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acice.sharepoint.com/sites/ODI/Sdilene dokumenty/General/ODI_DOKUMENTY/BUDOVY/ŠKOLY_ŠKOLKY/MŠ DAČICE/REKONSTRUKCE KUCHYNĚ MŠ B. NĚMCOVÉ/VZ + SOD/ZD/ZD/Výzva pro pod. nabídek_stavební část/Slepé rozpočty/"/>
    </mc:Choice>
  </mc:AlternateContent>
  <xr:revisionPtr revIDLastSave="435" documentId="13_ncr:1_{5AD585C1-2744-4E90-94E1-24EAA4221295}" xr6:coauthVersionLast="47" xr6:coauthVersionMax="47" xr10:uidLastSave="{F7487843-86CC-4F07-872F-DEA4EE07EFB9}"/>
  <bookViews>
    <workbookView xWindow="-120" yWindow="-120" windowWidth="29040" windowHeight="15720" xr2:uid="{00000000-000D-0000-FFFF-FFFF00000000}"/>
  </bookViews>
  <sheets>
    <sheet name="Rekapitulace stavby" sheetId="1" r:id="rId1"/>
    <sheet name="01 - Silnoproudá elektrot..." sheetId="2" r:id="rId2"/>
    <sheet name="Pokyny pro vyplnění" sheetId="3" r:id="rId3"/>
  </sheets>
  <definedNames>
    <definedName name="_xlnm._FilterDatabase" localSheetId="1" hidden="1">'01 - Silnoproudá elektrot...'!$C$107:$L$226</definedName>
    <definedName name="_xlnm.Print_Titles" localSheetId="1">'01 - Silnoproudá elektrot...'!$107:$107</definedName>
    <definedName name="_xlnm.Print_Titles" localSheetId="0">'Rekapitulace stavby'!$52:$52</definedName>
    <definedName name="_xlnm.Print_Area" localSheetId="1">'01 - Silnoproudá elektrot...'!$C$4:$K$41,'01 - Silnoproudá elektrot...'!$C$47:$K$89,'01 - Silnoproudá elektrot...'!$C$95:$L$226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2" l="1"/>
  <c r="K38" i="2"/>
  <c r="BA55" i="1"/>
  <c r="K37" i="2"/>
  <c r="AZ55" i="1" s="1"/>
  <c r="BI226" i="2"/>
  <c r="BH226" i="2"/>
  <c r="BG226" i="2"/>
  <c r="BF226" i="2"/>
  <c r="X226" i="2"/>
  <c r="V226" i="2"/>
  <c r="T226" i="2"/>
  <c r="P226" i="2"/>
  <c r="BI225" i="2"/>
  <c r="BH225" i="2"/>
  <c r="BG225" i="2"/>
  <c r="BF225" i="2"/>
  <c r="X225" i="2"/>
  <c r="V225" i="2"/>
  <c r="T225" i="2"/>
  <c r="P225" i="2"/>
  <c r="BK225" i="2" s="1"/>
  <c r="BI224" i="2"/>
  <c r="BH224" i="2"/>
  <c r="BG224" i="2"/>
  <c r="BF224" i="2"/>
  <c r="X224" i="2"/>
  <c r="V224" i="2"/>
  <c r="T224" i="2"/>
  <c r="P224" i="2"/>
  <c r="BK224" i="2" s="1"/>
  <c r="BI223" i="2"/>
  <c r="BH223" i="2"/>
  <c r="BG223" i="2"/>
  <c r="BF223" i="2"/>
  <c r="X223" i="2"/>
  <c r="V223" i="2"/>
  <c r="T223" i="2"/>
  <c r="P223" i="2"/>
  <c r="K223" i="2" s="1"/>
  <c r="BE223" i="2" s="1"/>
  <c r="BI221" i="2"/>
  <c r="BH221" i="2"/>
  <c r="BG221" i="2"/>
  <c r="BF221" i="2"/>
  <c r="X221" i="2"/>
  <c r="X220" i="2"/>
  <c r="V221" i="2"/>
  <c r="V220" i="2" s="1"/>
  <c r="T221" i="2"/>
  <c r="T220" i="2"/>
  <c r="P221" i="2"/>
  <c r="K221" i="2" s="1"/>
  <c r="BE221" i="2" s="1"/>
  <c r="BI219" i="2"/>
  <c r="BH219" i="2"/>
  <c r="BG219" i="2"/>
  <c r="BF219" i="2"/>
  <c r="X219" i="2"/>
  <c r="X218" i="2" s="1"/>
  <c r="V219" i="2"/>
  <c r="V218" i="2" s="1"/>
  <c r="T219" i="2"/>
  <c r="T218" i="2"/>
  <c r="P219" i="2"/>
  <c r="BK219" i="2" s="1"/>
  <c r="BI217" i="2"/>
  <c r="BH217" i="2"/>
  <c r="BG217" i="2"/>
  <c r="BF217" i="2"/>
  <c r="X217" i="2"/>
  <c r="V217" i="2"/>
  <c r="T217" i="2"/>
  <c r="P217" i="2"/>
  <c r="BI216" i="2"/>
  <c r="BH216" i="2"/>
  <c r="BG216" i="2"/>
  <c r="BF216" i="2"/>
  <c r="X216" i="2"/>
  <c r="V216" i="2"/>
  <c r="T216" i="2"/>
  <c r="P216" i="2"/>
  <c r="BI215" i="2"/>
  <c r="BH215" i="2"/>
  <c r="BG215" i="2"/>
  <c r="BF215" i="2"/>
  <c r="X215" i="2"/>
  <c r="V215" i="2"/>
  <c r="T215" i="2"/>
  <c r="P215" i="2"/>
  <c r="K215" i="2" s="1"/>
  <c r="BE215" i="2" s="1"/>
  <c r="BI214" i="2"/>
  <c r="BH214" i="2"/>
  <c r="BG214" i="2"/>
  <c r="BF214" i="2"/>
  <c r="X214" i="2"/>
  <c r="V214" i="2"/>
  <c r="T214" i="2"/>
  <c r="T213" i="2" s="1"/>
  <c r="P214" i="2"/>
  <c r="BK214" i="2" s="1"/>
  <c r="BI212" i="2"/>
  <c r="BH212" i="2"/>
  <c r="BG212" i="2"/>
  <c r="BF212" i="2"/>
  <c r="X212" i="2"/>
  <c r="X211" i="2" s="1"/>
  <c r="V212" i="2"/>
  <c r="V211" i="2" s="1"/>
  <c r="T212" i="2"/>
  <c r="T211" i="2" s="1"/>
  <c r="P212" i="2"/>
  <c r="K212" i="2" s="1"/>
  <c r="BE212" i="2" s="1"/>
  <c r="BI210" i="2"/>
  <c r="BH210" i="2"/>
  <c r="BG210" i="2"/>
  <c r="BF210" i="2"/>
  <c r="X210" i="2"/>
  <c r="X209" i="2"/>
  <c r="V210" i="2"/>
  <c r="V209" i="2"/>
  <c r="T210" i="2"/>
  <c r="T209" i="2"/>
  <c r="P210" i="2"/>
  <c r="K210" i="2" s="1"/>
  <c r="BE210" i="2" s="1"/>
  <c r="BI208" i="2"/>
  <c r="BH208" i="2"/>
  <c r="BG208" i="2"/>
  <c r="BF208" i="2"/>
  <c r="X208" i="2"/>
  <c r="X207" i="2" s="1"/>
  <c r="V208" i="2"/>
  <c r="V207" i="2" s="1"/>
  <c r="T208" i="2"/>
  <c r="T207" i="2" s="1"/>
  <c r="P208" i="2"/>
  <c r="BK208" i="2" s="1"/>
  <c r="BI206" i="2"/>
  <c r="BH206" i="2"/>
  <c r="BG206" i="2"/>
  <c r="BF206" i="2"/>
  <c r="X206" i="2"/>
  <c r="V206" i="2"/>
  <c r="T206" i="2"/>
  <c r="P206" i="2"/>
  <c r="K206" i="2" s="1"/>
  <c r="BE206" i="2" s="1"/>
  <c r="BI205" i="2"/>
  <c r="BH205" i="2"/>
  <c r="BG205" i="2"/>
  <c r="BF205" i="2"/>
  <c r="X205" i="2"/>
  <c r="V205" i="2"/>
  <c r="T205" i="2"/>
  <c r="P205" i="2"/>
  <c r="BI204" i="2"/>
  <c r="BH204" i="2"/>
  <c r="BG204" i="2"/>
  <c r="BF204" i="2"/>
  <c r="X204" i="2"/>
  <c r="V204" i="2"/>
  <c r="T204" i="2"/>
  <c r="P204" i="2"/>
  <c r="BK204" i="2" s="1"/>
  <c r="BI202" i="2"/>
  <c r="BH202" i="2"/>
  <c r="BG202" i="2"/>
  <c r="BF202" i="2"/>
  <c r="X202" i="2"/>
  <c r="V202" i="2"/>
  <c r="T202" i="2"/>
  <c r="P202" i="2"/>
  <c r="K202" i="2" s="1"/>
  <c r="BE202" i="2" s="1"/>
  <c r="BI201" i="2"/>
  <c r="BH201" i="2"/>
  <c r="BG201" i="2"/>
  <c r="BF201" i="2"/>
  <c r="X201" i="2"/>
  <c r="V201" i="2"/>
  <c r="T201" i="2"/>
  <c r="P201" i="2"/>
  <c r="BI200" i="2"/>
  <c r="BH200" i="2"/>
  <c r="BG200" i="2"/>
  <c r="BF200" i="2"/>
  <c r="X200" i="2"/>
  <c r="V200" i="2"/>
  <c r="T200" i="2"/>
  <c r="P200" i="2"/>
  <c r="BK200" i="2" s="1"/>
  <c r="BI198" i="2"/>
  <c r="BH198" i="2"/>
  <c r="BG198" i="2"/>
  <c r="BF198" i="2"/>
  <c r="X198" i="2"/>
  <c r="X197" i="2"/>
  <c r="V198" i="2"/>
  <c r="V197" i="2" s="1"/>
  <c r="T198" i="2"/>
  <c r="T197" i="2"/>
  <c r="P198" i="2"/>
  <c r="K198" i="2" s="1"/>
  <c r="BE198" i="2" s="1"/>
  <c r="BI196" i="2"/>
  <c r="BH196" i="2"/>
  <c r="BG196" i="2"/>
  <c r="BF196" i="2"/>
  <c r="X196" i="2"/>
  <c r="X195" i="2" s="1"/>
  <c r="V196" i="2"/>
  <c r="V195" i="2" s="1"/>
  <c r="T196" i="2"/>
  <c r="T195" i="2" s="1"/>
  <c r="P196" i="2"/>
  <c r="K196" i="2" s="1"/>
  <c r="BE196" i="2" s="1"/>
  <c r="BI194" i="2"/>
  <c r="BH194" i="2"/>
  <c r="BG194" i="2"/>
  <c r="BF194" i="2"/>
  <c r="X194" i="2"/>
  <c r="X193" i="2" s="1"/>
  <c r="V194" i="2"/>
  <c r="V193" i="2" s="1"/>
  <c r="T194" i="2"/>
  <c r="T193" i="2"/>
  <c r="P194" i="2"/>
  <c r="K194" i="2" s="1"/>
  <c r="BE194" i="2" s="1"/>
  <c r="BI192" i="2"/>
  <c r="BH192" i="2"/>
  <c r="BG192" i="2"/>
  <c r="BF192" i="2"/>
  <c r="X192" i="2"/>
  <c r="V192" i="2"/>
  <c r="T192" i="2"/>
  <c r="P192" i="2"/>
  <c r="BK192" i="2" s="1"/>
  <c r="BI191" i="2"/>
  <c r="BH191" i="2"/>
  <c r="BG191" i="2"/>
  <c r="BF191" i="2"/>
  <c r="X191" i="2"/>
  <c r="V191" i="2"/>
  <c r="T191" i="2"/>
  <c r="P191" i="2"/>
  <c r="BI190" i="2"/>
  <c r="BH190" i="2"/>
  <c r="BG190" i="2"/>
  <c r="BF190" i="2"/>
  <c r="X190" i="2"/>
  <c r="V190" i="2"/>
  <c r="T190" i="2"/>
  <c r="P190" i="2"/>
  <c r="K190" i="2" s="1"/>
  <c r="BE190" i="2" s="1"/>
  <c r="BI189" i="2"/>
  <c r="BH189" i="2"/>
  <c r="BG189" i="2"/>
  <c r="BF189" i="2"/>
  <c r="X189" i="2"/>
  <c r="V189" i="2"/>
  <c r="T189" i="2"/>
  <c r="P189" i="2"/>
  <c r="BK189" i="2" s="1"/>
  <c r="BI187" i="2"/>
  <c r="BH187" i="2"/>
  <c r="BG187" i="2"/>
  <c r="BF187" i="2"/>
  <c r="X187" i="2"/>
  <c r="X186" i="2" s="1"/>
  <c r="V187" i="2"/>
  <c r="V186" i="2" s="1"/>
  <c r="T187" i="2"/>
  <c r="T186" i="2" s="1"/>
  <c r="P187" i="2"/>
  <c r="K187" i="2" s="1"/>
  <c r="BE187" i="2" s="1"/>
  <c r="BI185" i="2"/>
  <c r="BH185" i="2"/>
  <c r="BG185" i="2"/>
  <c r="BF185" i="2"/>
  <c r="X185" i="2"/>
  <c r="V185" i="2"/>
  <c r="T185" i="2"/>
  <c r="P185" i="2"/>
  <c r="BK185" i="2" s="1"/>
  <c r="BI184" i="2"/>
  <c r="BH184" i="2"/>
  <c r="BG184" i="2"/>
  <c r="BF184" i="2"/>
  <c r="X184" i="2"/>
  <c r="V184" i="2"/>
  <c r="T184" i="2"/>
  <c r="P184" i="2"/>
  <c r="BK184" i="2" s="1"/>
  <c r="BI183" i="2"/>
  <c r="BH183" i="2"/>
  <c r="BG183" i="2"/>
  <c r="BF183" i="2"/>
  <c r="X183" i="2"/>
  <c r="V183" i="2"/>
  <c r="T183" i="2"/>
  <c r="P183" i="2"/>
  <c r="K183" i="2" s="1"/>
  <c r="BE183" i="2" s="1"/>
  <c r="BI181" i="2"/>
  <c r="BH181" i="2"/>
  <c r="BG181" i="2"/>
  <c r="BF181" i="2"/>
  <c r="X181" i="2"/>
  <c r="X180" i="2" s="1"/>
  <c r="V181" i="2"/>
  <c r="V180" i="2" s="1"/>
  <c r="T181" i="2"/>
  <c r="T180" i="2" s="1"/>
  <c r="P181" i="2"/>
  <c r="K181" i="2" s="1"/>
  <c r="BE181" i="2" s="1"/>
  <c r="BI179" i="2"/>
  <c r="BH179" i="2"/>
  <c r="BG179" i="2"/>
  <c r="BF179" i="2"/>
  <c r="X179" i="2"/>
  <c r="V179" i="2"/>
  <c r="T179" i="2"/>
  <c r="P179" i="2"/>
  <c r="K179" i="2" s="1"/>
  <c r="BE179" i="2" s="1"/>
  <c r="BI178" i="2"/>
  <c r="BH178" i="2"/>
  <c r="BG178" i="2"/>
  <c r="BF178" i="2"/>
  <c r="X178" i="2"/>
  <c r="V178" i="2"/>
  <c r="T178" i="2"/>
  <c r="P178" i="2"/>
  <c r="BK178" i="2" s="1"/>
  <c r="BI177" i="2"/>
  <c r="BH177" i="2"/>
  <c r="BG177" i="2"/>
  <c r="BF177" i="2"/>
  <c r="X177" i="2"/>
  <c r="V177" i="2"/>
  <c r="T177" i="2"/>
  <c r="P177" i="2"/>
  <c r="K177" i="2" s="1"/>
  <c r="BE177" i="2" s="1"/>
  <c r="BI176" i="2"/>
  <c r="BH176" i="2"/>
  <c r="BG176" i="2"/>
  <c r="BF176" i="2"/>
  <c r="X176" i="2"/>
  <c r="V176" i="2"/>
  <c r="T176" i="2"/>
  <c r="P176" i="2"/>
  <c r="K176" i="2" s="1"/>
  <c r="BE176" i="2" s="1"/>
  <c r="BI175" i="2"/>
  <c r="BH175" i="2"/>
  <c r="BG175" i="2"/>
  <c r="BF175" i="2"/>
  <c r="X175" i="2"/>
  <c r="V175" i="2"/>
  <c r="T175" i="2"/>
  <c r="P175" i="2"/>
  <c r="K175" i="2" s="1"/>
  <c r="BE175" i="2" s="1"/>
  <c r="BI174" i="2"/>
  <c r="BH174" i="2"/>
  <c r="BG174" i="2"/>
  <c r="BF174" i="2"/>
  <c r="X174" i="2"/>
  <c r="V174" i="2"/>
  <c r="T174" i="2"/>
  <c r="P174" i="2"/>
  <c r="K174" i="2" s="1"/>
  <c r="BE174" i="2" s="1"/>
  <c r="BI173" i="2"/>
  <c r="BH173" i="2"/>
  <c r="BG173" i="2"/>
  <c r="BF173" i="2"/>
  <c r="X173" i="2"/>
  <c r="V173" i="2"/>
  <c r="T173" i="2"/>
  <c r="P173" i="2"/>
  <c r="BK173" i="2" s="1"/>
  <c r="BI172" i="2"/>
  <c r="BH172" i="2"/>
  <c r="BG172" i="2"/>
  <c r="BF172" i="2"/>
  <c r="X172" i="2"/>
  <c r="V172" i="2"/>
  <c r="T172" i="2"/>
  <c r="P172" i="2"/>
  <c r="BK172" i="2" s="1"/>
  <c r="BI170" i="2"/>
  <c r="BH170" i="2"/>
  <c r="BG170" i="2"/>
  <c r="BF170" i="2"/>
  <c r="X170" i="2"/>
  <c r="V170" i="2"/>
  <c r="T170" i="2"/>
  <c r="P170" i="2"/>
  <c r="BK170" i="2" s="1"/>
  <c r="BI169" i="2"/>
  <c r="BH169" i="2"/>
  <c r="BG169" i="2"/>
  <c r="BF169" i="2"/>
  <c r="X169" i="2"/>
  <c r="V169" i="2"/>
  <c r="T169" i="2"/>
  <c r="P169" i="2"/>
  <c r="BK169" i="2" s="1"/>
  <c r="BI167" i="2"/>
  <c r="BH167" i="2"/>
  <c r="BG167" i="2"/>
  <c r="BF167" i="2"/>
  <c r="X167" i="2"/>
  <c r="X166" i="2"/>
  <c r="V167" i="2"/>
  <c r="V166" i="2"/>
  <c r="T167" i="2"/>
  <c r="T166" i="2"/>
  <c r="P167" i="2"/>
  <c r="BK167" i="2" s="1"/>
  <c r="BI165" i="2"/>
  <c r="BH165" i="2"/>
  <c r="BG165" i="2"/>
  <c r="BF165" i="2"/>
  <c r="X165" i="2"/>
  <c r="V165" i="2"/>
  <c r="T165" i="2"/>
  <c r="P165" i="2"/>
  <c r="BK165" i="2" s="1"/>
  <c r="BI164" i="2"/>
  <c r="BH164" i="2"/>
  <c r="BG164" i="2"/>
  <c r="BF164" i="2"/>
  <c r="X164" i="2"/>
  <c r="V164" i="2"/>
  <c r="T164" i="2"/>
  <c r="P164" i="2"/>
  <c r="BK164" i="2" s="1"/>
  <c r="BI162" i="2"/>
  <c r="BH162" i="2"/>
  <c r="BG162" i="2"/>
  <c r="BF162" i="2"/>
  <c r="X162" i="2"/>
  <c r="V162" i="2"/>
  <c r="T162" i="2"/>
  <c r="P162" i="2"/>
  <c r="BK162" i="2" s="1"/>
  <c r="BI161" i="2"/>
  <c r="BH161" i="2"/>
  <c r="BG161" i="2"/>
  <c r="BF161" i="2"/>
  <c r="X161" i="2"/>
  <c r="V161" i="2"/>
  <c r="T161" i="2"/>
  <c r="P161" i="2"/>
  <c r="BK161" i="2" s="1"/>
  <c r="BI160" i="2"/>
  <c r="BH160" i="2"/>
  <c r="BG160" i="2"/>
  <c r="BF160" i="2"/>
  <c r="X160" i="2"/>
  <c r="V160" i="2"/>
  <c r="T160" i="2"/>
  <c r="P160" i="2"/>
  <c r="K160" i="2" s="1"/>
  <c r="BE160" i="2" s="1"/>
  <c r="BI158" i="2"/>
  <c r="BH158" i="2"/>
  <c r="BG158" i="2"/>
  <c r="BF158" i="2"/>
  <c r="X158" i="2"/>
  <c r="V158" i="2"/>
  <c r="T158" i="2"/>
  <c r="P158" i="2"/>
  <c r="BK158" i="2" s="1"/>
  <c r="BI157" i="2"/>
  <c r="BH157" i="2"/>
  <c r="BG157" i="2"/>
  <c r="BF157" i="2"/>
  <c r="X157" i="2"/>
  <c r="V157" i="2"/>
  <c r="T157" i="2"/>
  <c r="P157" i="2"/>
  <c r="BK157" i="2" s="1"/>
  <c r="BI156" i="2"/>
  <c r="BH156" i="2"/>
  <c r="BG156" i="2"/>
  <c r="BF156" i="2"/>
  <c r="X156" i="2"/>
  <c r="V156" i="2"/>
  <c r="T156" i="2"/>
  <c r="P156" i="2"/>
  <c r="BK156" i="2" s="1"/>
  <c r="BI153" i="2"/>
  <c r="BH153" i="2"/>
  <c r="BG153" i="2"/>
  <c r="BF153" i="2"/>
  <c r="X153" i="2"/>
  <c r="V153" i="2"/>
  <c r="T153" i="2"/>
  <c r="P153" i="2"/>
  <c r="K153" i="2" s="1"/>
  <c r="BE153" i="2" s="1"/>
  <c r="BI152" i="2"/>
  <c r="BH152" i="2"/>
  <c r="BG152" i="2"/>
  <c r="BF152" i="2"/>
  <c r="X152" i="2"/>
  <c r="V152" i="2"/>
  <c r="T152" i="2"/>
  <c r="P152" i="2"/>
  <c r="BK152" i="2" s="1"/>
  <c r="BI151" i="2"/>
  <c r="BH151" i="2"/>
  <c r="BG151" i="2"/>
  <c r="BF151" i="2"/>
  <c r="X151" i="2"/>
  <c r="V151" i="2"/>
  <c r="T151" i="2"/>
  <c r="P151" i="2"/>
  <c r="BK151" i="2" s="1"/>
  <c r="BI150" i="2"/>
  <c r="BH150" i="2"/>
  <c r="BG150" i="2"/>
  <c r="BF150" i="2"/>
  <c r="X150" i="2"/>
  <c r="V150" i="2"/>
  <c r="T150" i="2"/>
  <c r="P150" i="2"/>
  <c r="K150" i="2" s="1"/>
  <c r="BE150" i="2" s="1"/>
  <c r="BI149" i="2"/>
  <c r="BH149" i="2"/>
  <c r="BG149" i="2"/>
  <c r="BF149" i="2"/>
  <c r="X149" i="2"/>
  <c r="V149" i="2"/>
  <c r="T149" i="2"/>
  <c r="P149" i="2"/>
  <c r="BK149" i="2" s="1"/>
  <c r="BI148" i="2"/>
  <c r="BH148" i="2"/>
  <c r="BG148" i="2"/>
  <c r="BF148" i="2"/>
  <c r="X148" i="2"/>
  <c r="V148" i="2"/>
  <c r="T148" i="2"/>
  <c r="P148" i="2"/>
  <c r="K148" i="2" s="1"/>
  <c r="BE148" i="2" s="1"/>
  <c r="BI147" i="2"/>
  <c r="BH147" i="2"/>
  <c r="BG147" i="2"/>
  <c r="BF147" i="2"/>
  <c r="X147" i="2"/>
  <c r="V147" i="2"/>
  <c r="T147" i="2"/>
  <c r="P147" i="2"/>
  <c r="BK147" i="2" s="1"/>
  <c r="BI146" i="2"/>
  <c r="BH146" i="2"/>
  <c r="BG146" i="2"/>
  <c r="BF146" i="2"/>
  <c r="X146" i="2"/>
  <c r="V146" i="2"/>
  <c r="T146" i="2"/>
  <c r="P146" i="2"/>
  <c r="K146" i="2" s="1"/>
  <c r="BE146" i="2" s="1"/>
  <c r="BI145" i="2"/>
  <c r="BH145" i="2"/>
  <c r="BG145" i="2"/>
  <c r="BF145" i="2"/>
  <c r="X145" i="2"/>
  <c r="V145" i="2"/>
  <c r="T145" i="2"/>
  <c r="P145" i="2"/>
  <c r="BK145" i="2" s="1"/>
  <c r="BI144" i="2"/>
  <c r="BH144" i="2"/>
  <c r="BG144" i="2"/>
  <c r="BF144" i="2"/>
  <c r="X144" i="2"/>
  <c r="V144" i="2"/>
  <c r="T144" i="2"/>
  <c r="P144" i="2"/>
  <c r="K144" i="2" s="1"/>
  <c r="BE144" i="2" s="1"/>
  <c r="BI143" i="2"/>
  <c r="BH143" i="2"/>
  <c r="BG143" i="2"/>
  <c r="BF143" i="2"/>
  <c r="X143" i="2"/>
  <c r="V143" i="2"/>
  <c r="T143" i="2"/>
  <c r="P143" i="2"/>
  <c r="BK143" i="2" s="1"/>
  <c r="BI142" i="2"/>
  <c r="BH142" i="2"/>
  <c r="BG142" i="2"/>
  <c r="BF142" i="2"/>
  <c r="X142" i="2"/>
  <c r="V142" i="2"/>
  <c r="T142" i="2"/>
  <c r="P142" i="2"/>
  <c r="BK142" i="2" s="1"/>
  <c r="BI141" i="2"/>
  <c r="BH141" i="2"/>
  <c r="BG141" i="2"/>
  <c r="BF141" i="2"/>
  <c r="X141" i="2"/>
  <c r="V141" i="2"/>
  <c r="T141" i="2"/>
  <c r="P141" i="2"/>
  <c r="BK141" i="2" s="1"/>
  <c r="BI140" i="2"/>
  <c r="BH140" i="2"/>
  <c r="BG140" i="2"/>
  <c r="BF140" i="2"/>
  <c r="X140" i="2"/>
  <c r="V140" i="2"/>
  <c r="T140" i="2"/>
  <c r="P140" i="2"/>
  <c r="K140" i="2" s="1"/>
  <c r="BE140" i="2" s="1"/>
  <c r="BI139" i="2"/>
  <c r="BH139" i="2"/>
  <c r="BG139" i="2"/>
  <c r="BF139" i="2"/>
  <c r="X139" i="2"/>
  <c r="V139" i="2"/>
  <c r="T139" i="2"/>
  <c r="P139" i="2"/>
  <c r="BK139" i="2" s="1"/>
  <c r="BI138" i="2"/>
  <c r="BH138" i="2"/>
  <c r="BG138" i="2"/>
  <c r="BF138" i="2"/>
  <c r="X138" i="2"/>
  <c r="V138" i="2"/>
  <c r="T138" i="2"/>
  <c r="P138" i="2"/>
  <c r="BK138" i="2" s="1"/>
  <c r="BI137" i="2"/>
  <c r="BH137" i="2"/>
  <c r="BG137" i="2"/>
  <c r="BF137" i="2"/>
  <c r="X137" i="2"/>
  <c r="V137" i="2"/>
  <c r="T137" i="2"/>
  <c r="P137" i="2"/>
  <c r="BK137" i="2" s="1"/>
  <c r="BI136" i="2"/>
  <c r="BH136" i="2"/>
  <c r="BG136" i="2"/>
  <c r="BF136" i="2"/>
  <c r="X136" i="2"/>
  <c r="V136" i="2"/>
  <c r="T136" i="2"/>
  <c r="P136" i="2"/>
  <c r="BK136" i="2" s="1"/>
  <c r="BI135" i="2"/>
  <c r="BH135" i="2"/>
  <c r="BG135" i="2"/>
  <c r="BF135" i="2"/>
  <c r="X135" i="2"/>
  <c r="V135" i="2"/>
  <c r="T135" i="2"/>
  <c r="P135" i="2"/>
  <c r="BK135" i="2" s="1"/>
  <c r="BI133" i="2"/>
  <c r="BH133" i="2"/>
  <c r="BG133" i="2"/>
  <c r="BF133" i="2"/>
  <c r="X133" i="2"/>
  <c r="V133" i="2"/>
  <c r="T133" i="2"/>
  <c r="P133" i="2"/>
  <c r="K133" i="2" s="1"/>
  <c r="BE133" i="2" s="1"/>
  <c r="BI132" i="2"/>
  <c r="BH132" i="2"/>
  <c r="BG132" i="2"/>
  <c r="BF132" i="2"/>
  <c r="X132" i="2"/>
  <c r="V132" i="2"/>
  <c r="T132" i="2"/>
  <c r="P132" i="2"/>
  <c r="BK132" i="2" s="1"/>
  <c r="BI131" i="2"/>
  <c r="BH131" i="2"/>
  <c r="BG131" i="2"/>
  <c r="BF131" i="2"/>
  <c r="X131" i="2"/>
  <c r="V131" i="2"/>
  <c r="T131" i="2"/>
  <c r="P131" i="2"/>
  <c r="K131" i="2" s="1"/>
  <c r="BE131" i="2" s="1"/>
  <c r="BI130" i="2"/>
  <c r="BH130" i="2"/>
  <c r="BG130" i="2"/>
  <c r="BF130" i="2"/>
  <c r="X130" i="2"/>
  <c r="V130" i="2"/>
  <c r="T130" i="2"/>
  <c r="P130" i="2"/>
  <c r="BI129" i="2"/>
  <c r="BH129" i="2"/>
  <c r="BG129" i="2"/>
  <c r="BF129" i="2"/>
  <c r="X129" i="2"/>
  <c r="V129" i="2"/>
  <c r="T129" i="2"/>
  <c r="P129" i="2"/>
  <c r="BK129" i="2" s="1"/>
  <c r="BI128" i="2"/>
  <c r="BH128" i="2"/>
  <c r="BG128" i="2"/>
  <c r="BF128" i="2"/>
  <c r="X128" i="2"/>
  <c r="V128" i="2"/>
  <c r="T128" i="2"/>
  <c r="P128" i="2"/>
  <c r="K128" i="2" s="1"/>
  <c r="BE128" i="2" s="1"/>
  <c r="BI127" i="2"/>
  <c r="BH127" i="2"/>
  <c r="BG127" i="2"/>
  <c r="BF127" i="2"/>
  <c r="X127" i="2"/>
  <c r="V127" i="2"/>
  <c r="T127" i="2"/>
  <c r="P127" i="2"/>
  <c r="BK127" i="2" s="1"/>
  <c r="BI126" i="2"/>
  <c r="BH126" i="2"/>
  <c r="BG126" i="2"/>
  <c r="BF126" i="2"/>
  <c r="X126" i="2"/>
  <c r="V126" i="2"/>
  <c r="T126" i="2"/>
  <c r="P126" i="2"/>
  <c r="BK126" i="2" s="1"/>
  <c r="BI125" i="2"/>
  <c r="BH125" i="2"/>
  <c r="BG125" i="2"/>
  <c r="BF125" i="2"/>
  <c r="X125" i="2"/>
  <c r="V125" i="2"/>
  <c r="T125" i="2"/>
  <c r="P125" i="2"/>
  <c r="BK125" i="2" s="1"/>
  <c r="BI124" i="2"/>
  <c r="BH124" i="2"/>
  <c r="BG124" i="2"/>
  <c r="BF124" i="2"/>
  <c r="X124" i="2"/>
  <c r="V124" i="2"/>
  <c r="T124" i="2"/>
  <c r="P124" i="2"/>
  <c r="K124" i="2" s="1"/>
  <c r="BE124" i="2" s="1"/>
  <c r="BI123" i="2"/>
  <c r="BH123" i="2"/>
  <c r="BG123" i="2"/>
  <c r="BF123" i="2"/>
  <c r="X123" i="2"/>
  <c r="V123" i="2"/>
  <c r="T123" i="2"/>
  <c r="P123" i="2"/>
  <c r="K123" i="2" s="1"/>
  <c r="BE123" i="2" s="1"/>
  <c r="BI122" i="2"/>
  <c r="BH122" i="2"/>
  <c r="BG122" i="2"/>
  <c r="BF122" i="2"/>
  <c r="X122" i="2"/>
  <c r="V122" i="2"/>
  <c r="T122" i="2"/>
  <c r="P122" i="2"/>
  <c r="K122" i="2" s="1"/>
  <c r="BE122" i="2" s="1"/>
  <c r="BI121" i="2"/>
  <c r="BH121" i="2"/>
  <c r="BG121" i="2"/>
  <c r="BF121" i="2"/>
  <c r="X121" i="2"/>
  <c r="V121" i="2"/>
  <c r="T121" i="2"/>
  <c r="P121" i="2"/>
  <c r="BK121" i="2" s="1"/>
  <c r="BI120" i="2"/>
  <c r="BH120" i="2"/>
  <c r="BG120" i="2"/>
  <c r="BF120" i="2"/>
  <c r="X120" i="2"/>
  <c r="V120" i="2"/>
  <c r="T120" i="2"/>
  <c r="P120" i="2"/>
  <c r="BK120" i="2" s="1"/>
  <c r="BI119" i="2"/>
  <c r="BH119" i="2"/>
  <c r="BG119" i="2"/>
  <c r="BF119" i="2"/>
  <c r="X119" i="2"/>
  <c r="V119" i="2"/>
  <c r="T119" i="2"/>
  <c r="P119" i="2"/>
  <c r="BK119" i="2" s="1"/>
  <c r="BI118" i="2"/>
  <c r="BH118" i="2"/>
  <c r="BG118" i="2"/>
  <c r="BF118" i="2"/>
  <c r="X118" i="2"/>
  <c r="V118" i="2"/>
  <c r="T118" i="2"/>
  <c r="P118" i="2"/>
  <c r="BK118" i="2" s="1"/>
  <c r="BI117" i="2"/>
  <c r="BH117" i="2"/>
  <c r="BG117" i="2"/>
  <c r="BF117" i="2"/>
  <c r="X117" i="2"/>
  <c r="V117" i="2"/>
  <c r="T117" i="2"/>
  <c r="P117" i="2"/>
  <c r="K117" i="2" s="1"/>
  <c r="BE117" i="2" s="1"/>
  <c r="BI116" i="2"/>
  <c r="BH116" i="2"/>
  <c r="BG116" i="2"/>
  <c r="BF116" i="2"/>
  <c r="X116" i="2"/>
  <c r="V116" i="2"/>
  <c r="T116" i="2"/>
  <c r="P116" i="2"/>
  <c r="K116" i="2" s="1"/>
  <c r="BE116" i="2" s="1"/>
  <c r="BI115" i="2"/>
  <c r="BH115" i="2"/>
  <c r="BG115" i="2"/>
  <c r="BF115" i="2"/>
  <c r="X115" i="2"/>
  <c r="V115" i="2"/>
  <c r="T115" i="2"/>
  <c r="P115" i="2"/>
  <c r="K115" i="2" s="1"/>
  <c r="BE115" i="2" s="1"/>
  <c r="BI114" i="2"/>
  <c r="BH114" i="2"/>
  <c r="BG114" i="2"/>
  <c r="BF114" i="2"/>
  <c r="X114" i="2"/>
  <c r="V114" i="2"/>
  <c r="T114" i="2"/>
  <c r="P114" i="2"/>
  <c r="BK114" i="2" s="1"/>
  <c r="BI113" i="2"/>
  <c r="BH113" i="2"/>
  <c r="BG113" i="2"/>
  <c r="BF113" i="2"/>
  <c r="X113" i="2"/>
  <c r="V113" i="2"/>
  <c r="T113" i="2"/>
  <c r="P113" i="2"/>
  <c r="BK113" i="2" s="1"/>
  <c r="BI112" i="2"/>
  <c r="BH112" i="2"/>
  <c r="BG112" i="2"/>
  <c r="BF112" i="2"/>
  <c r="X112" i="2"/>
  <c r="V112" i="2"/>
  <c r="T112" i="2"/>
  <c r="P112" i="2"/>
  <c r="K112" i="2" s="1"/>
  <c r="BE112" i="2" s="1"/>
  <c r="F102" i="2"/>
  <c r="E100" i="2"/>
  <c r="F54" i="2"/>
  <c r="E52" i="2"/>
  <c r="J24" i="2"/>
  <c r="E24" i="2"/>
  <c r="J105" i="2" s="1"/>
  <c r="J23" i="2"/>
  <c r="J21" i="2"/>
  <c r="E21" i="2"/>
  <c r="J104" i="2" s="1"/>
  <c r="J20" i="2"/>
  <c r="J18" i="2"/>
  <c r="E18" i="2"/>
  <c r="F105" i="2" s="1"/>
  <c r="J17" i="2"/>
  <c r="J15" i="2"/>
  <c r="E15" i="2"/>
  <c r="F56" i="2" s="1"/>
  <c r="J14" i="2"/>
  <c r="J12" i="2"/>
  <c r="J102" i="2"/>
  <c r="E7" i="2"/>
  <c r="E98" i="2" s="1"/>
  <c r="L50" i="1"/>
  <c r="AM50" i="1"/>
  <c r="AM49" i="1"/>
  <c r="L49" i="1"/>
  <c r="AM47" i="1"/>
  <c r="L47" i="1"/>
  <c r="L45" i="1"/>
  <c r="L44" i="1"/>
  <c r="R225" i="2"/>
  <c r="R191" i="2"/>
  <c r="Q145" i="2"/>
  <c r="R127" i="2"/>
  <c r="Q112" i="2"/>
  <c r="Q205" i="2"/>
  <c r="Q175" i="2"/>
  <c r="R156" i="2"/>
  <c r="R130" i="2"/>
  <c r="R221" i="2"/>
  <c r="Q173" i="2"/>
  <c r="Q142" i="2"/>
  <c r="R133" i="2"/>
  <c r="BK226" i="2"/>
  <c r="Q212" i="2"/>
  <c r="R181" i="2"/>
  <c r="R148" i="2"/>
  <c r="Q125" i="2"/>
  <c r="Q170" i="2"/>
  <c r="R143" i="2"/>
  <c r="Q120" i="2"/>
  <c r="R217" i="2"/>
  <c r="R172" i="2"/>
  <c r="Q141" i="2"/>
  <c r="Q115" i="2"/>
  <c r="Q214" i="2"/>
  <c r="Q185" i="2"/>
  <c r="Q149" i="2"/>
  <c r="Q119" i="2"/>
  <c r="R214" i="2"/>
  <c r="Q189" i="2"/>
  <c r="R165" i="2"/>
  <c r="Q131" i="2"/>
  <c r="R119" i="2"/>
  <c r="Q208" i="2"/>
  <c r="Q165" i="2"/>
  <c r="Q143" i="2"/>
  <c r="R116" i="2"/>
  <c r="BK130" i="2"/>
  <c r="Q206" i="2"/>
  <c r="R177" i="2"/>
  <c r="R152" i="2"/>
  <c r="R118" i="2"/>
  <c r="Q215" i="2"/>
  <c r="Q190" i="2"/>
  <c r="R169" i="2"/>
  <c r="Q150" i="2"/>
  <c r="R135" i="2"/>
  <c r="R114" i="2"/>
  <c r="Q179" i="2"/>
  <c r="R145" i="2"/>
  <c r="R125" i="2"/>
  <c r="Q187" i="2"/>
  <c r="R157" i="2"/>
  <c r="Q121" i="2"/>
  <c r="R223" i="2"/>
  <c r="R196" i="2"/>
  <c r="Q167" i="2"/>
  <c r="Q144" i="2"/>
  <c r="Q126" i="2"/>
  <c r="BK191" i="2"/>
  <c r="R205" i="2"/>
  <c r="R189" i="2"/>
  <c r="Q153" i="2"/>
  <c r="R124" i="2"/>
  <c r="R219" i="2"/>
  <c r="Q202" i="2"/>
  <c r="Q177" i="2"/>
  <c r="Q140" i="2"/>
  <c r="R129" i="2"/>
  <c r="R224" i="2"/>
  <c r="R185" i="2"/>
  <c r="Q152" i="2"/>
  <c r="R136" i="2"/>
  <c r="R198" i="2"/>
  <c r="Q156" i="2"/>
  <c r="Q123" i="2"/>
  <c r="R215" i="2"/>
  <c r="Q204" i="2"/>
  <c r="R176" i="2"/>
  <c r="Q147" i="2"/>
  <c r="R142" i="2"/>
  <c r="Q118" i="2"/>
  <c r="Q194" i="2"/>
  <c r="R150" i="2"/>
  <c r="R132" i="2"/>
  <c r="BK217" i="2"/>
  <c r="BK216" i="2"/>
  <c r="Q216" i="2"/>
  <c r="Q183" i="2"/>
  <c r="Q158" i="2"/>
  <c r="Q122" i="2"/>
  <c r="Q223" i="2"/>
  <c r="R201" i="2"/>
  <c r="Q178" i="2"/>
  <c r="Q162" i="2"/>
  <c r="R141" i="2"/>
  <c r="R126" i="2"/>
  <c r="R206" i="2"/>
  <c r="R164" i="2"/>
  <c r="R128" i="2"/>
  <c r="Q221" i="2"/>
  <c r="R202" i="2"/>
  <c r="Q174" i="2"/>
  <c r="Q130" i="2"/>
  <c r="Q117" i="2"/>
  <c r="R115" i="2"/>
  <c r="Q201" i="2"/>
  <c r="R175" i="2"/>
  <c r="R160" i="2"/>
  <c r="R140" i="2"/>
  <c r="K205" i="2"/>
  <c r="BE205" i="2" s="1"/>
  <c r="Q226" i="2"/>
  <c r="R194" i="2"/>
  <c r="R178" i="2"/>
  <c r="Q161" i="2"/>
  <c r="Q138" i="2"/>
  <c r="R120" i="2"/>
  <c r="R212" i="2"/>
  <c r="Q191" i="2"/>
  <c r="R174" i="2"/>
  <c r="R153" i="2"/>
  <c r="R138" i="2"/>
  <c r="Q224" i="2"/>
  <c r="Q176" i="2"/>
  <c r="R149" i="2"/>
  <c r="Q127" i="2"/>
  <c r="R204" i="2"/>
  <c r="Q169" i="2"/>
  <c r="R137" i="2"/>
  <c r="Q113" i="2"/>
  <c r="Q210" i="2"/>
  <c r="Q181" i="2"/>
  <c r="Q157" i="2"/>
  <c r="Q136" i="2"/>
  <c r="R226" i="2"/>
  <c r="R183" i="2"/>
  <c r="Q137" i="2"/>
  <c r="R200" i="2"/>
  <c r="R167" i="2"/>
  <c r="Q135" i="2"/>
  <c r="R113" i="2"/>
  <c r="R210" i="2"/>
  <c r="R173" i="2"/>
  <c r="R146" i="2"/>
  <c r="Q139" i="2"/>
  <c r="Q116" i="2"/>
  <c r="R192" i="2"/>
  <c r="R158" i="2"/>
  <c r="R121" i="2"/>
  <c r="Q192" i="2"/>
  <c r="R162" i="2"/>
  <c r="R144" i="2"/>
  <c r="R112" i="2"/>
  <c r="Q217" i="2"/>
  <c r="R184" i="2"/>
  <c r="R151" i="2"/>
  <c r="R131" i="2"/>
  <c r="R122" i="2"/>
  <c r="R216" i="2"/>
  <c r="Q184" i="2"/>
  <c r="R170" i="2"/>
  <c r="R147" i="2"/>
  <c r="Q132" i="2"/>
  <c r="Q114" i="2"/>
  <c r="R208" i="2"/>
  <c r="R187" i="2"/>
  <c r="Q164" i="2"/>
  <c r="Q148" i="2"/>
  <c r="Q133" i="2"/>
  <c r="R117" i="2"/>
  <c r="Q200" i="2"/>
  <c r="R161" i="2"/>
  <c r="R123" i="2"/>
  <c r="Q225" i="2"/>
  <c r="R190" i="2"/>
  <c r="R179" i="2"/>
  <c r="Q146" i="2"/>
  <c r="Q128" i="2"/>
  <c r="AU54" i="1"/>
  <c r="Q196" i="2"/>
  <c r="Q172" i="2"/>
  <c r="Q151" i="2"/>
  <c r="R139" i="2"/>
  <c r="Q129" i="2"/>
  <c r="Q219" i="2"/>
  <c r="Q198" i="2"/>
  <c r="Q160" i="2"/>
  <c r="Q124" i="2"/>
  <c r="K201" i="2"/>
  <c r="BE201" i="2" s="1"/>
  <c r="K36" i="2" l="1"/>
  <c r="AY55" i="1" s="1"/>
  <c r="V213" i="2"/>
  <c r="X213" i="2"/>
  <c r="Q111" i="2"/>
  <c r="V134" i="2"/>
  <c r="R111" i="2"/>
  <c r="J64" i="2" s="1"/>
  <c r="X134" i="2"/>
  <c r="T111" i="2"/>
  <c r="X111" i="2"/>
  <c r="T134" i="2"/>
  <c r="Q134" i="2"/>
  <c r="I65" i="2" s="1"/>
  <c r="T159" i="2"/>
  <c r="X159" i="2"/>
  <c r="R159" i="2"/>
  <c r="J68" i="2" s="1"/>
  <c r="T163" i="2"/>
  <c r="X163" i="2"/>
  <c r="R163" i="2"/>
  <c r="J69" i="2" s="1"/>
  <c r="V168" i="2"/>
  <c r="Q168" i="2"/>
  <c r="I71" i="2" s="1"/>
  <c r="V171" i="2"/>
  <c r="R171" i="2"/>
  <c r="J72" i="2" s="1"/>
  <c r="V182" i="2"/>
  <c r="R182" i="2"/>
  <c r="J74" i="2" s="1"/>
  <c r="V188" i="2"/>
  <c r="R188" i="2"/>
  <c r="J76" i="2"/>
  <c r="T199" i="2"/>
  <c r="Q199" i="2"/>
  <c r="I80" i="2"/>
  <c r="Q203" i="2"/>
  <c r="I81" i="2" s="1"/>
  <c r="V111" i="2"/>
  <c r="V110" i="2"/>
  <c r="R134" i="2"/>
  <c r="J65" i="2" s="1"/>
  <c r="V159" i="2"/>
  <c r="Q159" i="2"/>
  <c r="I68" i="2"/>
  <c r="BK163" i="2"/>
  <c r="K163" i="2" s="1"/>
  <c r="K69" i="2" s="1"/>
  <c r="V163" i="2"/>
  <c r="Q163" i="2"/>
  <c r="I69" i="2" s="1"/>
  <c r="BK168" i="2"/>
  <c r="K168" i="2" s="1"/>
  <c r="K71" i="2" s="1"/>
  <c r="T168" i="2"/>
  <c r="X168" i="2"/>
  <c r="R168" i="2"/>
  <c r="J71" i="2" s="1"/>
  <c r="T171" i="2"/>
  <c r="X171" i="2"/>
  <c r="Q171" i="2"/>
  <c r="I72" i="2" s="1"/>
  <c r="T182" i="2"/>
  <c r="X182" i="2"/>
  <c r="Q182" i="2"/>
  <c r="I74" i="2" s="1"/>
  <c r="T188" i="2"/>
  <c r="X188" i="2"/>
  <c r="Q188" i="2"/>
  <c r="I76" i="2" s="1"/>
  <c r="V199" i="2"/>
  <c r="X199" i="2"/>
  <c r="R199" i="2"/>
  <c r="J80" i="2" s="1"/>
  <c r="T203" i="2"/>
  <c r="V203" i="2"/>
  <c r="X203" i="2"/>
  <c r="R203" i="2"/>
  <c r="J81" i="2" s="1"/>
  <c r="T222" i="2"/>
  <c r="V222" i="2"/>
  <c r="X222" i="2"/>
  <c r="Q222" i="2"/>
  <c r="I88" i="2" s="1"/>
  <c r="R222" i="2"/>
  <c r="J88" i="2" s="1"/>
  <c r="BK166" i="2"/>
  <c r="K166" i="2" s="1"/>
  <c r="K70" i="2" s="1"/>
  <c r="Q166" i="2"/>
  <c r="I70" i="2" s="1"/>
  <c r="R166" i="2"/>
  <c r="J70" i="2" s="1"/>
  <c r="Q193" i="2"/>
  <c r="I77" i="2"/>
  <c r="R195" i="2"/>
  <c r="J78" i="2" s="1"/>
  <c r="Q207" i="2"/>
  <c r="I82" i="2"/>
  <c r="R207" i="2"/>
  <c r="J82" i="2" s="1"/>
  <c r="R209" i="2"/>
  <c r="J83" i="2"/>
  <c r="Q180" i="2"/>
  <c r="I73" i="2"/>
  <c r="R180" i="2"/>
  <c r="J73" i="2" s="1"/>
  <c r="Q186" i="2"/>
  <c r="I75" i="2"/>
  <c r="R186" i="2"/>
  <c r="J75" i="2"/>
  <c r="R193" i="2"/>
  <c r="J77" i="2"/>
  <c r="Q195" i="2"/>
  <c r="I78" i="2"/>
  <c r="Q197" i="2"/>
  <c r="I79" i="2"/>
  <c r="R197" i="2"/>
  <c r="J79" i="2" s="1"/>
  <c r="BK207" i="2"/>
  <c r="K207" i="2" s="1"/>
  <c r="K82" i="2" s="1"/>
  <c r="Q209" i="2"/>
  <c r="I83" i="2" s="1"/>
  <c r="Q211" i="2"/>
  <c r="I84" i="2" s="1"/>
  <c r="R211" i="2"/>
  <c r="J84" i="2" s="1"/>
  <c r="BK218" i="2"/>
  <c r="K218" i="2" s="1"/>
  <c r="K86" i="2" s="1"/>
  <c r="Q218" i="2"/>
  <c r="I86" i="2"/>
  <c r="R218" i="2"/>
  <c r="J86" i="2"/>
  <c r="Q220" i="2"/>
  <c r="I87" i="2" s="1"/>
  <c r="R220" i="2"/>
  <c r="J87" i="2"/>
  <c r="J54" i="2"/>
  <c r="F57" i="2"/>
  <c r="F104" i="2"/>
  <c r="E50" i="2"/>
  <c r="J56" i="2"/>
  <c r="J57" i="2"/>
  <c r="F39" i="2"/>
  <c r="BF55" i="1" s="1"/>
  <c r="BF54" i="1" s="1"/>
  <c r="W33" i="1" s="1"/>
  <c r="K120" i="2"/>
  <c r="BE120" i="2" s="1"/>
  <c r="BK176" i="2"/>
  <c r="BK215" i="2"/>
  <c r="F36" i="2"/>
  <c r="BC55" i="1" s="1"/>
  <c r="BC54" i="1" s="1"/>
  <c r="AY54" i="1" s="1"/>
  <c r="AK30" i="1" s="1"/>
  <c r="K118" i="2"/>
  <c r="BE118" i="2" s="1"/>
  <c r="BK122" i="2"/>
  <c r="K126" i="2"/>
  <c r="BE126" i="2" s="1"/>
  <c r="K130" i="2"/>
  <c r="BE130" i="2" s="1"/>
  <c r="BK133" i="2"/>
  <c r="K138" i="2"/>
  <c r="BE138" i="2" s="1"/>
  <c r="BK150" i="2"/>
  <c r="K172" i="2"/>
  <c r="BE172" i="2" s="1"/>
  <c r="K200" i="2"/>
  <c r="BE200" i="2" s="1"/>
  <c r="K113" i="2"/>
  <c r="BE113" i="2" s="1"/>
  <c r="BK175" i="2"/>
  <c r="BK210" i="2"/>
  <c r="BK209" i="2" s="1"/>
  <c r="K209" i="2" s="1"/>
  <c r="K83" i="2" s="1"/>
  <c r="BK140" i="2"/>
  <c r="K151" i="2"/>
  <c r="BE151" i="2" s="1"/>
  <c r="K184" i="2"/>
  <c r="BE184" i="2" s="1"/>
  <c r="BK201" i="2"/>
  <c r="K224" i="2"/>
  <c r="BE224" i="2" s="1"/>
  <c r="K129" i="2"/>
  <c r="BE129" i="2"/>
  <c r="K162" i="2"/>
  <c r="BE162" i="2" s="1"/>
  <c r="BK194" i="2"/>
  <c r="BK193" i="2" s="1"/>
  <c r="K193" i="2" s="1"/>
  <c r="K77" i="2" s="1"/>
  <c r="K226" i="2"/>
  <c r="BE226" i="2" s="1"/>
  <c r="BK144" i="2"/>
  <c r="K149" i="2"/>
  <c r="BE149" i="2" s="1"/>
  <c r="K167" i="2"/>
  <c r="BE167" i="2" s="1"/>
  <c r="BK183" i="2"/>
  <c r="BK182" i="2" s="1"/>
  <c r="K182" i="2" s="1"/>
  <c r="K74" i="2" s="1"/>
  <c r="BK202" i="2"/>
  <c r="BK223" i="2"/>
  <c r="BK222" i="2"/>
  <c r="K222" i="2" s="1"/>
  <c r="K88" i="2" s="1"/>
  <c r="K141" i="2"/>
  <c r="BE141" i="2"/>
  <c r="K169" i="2"/>
  <c r="BE169" i="2" s="1"/>
  <c r="K208" i="2"/>
  <c r="BE208" i="2" s="1"/>
  <c r="K178" i="2"/>
  <c r="BE178" i="2" s="1"/>
  <c r="K145" i="2"/>
  <c r="BE145" i="2" s="1"/>
  <c r="BK153" i="2"/>
  <c r="K164" i="2"/>
  <c r="BE164" i="2" s="1"/>
  <c r="K170" i="2"/>
  <c r="BE170" i="2" s="1"/>
  <c r="BK177" i="2"/>
  <c r="K185" i="2"/>
  <c r="BE185" i="2"/>
  <c r="BK198" i="2"/>
  <c r="BK197" i="2" s="1"/>
  <c r="K197" i="2" s="1"/>
  <c r="K79" i="2" s="1"/>
  <c r="BK205" i="2"/>
  <c r="K219" i="2"/>
  <c r="BE219" i="2" s="1"/>
  <c r="BK112" i="2"/>
  <c r="K136" i="2"/>
  <c r="BE136" i="2" s="1"/>
  <c r="K161" i="2"/>
  <c r="BE161" i="2" s="1"/>
  <c r="K192" i="2"/>
  <c r="BE192" i="2" s="1"/>
  <c r="K216" i="2"/>
  <c r="BE216" i="2" s="1"/>
  <c r="K114" i="2"/>
  <c r="BE114" i="2" s="1"/>
  <c r="BK115" i="2"/>
  <c r="BK116" i="2"/>
  <c r="BK117" i="2"/>
  <c r="K121" i="2"/>
  <c r="BE121" i="2" s="1"/>
  <c r="BK123" i="2"/>
  <c r="BK124" i="2"/>
  <c r="K127" i="2"/>
  <c r="BE127" i="2" s="1"/>
  <c r="K132" i="2"/>
  <c r="BE132" i="2" s="1"/>
  <c r="K137" i="2"/>
  <c r="BE137" i="2" s="1"/>
  <c r="K147" i="2"/>
  <c r="BE147" i="2" s="1"/>
  <c r="K165" i="2"/>
  <c r="BE165" i="2" s="1"/>
  <c r="K189" i="2"/>
  <c r="BE189" i="2" s="1"/>
  <c r="BK221" i="2"/>
  <c r="BK220" i="2" s="1"/>
  <c r="K220" i="2" s="1"/>
  <c r="K87" i="2" s="1"/>
  <c r="K142" i="2"/>
  <c r="BE142" i="2" s="1"/>
  <c r="BK190" i="2"/>
  <c r="BK188" i="2" s="1"/>
  <c r="K188" i="2" s="1"/>
  <c r="K76" i="2" s="1"/>
  <c r="F38" i="2"/>
  <c r="BE55" i="1" s="1"/>
  <c r="BE54" i="1" s="1"/>
  <c r="W32" i="1" s="1"/>
  <c r="K139" i="2"/>
  <c r="BE139" i="2" s="1"/>
  <c r="K158" i="2"/>
  <c r="BE158" i="2" s="1"/>
  <c r="BK174" i="2"/>
  <c r="BK196" i="2"/>
  <c r="BK195" i="2" s="1"/>
  <c r="K195" i="2" s="1"/>
  <c r="K78" i="2" s="1"/>
  <c r="BK206" i="2"/>
  <c r="K125" i="2"/>
  <c r="BE125" i="2" s="1"/>
  <c r="K152" i="2"/>
  <c r="BE152" i="2" s="1"/>
  <c r="BK187" i="2"/>
  <c r="BK186" i="2" s="1"/>
  <c r="K186" i="2" s="1"/>
  <c r="K75" i="2" s="1"/>
  <c r="K214" i="2"/>
  <c r="BE214" i="2"/>
  <c r="F37" i="2"/>
  <c r="BD55" i="1" s="1"/>
  <c r="BD54" i="1" s="1"/>
  <c r="W31" i="1" s="1"/>
  <c r="BK131" i="2"/>
  <c r="K135" i="2"/>
  <c r="BE135" i="2" s="1"/>
  <c r="K143" i="2"/>
  <c r="BE143" i="2" s="1"/>
  <c r="K157" i="2"/>
  <c r="BE157" i="2" s="1"/>
  <c r="BK181" i="2"/>
  <c r="BK180" i="2" s="1"/>
  <c r="K180" i="2" s="1"/>
  <c r="K73" i="2" s="1"/>
  <c r="K204" i="2"/>
  <c r="BE204" i="2" s="1"/>
  <c r="BK128" i="2"/>
  <c r="K156" i="2"/>
  <c r="BE156" i="2" s="1"/>
  <c r="K225" i="2"/>
  <c r="BE225" i="2" s="1"/>
  <c r="BK146" i="2"/>
  <c r="BK160" i="2"/>
  <c r="BK159" i="2" s="1"/>
  <c r="K159" i="2" s="1"/>
  <c r="K68" i="2" s="1"/>
  <c r="K173" i="2"/>
  <c r="BE173" i="2" s="1"/>
  <c r="K191" i="2"/>
  <c r="BE191" i="2" s="1"/>
  <c r="K217" i="2"/>
  <c r="BE217" i="2"/>
  <c r="K119" i="2"/>
  <c r="BE119" i="2" s="1"/>
  <c r="BK148" i="2"/>
  <c r="BK179" i="2"/>
  <c r="BK212" i="2"/>
  <c r="BK211" i="2" s="1"/>
  <c r="K211" i="2" s="1"/>
  <c r="K84" i="2" s="1"/>
  <c r="X110" i="2" l="1"/>
  <c r="T155" i="2"/>
  <c r="T154" i="2" s="1"/>
  <c r="V155" i="2"/>
  <c r="V154" i="2" s="1"/>
  <c r="V109" i="2" s="1"/>
  <c r="V108" i="2" s="1"/>
  <c r="X155" i="2"/>
  <c r="X154" i="2" s="1"/>
  <c r="BK213" i="2"/>
  <c r="K213" i="2" s="1"/>
  <c r="K85" i="2" s="1"/>
  <c r="T110" i="2"/>
  <c r="Q110" i="2"/>
  <c r="I63" i="2" s="1"/>
  <c r="R155" i="2"/>
  <c r="Q213" i="2"/>
  <c r="I85" i="2" s="1"/>
  <c r="R213" i="2"/>
  <c r="J85" i="2" s="1"/>
  <c r="Q155" i="2"/>
  <c r="I64" i="2"/>
  <c r="R110" i="2"/>
  <c r="BK111" i="2"/>
  <c r="K111" i="2" s="1"/>
  <c r="K64" i="2" s="1"/>
  <c r="BK171" i="2"/>
  <c r="K171" i="2" s="1"/>
  <c r="K72" i="2" s="1"/>
  <c r="BK199" i="2"/>
  <c r="K199" i="2" s="1"/>
  <c r="K80" i="2" s="1"/>
  <c r="BK203" i="2"/>
  <c r="K203" i="2" s="1"/>
  <c r="K81" i="2" s="1"/>
  <c r="BK134" i="2"/>
  <c r="K134" i="2" s="1"/>
  <c r="K65" i="2" s="1"/>
  <c r="W30" i="1"/>
  <c r="BA54" i="1"/>
  <c r="AZ54" i="1"/>
  <c r="K35" i="2"/>
  <c r="AX55" i="1" s="1"/>
  <c r="AV55" i="1" s="1"/>
  <c r="F35" i="2"/>
  <c r="BB55" i="1" s="1"/>
  <c r="BB54" i="1" s="1"/>
  <c r="W29" i="1" s="1"/>
  <c r="T109" i="2" l="1"/>
  <c r="T108" i="2" s="1"/>
  <c r="AW55" i="1" s="1"/>
  <c r="AW54" i="1" s="1"/>
  <c r="Q154" i="2"/>
  <c r="I66" i="2" s="1"/>
  <c r="X109" i="2"/>
  <c r="X108" i="2" s="1"/>
  <c r="R154" i="2"/>
  <c r="J66" i="2" s="1"/>
  <c r="BK155" i="2"/>
  <c r="K155" i="2" s="1"/>
  <c r="K67" i="2" s="1"/>
  <c r="J63" i="2"/>
  <c r="J67" i="2"/>
  <c r="BK110" i="2"/>
  <c r="K110" i="2" s="1"/>
  <c r="K63" i="2" s="1"/>
  <c r="I67" i="2"/>
  <c r="AX54" i="1"/>
  <c r="AK29" i="1" s="1"/>
  <c r="Q109" i="2" l="1"/>
  <c r="Q108" i="2" s="1"/>
  <c r="I61" i="2" s="1"/>
  <c r="K30" i="2" s="1"/>
  <c r="AS55" i="1" s="1"/>
  <c r="AS54" i="1" s="1"/>
  <c r="R109" i="2"/>
  <c r="R108" i="2" s="1"/>
  <c r="J61" i="2" s="1"/>
  <c r="K31" i="2" s="1"/>
  <c r="AT55" i="1" s="1"/>
  <c r="AT54" i="1" s="1"/>
  <c r="BK154" i="2"/>
  <c r="BK109" i="2" s="1"/>
  <c r="BK108" i="2" s="1"/>
  <c r="K108" i="2" s="1"/>
  <c r="K32" i="2" s="1"/>
  <c r="AG55" i="1" s="1"/>
  <c r="AG54" i="1" s="1"/>
  <c r="AK26" i="1" s="1"/>
  <c r="AV54" i="1"/>
  <c r="I62" i="2" l="1"/>
  <c r="K154" i="2"/>
  <c r="K66" i="2" s="1"/>
  <c r="J62" i="2"/>
  <c r="K61" i="2"/>
  <c r="K109" i="2"/>
  <c r="K62" i="2" s="1"/>
  <c r="K41" i="2"/>
  <c r="AN55" i="1"/>
  <c r="AK35" i="1"/>
  <c r="AN54" i="1"/>
</calcChain>
</file>

<file path=xl/sharedStrings.xml><?xml version="1.0" encoding="utf-8"?>
<sst xmlns="http://schemas.openxmlformats.org/spreadsheetml/2006/main" count="2297" uniqueCount="677">
  <si>
    <t>Export Komplet</t>
  </si>
  <si>
    <t>VZ</t>
  </si>
  <si>
    <t>2.0</t>
  </si>
  <si>
    <t>ZAMOK</t>
  </si>
  <si>
    <t>False</t>
  </si>
  <si>
    <t>True</t>
  </si>
  <si>
    <t>{78035d64-a2fe-4b94-b2d2-4ca099847669}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</si>
  <si>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</si>
  <si>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</si>
  <si>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</si>
  <si>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</si>
  <si>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</si>
  <si>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</si>
  <si>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</si>
  <si>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</si>
  <si>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2025_03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</si>
  <si>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</si>
  <si>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</si>
  <si>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kuchyně v MŠ B.Němcové</t>
  </si>
  <si>
    <t>KSO:</t>
  </si>
  <si>
    <t/>
  </si>
  <si>
    <t>CC-CZ:</t>
  </si>
  <si>
    <t>Místo:</t>
  </si>
  <si>
    <t xml:space="preserve"> </t>
  </si>
  <si>
    <t>Datum:</t>
  </si>
  <si>
    <t>12. 3. 2025</t>
  </si>
  <si>
    <t>Zadavatel:</t>
  </si>
  <si>
    <t>IČ:</t>
  </si>
  <si>
    <t>DIČ:</t>
  </si>
  <si>
    <t>Účastník:</t>
  </si>
  <si>
    <t>Vyplň údaj</t>
  </si>
  <si>
    <t>Projektant:</t>
  </si>
  <si>
    <t>Zpracovatel:</t>
  </si>
  <si>
    <t>Bohumír Holec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</si>
  <si>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</si>
  <si>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</si>
  <si>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</si>
  <si>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</si>
  <si>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</si>
  <si>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</si>
  <si>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</si>
  <si>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</si>
  <si>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</si>
  <si>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</si>
  <si>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</si>
  <si>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</si>
  <si>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</si>
  <si>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</si>
  <si>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</si>
  <si>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</si>
  <si>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</si>
  <si>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</si>
  <si>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</si>
  <si>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</si>
  <si>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</si>
  <si>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</si>
  <si>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</si>
  <si>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</si>
  <si>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</si>
  <si>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</si>
  <si>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</si>
  <si>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</si>
  <si>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</si>
  <si>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</si>
  <si>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</si>
  <si>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</si>
  <si>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</si>
  <si>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</si>
  <si>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</si>
  <si>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</si>
  <si>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</si>
  <si>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</si>
  <si>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</si>
  <si>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</si>
  <si>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</si>
  <si>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</si>
  <si>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</si>
  <si>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</si>
  <si>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Silnoproudá elektrotechnika</t>
  </si>
  <si>
    <t>STA</t>
  </si>
  <si>
    <t>1</t>
  </si>
  <si>
    <t>{e33b50a6-ac6e-4d69-bcda-3c81a05bf5f0}</t>
  </si>
  <si>
    <t>2</t>
  </si>
  <si>
    <t>KRYCÍ LIST SOUPISU PRACÍ</t>
  </si>
  <si>
    <t>Objekt:</t>
  </si>
  <si>
    <t>01 - Silnoproudá elektrotechnika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</si>
  <si>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</si>
  <si>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</si>
  <si>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</si>
  <si>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</si>
  <si>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</si>
  <si>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</si>
  <si>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</si>
  <si>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</si>
  <si>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D1 - Silnoproudá elektrotechnika</t>
  </si>
  <si>
    <t xml:space="preserve">    D2 - Rozvaděče RE a R1.1</t>
  </si>
  <si>
    <t xml:space="preserve">      D3 - Rozvaděč RE</t>
  </si>
  <si>
    <t xml:space="preserve">      D4 - Rozvaděč R1.1</t>
  </si>
  <si>
    <t xml:space="preserve">    D5 - Elektromontáže</t>
  </si>
  <si>
    <t xml:space="preserve">      D6 - Krabice a svorkovnice</t>
  </si>
  <si>
    <t xml:space="preserve">        D7 - TRUBKA OHEBNÁ STŘEDNÍ MECHANICKÁ O   DOLNOST</t>
  </si>
  <si>
    <t xml:space="preserve">        D8 - LIŠTA ELEKTROINSTALAČNÍ VČ. DÍLŮ A PŘÍSLUŠENSTVÍ</t>
  </si>
  <si>
    <t xml:space="preserve">        D9 - VODIČ JEDNOŽILOVÝ (CY)</t>
  </si>
  <si>
    <t xml:space="preserve">        D10 - VODIČ JEDNOŽILOVÝ OHEBNÝ (CYA)</t>
  </si>
  <si>
    <t xml:space="preserve">        D11 - KABEL SILOVÝ,IZOLACE PVC</t>
  </si>
  <si>
    <t xml:space="preserve">        D12 - KABEL STÍNĚNÝ</t>
  </si>
  <si>
    <t xml:space="preserve">        D13 - SPÍNAČ DO VLHKA POD OMÍT. IP44</t>
  </si>
  <si>
    <t xml:space="preserve">        D14 - DOPLŇKY SPÍNAČŮ</t>
  </si>
  <si>
    <t xml:space="preserve">        D15 - KRYT SPÍNAČE  BARVA BÍLÁ</t>
  </si>
  <si>
    <t xml:space="preserve">        D16 - RÁMEČEK PRO PŘÍSTROJE  BARVA BÍLÁ</t>
  </si>
  <si>
    <t xml:space="preserve">        D17 - ZÁSUVKA TANGO S VÍČKEM, IP44</t>
  </si>
  <si>
    <t xml:space="preserve">        D18 - ZÁSUVKA PRŮMYSLOVÁ NÁSTĚNNÁ, </t>
  </si>
  <si>
    <t xml:space="preserve">        D19 - ODPÍNAČE</t>
  </si>
  <si>
    <t xml:space="preserve">        D20 - UKONČENÍ KABELŮ SMRŠŤOVACÍ  ZÁKLOPKOU </t>
  </si>
  <si>
    <t xml:space="preserve">        D21 - SVÍTIDLA</t>
  </si>
  <si>
    <t xml:space="preserve">        D22 - ZVONKY</t>
  </si>
  <si>
    <t xml:space="preserve">        D23 - POJISTKY</t>
  </si>
  <si>
    <t xml:space="preserve">      D24 - Hodinové zúčtovací sazby</t>
  </si>
  <si>
    <t xml:space="preserve">        D25 - KOORDINACE POSTUPU PRACI</t>
  </si>
  <si>
    <t xml:space="preserve">        D26 - PROVEDENI REVIZNICH ZKOUSEK</t>
  </si>
  <si>
    <t xml:space="preserve">    D27 -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</si>
  <si>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</si>
  <si>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</si>
  <si>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</si>
  <si>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</si>
  <si>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</si>
  <si>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</si>
  <si>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</si>
  <si>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</si>
  <si>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</si>
  <si>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</si>
  <si>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</si>
  <si>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</si>
  <si>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</si>
  <si>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</si>
  <si>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</si>
  <si>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</si>
  <si>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</si>
  <si>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</si>
  <si>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3</t>
  </si>
  <si>
    <t>ROZPOCET</t>
  </si>
  <si>
    <t>D2</t>
  </si>
  <si>
    <t>Rozvaděče RE a R1.1</t>
  </si>
  <si>
    <t>D3</t>
  </si>
  <si>
    <t>Rozvaděč RE</t>
  </si>
  <si>
    <t>K</t>
  </si>
  <si>
    <t>Pol1</t>
  </si>
  <si>
    <t>Řadová rozváděčová skříň 600x400x2000</t>
  </si>
  <si>
    <t>kus</t>
  </si>
  <si>
    <t>64</t>
  </si>
  <si>
    <t>Pol2</t>
  </si>
  <si>
    <t>Boční kryty</t>
  </si>
  <si>
    <t>4</t>
  </si>
  <si>
    <t>Pol3</t>
  </si>
  <si>
    <t>FLP-B+C MAI V/3 kombinovaný svodič bleskových proudů a přepětí, vhodné pro 3-fázový systém TN-C, instalace na vstupu do budovy, 75 kA (10/350), 180 kA (8/20)</t>
  </si>
  <si>
    <t>6</t>
  </si>
  <si>
    <t>Pol4</t>
  </si>
  <si>
    <t>125-3 Vypínač, In 125 A, Ue AC 230/400 V, 3pól</t>
  </si>
  <si>
    <t>8</t>
  </si>
  <si>
    <t>5</t>
  </si>
  <si>
    <t>Pol5</t>
  </si>
  <si>
    <t>jis.-2B-1 Jistič, In 2 A, Ue AC 230/400 V / DC 72 V, charakteristika B, 1pól, Icn 10 kA</t>
  </si>
  <si>
    <t>10</t>
  </si>
  <si>
    <t>Pol6</t>
  </si>
  <si>
    <t>jis.-10B-1 Jistič, In 10 A, Ue AC 230/400 V / DC 72 V, charakteristika B, 1pól, Icn 10 kA</t>
  </si>
  <si>
    <t>7</t>
  </si>
  <si>
    <t>Pol7</t>
  </si>
  <si>
    <t>jis.-16B-3 Jistič, In 16 A, Ue AC 230/400 V / DC 216 V, charakteristika B, 3pól, Icn 10 kA</t>
  </si>
  <si>
    <t>14</t>
  </si>
  <si>
    <t>Pol8</t>
  </si>
  <si>
    <t>jis.-20B-3 Jistič, In 20 A, Ue AC 230/400 V / DC 216 V, charakteristika B, 3pól, Icn 10 kA</t>
  </si>
  <si>
    <t>16</t>
  </si>
  <si>
    <t>9</t>
  </si>
  <si>
    <t>Pol9</t>
  </si>
  <si>
    <t>jis.-25B-3 Jistič, In 25 A, Ue AC 230/400 V / DC 216 V, charakteristika B, 3pól, Icn 10 kA</t>
  </si>
  <si>
    <t>18</t>
  </si>
  <si>
    <t>Pol10</t>
  </si>
  <si>
    <t>jis.-40B-3 Jistič, In 40 A, Ue AC 230/400 V / DC 216 V, charakteristika B, 3pól, Icn 10 kA</t>
  </si>
  <si>
    <t>20</t>
  </si>
  <si>
    <t>11</t>
  </si>
  <si>
    <t>Pol11</t>
  </si>
  <si>
    <t>jis.63B-3 Jistič, In 63 A, Ue AC 230/400 V / DC 216 V, charakteristika B, 3pól, Icn 10 kA</t>
  </si>
  <si>
    <t>22</t>
  </si>
  <si>
    <t>Pol12</t>
  </si>
  <si>
    <t>jis.-80B-3 Jistič, In 80 A, Ue AC 230/400 V / DC 216 V, charakteristika B, 3pól, Icn 10 kA</t>
  </si>
  <si>
    <t>24</t>
  </si>
  <si>
    <t>13</t>
  </si>
  <si>
    <t>Pol13</t>
  </si>
  <si>
    <t>-LT-X400 Napěťová spoušť, Uc AC 110 - 415 V / DC 110 V, pro LTE, LTN, LTS, LVN, LFE, LFN, LMF, OLE, OLI, MSN, AVN-DC</t>
  </si>
  <si>
    <t>26</t>
  </si>
  <si>
    <t>Pol14</t>
  </si>
  <si>
    <t>jis.+chr.-10C-1N-030AC Proudový chránič s nadproudovou ochranou, In 10 A, Ue AC 230 V, charakteristika C, Idn 30 mA, 1+N-pól, Icn 10 kA, typ AC</t>
  </si>
  <si>
    <t>28</t>
  </si>
  <si>
    <t>15</t>
  </si>
  <si>
    <t>Pol15</t>
  </si>
  <si>
    <t>jis.+ch.-16B-1N-030AC Proudový chránič s nadproudovou ochranou, In 16 A, Ue AC 230 V, charakteristika B, Idn 30 mA, 1+N-pól, Icn 10 kA, typ AC</t>
  </si>
  <si>
    <t>30</t>
  </si>
  <si>
    <t>Pol16</t>
  </si>
  <si>
    <t>1611M5, Instalační stykač, Ith 20 A, Uc AC 230 V, 1x zapínací kontakt, 1x rozpínací kontakt</t>
  </si>
  <si>
    <t>32</t>
  </si>
  <si>
    <t>17</t>
  </si>
  <si>
    <t>Pol17</t>
  </si>
  <si>
    <t>CM-CT 100/5 Převod 100A/5A</t>
  </si>
  <si>
    <t>34</t>
  </si>
  <si>
    <t>Pol18</t>
  </si>
  <si>
    <t>RSA 6 A Řadová svornice</t>
  </si>
  <si>
    <t>36</t>
  </si>
  <si>
    <t>19</t>
  </si>
  <si>
    <t>Pol19</t>
  </si>
  <si>
    <t>RSA 10 A Řadová svorka bílá</t>
  </si>
  <si>
    <t>38</t>
  </si>
  <si>
    <t>Pol20</t>
  </si>
  <si>
    <t>RSA 35 A Řadová svorka bílá</t>
  </si>
  <si>
    <t>40</t>
  </si>
  <si>
    <t>Pol21</t>
  </si>
  <si>
    <t>Svorka zkušební ZS 1B</t>
  </si>
  <si>
    <t>42</t>
  </si>
  <si>
    <t>Pol22</t>
  </si>
  <si>
    <t>106/42 Vývodka kabelová kuželová Pg 42, šedá</t>
  </si>
  <si>
    <t>44</t>
  </si>
  <si>
    <t>D4</t>
  </si>
  <si>
    <t>Rozvaděč R1.1</t>
  </si>
  <si>
    <t>23</t>
  </si>
  <si>
    <t>Pol23</t>
  </si>
  <si>
    <t>RZB-N-5S165 Rozvodnicová skříň, pro nástěnnou montáž, neprůhledné dveře, počet řad 5, počet modulů v řadě 33, krytí IP30, PE+N, barva RAL9003, materiál : ocel-plech</t>
  </si>
  <si>
    <t>46</t>
  </si>
  <si>
    <t>Pol24</t>
  </si>
  <si>
    <t>S3L-1000-16 Propojovací lišta</t>
  </si>
  <si>
    <t>48</t>
  </si>
  <si>
    <t>25</t>
  </si>
  <si>
    <t>Pol25</t>
  </si>
  <si>
    <t>SC-350-3N-MZ Svodič přepětí, typ 2, Imax 40 kA, Uc AC 350 V, zapojení 3+1, výměnné moduly, varistor, jiskřiště</t>
  </si>
  <si>
    <t>50</t>
  </si>
  <si>
    <t>52</t>
  </si>
  <si>
    <t>27</t>
  </si>
  <si>
    <t>54</t>
  </si>
  <si>
    <t>56</t>
  </si>
  <si>
    <t>29</t>
  </si>
  <si>
    <t>Pol26</t>
  </si>
  <si>
    <t>jis.-16B-1 Jistič, In 16 A, Ue AC 230/400 V / DC 72 V, charakteristika B, 1pól, Icn 10 kA</t>
  </si>
  <si>
    <t>58</t>
  </si>
  <si>
    <t>60</t>
  </si>
  <si>
    <t>31</t>
  </si>
  <si>
    <t>62</t>
  </si>
  <si>
    <t>Pol27</t>
  </si>
  <si>
    <t>jis.-32B-3 Jistič, In 32 A, Ue AC 230/400 V / DC 216 V, charakteristika B, 3pól, Icn 10 kA</t>
  </si>
  <si>
    <t>33</t>
  </si>
  <si>
    <t>66</t>
  </si>
  <si>
    <t>68</t>
  </si>
  <si>
    <t>35</t>
  </si>
  <si>
    <t>70</t>
  </si>
  <si>
    <t>Pol28</t>
  </si>
  <si>
    <t>chr.-25-4-030AC Proudový chránič</t>
  </si>
  <si>
    <t>72</t>
  </si>
  <si>
    <t>37</t>
  </si>
  <si>
    <t>74</t>
  </si>
  <si>
    <t>Pol29</t>
  </si>
  <si>
    <t>-20-10-A230 Impulzní relé</t>
  </si>
  <si>
    <t>76</t>
  </si>
  <si>
    <t>39</t>
  </si>
  <si>
    <t>78</t>
  </si>
  <si>
    <t>80</t>
  </si>
  <si>
    <t>41</t>
  </si>
  <si>
    <t>82</t>
  </si>
  <si>
    <t>D5</t>
  </si>
  <si>
    <t>Elektromontáže</t>
  </si>
  <si>
    <t>D6</t>
  </si>
  <si>
    <t>Krabice a svorkovnice</t>
  </si>
  <si>
    <t>Pol30</t>
  </si>
  <si>
    <t>KU 68-1901 KRABICE UNIVERZÁLNÍ</t>
  </si>
  <si>
    <t>84</t>
  </si>
  <si>
    <t>43</t>
  </si>
  <si>
    <t>Pol31</t>
  </si>
  <si>
    <t>KU 68-1903 KRABICE UNIVERZÁLNÍ</t>
  </si>
  <si>
    <t>86</t>
  </si>
  <si>
    <t>Pol32</t>
  </si>
  <si>
    <t>B11M5 do 4mm2 se svorkovnící</t>
  </si>
  <si>
    <t>88</t>
  </si>
  <si>
    <t>D7</t>
  </si>
  <si>
    <t>TRUBKA OHEBNÁ STŘEDNÍ MECHANICKÁ O   DOLNOST</t>
  </si>
  <si>
    <t>45</t>
  </si>
  <si>
    <t>Pol33</t>
  </si>
  <si>
    <t>16E d 16 mm, pevně</t>
  </si>
  <si>
    <t>m</t>
  </si>
  <si>
    <t>90</t>
  </si>
  <si>
    <t>Pol34</t>
  </si>
  <si>
    <t>25 d 25 mm, pevně</t>
  </si>
  <si>
    <t>92</t>
  </si>
  <si>
    <t>47</t>
  </si>
  <si>
    <t>Pol35</t>
  </si>
  <si>
    <t>40 d 40 mm, pevně</t>
  </si>
  <si>
    <t>94</t>
  </si>
  <si>
    <t>D8</t>
  </si>
  <si>
    <t>LIŠTA ELEKTROINSTALAČNÍ VČ. DÍLŮ A PŘÍSLUŠENSTVÍ</t>
  </si>
  <si>
    <t>Pol36</t>
  </si>
  <si>
    <t>L40x40 hranatá</t>
  </si>
  <si>
    <t>96</t>
  </si>
  <si>
    <t>49</t>
  </si>
  <si>
    <t>Pol37</t>
  </si>
  <si>
    <t>E120x40 hranatá</t>
  </si>
  <si>
    <t>98</t>
  </si>
  <si>
    <t>D9</t>
  </si>
  <si>
    <t>VODIČ JEDNOŽILOVÝ (CY)</t>
  </si>
  <si>
    <t>Pol38</t>
  </si>
  <si>
    <t>H07V-U 10 , pevně</t>
  </si>
  <si>
    <t>100</t>
  </si>
  <si>
    <t>D10</t>
  </si>
  <si>
    <t>VODIČ JEDNOŽILOVÝ OHEBNÝ (CYA)</t>
  </si>
  <si>
    <t>51</t>
  </si>
  <si>
    <t>Pol39</t>
  </si>
  <si>
    <t>H07V-K 4 , pevně</t>
  </si>
  <si>
    <t>102</t>
  </si>
  <si>
    <t>Pol40</t>
  </si>
  <si>
    <t>H07V-K 6 , pevně</t>
  </si>
  <si>
    <t>104</t>
  </si>
  <si>
    <t>D11</t>
  </si>
  <si>
    <t>KABEL SILOVÝ,IZOLACE PVC</t>
  </si>
  <si>
    <t>53</t>
  </si>
  <si>
    <t>Pol41</t>
  </si>
  <si>
    <t>CYKY-O 3x1.5 mm2, pevně</t>
  </si>
  <si>
    <t>106</t>
  </si>
  <si>
    <t>Pol42</t>
  </si>
  <si>
    <t>CYKY-J 3x1.5 mm2, pevně</t>
  </si>
  <si>
    <t>108</t>
  </si>
  <si>
    <t>55</t>
  </si>
  <si>
    <t>Pol43</t>
  </si>
  <si>
    <t>CYKY-J 3x2.5 mm2, pevně</t>
  </si>
  <si>
    <t>110</t>
  </si>
  <si>
    <t>Pol44</t>
  </si>
  <si>
    <t>CYKY-J 5x2,5 , pevně</t>
  </si>
  <si>
    <t>112</t>
  </si>
  <si>
    <t>57</t>
  </si>
  <si>
    <t>Pol45</t>
  </si>
  <si>
    <t>CYKY-J 5x4 , pevně</t>
  </si>
  <si>
    <t>114</t>
  </si>
  <si>
    <t>Pol46</t>
  </si>
  <si>
    <t>CYKY-J 5x6 , pevně</t>
  </si>
  <si>
    <t>116</t>
  </si>
  <si>
    <t>59</t>
  </si>
  <si>
    <t>Pol47</t>
  </si>
  <si>
    <t>CYKY-J 5x10 , pevně</t>
  </si>
  <si>
    <t>118</t>
  </si>
  <si>
    <t>Pol48</t>
  </si>
  <si>
    <t>CYKY-J 5x25 , pevně</t>
  </si>
  <si>
    <t>120</t>
  </si>
  <si>
    <t>D12</t>
  </si>
  <si>
    <t>KABEL STÍNĚNÝ</t>
  </si>
  <si>
    <t>61</t>
  </si>
  <si>
    <t>Pol49</t>
  </si>
  <si>
    <t>CSSYKFY22- Kabel SYKFY 2x2x0,5,bílý</t>
  </si>
  <si>
    <t>122</t>
  </si>
  <si>
    <t>D13</t>
  </si>
  <si>
    <t>SPÍNAČ DO VLHKA POD OMÍT. IP44</t>
  </si>
  <si>
    <t>Pol50</t>
  </si>
  <si>
    <t>B sériový přepínač</t>
  </si>
  <si>
    <t>124</t>
  </si>
  <si>
    <t>63</t>
  </si>
  <si>
    <t>Pol51</t>
  </si>
  <si>
    <t>B střídavý přepínač</t>
  </si>
  <si>
    <t>126</t>
  </si>
  <si>
    <t>Pol52</t>
  </si>
  <si>
    <t>B tlačítko</t>
  </si>
  <si>
    <t>128</t>
  </si>
  <si>
    <t>D14</t>
  </si>
  <si>
    <t>DOPLŇKY SPÍNAČŮ</t>
  </si>
  <si>
    <t>65</t>
  </si>
  <si>
    <t>Pol53</t>
  </si>
  <si>
    <t>CZ Dout.signal.</t>
  </si>
  <si>
    <t>130</t>
  </si>
  <si>
    <t>D15</t>
  </si>
  <si>
    <t>KRYT SPÍNAČE  BARVA BÍLÁ</t>
  </si>
  <si>
    <t>Pol54</t>
  </si>
  <si>
    <t>Kryt spínače kolébkového s popisovým polem-pro zvonek</t>
  </si>
  <si>
    <t>132</t>
  </si>
  <si>
    <t>67</t>
  </si>
  <si>
    <t>Pol55</t>
  </si>
  <si>
    <t>B 1 páčka s průzorem</t>
  </si>
  <si>
    <t>134</t>
  </si>
  <si>
    <t>Pol56</t>
  </si>
  <si>
    <t>Kabelová vývodka</t>
  </si>
  <si>
    <t>136</t>
  </si>
  <si>
    <t>69</t>
  </si>
  <si>
    <t>Pol57</t>
  </si>
  <si>
    <t>svorka ETB 16/1x2 ZŽ</t>
  </si>
  <si>
    <t>138</t>
  </si>
  <si>
    <t>D16</t>
  </si>
  <si>
    <t>RÁMEČEK PRO PŘÍSTROJE  BARVA BÍLÁ</t>
  </si>
  <si>
    <t>Pol58</t>
  </si>
  <si>
    <t>3901A-B10 B jednoduchý</t>
  </si>
  <si>
    <t>140</t>
  </si>
  <si>
    <t>D17</t>
  </si>
  <si>
    <t>ZÁSUVKA TANGO S VÍČKEM, IP44</t>
  </si>
  <si>
    <t>71</t>
  </si>
  <si>
    <t>Pol59</t>
  </si>
  <si>
    <t>5518A-2999 B 2p+PE, bílá</t>
  </si>
  <si>
    <t>142</t>
  </si>
  <si>
    <t>D18</t>
  </si>
  <si>
    <t xml:space="preserve">ZÁSUVKA PRŮMYSLOVÁ NÁSTĚNNÁ, </t>
  </si>
  <si>
    <t>Pol60</t>
  </si>
  <si>
    <t>1653 16A,400V,3p+N+PE, IP44</t>
  </si>
  <si>
    <t>kzs</t>
  </si>
  <si>
    <t>144</t>
  </si>
  <si>
    <t>D19</t>
  </si>
  <si>
    <t>ODPÍNAČE</t>
  </si>
  <si>
    <t>73</t>
  </si>
  <si>
    <t>Pol61</t>
  </si>
  <si>
    <t>Odpínač O32B6M, 6p, IP65, polykarb.(40A)</t>
  </si>
  <si>
    <t>146</t>
  </si>
  <si>
    <t>Pol62</t>
  </si>
  <si>
    <t>Skříň tlačítková X178E nouzové zastavení odblok.pootočením 1/1 mžik(STOP)</t>
  </si>
  <si>
    <t>148</t>
  </si>
  <si>
    <t>75</t>
  </si>
  <si>
    <t>Pol63</t>
  </si>
  <si>
    <t>Nouzové tlačítko požární s podsvětleným tlačítkem IP55, červená(TOTAL-STOP)</t>
  </si>
  <si>
    <t>150</t>
  </si>
  <si>
    <t>D20</t>
  </si>
  <si>
    <t xml:space="preserve">UKONČENÍ KABELŮ SMRŠŤOVACÍ  ZÁKLOPKOU </t>
  </si>
  <si>
    <t>Pol64</t>
  </si>
  <si>
    <t>5x10 mm2</t>
  </si>
  <si>
    <t>152</t>
  </si>
  <si>
    <t>77</t>
  </si>
  <si>
    <t>Pol65</t>
  </si>
  <si>
    <t>4x35 mm3</t>
  </si>
  <si>
    <t>154</t>
  </si>
  <si>
    <t>Pol66</t>
  </si>
  <si>
    <t>4x240 mm2</t>
  </si>
  <si>
    <t>156</t>
  </si>
  <si>
    <t>D21</t>
  </si>
  <si>
    <t>SVÍTIDLA</t>
  </si>
  <si>
    <t>79</t>
  </si>
  <si>
    <t>Pol67</t>
  </si>
  <si>
    <t>158</t>
  </si>
  <si>
    <t>D22</t>
  </si>
  <si>
    <t>ZVONKY</t>
  </si>
  <si>
    <t>Pol68</t>
  </si>
  <si>
    <t>Zvonek-230V</t>
  </si>
  <si>
    <t>160</t>
  </si>
  <si>
    <t>D23</t>
  </si>
  <si>
    <t>POJISTKY</t>
  </si>
  <si>
    <t>81</t>
  </si>
  <si>
    <t>Pol69</t>
  </si>
  <si>
    <t>PNA1 100A aM Pojistková vložka, Un AC 690 V / DC 250 V, velikost 1, aM - charakteristika motorová pouze proti zkratu, Cd/Pb free</t>
  </si>
  <si>
    <t>162</t>
  </si>
  <si>
    <t>D24</t>
  </si>
  <si>
    <t>Hodinové zúčtovací sazby</t>
  </si>
  <si>
    <t>Pol70</t>
  </si>
  <si>
    <t>Demontaz stavajiciho zarizeni</t>
  </si>
  <si>
    <t>hod</t>
  </si>
  <si>
    <t>512</t>
  </si>
  <si>
    <t>164</t>
  </si>
  <si>
    <t>83</t>
  </si>
  <si>
    <t>Pol71</t>
  </si>
  <si>
    <t>Zkusebni provoz</t>
  </si>
  <si>
    <t>166</t>
  </si>
  <si>
    <t>Pol72</t>
  </si>
  <si>
    <t>Práce spojené s montáží</t>
  </si>
  <si>
    <t>168</t>
  </si>
  <si>
    <t>85</t>
  </si>
  <si>
    <t>Pol73</t>
  </si>
  <si>
    <t>Vyhledani pripojovaciho mista</t>
  </si>
  <si>
    <t>170</t>
  </si>
  <si>
    <t>D25</t>
  </si>
  <si>
    <t>KOORDINACE POSTUPU PRACI</t>
  </si>
  <si>
    <t>Pol74</t>
  </si>
  <si>
    <t>S ostatnimi profesemi</t>
  </si>
  <si>
    <t>172</t>
  </si>
  <si>
    <t>D26</t>
  </si>
  <si>
    <t>PROVEDENI REVIZNICH ZKOUSEK</t>
  </si>
  <si>
    <t>87</t>
  </si>
  <si>
    <t>Pol75</t>
  </si>
  <si>
    <t>Revizni technik</t>
  </si>
  <si>
    <t>174</t>
  </si>
  <si>
    <t>D27</t>
  </si>
  <si>
    <t>Ostatní náklady</t>
  </si>
  <si>
    <t>Pol76</t>
  </si>
  <si>
    <t>Doprava</t>
  </si>
  <si>
    <t>sbr</t>
  </si>
  <si>
    <t>176</t>
  </si>
  <si>
    <t>89</t>
  </si>
  <si>
    <t>Pol77</t>
  </si>
  <si>
    <t>Přesun</t>
  </si>
  <si>
    <t>178</t>
  </si>
  <si>
    <t>Pol78</t>
  </si>
  <si>
    <t>PPV</t>
  </si>
  <si>
    <t>180</t>
  </si>
  <si>
    <t>91</t>
  </si>
  <si>
    <t>Pol79</t>
  </si>
  <si>
    <t>Podružný materiál</t>
  </si>
  <si>
    <t>182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</si>
  <si>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</si>
  <si>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</si>
  <si>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</si>
  <si>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</si>
  <si>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</si>
  <si>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</si>
  <si>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</si>
  <si>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</si>
  <si>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</si>
  <si>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</si>
  <si>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</si>
  <si>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</si>
  <si>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</si>
  <si>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</si>
  <si>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</si>
  <si>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</si>
  <si>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</si>
  <si>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</si>
  <si>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</si>
  <si>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</si>
  <si>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</si>
  <si>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</si>
  <si>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</si>
  <si>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</si>
  <si>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</si>
  <si>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</si>
  <si>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</si>
  <si>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</si>
  <si>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</si>
  <si>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</si>
  <si>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</si>
  <si>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</si>
  <si>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</si>
  <si>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</si>
  <si>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</si>
  <si>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</si>
  <si>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</si>
  <si>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</si>
  <si>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</si>
  <si>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</si>
  <si>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</si>
  <si>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</si>
  <si>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</si>
  <si>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</si>
  <si>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</si>
  <si>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</si>
  <si>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</si>
  <si>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</si>
  <si>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</si>
  <si>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</si>
  <si>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</si>
  <si>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</si>
  <si>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</si>
  <si>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</si>
  <si>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</si>
  <si>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</si>
  <si>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</si>
  <si>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</si>
  <si>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</si>
  <si>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</si>
  <si>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</si>
  <si>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</si>
  <si>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</si>
  <si>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</si>
  <si>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</si>
  <si>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</si>
  <si>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</si>
  <si>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</si>
  <si>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</si>
  <si>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</si>
  <si>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</si>
  <si>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</si>
  <si>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</si>
  <si>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</si>
  <si>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</si>
  <si>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</si>
  <si>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</si>
  <si>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</si>
  <si>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</si>
  <si>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</si>
  <si>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</si>
  <si>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</si>
  <si>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</si>
  <si>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</si>
  <si>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</si>
  <si>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</si>
  <si>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</si>
  <si>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</si>
  <si>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</si>
  <si>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</si>
  <si>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</si>
  <si>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</si>
  <si>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</si>
  <si>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</si>
  <si>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</si>
  <si>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</si>
  <si>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</si>
  <si>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</si>
  <si>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</si>
  <si>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</si>
  <si>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</si>
  <si>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</si>
  <si>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</si>
  <si>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</si>
  <si>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</si>
  <si>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</si>
  <si>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</si>
  <si>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</si>
  <si>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</si>
  <si>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</si>
  <si>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</si>
  <si>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</si>
  <si>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</si>
  <si>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</si>
  <si>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</si>
  <si>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</si>
  <si>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</si>
  <si>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</si>
  <si>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</si>
  <si>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</si>
  <si>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</si>
  <si>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</si>
  <si>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</si>
  <si>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</si>
  <si>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</si>
  <si>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</si>
  <si>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</si>
  <si>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</si>
  <si>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</si>
  <si>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</si>
  <si>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</si>
  <si>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</si>
  <si>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</si>
  <si>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</si>
  <si>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</si>
  <si>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</si>
  <si>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</si>
  <si>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</si>
  <si>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</si>
  <si>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</si>
  <si>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</si>
  <si>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</si>
  <si>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</si>
  <si>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</si>
  <si>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</si>
  <si>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</si>
  <si>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</si>
  <si>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</si>
  <si>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</si>
  <si>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</si>
  <si>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</si>
  <si>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</si>
  <si>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</si>
  <si>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</si>
  <si>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</si>
  <si>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</si>
  <si>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</si>
  <si>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</si>
  <si>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</si>
  <si>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</si>
  <si>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</si>
  <si>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</si>
  <si>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</si>
  <si>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</si>
  <si>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</si>
  <si>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</si>
  <si>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</si>
  <si>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</si>
  <si>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</si>
  <si>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</si>
  <si>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</si>
  <si>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</si>
  <si>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</si>
  <si>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</si>
  <si>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</si>
  <si>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</si>
  <si>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</si>
  <si>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</si>
  <si>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</si>
  <si>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</si>
  <si>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</si>
  <si>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</si>
  <si>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</si>
  <si>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</si>
  <si>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</si>
  <si>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</si>
  <si>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</si>
  <si>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A_Popis: Nízké přisazené svítidlo rčeno do čistých prostor. Díky bezrámové konstrukci krytu s absencí šroubů a čistým,designem je určen pro čisté prostory s požadavkem vyššího stupně krytí IP. Konstrukce svítidla zaručuje snadnou údržbu.  Předřadník: EP – elektronický 220-240 V/50-60 Hz AC, 220-240 V DC 0Hz  Zdroj: LED, 4000K, CRI +80, Těleso: Lakovaný ocelový plech RAL 9016  Kryt: GLM – matné tvrzené bezpečnostní sklo  Uchycení: Přímé upevnění na strop osvětlovaného prostoru  Připojení: Bezšroubová svorkovnice snadnou montáž, max. průřez vodičů 2,5 mm2. Svítidlo je připraveno pro smyčkování (možnost připojení dvou kabelů). Standardní výbava: Gumová průchodka M20 pro průměr kabelu 7-12 mm,  5754lm, 41W, 140lm/W, Ta 60st.C. IP66.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</si>
</sst>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4" fontId="29" fillId="0" borderId="13" xfId="0" applyNumberFormat="1" applyFont="1" applyBorder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3" xfId="0" applyFont="1" applyBorder="1" applyAlignment="1">
      <alignment horizontal="center" vertical="center"/>
    </xf>
    <xf numFmtId="49" fontId="19" fillId="0" borderId="23" xfId="0" applyNumberFormat="1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167" fontId="19" fillId="0" borderId="23" xfId="0" applyNumberFormat="1" applyFont="1" applyBorder="1" applyAlignment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9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>
      <alignment horizontal="center" vertical="center"/>
    </xf>
    <xf numFmtId="4" fontId="20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vertical="top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0" fontId="32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E23" sqref="E23:AN2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ht="36.950000000000003" customHeight="1" x14ac:dyDescent="0.2"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S2" s="15" t="s">
        <v>7</v>
      </c>
      <c r="BT2" s="15" t="s">
        <v>8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 x14ac:dyDescent="0.2">
      <c r="B4" s="18"/>
      <c r="D4" s="19" t="s">
        <v>10</v>
      </c>
      <c r="AR4" s="18"/>
      <c r="AS4" s="20" t="s">
        <v>11</v>
      </c>
      <c r="BG4" s="21" t="s">
        <v>12</v>
      </c>
      <c r="BS4" s="15" t="s">
        <v>13</v>
      </c>
    </row>
    <row r="5" spans="1:74" ht="12" customHeight="1" x14ac:dyDescent="0.2">
      <c r="B5" s="18"/>
      <c r="D5" s="22" t="s">
        <v>14</v>
      </c>
      <c r="K5" s="244" t="s">
        <v>15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R5" s="18"/>
      <c r="BG5" s="241" t="s">
        <v>16</v>
      </c>
      <c r="BS5" s="15" t="s">
        <v>7</v>
      </c>
    </row>
    <row r="6" spans="1:74" ht="36.950000000000003" customHeight="1" x14ac:dyDescent="0.2">
      <c r="B6" s="18"/>
      <c r="D6" s="24" t="s">
        <v>17</v>
      </c>
      <c r="K6" s="246" t="s">
        <v>18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R6" s="18"/>
      <c r="BG6" s="242"/>
      <c r="BS6" s="15" t="s">
        <v>7</v>
      </c>
    </row>
    <row r="7" spans="1:74" ht="12" customHeight="1" x14ac:dyDescent="0.2">
      <c r="B7" s="18"/>
      <c r="D7" s="25" t="s">
        <v>19</v>
      </c>
      <c r="K7" s="23" t="s">
        <v>20</v>
      </c>
      <c r="AK7" s="25" t="s">
        <v>21</v>
      </c>
      <c r="AN7" s="23" t="s">
        <v>20</v>
      </c>
      <c r="AR7" s="18"/>
      <c r="BG7" s="242"/>
      <c r="BS7" s="15" t="s">
        <v>7</v>
      </c>
    </row>
    <row r="8" spans="1:74" ht="12" customHeight="1" x14ac:dyDescent="0.2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G8" s="242"/>
      <c r="BS8" s="15" t="s">
        <v>7</v>
      </c>
    </row>
    <row r="9" spans="1:74" ht="14.45" customHeight="1" x14ac:dyDescent="0.2">
      <c r="B9" s="18"/>
      <c r="AR9" s="18"/>
      <c r="BG9" s="242"/>
      <c r="BS9" s="15" t="s">
        <v>7</v>
      </c>
    </row>
    <row r="10" spans="1:74" ht="12" customHeight="1" x14ac:dyDescent="0.2">
      <c r="B10" s="18"/>
      <c r="D10" s="25" t="s">
        <v>26</v>
      </c>
      <c r="AK10" s="25" t="s">
        <v>27</v>
      </c>
      <c r="AN10" s="23" t="s">
        <v>20</v>
      </c>
      <c r="AR10" s="18"/>
      <c r="BG10" s="242"/>
      <c r="BS10" s="15" t="s">
        <v>7</v>
      </c>
    </row>
    <row r="11" spans="1:74" ht="18.399999999999999" customHeight="1" x14ac:dyDescent="0.2">
      <c r="B11" s="18"/>
      <c r="E11" s="23" t="s">
        <v>23</v>
      </c>
      <c r="AK11" s="25" t="s">
        <v>28</v>
      </c>
      <c r="AN11" s="23" t="s">
        <v>20</v>
      </c>
      <c r="AR11" s="18"/>
      <c r="BG11" s="242"/>
      <c r="BS11" s="15" t="s">
        <v>7</v>
      </c>
    </row>
    <row r="12" spans="1:74" ht="6.95" customHeight="1" x14ac:dyDescent="0.2">
      <c r="B12" s="18"/>
      <c r="AR12" s="18"/>
      <c r="BG12" s="242"/>
      <c r="BS12" s="15" t="s">
        <v>7</v>
      </c>
    </row>
    <row r="13" spans="1:74" ht="12" customHeight="1" x14ac:dyDescent="0.2">
      <c r="B13" s="18"/>
      <c r="D13" s="25" t="s">
        <v>29</v>
      </c>
      <c r="AK13" s="25" t="s">
        <v>27</v>
      </c>
      <c r="AN13" s="27" t="s">
        <v>30</v>
      </c>
      <c r="AR13" s="18"/>
      <c r="BG13" s="242"/>
      <c r="BS13" s="15" t="s">
        <v>7</v>
      </c>
    </row>
    <row r="14" spans="1:74" ht="12.75" x14ac:dyDescent="0.2">
      <c r="B14" s="18"/>
      <c r="E14" s="247" t="s">
        <v>30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5" t="s">
        <v>28</v>
      </c>
      <c r="AN14" s="27" t="s">
        <v>30</v>
      </c>
      <c r="AR14" s="18"/>
      <c r="BG14" s="242"/>
      <c r="BS14" s="15" t="s">
        <v>7</v>
      </c>
    </row>
    <row r="15" spans="1:74" ht="6.95" customHeight="1" x14ac:dyDescent="0.2">
      <c r="B15" s="18"/>
      <c r="AR15" s="18"/>
      <c r="BG15" s="242"/>
      <c r="BS15" s="15" t="s">
        <v>4</v>
      </c>
    </row>
    <row r="16" spans="1:74" ht="12" customHeight="1" x14ac:dyDescent="0.2">
      <c r="B16" s="18"/>
      <c r="D16" s="25" t="s">
        <v>31</v>
      </c>
      <c r="AK16" s="25" t="s">
        <v>27</v>
      </c>
      <c r="AN16" s="23" t="s">
        <v>20</v>
      </c>
      <c r="AR16" s="18"/>
      <c r="BG16" s="242"/>
      <c r="BS16" s="15" t="s">
        <v>4</v>
      </c>
    </row>
    <row r="17" spans="2:71" ht="18.399999999999999" customHeight="1" x14ac:dyDescent="0.2">
      <c r="B17" s="18"/>
      <c r="E17" s="23" t="s">
        <v>23</v>
      </c>
      <c r="AK17" s="25" t="s">
        <v>28</v>
      </c>
      <c r="AN17" s="23" t="s">
        <v>20</v>
      </c>
      <c r="AR17" s="18"/>
      <c r="BG17" s="242"/>
      <c r="BS17" s="15" t="s">
        <v>5</v>
      </c>
    </row>
    <row r="18" spans="2:71" ht="6.95" customHeight="1" x14ac:dyDescent="0.2">
      <c r="B18" s="18"/>
      <c r="AR18" s="18"/>
      <c r="BG18" s="242"/>
      <c r="BS18" s="15" t="s">
        <v>7</v>
      </c>
    </row>
    <row r="19" spans="2:71" ht="12" customHeight="1" x14ac:dyDescent="0.2">
      <c r="B19" s="18"/>
      <c r="D19" s="25" t="s">
        <v>32</v>
      </c>
      <c r="AK19" s="25" t="s">
        <v>27</v>
      </c>
      <c r="AN19" s="23" t="s">
        <v>20</v>
      </c>
      <c r="AR19" s="18"/>
      <c r="BG19" s="242"/>
      <c r="BS19" s="15" t="s">
        <v>7</v>
      </c>
    </row>
    <row r="20" spans="2:71" ht="18.399999999999999" customHeight="1" x14ac:dyDescent="0.2">
      <c r="B20" s="18"/>
      <c r="E20" s="23" t="s">
        <v>33</v>
      </c>
      <c r="AK20" s="25" t="s">
        <v>28</v>
      </c>
      <c r="AN20" s="23" t="s">
        <v>20</v>
      </c>
      <c r="AR20" s="18"/>
      <c r="BG20" s="242"/>
      <c r="BS20" s="15" t="s">
        <v>4</v>
      </c>
    </row>
    <row r="21" spans="2:71" ht="6.95" customHeight="1" x14ac:dyDescent="0.2">
      <c r="B21" s="18"/>
      <c r="AR21" s="18"/>
      <c r="BG21" s="242"/>
    </row>
    <row r="22" spans="2:71" ht="12" customHeight="1" x14ac:dyDescent="0.2">
      <c r="B22" s="18"/>
      <c r="D22" s="25" t="s">
        <v>34</v>
      </c>
      <c r="AR22" s="18"/>
      <c r="BG22" s="242"/>
    </row>
    <row r="23" spans="2:71" ht="47.25" customHeight="1" x14ac:dyDescent="0.2">
      <c r="B23" s="18"/>
      <c r="E23" s="249" t="s">
        <v>35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R23" s="18"/>
      <c r="BG23" s="242"/>
    </row>
    <row r="24" spans="2:71" ht="6.95" customHeight="1" x14ac:dyDescent="0.2">
      <c r="B24" s="18"/>
      <c r="AR24" s="18"/>
      <c r="BG24" s="242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G25" s="242"/>
    </row>
    <row r="26" spans="2:71" s="1" customFormat="1" ht="25.9" customHeight="1" x14ac:dyDescent="0.2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50">
        <f>ROUND(AG54,2)</f>
        <v>0</v>
      </c>
      <c r="AL26" s="251"/>
      <c r="AM26" s="251"/>
      <c r="AN26" s="251"/>
      <c r="AO26" s="251"/>
      <c r="AR26" s="30"/>
      <c r="BG26" s="242"/>
    </row>
    <row r="27" spans="2:71" s="1" customFormat="1" ht="6.95" customHeight="1" x14ac:dyDescent="0.2">
      <c r="B27" s="30"/>
      <c r="AR27" s="30"/>
      <c r="BG27" s="242"/>
    </row>
    <row r="28" spans="2:71" s="1" customFormat="1" ht="12.75" x14ac:dyDescent="0.2">
      <c r="B28" s="30"/>
      <c r="L28" s="252" t="s">
        <v>37</v>
      </c>
      <c r="M28" s="252"/>
      <c r="N28" s="252"/>
      <c r="O28" s="252"/>
      <c r="P28" s="252"/>
      <c r="W28" s="252" t="s">
        <v>38</v>
      </c>
      <c r="X28" s="252"/>
      <c r="Y28" s="252"/>
      <c r="Z28" s="252"/>
      <c r="AA28" s="252"/>
      <c r="AB28" s="252"/>
      <c r="AC28" s="252"/>
      <c r="AD28" s="252"/>
      <c r="AE28" s="252"/>
      <c r="AK28" s="252" t="s">
        <v>39</v>
      </c>
      <c r="AL28" s="252"/>
      <c r="AM28" s="252"/>
      <c r="AN28" s="252"/>
      <c r="AO28" s="252"/>
      <c r="AR28" s="30"/>
      <c r="BG28" s="242"/>
    </row>
    <row r="29" spans="2:71" s="2" customFormat="1" ht="14.45" customHeight="1" x14ac:dyDescent="0.2">
      <c r="B29" s="33"/>
      <c r="D29" s="25" t="s">
        <v>40</v>
      </c>
      <c r="F29" s="25" t="s">
        <v>41</v>
      </c>
      <c r="L29" s="240">
        <v>0.21</v>
      </c>
      <c r="M29" s="239"/>
      <c r="N29" s="239"/>
      <c r="O29" s="239"/>
      <c r="P29" s="239"/>
      <c r="W29" s="238">
        <f>ROUND(BB54, 2)</f>
        <v>0</v>
      </c>
      <c r="X29" s="239"/>
      <c r="Y29" s="239"/>
      <c r="Z29" s="239"/>
      <c r="AA29" s="239"/>
      <c r="AB29" s="239"/>
      <c r="AC29" s="239"/>
      <c r="AD29" s="239"/>
      <c r="AE29" s="239"/>
      <c r="AK29" s="238">
        <f>ROUND(AX54, 2)</f>
        <v>0</v>
      </c>
      <c r="AL29" s="239"/>
      <c r="AM29" s="239"/>
      <c r="AN29" s="239"/>
      <c r="AO29" s="239"/>
      <c r="AR29" s="33"/>
      <c r="BG29" s="243"/>
    </row>
    <row r="30" spans="2:71" s="2" customFormat="1" ht="14.45" customHeight="1" x14ac:dyDescent="0.2">
      <c r="B30" s="33"/>
      <c r="F30" s="25" t="s">
        <v>42</v>
      </c>
      <c r="L30" s="240">
        <v>0.12</v>
      </c>
      <c r="M30" s="239"/>
      <c r="N30" s="239"/>
      <c r="O30" s="239"/>
      <c r="P30" s="239"/>
      <c r="W30" s="238">
        <f>ROUND(BC54, 2)</f>
        <v>0</v>
      </c>
      <c r="X30" s="239"/>
      <c r="Y30" s="239"/>
      <c r="Z30" s="239"/>
      <c r="AA30" s="239"/>
      <c r="AB30" s="239"/>
      <c r="AC30" s="239"/>
      <c r="AD30" s="239"/>
      <c r="AE30" s="239"/>
      <c r="AK30" s="238">
        <f>ROUND(AY54, 2)</f>
        <v>0</v>
      </c>
      <c r="AL30" s="239"/>
      <c r="AM30" s="239"/>
      <c r="AN30" s="239"/>
      <c r="AO30" s="239"/>
      <c r="AR30" s="33"/>
      <c r="BG30" s="243"/>
    </row>
    <row r="31" spans="2:71" s="2" customFormat="1" ht="14.45" hidden="1" customHeight="1" x14ac:dyDescent="0.2">
      <c r="B31" s="33"/>
      <c r="F31" s="25" t="s">
        <v>43</v>
      </c>
      <c r="L31" s="240">
        <v>0.21</v>
      </c>
      <c r="M31" s="239"/>
      <c r="N31" s="239"/>
      <c r="O31" s="239"/>
      <c r="P31" s="239"/>
      <c r="W31" s="238">
        <f>ROUND(BD54, 2)</f>
        <v>0</v>
      </c>
      <c r="X31" s="239"/>
      <c r="Y31" s="239"/>
      <c r="Z31" s="239"/>
      <c r="AA31" s="239"/>
      <c r="AB31" s="239"/>
      <c r="AC31" s="239"/>
      <c r="AD31" s="239"/>
      <c r="AE31" s="239"/>
      <c r="AK31" s="238">
        <v>0</v>
      </c>
      <c r="AL31" s="239"/>
      <c r="AM31" s="239"/>
      <c r="AN31" s="239"/>
      <c r="AO31" s="239"/>
      <c r="AR31" s="33"/>
      <c r="BG31" s="243"/>
    </row>
    <row r="32" spans="2:71" s="2" customFormat="1" ht="14.45" hidden="1" customHeight="1" x14ac:dyDescent="0.2">
      <c r="B32" s="33"/>
      <c r="F32" s="25" t="s">
        <v>44</v>
      </c>
      <c r="L32" s="240">
        <v>0.12</v>
      </c>
      <c r="M32" s="239"/>
      <c r="N32" s="239"/>
      <c r="O32" s="239"/>
      <c r="P32" s="239"/>
      <c r="W32" s="238">
        <f>ROUND(BE54, 2)</f>
        <v>0</v>
      </c>
      <c r="X32" s="239"/>
      <c r="Y32" s="239"/>
      <c r="Z32" s="239"/>
      <c r="AA32" s="239"/>
      <c r="AB32" s="239"/>
      <c r="AC32" s="239"/>
      <c r="AD32" s="239"/>
      <c r="AE32" s="239"/>
      <c r="AK32" s="238">
        <v>0</v>
      </c>
      <c r="AL32" s="239"/>
      <c r="AM32" s="239"/>
      <c r="AN32" s="239"/>
      <c r="AO32" s="239"/>
      <c r="AR32" s="33"/>
      <c r="BG32" s="243"/>
    </row>
    <row r="33" spans="2:44" s="2" customFormat="1" ht="14.45" hidden="1" customHeight="1" x14ac:dyDescent="0.2">
      <c r="B33" s="33"/>
      <c r="F33" s="25" t="s">
        <v>45</v>
      </c>
      <c r="L33" s="240">
        <v>0</v>
      </c>
      <c r="M33" s="239"/>
      <c r="N33" s="239"/>
      <c r="O33" s="239"/>
      <c r="P33" s="239"/>
      <c r="W33" s="238">
        <f>ROUND(BF54, 2)</f>
        <v>0</v>
      </c>
      <c r="X33" s="239"/>
      <c r="Y33" s="239"/>
      <c r="Z33" s="239"/>
      <c r="AA33" s="239"/>
      <c r="AB33" s="239"/>
      <c r="AC33" s="239"/>
      <c r="AD33" s="239"/>
      <c r="AE33" s="239"/>
      <c r="AK33" s="238">
        <v>0</v>
      </c>
      <c r="AL33" s="239"/>
      <c r="AM33" s="239"/>
      <c r="AN33" s="239"/>
      <c r="AO33" s="239"/>
      <c r="AR33" s="33"/>
    </row>
    <row r="34" spans="2:44" s="1" customFormat="1" ht="6.95" customHeight="1" x14ac:dyDescent="0.2">
      <c r="B34" s="30"/>
      <c r="AR34" s="30"/>
    </row>
    <row r="35" spans="2:44" s="1" customFormat="1" ht="25.9" customHeight="1" x14ac:dyDescent="0.2">
      <c r="B35" s="30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71" t="s">
        <v>48</v>
      </c>
      <c r="Y35" s="272"/>
      <c r="Z35" s="272"/>
      <c r="AA35" s="272"/>
      <c r="AB35" s="272"/>
      <c r="AC35" s="36"/>
      <c r="AD35" s="36"/>
      <c r="AE35" s="36"/>
      <c r="AF35" s="36"/>
      <c r="AG35" s="36"/>
      <c r="AH35" s="36"/>
      <c r="AI35" s="36"/>
      <c r="AJ35" s="36"/>
      <c r="AK35" s="273">
        <f>SUM(AK26:AK33)</f>
        <v>0</v>
      </c>
      <c r="AL35" s="272"/>
      <c r="AM35" s="272"/>
      <c r="AN35" s="272"/>
      <c r="AO35" s="274"/>
      <c r="AP35" s="34"/>
      <c r="AQ35" s="34"/>
      <c r="AR35" s="30"/>
    </row>
    <row r="36" spans="2:44" s="1" customFormat="1" ht="6.95" customHeight="1" x14ac:dyDescent="0.2">
      <c r="B36" s="30"/>
      <c r="AR36" s="30"/>
    </row>
    <row r="37" spans="2:44" s="1" customFormat="1" ht="6.95" customHeight="1" x14ac:dyDescent="0.2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0"/>
    </row>
    <row r="41" spans="2:44" s="1" customFormat="1" ht="6.95" customHeight="1" x14ac:dyDescent="0.2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30"/>
    </row>
    <row r="42" spans="2:44" s="1" customFormat="1" ht="24.95" customHeight="1" x14ac:dyDescent="0.2">
      <c r="B42" s="30"/>
      <c r="C42" s="19" t="s">
        <v>49</v>
      </c>
      <c r="AR42" s="30"/>
    </row>
    <row r="43" spans="2:44" s="1" customFormat="1" ht="6.95" customHeight="1" x14ac:dyDescent="0.2">
      <c r="B43" s="30"/>
      <c r="AR43" s="30"/>
    </row>
    <row r="44" spans="2:44" s="3" customFormat="1" ht="12" customHeight="1" x14ac:dyDescent="0.2">
      <c r="B44" s="42"/>
      <c r="C44" s="25" t="s">
        <v>14</v>
      </c>
      <c r="L44" s="3" t="str">
        <f>K5</f>
        <v>2025_03</v>
      </c>
      <c r="AR44" s="42"/>
    </row>
    <row r="45" spans="2:44" s="4" customFormat="1" ht="36.950000000000003" customHeight="1" x14ac:dyDescent="0.2">
      <c r="B45" s="43"/>
      <c r="C45" s="44" t="s">
        <v>17</v>
      </c>
      <c r="L45" s="262" t="str">
        <f>K6</f>
        <v>Rekonstrukce kuchyně v MŠ B.Němcové</v>
      </c>
      <c r="M45" s="263"/>
      <c r="N45" s="263"/>
      <c r="O45" s="263"/>
      <c r="P45" s="263"/>
      <c r="Q45" s="263"/>
      <c r="R45" s="263"/>
      <c r="S45" s="263"/>
      <c r="T45" s="263"/>
      <c r="U45" s="263"/>
      <c r="V45" s="263"/>
      <c r="W45" s="263"/>
      <c r="X45" s="263"/>
      <c r="Y45" s="263"/>
      <c r="Z45" s="263"/>
      <c r="AA45" s="263"/>
      <c r="AB45" s="263"/>
      <c r="AC45" s="263"/>
      <c r="AD45" s="263"/>
      <c r="AE45" s="263"/>
      <c r="AF45" s="263"/>
      <c r="AG45" s="263"/>
      <c r="AH45" s="263"/>
      <c r="AI45" s="263"/>
      <c r="AJ45" s="263"/>
      <c r="AK45" s="263"/>
      <c r="AL45" s="263"/>
      <c r="AM45" s="263"/>
      <c r="AN45" s="263"/>
      <c r="AO45" s="263"/>
      <c r="AR45" s="43"/>
    </row>
    <row r="46" spans="2:44" s="1" customFormat="1" ht="6.95" customHeight="1" x14ac:dyDescent="0.2">
      <c r="B46" s="30"/>
      <c r="AR46" s="30"/>
    </row>
    <row r="47" spans="2:44" s="1" customFormat="1" ht="12" customHeight="1" x14ac:dyDescent="0.2">
      <c r="B47" s="30"/>
      <c r="C47" s="25" t="s">
        <v>22</v>
      </c>
      <c r="L47" s="45" t="str">
        <f>IF(K8="","",K8)</f>
        <v xml:space="preserve"> </v>
      </c>
      <c r="AI47" s="25" t="s">
        <v>24</v>
      </c>
      <c r="AM47" s="264" t="str">
        <f>IF(AN8= "","",AN8)</f>
        <v>12. 3. 2025</v>
      </c>
      <c r="AN47" s="264"/>
      <c r="AR47" s="30"/>
    </row>
    <row r="48" spans="2:44" s="1" customFormat="1" ht="6.95" customHeight="1" x14ac:dyDescent="0.2">
      <c r="B48" s="30"/>
      <c r="AR48" s="30"/>
    </row>
    <row r="49" spans="1:91" s="1" customFormat="1" ht="15.2" customHeight="1" x14ac:dyDescent="0.2">
      <c r="B49" s="30"/>
      <c r="C49" s="25" t="s">
        <v>26</v>
      </c>
      <c r="L49" s="3" t="str">
        <f>IF(E11= "","",E11)</f>
        <v xml:space="preserve"> </v>
      </c>
      <c r="AI49" s="25" t="s">
        <v>31</v>
      </c>
      <c r="AM49" s="265" t="str">
        <f>IF(E17="","",E17)</f>
        <v xml:space="preserve"> </v>
      </c>
      <c r="AN49" s="266"/>
      <c r="AO49" s="266"/>
      <c r="AP49" s="266"/>
      <c r="AR49" s="30"/>
      <c r="AS49" s="267" t="s">
        <v>50</v>
      </c>
      <c r="AT49" s="268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8"/>
    </row>
    <row r="50" spans="1:91" s="1" customFormat="1" ht="15.2" customHeight="1" x14ac:dyDescent="0.2">
      <c r="B50" s="30"/>
      <c r="C50" s="25" t="s">
        <v>29</v>
      </c>
      <c r="L50" s="3" t="str">
        <f>IF(E14= "Vyplň údaj","",E14)</f>
        <v/>
      </c>
      <c r="AI50" s="25" t="s">
        <v>32</v>
      </c>
      <c r="AM50" s="265" t="str">
        <f>IF(E20="","",E20)</f>
        <v>Bohumír Holec</v>
      </c>
      <c r="AN50" s="266"/>
      <c r="AO50" s="266"/>
      <c r="AP50" s="266"/>
      <c r="AR50" s="30"/>
      <c r="AS50" s="269"/>
      <c r="AT50" s="270"/>
      <c r="BF50" s="49"/>
    </row>
    <row r="51" spans="1:91" s="1" customFormat="1" ht="10.9" customHeight="1" x14ac:dyDescent="0.2">
      <c r="B51" s="30"/>
      <c r="AR51" s="30"/>
      <c r="AS51" s="269"/>
      <c r="AT51" s="270"/>
      <c r="BF51" s="49"/>
    </row>
    <row r="52" spans="1:91" s="1" customFormat="1" ht="29.25" customHeight="1" x14ac:dyDescent="0.2">
      <c r="B52" s="30"/>
      <c r="C52" s="258" t="s">
        <v>51</v>
      </c>
      <c r="D52" s="259"/>
      <c r="E52" s="259"/>
      <c r="F52" s="259"/>
      <c r="G52" s="259"/>
      <c r="H52" s="50"/>
      <c r="I52" s="260" t="s">
        <v>52</v>
      </c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61" t="s">
        <v>53</v>
      </c>
      <c r="AH52" s="259"/>
      <c r="AI52" s="259"/>
      <c r="AJ52" s="259"/>
      <c r="AK52" s="259"/>
      <c r="AL52" s="259"/>
      <c r="AM52" s="259"/>
      <c r="AN52" s="260" t="s">
        <v>54</v>
      </c>
      <c r="AO52" s="259"/>
      <c r="AP52" s="259"/>
      <c r="AQ52" s="51" t="s">
        <v>55</v>
      </c>
      <c r="AR52" s="30"/>
      <c r="AS52" s="52" t="s">
        <v>56</v>
      </c>
      <c r="AT52" s="53" t="s">
        <v>57</v>
      </c>
      <c r="AU52" s="53" t="s">
        <v>58</v>
      </c>
      <c r="AV52" s="53" t="s">
        <v>59</v>
      </c>
      <c r="AW52" s="53" t="s">
        <v>60</v>
      </c>
      <c r="AX52" s="53" t="s">
        <v>61</v>
      </c>
      <c r="AY52" s="53" t="s">
        <v>62</v>
      </c>
      <c r="AZ52" s="53" t="s">
        <v>63</v>
      </c>
      <c r="BA52" s="53" t="s">
        <v>64</v>
      </c>
      <c r="BB52" s="53" t="s">
        <v>65</v>
      </c>
      <c r="BC52" s="53" t="s">
        <v>66</v>
      </c>
      <c r="BD52" s="53" t="s">
        <v>67</v>
      </c>
      <c r="BE52" s="53" t="s">
        <v>68</v>
      </c>
      <c r="BF52" s="54" t="s">
        <v>69</v>
      </c>
    </row>
    <row r="53" spans="1:91" s="1" customFormat="1" ht="10.9" customHeight="1" x14ac:dyDescent="0.2">
      <c r="B53" s="30"/>
      <c r="AR53" s="30"/>
      <c r="AS53" s="55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8"/>
    </row>
    <row r="54" spans="1:91" s="5" customFormat="1" ht="32.450000000000003" customHeight="1" x14ac:dyDescent="0.2">
      <c r="B54" s="56"/>
      <c r="C54" s="57" t="s">
        <v>70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56">
        <f>ROUND(AG55,2)</f>
        <v>0</v>
      </c>
      <c r="AH54" s="256"/>
      <c r="AI54" s="256"/>
      <c r="AJ54" s="256"/>
      <c r="AK54" s="256"/>
      <c r="AL54" s="256"/>
      <c r="AM54" s="256"/>
      <c r="AN54" s="257">
        <f>SUM(AG54,AV54)</f>
        <v>0</v>
      </c>
      <c r="AO54" s="257"/>
      <c r="AP54" s="257"/>
      <c r="AQ54" s="60" t="s">
        <v>20</v>
      </c>
      <c r="AR54" s="56"/>
      <c r="AS54" s="61">
        <f>ROUND(AS55,2)</f>
        <v>0</v>
      </c>
      <c r="AT54" s="62">
        <f>ROUND(AT55,2)</f>
        <v>0</v>
      </c>
      <c r="AU54" s="63">
        <f>ROUND(AU55,2)</f>
        <v>0</v>
      </c>
      <c r="AV54" s="63">
        <f>ROUND(SUM(AX54:AY54),2)</f>
        <v>0</v>
      </c>
      <c r="AW54" s="64">
        <f>ROUND(AW55,5)</f>
        <v>0</v>
      </c>
      <c r="AX54" s="63">
        <f>ROUND(BB54*L29,2)</f>
        <v>0</v>
      </c>
      <c r="AY54" s="63">
        <f>ROUND(BC54*L30,2)</f>
        <v>0</v>
      </c>
      <c r="AZ54" s="63">
        <f>ROUND(BD54*L29,2)</f>
        <v>0</v>
      </c>
      <c r="BA54" s="63">
        <f>ROUND(BE54*L30,2)</f>
        <v>0</v>
      </c>
      <c r="BB54" s="63">
        <f>ROUND(BB55,2)</f>
        <v>0</v>
      </c>
      <c r="BC54" s="63">
        <f>ROUND(BC55,2)</f>
        <v>0</v>
      </c>
      <c r="BD54" s="63">
        <f>ROUND(BD55,2)</f>
        <v>0</v>
      </c>
      <c r="BE54" s="63">
        <f>ROUND(BE55,2)</f>
        <v>0</v>
      </c>
      <c r="BF54" s="65">
        <f>ROUND(BF55,2)</f>
        <v>0</v>
      </c>
      <c r="BS54" s="66" t="s">
        <v>71</v>
      </c>
      <c r="BT54" s="66" t="s">
        <v>72</v>
      </c>
      <c r="BU54" s="67" t="s">
        <v>73</v>
      </c>
      <c r="BV54" s="66" t="s">
        <v>74</v>
      </c>
      <c r="BW54" s="66" t="s">
        <v>6</v>
      </c>
      <c r="BX54" s="66" t="s">
        <v>75</v>
      </c>
      <c r="CL54" s="66" t="s">
        <v>20</v>
      </c>
    </row>
    <row r="55" spans="1:91" s="6" customFormat="1" ht="16.5" customHeight="1" x14ac:dyDescent="0.2">
      <c r="A55" s="68" t="s">
        <v>76</v>
      </c>
      <c r="B55" s="69"/>
      <c r="C55" s="70"/>
      <c r="D55" s="255" t="s">
        <v>77</v>
      </c>
      <c r="E55" s="255"/>
      <c r="F55" s="255"/>
      <c r="G55" s="255"/>
      <c r="H55" s="255"/>
      <c r="I55" s="71"/>
      <c r="J55" s="255" t="s">
        <v>78</v>
      </c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3">
        <f>'01 - Silnoproudá elektrot...'!K32</f>
        <v>0</v>
      </c>
      <c r="AH55" s="254"/>
      <c r="AI55" s="254"/>
      <c r="AJ55" s="254"/>
      <c r="AK55" s="254"/>
      <c r="AL55" s="254"/>
      <c r="AM55" s="254"/>
      <c r="AN55" s="253">
        <f>SUM(AG55,AV55)</f>
        <v>0</v>
      </c>
      <c r="AO55" s="254"/>
      <c r="AP55" s="254"/>
      <c r="AQ55" s="72" t="s">
        <v>79</v>
      </c>
      <c r="AR55" s="69"/>
      <c r="AS55" s="73">
        <f>'01 - Silnoproudá elektrot...'!K30</f>
        <v>0</v>
      </c>
      <c r="AT55" s="74">
        <f>'01 - Silnoproudá elektrot...'!K31</f>
        <v>0</v>
      </c>
      <c r="AU55" s="74">
        <v>0</v>
      </c>
      <c r="AV55" s="74">
        <f>ROUND(SUM(AX55:AY55),2)</f>
        <v>0</v>
      </c>
      <c r="AW55" s="75">
        <f>'01 - Silnoproudá elektrot...'!T108</f>
        <v>0</v>
      </c>
      <c r="AX55" s="74">
        <f>'01 - Silnoproudá elektrot...'!K35</f>
        <v>0</v>
      </c>
      <c r="AY55" s="74">
        <f>'01 - Silnoproudá elektrot...'!K36</f>
        <v>0</v>
      </c>
      <c r="AZ55" s="74">
        <f>'01 - Silnoproudá elektrot...'!K37</f>
        <v>0</v>
      </c>
      <c r="BA55" s="74">
        <f>'01 - Silnoproudá elektrot...'!K38</f>
        <v>0</v>
      </c>
      <c r="BB55" s="74">
        <f>'01 - Silnoproudá elektrot...'!F35</f>
        <v>0</v>
      </c>
      <c r="BC55" s="74">
        <f>'01 - Silnoproudá elektrot...'!F36</f>
        <v>0</v>
      </c>
      <c r="BD55" s="74">
        <f>'01 - Silnoproudá elektrot...'!F37</f>
        <v>0</v>
      </c>
      <c r="BE55" s="74">
        <f>'01 - Silnoproudá elektrot...'!F38</f>
        <v>0</v>
      </c>
      <c r="BF55" s="76">
        <f>'01 - Silnoproudá elektrot...'!F39</f>
        <v>0</v>
      </c>
      <c r="BT55" s="77" t="s">
        <v>80</v>
      </c>
      <c r="BV55" s="77" t="s">
        <v>74</v>
      </c>
      <c r="BW55" s="77" t="s">
        <v>81</v>
      </c>
      <c r="BX55" s="77" t="s">
        <v>6</v>
      </c>
      <c r="CL55" s="77" t="s">
        <v>20</v>
      </c>
      <c r="CM55" s="77" t="s">
        <v>82</v>
      </c>
    </row>
    <row r="56" spans="1:91" s="1" customFormat="1" ht="30" customHeight="1" x14ac:dyDescent="0.2">
      <c r="B56" s="30"/>
      <c r="AR56" s="30"/>
    </row>
    <row r="57" spans="1:91" s="1" customFormat="1" ht="6.95" customHeight="1" x14ac:dyDescent="0.2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0"/>
    </row>
  </sheetData>
  <sheetProtection algorithmName="SHA-512" hashValue="Qw1QK4DHhz6yvCPtt9zq3T10KXCkyO4+sO1+G8LVvQWjuMNhy0ti3j8sXcgsQIYzHbZPh4pfGwbtBF78+ylZ+Q==" saltValue="VYJomfzevlMnTw2/or7I1CbZgitxF2kPqU/hkVjbYT5i2FRg9lpU1AKmNHEIcX6IPAiCt/STntoDtPAufyYfjQ==" spinCount="100000" sheet="1" objects="1" scenarios="1" formatColumns="0" formatRows="0"/>
  <mergeCells count="42">
    <mergeCell ref="AR2:BG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1 - Silnoproudá elektro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7"/>
  <sheetViews>
    <sheetView showGridLines="0" topLeftCell="A208" workbookViewId="0">
      <selection activeCell="H216" sqref="H21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T2" s="15" t="s">
        <v>81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82</v>
      </c>
    </row>
    <row r="4" spans="2:46" ht="24.95" customHeight="1" x14ac:dyDescent="0.2">
      <c r="B4" s="18"/>
      <c r="D4" s="19" t="s">
        <v>83</v>
      </c>
      <c r="M4" s="18"/>
      <c r="N4" s="78" t="s">
        <v>11</v>
      </c>
      <c r="AT4" s="15" t="s">
        <v>4</v>
      </c>
    </row>
    <row r="5" spans="2:46" ht="6.95" customHeight="1" x14ac:dyDescent="0.2">
      <c r="B5" s="18"/>
      <c r="M5" s="18"/>
    </row>
    <row r="6" spans="2:46" ht="12" customHeight="1" x14ac:dyDescent="0.2">
      <c r="B6" s="18"/>
      <c r="D6" s="25" t="s">
        <v>17</v>
      </c>
      <c r="M6" s="18"/>
    </row>
    <row r="7" spans="2:46" ht="16.5" customHeight="1" x14ac:dyDescent="0.2">
      <c r="B7" s="18"/>
      <c r="E7" s="276" t="str">
        <f>'Rekapitulace stavby'!K6</f>
        <v>Rekonstrukce kuchyně v MŠ B.Němcové</v>
      </c>
      <c r="F7" s="277"/>
      <c r="G7" s="277"/>
      <c r="H7" s="277"/>
      <c r="M7" s="18"/>
    </row>
    <row r="8" spans="2:46" s="1" customFormat="1" ht="12" customHeight="1" x14ac:dyDescent="0.2">
      <c r="B8" s="30"/>
      <c r="D8" s="25" t="s">
        <v>84</v>
      </c>
      <c r="M8" s="30"/>
    </row>
    <row r="9" spans="2:46" s="1" customFormat="1" ht="16.5" customHeight="1" x14ac:dyDescent="0.2">
      <c r="B9" s="30"/>
      <c r="E9" s="262" t="s">
        <v>85</v>
      </c>
      <c r="F9" s="275"/>
      <c r="G9" s="275"/>
      <c r="H9" s="275"/>
      <c r="M9" s="30"/>
    </row>
    <row r="10" spans="2:46" s="1" customFormat="1" x14ac:dyDescent="0.2">
      <c r="B10" s="30"/>
      <c r="M10" s="30"/>
    </row>
    <row r="11" spans="2:46" s="1" customFormat="1" ht="12" customHeight="1" x14ac:dyDescent="0.2">
      <c r="B11" s="30"/>
      <c r="D11" s="25" t="s">
        <v>19</v>
      </c>
      <c r="F11" s="23" t="s">
        <v>20</v>
      </c>
      <c r="I11" s="25" t="s">
        <v>21</v>
      </c>
      <c r="J11" s="23" t="s">
        <v>20</v>
      </c>
      <c r="M11" s="30"/>
    </row>
    <row r="12" spans="2:46" s="1" customFormat="1" ht="12" customHeight="1" x14ac:dyDescent="0.2">
      <c r="B12" s="30"/>
      <c r="D12" s="25" t="s">
        <v>22</v>
      </c>
      <c r="F12" s="23" t="s">
        <v>23</v>
      </c>
      <c r="I12" s="25" t="s">
        <v>24</v>
      </c>
      <c r="J12" s="46" t="str">
        <f>'Rekapitulace stavby'!AN8</f>
        <v>12. 3. 2025</v>
      </c>
      <c r="M12" s="30"/>
    </row>
    <row r="13" spans="2:46" s="1" customFormat="1" ht="10.9" customHeight="1" x14ac:dyDescent="0.2">
      <c r="B13" s="30"/>
      <c r="M13" s="30"/>
    </row>
    <row r="14" spans="2:46" s="1" customFormat="1" ht="12" customHeight="1" x14ac:dyDescent="0.2">
      <c r="B14" s="30"/>
      <c r="D14" s="25" t="s">
        <v>26</v>
      </c>
      <c r="I14" s="25" t="s">
        <v>27</v>
      </c>
      <c r="J14" s="23" t="str">
        <f>IF('Rekapitulace stavby'!AN10="","",'Rekapitulace stavby'!AN10)</f>
        <v/>
      </c>
      <c r="M14" s="30"/>
    </row>
    <row r="15" spans="2:46" s="1" customFormat="1" ht="18" customHeight="1" x14ac:dyDescent="0.2">
      <c r="B15" s="30"/>
      <c r="E15" s="23" t="str">
        <f>IF('Rekapitulace stavby'!E11="","",'Rekapitulace stavby'!E11)</f>
        <v xml:space="preserve"> </v>
      </c>
      <c r="I15" s="25" t="s">
        <v>28</v>
      </c>
      <c r="J15" s="23" t="str">
        <f>IF('Rekapitulace stavby'!AN11="","",'Rekapitulace stavby'!AN11)</f>
        <v/>
      </c>
      <c r="M15" s="30"/>
    </row>
    <row r="16" spans="2:46" s="1" customFormat="1" ht="6.95" customHeight="1" x14ac:dyDescent="0.2">
      <c r="B16" s="30"/>
      <c r="M16" s="30"/>
    </row>
    <row r="17" spans="2:13" s="1" customFormat="1" ht="12" customHeight="1" x14ac:dyDescent="0.2">
      <c r="B17" s="30"/>
      <c r="D17" s="25" t="s">
        <v>29</v>
      </c>
      <c r="I17" s="25" t="s">
        <v>27</v>
      </c>
      <c r="J17" s="26" t="str">
        <f>'Rekapitulace stavby'!AN13</f>
        <v>Vyplň údaj</v>
      </c>
      <c r="M17" s="30"/>
    </row>
    <row r="18" spans="2:13" s="1" customFormat="1" ht="18" customHeight="1" x14ac:dyDescent="0.2">
      <c r="B18" s="30"/>
      <c r="E18" s="278" t="str">
        <f>'Rekapitulace stavby'!E14</f>
        <v>Vyplň údaj</v>
      </c>
      <c r="F18" s="244"/>
      <c r="G18" s="244"/>
      <c r="H18" s="244"/>
      <c r="I18" s="25" t="s">
        <v>28</v>
      </c>
      <c r="J18" s="26" t="str">
        <f>'Rekapitulace stavby'!AN14</f>
        <v>Vyplň údaj</v>
      </c>
      <c r="M18" s="30"/>
    </row>
    <row r="19" spans="2:13" s="1" customFormat="1" ht="6.95" customHeight="1" x14ac:dyDescent="0.2">
      <c r="B19" s="30"/>
      <c r="M19" s="30"/>
    </row>
    <row r="20" spans="2:13" s="1" customFormat="1" ht="12" customHeight="1" x14ac:dyDescent="0.2">
      <c r="B20" s="30"/>
      <c r="D20" s="25" t="s">
        <v>31</v>
      </c>
      <c r="I20" s="25" t="s">
        <v>27</v>
      </c>
      <c r="J20" s="23" t="str">
        <f>IF('Rekapitulace stavby'!AN16="","",'Rekapitulace stavby'!AN16)</f>
        <v/>
      </c>
      <c r="M20" s="30"/>
    </row>
    <row r="21" spans="2:13" s="1" customFormat="1" ht="18" customHeight="1" x14ac:dyDescent="0.2">
      <c r="B21" s="30"/>
      <c r="E21" s="23" t="str">
        <f>IF('Rekapitulace stavby'!E17="","",'Rekapitulace stavby'!E17)</f>
        <v xml:space="preserve"> </v>
      </c>
      <c r="I21" s="25" t="s">
        <v>28</v>
      </c>
      <c r="J21" s="23" t="str">
        <f>IF('Rekapitulace stavby'!AN17="","",'Rekapitulace stavby'!AN17)</f>
        <v/>
      </c>
      <c r="M21" s="30"/>
    </row>
    <row r="22" spans="2:13" s="1" customFormat="1" ht="6.95" customHeight="1" x14ac:dyDescent="0.2">
      <c r="B22" s="30"/>
      <c r="M22" s="30"/>
    </row>
    <row r="23" spans="2:13" s="1" customFormat="1" ht="12" customHeight="1" x14ac:dyDescent="0.2">
      <c r="B23" s="30"/>
      <c r="D23" s="25" t="s">
        <v>32</v>
      </c>
      <c r="I23" s="25" t="s">
        <v>27</v>
      </c>
      <c r="J23" s="23" t="str">
        <f>IF('Rekapitulace stavby'!AN19="","",'Rekapitulace stavby'!AN19)</f>
        <v/>
      </c>
      <c r="M23" s="30"/>
    </row>
    <row r="24" spans="2:13" s="1" customFormat="1" ht="18" customHeight="1" x14ac:dyDescent="0.2">
      <c r="B24" s="30"/>
      <c r="E24" s="23" t="str">
        <f>IF('Rekapitulace stavby'!E20="","",'Rekapitulace stavby'!E20)</f>
        <v>Bohumír Holec</v>
      </c>
      <c r="I24" s="25" t="s">
        <v>28</v>
      </c>
      <c r="J24" s="23" t="str">
        <f>IF('Rekapitulace stavby'!AN20="","",'Rekapitulace stavby'!AN20)</f>
        <v/>
      </c>
      <c r="M24" s="30"/>
    </row>
    <row r="25" spans="2:13" s="1" customFormat="1" ht="6.95" customHeight="1" x14ac:dyDescent="0.2">
      <c r="B25" s="30"/>
      <c r="M25" s="30"/>
    </row>
    <row r="26" spans="2:13" s="1" customFormat="1" ht="12" customHeight="1" x14ac:dyDescent="0.2">
      <c r="B26" s="30"/>
      <c r="D26" s="25" t="s">
        <v>34</v>
      </c>
      <c r="M26" s="30"/>
    </row>
    <row r="27" spans="2:13" s="7" customFormat="1" ht="16.5" customHeight="1" x14ac:dyDescent="0.2">
      <c r="B27" s="79"/>
      <c r="E27" s="249" t="s">
        <v>20</v>
      </c>
      <c r="F27" s="249"/>
      <c r="G27" s="249"/>
      <c r="H27" s="249"/>
      <c r="M27" s="79"/>
    </row>
    <row r="28" spans="2:13" s="1" customFormat="1" ht="6.95" customHeight="1" x14ac:dyDescent="0.2">
      <c r="B28" s="30"/>
      <c r="M28" s="30"/>
    </row>
    <row r="29" spans="2:13" s="1" customFormat="1" ht="6.95" customHeight="1" x14ac:dyDescent="0.2">
      <c r="B29" s="30"/>
      <c r="D29" s="47"/>
      <c r="E29" s="47"/>
      <c r="F29" s="47"/>
      <c r="G29" s="47"/>
      <c r="H29" s="47"/>
      <c r="I29" s="47"/>
      <c r="J29" s="47"/>
      <c r="K29" s="47"/>
      <c r="L29" s="47"/>
      <c r="M29" s="30"/>
    </row>
    <row r="30" spans="2:13" s="1" customFormat="1" ht="12.75" x14ac:dyDescent="0.2">
      <c r="B30" s="30"/>
      <c r="E30" s="25" t="s">
        <v>86</v>
      </c>
      <c r="K30" s="80">
        <f>I61</f>
        <v>0</v>
      </c>
      <c r="M30" s="30"/>
    </row>
    <row r="31" spans="2:13" s="1" customFormat="1" ht="12.75" x14ac:dyDescent="0.2">
      <c r="B31" s="30"/>
      <c r="E31" s="25" t="s">
        <v>87</v>
      </c>
      <c r="K31" s="80">
        <f>J61</f>
        <v>0</v>
      </c>
      <c r="M31" s="30"/>
    </row>
    <row r="32" spans="2:13" s="1" customFormat="1" ht="25.35" customHeight="1" x14ac:dyDescent="0.2">
      <c r="B32" s="30"/>
      <c r="D32" s="81" t="s">
        <v>36</v>
      </c>
      <c r="K32" s="59">
        <f>ROUND(K108, 2)</f>
        <v>0</v>
      </c>
      <c r="M32" s="30"/>
    </row>
    <row r="33" spans="2:13" s="1" customFormat="1" ht="6.95" customHeight="1" x14ac:dyDescent="0.2">
      <c r="B33" s="30"/>
      <c r="D33" s="47"/>
      <c r="E33" s="47"/>
      <c r="F33" s="47"/>
      <c r="G33" s="47"/>
      <c r="H33" s="47"/>
      <c r="I33" s="47"/>
      <c r="J33" s="47"/>
      <c r="K33" s="47"/>
      <c r="L33" s="47"/>
      <c r="M33" s="30"/>
    </row>
    <row r="34" spans="2:13" s="1" customFormat="1" ht="14.45" customHeight="1" x14ac:dyDescent="0.2">
      <c r="B34" s="30"/>
      <c r="F34" s="82" t="s">
        <v>38</v>
      </c>
      <c r="I34" s="82" t="s">
        <v>37</v>
      </c>
      <c r="K34" s="82" t="s">
        <v>39</v>
      </c>
      <c r="M34" s="30"/>
    </row>
    <row r="35" spans="2:13" s="1" customFormat="1" ht="14.45" customHeight="1" x14ac:dyDescent="0.2">
      <c r="B35" s="30"/>
      <c r="D35" s="83" t="s">
        <v>40</v>
      </c>
      <c r="E35" s="25" t="s">
        <v>41</v>
      </c>
      <c r="F35" s="80">
        <f>ROUND((SUM(BE108:BE226)),  2)</f>
        <v>0</v>
      </c>
      <c r="I35" s="84">
        <v>0.21</v>
      </c>
      <c r="K35" s="80">
        <f>ROUND(((SUM(BE108:BE226))*I35),  2)</f>
        <v>0</v>
      </c>
      <c r="M35" s="30"/>
    </row>
    <row r="36" spans="2:13" s="1" customFormat="1" ht="14.45" customHeight="1" x14ac:dyDescent="0.2">
      <c r="B36" s="30"/>
      <c r="E36" s="25" t="s">
        <v>42</v>
      </c>
      <c r="F36" s="80">
        <f>ROUND((SUM(BF108:BF226)),  2)</f>
        <v>0</v>
      </c>
      <c r="I36" s="84">
        <v>0.12</v>
      </c>
      <c r="K36" s="80">
        <f>ROUND(((SUM(BF108:BF226))*I36),  2)</f>
        <v>0</v>
      </c>
      <c r="M36" s="30"/>
    </row>
    <row r="37" spans="2:13" s="1" customFormat="1" ht="14.45" hidden="1" customHeight="1" x14ac:dyDescent="0.2">
      <c r="B37" s="30"/>
      <c r="E37" s="25" t="s">
        <v>43</v>
      </c>
      <c r="F37" s="80">
        <f>ROUND((SUM(BG108:BG226)),  2)</f>
        <v>0</v>
      </c>
      <c r="I37" s="84">
        <v>0.21</v>
      </c>
      <c r="K37" s="80">
        <f>0</f>
        <v>0</v>
      </c>
      <c r="M37" s="30"/>
    </row>
    <row r="38" spans="2:13" s="1" customFormat="1" ht="14.45" hidden="1" customHeight="1" x14ac:dyDescent="0.2">
      <c r="B38" s="30"/>
      <c r="E38" s="25" t="s">
        <v>44</v>
      </c>
      <c r="F38" s="80">
        <f>ROUND((SUM(BH108:BH226)),  2)</f>
        <v>0</v>
      </c>
      <c r="I38" s="84">
        <v>0.12</v>
      </c>
      <c r="K38" s="80">
        <f>0</f>
        <v>0</v>
      </c>
      <c r="M38" s="30"/>
    </row>
    <row r="39" spans="2:13" s="1" customFormat="1" ht="14.45" hidden="1" customHeight="1" x14ac:dyDescent="0.2">
      <c r="B39" s="30"/>
      <c r="E39" s="25" t="s">
        <v>45</v>
      </c>
      <c r="F39" s="80">
        <f>ROUND((SUM(BI108:BI226)),  2)</f>
        <v>0</v>
      </c>
      <c r="I39" s="84">
        <v>0</v>
      </c>
      <c r="K39" s="80">
        <f>0</f>
        <v>0</v>
      </c>
      <c r="M39" s="30"/>
    </row>
    <row r="40" spans="2:13" s="1" customFormat="1" ht="6.95" customHeight="1" x14ac:dyDescent="0.2">
      <c r="B40" s="30"/>
      <c r="M40" s="30"/>
    </row>
    <row r="41" spans="2:13" s="1" customFormat="1" ht="25.35" customHeight="1" x14ac:dyDescent="0.2">
      <c r="B41" s="30"/>
      <c r="C41" s="85"/>
      <c r="D41" s="86" t="s">
        <v>46</v>
      </c>
      <c r="E41" s="50"/>
      <c r="F41" s="50"/>
      <c r="G41" s="87" t="s">
        <v>47</v>
      </c>
      <c r="H41" s="88" t="s">
        <v>48</v>
      </c>
      <c r="I41" s="50"/>
      <c r="J41" s="50"/>
      <c r="K41" s="89">
        <f>SUM(K32:K39)</f>
        <v>0</v>
      </c>
      <c r="L41" s="90"/>
      <c r="M41" s="30"/>
    </row>
    <row r="42" spans="2:13" s="1" customFormat="1" ht="14.45" customHeight="1" x14ac:dyDescent="0.2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0"/>
    </row>
    <row r="46" spans="2:13" s="1" customFormat="1" ht="6.95" customHeight="1" x14ac:dyDescent="0.2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30"/>
    </row>
    <row r="47" spans="2:13" s="1" customFormat="1" ht="24.95" customHeight="1" x14ac:dyDescent="0.2">
      <c r="B47" s="30"/>
      <c r="C47" s="19" t="s">
        <v>88</v>
      </c>
      <c r="M47" s="30"/>
    </row>
    <row r="48" spans="2:13" s="1" customFormat="1" ht="6.95" customHeight="1" x14ac:dyDescent="0.2">
      <c r="B48" s="30"/>
      <c r="M48" s="30"/>
    </row>
    <row r="49" spans="2:47" s="1" customFormat="1" ht="12" customHeight="1" x14ac:dyDescent="0.2">
      <c r="B49" s="30"/>
      <c r="C49" s="25" t="s">
        <v>17</v>
      </c>
      <c r="M49" s="30"/>
    </row>
    <row r="50" spans="2:47" s="1" customFormat="1" ht="16.5" customHeight="1" x14ac:dyDescent="0.2">
      <c r="B50" s="30"/>
      <c r="E50" s="276" t="str">
        <f>E7</f>
        <v>Rekonstrukce kuchyně v MŠ B.Němcové</v>
      </c>
      <c r="F50" s="277"/>
      <c r="G50" s="277"/>
      <c r="H50" s="277"/>
      <c r="M50" s="30"/>
    </row>
    <row r="51" spans="2:47" s="1" customFormat="1" ht="12" customHeight="1" x14ac:dyDescent="0.2">
      <c r="B51" s="30"/>
      <c r="C51" s="25" t="s">
        <v>84</v>
      </c>
      <c r="M51" s="30"/>
    </row>
    <row r="52" spans="2:47" s="1" customFormat="1" ht="16.5" customHeight="1" x14ac:dyDescent="0.2">
      <c r="B52" s="30"/>
      <c r="E52" s="262" t="str">
        <f>E9</f>
        <v>01 - Silnoproudá elektrotechnika</v>
      </c>
      <c r="F52" s="275"/>
      <c r="G52" s="275"/>
      <c r="H52" s="275"/>
      <c r="M52" s="30"/>
    </row>
    <row r="53" spans="2:47" s="1" customFormat="1" ht="6.95" customHeight="1" x14ac:dyDescent="0.2">
      <c r="B53" s="30"/>
      <c r="M53" s="30"/>
    </row>
    <row r="54" spans="2:47" s="1" customFormat="1" ht="12" customHeight="1" x14ac:dyDescent="0.2">
      <c r="B54" s="30"/>
      <c r="C54" s="25" t="s">
        <v>22</v>
      </c>
      <c r="F54" s="23" t="str">
        <f>F12</f>
        <v xml:space="preserve"> </v>
      </c>
      <c r="I54" s="25" t="s">
        <v>24</v>
      </c>
      <c r="J54" s="46" t="str">
        <f>IF(J12="","",J12)</f>
        <v>12. 3. 2025</v>
      </c>
      <c r="M54" s="30"/>
    </row>
    <row r="55" spans="2:47" s="1" customFormat="1" ht="6.95" customHeight="1" x14ac:dyDescent="0.2">
      <c r="B55" s="30"/>
      <c r="M55" s="30"/>
    </row>
    <row r="56" spans="2:47" s="1" customFormat="1" ht="15.2" customHeight="1" x14ac:dyDescent="0.2">
      <c r="B56" s="30"/>
      <c r="C56" s="25" t="s">
        <v>26</v>
      </c>
      <c r="F56" s="23" t="str">
        <f>E15</f>
        <v xml:space="preserve"> </v>
      </c>
      <c r="I56" s="25" t="s">
        <v>31</v>
      </c>
      <c r="J56" s="28" t="str">
        <f>E21</f>
        <v xml:space="preserve"> </v>
      </c>
      <c r="M56" s="30"/>
    </row>
    <row r="57" spans="2:47" s="1" customFormat="1" ht="15.2" customHeight="1" x14ac:dyDescent="0.2">
      <c r="B57" s="30"/>
      <c r="C57" s="25" t="s">
        <v>29</v>
      </c>
      <c r="F57" s="23" t="str">
        <f>IF(E18="","",E18)</f>
        <v>Vyplň údaj</v>
      </c>
      <c r="I57" s="25" t="s">
        <v>32</v>
      </c>
      <c r="J57" s="28" t="str">
        <f>E24</f>
        <v>Bohumír Holec</v>
      </c>
      <c r="M57" s="30"/>
    </row>
    <row r="58" spans="2:47" s="1" customFormat="1" ht="10.35" customHeight="1" x14ac:dyDescent="0.2">
      <c r="B58" s="30"/>
      <c r="M58" s="30"/>
    </row>
    <row r="59" spans="2:47" s="1" customFormat="1" ht="29.25" customHeight="1" x14ac:dyDescent="0.2">
      <c r="B59" s="30"/>
      <c r="C59" s="91" t="s">
        <v>89</v>
      </c>
      <c r="D59" s="85"/>
      <c r="E59" s="85"/>
      <c r="F59" s="85"/>
      <c r="G59" s="85"/>
      <c r="H59" s="85"/>
      <c r="I59" s="92" t="s">
        <v>90</v>
      </c>
      <c r="J59" s="92" t="s">
        <v>91</v>
      </c>
      <c r="K59" s="92" t="s">
        <v>92</v>
      </c>
      <c r="L59" s="85"/>
      <c r="M59" s="30"/>
    </row>
    <row r="60" spans="2:47" s="1" customFormat="1" ht="10.35" customHeight="1" x14ac:dyDescent="0.2">
      <c r="B60" s="30"/>
      <c r="M60" s="30"/>
    </row>
    <row r="61" spans="2:47" s="1" customFormat="1" ht="22.9" customHeight="1" x14ac:dyDescent="0.2">
      <c r="B61" s="30"/>
      <c r="C61" s="93" t="s">
        <v>70</v>
      </c>
      <c r="I61" s="59">
        <f t="shared" ref="I61:J64" si="0">Q108</f>
        <v>0</v>
      </c>
      <c r="J61" s="59">
        <f t="shared" si="0"/>
        <v>0</v>
      </c>
      <c r="K61" s="59">
        <f>K108</f>
        <v>0</v>
      </c>
      <c r="M61" s="30"/>
      <c r="AU61" s="15" t="s">
        <v>93</v>
      </c>
    </row>
    <row r="62" spans="2:47" s="8" customFormat="1" ht="24.95" customHeight="1" x14ac:dyDescent="0.2">
      <c r="B62" s="94"/>
      <c r="D62" s="95" t="s">
        <v>94</v>
      </c>
      <c r="E62" s="96"/>
      <c r="F62" s="96"/>
      <c r="G62" s="96"/>
      <c r="H62" s="96"/>
      <c r="I62" s="97">
        <f t="shared" si="0"/>
        <v>0</v>
      </c>
      <c r="J62" s="97">
        <f t="shared" si="0"/>
        <v>0</v>
      </c>
      <c r="K62" s="97">
        <f>K109</f>
        <v>0</v>
      </c>
      <c r="M62" s="94"/>
    </row>
    <row r="63" spans="2:47" s="9" customFormat="1" ht="19.899999999999999" customHeight="1" x14ac:dyDescent="0.2">
      <c r="B63" s="98"/>
      <c r="D63" s="99" t="s">
        <v>95</v>
      </c>
      <c r="E63" s="100"/>
      <c r="F63" s="100"/>
      <c r="G63" s="100"/>
      <c r="H63" s="100"/>
      <c r="I63" s="101">
        <f t="shared" si="0"/>
        <v>0</v>
      </c>
      <c r="J63" s="101">
        <f t="shared" si="0"/>
        <v>0</v>
      </c>
      <c r="K63" s="101">
        <f>K110</f>
        <v>0</v>
      </c>
      <c r="M63" s="98"/>
    </row>
    <row r="64" spans="2:47" s="9" customFormat="1" ht="14.85" customHeight="1" x14ac:dyDescent="0.2">
      <c r="B64" s="98"/>
      <c r="D64" s="99" t="s">
        <v>96</v>
      </c>
      <c r="E64" s="100"/>
      <c r="F64" s="100"/>
      <c r="G64" s="100"/>
      <c r="H64" s="100"/>
      <c r="I64" s="101">
        <f t="shared" si="0"/>
        <v>0</v>
      </c>
      <c r="J64" s="101">
        <f t="shared" si="0"/>
        <v>0</v>
      </c>
      <c r="K64" s="101">
        <f>K111</f>
        <v>0</v>
      </c>
      <c r="M64" s="98"/>
    </row>
    <row r="65" spans="2:13" s="9" customFormat="1" ht="14.85" customHeight="1" x14ac:dyDescent="0.2">
      <c r="B65" s="98"/>
      <c r="D65" s="99" t="s">
        <v>97</v>
      </c>
      <c r="E65" s="100"/>
      <c r="F65" s="100"/>
      <c r="G65" s="100"/>
      <c r="H65" s="100"/>
      <c r="I65" s="101">
        <f>Q134</f>
        <v>0</v>
      </c>
      <c r="J65" s="101">
        <f>R134</f>
        <v>0</v>
      </c>
      <c r="K65" s="101">
        <f>K134</f>
        <v>0</v>
      </c>
      <c r="M65" s="98"/>
    </row>
    <row r="66" spans="2:13" s="9" customFormat="1" ht="19.899999999999999" customHeight="1" x14ac:dyDescent="0.2">
      <c r="B66" s="98"/>
      <c r="D66" s="99" t="s">
        <v>98</v>
      </c>
      <c r="E66" s="100"/>
      <c r="F66" s="100"/>
      <c r="G66" s="100"/>
      <c r="H66" s="100"/>
      <c r="I66" s="101">
        <f>Q154</f>
        <v>0</v>
      </c>
      <c r="J66" s="101">
        <f>R154</f>
        <v>0</v>
      </c>
      <c r="K66" s="101">
        <f>K154</f>
        <v>0</v>
      </c>
      <c r="M66" s="98"/>
    </row>
    <row r="67" spans="2:13" s="9" customFormat="1" ht="14.85" customHeight="1" x14ac:dyDescent="0.2">
      <c r="B67" s="98"/>
      <c r="D67" s="99" t="s">
        <v>99</v>
      </c>
      <c r="E67" s="100"/>
      <c r="F67" s="100"/>
      <c r="G67" s="100"/>
      <c r="H67" s="100"/>
      <c r="I67" s="101">
        <f>Q155</f>
        <v>0</v>
      </c>
      <c r="J67" s="101">
        <f>R155</f>
        <v>0</v>
      </c>
      <c r="K67" s="101">
        <f>K155</f>
        <v>0</v>
      </c>
      <c r="M67" s="98"/>
    </row>
    <row r="68" spans="2:13" s="9" customFormat="1" ht="21.75" customHeight="1" x14ac:dyDescent="0.2">
      <c r="B68" s="98"/>
      <c r="D68" s="99" t="s">
        <v>100</v>
      </c>
      <c r="E68" s="100"/>
      <c r="F68" s="100"/>
      <c r="G68" s="100"/>
      <c r="H68" s="100"/>
      <c r="I68" s="101">
        <f>Q159</f>
        <v>0</v>
      </c>
      <c r="J68" s="101">
        <f>R159</f>
        <v>0</v>
      </c>
      <c r="K68" s="101">
        <f>K159</f>
        <v>0</v>
      </c>
      <c r="M68" s="98"/>
    </row>
    <row r="69" spans="2:13" s="9" customFormat="1" ht="21.75" customHeight="1" x14ac:dyDescent="0.2">
      <c r="B69" s="98"/>
      <c r="D69" s="99" t="s">
        <v>101</v>
      </c>
      <c r="E69" s="100"/>
      <c r="F69" s="100"/>
      <c r="G69" s="100"/>
      <c r="H69" s="100"/>
      <c r="I69" s="101">
        <f>Q163</f>
        <v>0</v>
      </c>
      <c r="J69" s="101">
        <f>R163</f>
        <v>0</v>
      </c>
      <c r="K69" s="101">
        <f>K163</f>
        <v>0</v>
      </c>
      <c r="M69" s="98"/>
    </row>
    <row r="70" spans="2:13" s="9" customFormat="1" ht="21.75" customHeight="1" x14ac:dyDescent="0.2">
      <c r="B70" s="98"/>
      <c r="D70" s="99" t="s">
        <v>102</v>
      </c>
      <c r="E70" s="100"/>
      <c r="F70" s="100"/>
      <c r="G70" s="100"/>
      <c r="H70" s="100"/>
      <c r="I70" s="101">
        <f>Q166</f>
        <v>0</v>
      </c>
      <c r="J70" s="101">
        <f>R166</f>
        <v>0</v>
      </c>
      <c r="K70" s="101">
        <f>K166</f>
        <v>0</v>
      </c>
      <c r="M70" s="98"/>
    </row>
    <row r="71" spans="2:13" s="9" customFormat="1" ht="21.75" customHeight="1" x14ac:dyDescent="0.2">
      <c r="B71" s="98"/>
      <c r="D71" s="99" t="s">
        <v>103</v>
      </c>
      <c r="E71" s="100"/>
      <c r="F71" s="100"/>
      <c r="G71" s="100"/>
      <c r="H71" s="100"/>
      <c r="I71" s="101">
        <f>Q168</f>
        <v>0</v>
      </c>
      <c r="J71" s="101">
        <f>R168</f>
        <v>0</v>
      </c>
      <c r="K71" s="101">
        <f>K168</f>
        <v>0</v>
      </c>
      <c r="M71" s="98"/>
    </row>
    <row r="72" spans="2:13" s="9" customFormat="1" ht="21.75" customHeight="1" x14ac:dyDescent="0.2">
      <c r="B72" s="98"/>
      <c r="D72" s="99" t="s">
        <v>104</v>
      </c>
      <c r="E72" s="100"/>
      <c r="F72" s="100"/>
      <c r="G72" s="100"/>
      <c r="H72" s="100"/>
      <c r="I72" s="101">
        <f>Q171</f>
        <v>0</v>
      </c>
      <c r="J72" s="101">
        <f>R171</f>
        <v>0</v>
      </c>
      <c r="K72" s="101">
        <f>K171</f>
        <v>0</v>
      </c>
      <c r="M72" s="98"/>
    </row>
    <row r="73" spans="2:13" s="9" customFormat="1" ht="21.75" customHeight="1" x14ac:dyDescent="0.2">
      <c r="B73" s="98"/>
      <c r="D73" s="99" t="s">
        <v>105</v>
      </c>
      <c r="E73" s="100"/>
      <c r="F73" s="100"/>
      <c r="G73" s="100"/>
      <c r="H73" s="100"/>
      <c r="I73" s="101">
        <f>Q180</f>
        <v>0</v>
      </c>
      <c r="J73" s="101">
        <f>R180</f>
        <v>0</v>
      </c>
      <c r="K73" s="101">
        <f>K180</f>
        <v>0</v>
      </c>
      <c r="M73" s="98"/>
    </row>
    <row r="74" spans="2:13" s="9" customFormat="1" ht="21.75" customHeight="1" x14ac:dyDescent="0.2">
      <c r="B74" s="98"/>
      <c r="D74" s="99" t="s">
        <v>106</v>
      </c>
      <c r="E74" s="100"/>
      <c r="F74" s="100"/>
      <c r="G74" s="100"/>
      <c r="H74" s="100"/>
      <c r="I74" s="101">
        <f>Q182</f>
        <v>0</v>
      </c>
      <c r="J74" s="101">
        <f>R182</f>
        <v>0</v>
      </c>
      <c r="K74" s="101">
        <f>K182</f>
        <v>0</v>
      </c>
      <c r="M74" s="98"/>
    </row>
    <row r="75" spans="2:13" s="9" customFormat="1" ht="21.75" customHeight="1" x14ac:dyDescent="0.2">
      <c r="B75" s="98"/>
      <c r="D75" s="99" t="s">
        <v>107</v>
      </c>
      <c r="E75" s="100"/>
      <c r="F75" s="100"/>
      <c r="G75" s="100"/>
      <c r="H75" s="100"/>
      <c r="I75" s="101">
        <f>Q186</f>
        <v>0</v>
      </c>
      <c r="J75" s="101">
        <f>R186</f>
        <v>0</v>
      </c>
      <c r="K75" s="101">
        <f>K186</f>
        <v>0</v>
      </c>
      <c r="M75" s="98"/>
    </row>
    <row r="76" spans="2:13" s="9" customFormat="1" ht="21.75" customHeight="1" x14ac:dyDescent="0.2">
      <c r="B76" s="98"/>
      <c r="D76" s="99" t="s">
        <v>108</v>
      </c>
      <c r="E76" s="100"/>
      <c r="F76" s="100"/>
      <c r="G76" s="100"/>
      <c r="H76" s="100"/>
      <c r="I76" s="101">
        <f>Q188</f>
        <v>0</v>
      </c>
      <c r="J76" s="101">
        <f>R188</f>
        <v>0</v>
      </c>
      <c r="K76" s="101">
        <f>K188</f>
        <v>0</v>
      </c>
      <c r="M76" s="98"/>
    </row>
    <row r="77" spans="2:13" s="9" customFormat="1" ht="21.75" customHeight="1" x14ac:dyDescent="0.2">
      <c r="B77" s="98"/>
      <c r="D77" s="99" t="s">
        <v>109</v>
      </c>
      <c r="E77" s="100"/>
      <c r="F77" s="100"/>
      <c r="G77" s="100"/>
      <c r="H77" s="100"/>
      <c r="I77" s="101">
        <f>Q193</f>
        <v>0</v>
      </c>
      <c r="J77" s="101">
        <f>R193</f>
        <v>0</v>
      </c>
      <c r="K77" s="101">
        <f>K193</f>
        <v>0</v>
      </c>
      <c r="M77" s="98"/>
    </row>
    <row r="78" spans="2:13" s="9" customFormat="1" ht="21.75" customHeight="1" x14ac:dyDescent="0.2">
      <c r="B78" s="98"/>
      <c r="D78" s="99" t="s">
        <v>110</v>
      </c>
      <c r="E78" s="100"/>
      <c r="F78" s="100"/>
      <c r="G78" s="100"/>
      <c r="H78" s="100"/>
      <c r="I78" s="101">
        <f>Q195</f>
        <v>0</v>
      </c>
      <c r="J78" s="101">
        <f>R195</f>
        <v>0</v>
      </c>
      <c r="K78" s="101">
        <f>K195</f>
        <v>0</v>
      </c>
      <c r="M78" s="98"/>
    </row>
    <row r="79" spans="2:13" s="9" customFormat="1" ht="21.75" customHeight="1" x14ac:dyDescent="0.2">
      <c r="B79" s="98"/>
      <c r="D79" s="99" t="s">
        <v>111</v>
      </c>
      <c r="E79" s="100"/>
      <c r="F79" s="100"/>
      <c r="G79" s="100"/>
      <c r="H79" s="100"/>
      <c r="I79" s="101">
        <f>Q197</f>
        <v>0</v>
      </c>
      <c r="J79" s="101">
        <f>R197</f>
        <v>0</v>
      </c>
      <c r="K79" s="101">
        <f>K197</f>
        <v>0</v>
      </c>
      <c r="M79" s="98"/>
    </row>
    <row r="80" spans="2:13" s="9" customFormat="1" ht="21.75" customHeight="1" x14ac:dyDescent="0.2">
      <c r="B80" s="98"/>
      <c r="D80" s="99" t="s">
        <v>112</v>
      </c>
      <c r="E80" s="100"/>
      <c r="F80" s="100"/>
      <c r="G80" s="100"/>
      <c r="H80" s="100"/>
      <c r="I80" s="101">
        <f>Q199</f>
        <v>0</v>
      </c>
      <c r="J80" s="101">
        <f>R199</f>
        <v>0</v>
      </c>
      <c r="K80" s="101">
        <f>K199</f>
        <v>0</v>
      </c>
      <c r="M80" s="98"/>
    </row>
    <row r="81" spans="2:13" s="9" customFormat="1" ht="21.75" customHeight="1" x14ac:dyDescent="0.2">
      <c r="B81" s="98"/>
      <c r="D81" s="99" t="s">
        <v>113</v>
      </c>
      <c r="E81" s="100"/>
      <c r="F81" s="100"/>
      <c r="G81" s="100"/>
      <c r="H81" s="100"/>
      <c r="I81" s="101">
        <f>Q203</f>
        <v>0</v>
      </c>
      <c r="J81" s="101">
        <f>R203</f>
        <v>0</v>
      </c>
      <c r="K81" s="101">
        <f>K203</f>
        <v>0</v>
      </c>
      <c r="M81" s="98"/>
    </row>
    <row r="82" spans="2:13" s="9" customFormat="1" ht="21.75" customHeight="1" x14ac:dyDescent="0.2">
      <c r="B82" s="98"/>
      <c r="D82" s="99" t="s">
        <v>114</v>
      </c>
      <c r="E82" s="100"/>
      <c r="F82" s="100"/>
      <c r="G82" s="100"/>
      <c r="H82" s="100"/>
      <c r="I82" s="101">
        <f>Q207</f>
        <v>0</v>
      </c>
      <c r="J82" s="101">
        <f>R207</f>
        <v>0</v>
      </c>
      <c r="K82" s="101">
        <f>K207</f>
        <v>0</v>
      </c>
      <c r="M82" s="98"/>
    </row>
    <row r="83" spans="2:13" s="9" customFormat="1" ht="21.75" customHeight="1" x14ac:dyDescent="0.2">
      <c r="B83" s="98"/>
      <c r="D83" s="99" t="s">
        <v>115</v>
      </c>
      <c r="E83" s="100"/>
      <c r="F83" s="100"/>
      <c r="G83" s="100"/>
      <c r="H83" s="100"/>
      <c r="I83" s="101">
        <f>Q209</f>
        <v>0</v>
      </c>
      <c r="J83" s="101">
        <f>R209</f>
        <v>0</v>
      </c>
      <c r="K83" s="101">
        <f>K209</f>
        <v>0</v>
      </c>
      <c r="M83" s="98"/>
    </row>
    <row r="84" spans="2:13" s="9" customFormat="1" ht="21.75" customHeight="1" x14ac:dyDescent="0.2">
      <c r="B84" s="98"/>
      <c r="D84" s="99" t="s">
        <v>116</v>
      </c>
      <c r="E84" s="100"/>
      <c r="F84" s="100"/>
      <c r="G84" s="100"/>
      <c r="H84" s="100"/>
      <c r="I84" s="101">
        <f>Q211</f>
        <v>0</v>
      </c>
      <c r="J84" s="101">
        <f>R211</f>
        <v>0</v>
      </c>
      <c r="K84" s="101">
        <f>K211</f>
        <v>0</v>
      </c>
      <c r="M84" s="98"/>
    </row>
    <row r="85" spans="2:13" s="9" customFormat="1" ht="14.85" customHeight="1" x14ac:dyDescent="0.2">
      <c r="B85" s="98"/>
      <c r="D85" s="99" t="s">
        <v>117</v>
      </c>
      <c r="E85" s="100"/>
      <c r="F85" s="100"/>
      <c r="G85" s="100"/>
      <c r="H85" s="100"/>
      <c r="I85" s="101">
        <f>Q213</f>
        <v>0</v>
      </c>
      <c r="J85" s="101">
        <f>R213</f>
        <v>0</v>
      </c>
      <c r="K85" s="101">
        <f>K213</f>
        <v>0</v>
      </c>
      <c r="M85" s="98"/>
    </row>
    <row r="86" spans="2:13" s="9" customFormat="1" ht="21.75" customHeight="1" x14ac:dyDescent="0.2">
      <c r="B86" s="98"/>
      <c r="D86" s="99" t="s">
        <v>118</v>
      </c>
      <c r="E86" s="100"/>
      <c r="F86" s="100"/>
      <c r="G86" s="100"/>
      <c r="H86" s="100"/>
      <c r="I86" s="101">
        <f>Q218</f>
        <v>0</v>
      </c>
      <c r="J86" s="101">
        <f>R218</f>
        <v>0</v>
      </c>
      <c r="K86" s="101">
        <f>K218</f>
        <v>0</v>
      </c>
      <c r="M86" s="98"/>
    </row>
    <row r="87" spans="2:13" s="9" customFormat="1" ht="21.75" customHeight="1" x14ac:dyDescent="0.2">
      <c r="B87" s="98"/>
      <c r="D87" s="99" t="s">
        <v>119</v>
      </c>
      <c r="E87" s="100"/>
      <c r="F87" s="100"/>
      <c r="G87" s="100"/>
      <c r="H87" s="100"/>
      <c r="I87" s="101">
        <f>Q220</f>
        <v>0</v>
      </c>
      <c r="J87" s="101">
        <f>R220</f>
        <v>0</v>
      </c>
      <c r="K87" s="101">
        <f>K220</f>
        <v>0</v>
      </c>
      <c r="M87" s="98"/>
    </row>
    <row r="88" spans="2:13" s="9" customFormat="1" ht="19.899999999999999" customHeight="1" x14ac:dyDescent="0.2">
      <c r="B88" s="98"/>
      <c r="D88" s="99" t="s">
        <v>120</v>
      </c>
      <c r="E88" s="100"/>
      <c r="F88" s="100"/>
      <c r="G88" s="100"/>
      <c r="H88" s="100"/>
      <c r="I88" s="101">
        <f>Q222</f>
        <v>0</v>
      </c>
      <c r="J88" s="101">
        <f>R222</f>
        <v>0</v>
      </c>
      <c r="K88" s="101">
        <f>K222</f>
        <v>0</v>
      </c>
      <c r="M88" s="98"/>
    </row>
    <row r="89" spans="2:13" s="1" customFormat="1" ht="21.75" customHeight="1" x14ac:dyDescent="0.2">
      <c r="B89" s="30"/>
      <c r="M89" s="30"/>
    </row>
    <row r="90" spans="2:13" s="1" customFormat="1" ht="6.95" customHeight="1" x14ac:dyDescent="0.2"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0"/>
    </row>
    <row r="94" spans="2:13" s="1" customFormat="1" ht="6.95" customHeight="1" x14ac:dyDescent="0.2"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30"/>
    </row>
    <row r="95" spans="2:13" s="1" customFormat="1" ht="24.95" customHeight="1" x14ac:dyDescent="0.2">
      <c r="B95" s="30"/>
      <c r="C95" s="19" t="s">
        <v>121</v>
      </c>
      <c r="M95" s="30"/>
    </row>
    <row r="96" spans="2:13" s="1" customFormat="1" ht="6.95" customHeight="1" x14ac:dyDescent="0.2">
      <c r="B96" s="30"/>
      <c r="M96" s="30"/>
    </row>
    <row r="97" spans="2:65" s="1" customFormat="1" ht="12" customHeight="1" x14ac:dyDescent="0.2">
      <c r="B97" s="30"/>
      <c r="C97" s="25" t="s">
        <v>17</v>
      </c>
      <c r="M97" s="30"/>
    </row>
    <row r="98" spans="2:65" s="1" customFormat="1" ht="16.5" customHeight="1" x14ac:dyDescent="0.2">
      <c r="B98" s="30"/>
      <c r="E98" s="276" t="str">
        <f>E7</f>
        <v>Rekonstrukce kuchyně v MŠ B.Němcové</v>
      </c>
      <c r="F98" s="277"/>
      <c r="G98" s="277"/>
      <c r="H98" s="277"/>
      <c r="M98" s="30"/>
    </row>
    <row r="99" spans="2:65" s="1" customFormat="1" ht="12" customHeight="1" x14ac:dyDescent="0.2">
      <c r="B99" s="30"/>
      <c r="C99" s="25" t="s">
        <v>84</v>
      </c>
      <c r="M99" s="30"/>
    </row>
    <row r="100" spans="2:65" s="1" customFormat="1" ht="16.5" customHeight="1" x14ac:dyDescent="0.2">
      <c r="B100" s="30"/>
      <c r="E100" s="262" t="str">
        <f>E9</f>
        <v>01 - Silnoproudá elektrotechnika</v>
      </c>
      <c r="F100" s="275"/>
      <c r="G100" s="275"/>
      <c r="H100" s="275"/>
      <c r="M100" s="30"/>
    </row>
    <row r="101" spans="2:65" s="1" customFormat="1" ht="6.95" customHeight="1" x14ac:dyDescent="0.2">
      <c r="B101" s="30"/>
      <c r="M101" s="30"/>
    </row>
    <row r="102" spans="2:65" s="1" customFormat="1" ht="12" customHeight="1" x14ac:dyDescent="0.2">
      <c r="B102" s="30"/>
      <c r="C102" s="25" t="s">
        <v>22</v>
      </c>
      <c r="F102" s="23" t="str">
        <f>F12</f>
        <v xml:space="preserve"> </v>
      </c>
      <c r="I102" s="25" t="s">
        <v>24</v>
      </c>
      <c r="J102" s="46" t="str">
        <f>IF(J12="","",J12)</f>
        <v>12. 3. 2025</v>
      </c>
      <c r="M102" s="30"/>
    </row>
    <row r="103" spans="2:65" s="1" customFormat="1" ht="6.95" customHeight="1" x14ac:dyDescent="0.2">
      <c r="B103" s="30"/>
      <c r="M103" s="30"/>
    </row>
    <row r="104" spans="2:65" s="1" customFormat="1" ht="15.2" customHeight="1" x14ac:dyDescent="0.2">
      <c r="B104" s="30"/>
      <c r="C104" s="25" t="s">
        <v>26</v>
      </c>
      <c r="F104" s="23" t="str">
        <f>E15</f>
        <v xml:space="preserve"> </v>
      </c>
      <c r="I104" s="25" t="s">
        <v>31</v>
      </c>
      <c r="J104" s="28" t="str">
        <f>E21</f>
        <v xml:space="preserve"> </v>
      </c>
      <c r="M104" s="30"/>
    </row>
    <row r="105" spans="2:65" s="1" customFormat="1" ht="15.2" customHeight="1" x14ac:dyDescent="0.2">
      <c r="B105" s="30"/>
      <c r="C105" s="25" t="s">
        <v>29</v>
      </c>
      <c r="F105" s="23" t="str">
        <f>IF(E18="","",E18)</f>
        <v>Vyplň údaj</v>
      </c>
      <c r="I105" s="25" t="s">
        <v>32</v>
      </c>
      <c r="J105" s="28" t="str">
        <f>E24</f>
        <v>Bohumír Holec</v>
      </c>
      <c r="M105" s="30"/>
    </row>
    <row r="106" spans="2:65" s="1" customFormat="1" ht="10.35" customHeight="1" x14ac:dyDescent="0.2">
      <c r="B106" s="30"/>
      <c r="M106" s="30"/>
    </row>
    <row r="107" spans="2:65" s="10" customFormat="1" ht="29.25" customHeight="1" x14ac:dyDescent="0.2">
      <c r="B107" s="102"/>
      <c r="C107" s="103" t="s">
        <v>122</v>
      </c>
      <c r="D107" s="104" t="s">
        <v>55</v>
      </c>
      <c r="E107" s="104" t="s">
        <v>51</v>
      </c>
      <c r="F107" s="104" t="s">
        <v>52</v>
      </c>
      <c r="G107" s="104" t="s">
        <v>123</v>
      </c>
      <c r="H107" s="104" t="s">
        <v>124</v>
      </c>
      <c r="I107" s="104" t="s">
        <v>125</v>
      </c>
      <c r="J107" s="104" t="s">
        <v>126</v>
      </c>
      <c r="K107" s="104" t="s">
        <v>92</v>
      </c>
      <c r="L107" s="105" t="s">
        <v>127</v>
      </c>
      <c r="M107" s="102"/>
      <c r="N107" s="52" t="s">
        <v>20</v>
      </c>
      <c r="O107" s="53" t="s">
        <v>40</v>
      </c>
      <c r="P107" s="53" t="s">
        <v>128</v>
      </c>
      <c r="Q107" s="53" t="s">
        <v>129</v>
      </c>
      <c r="R107" s="53" t="s">
        <v>130</v>
      </c>
      <c r="S107" s="53" t="s">
        <v>131</v>
      </c>
      <c r="T107" s="53" t="s">
        <v>132</v>
      </c>
      <c r="U107" s="53" t="s">
        <v>133</v>
      </c>
      <c r="V107" s="53" t="s">
        <v>134</v>
      </c>
      <c r="W107" s="53" t="s">
        <v>135</v>
      </c>
      <c r="X107" s="54" t="s">
        <v>136</v>
      </c>
    </row>
    <row r="108" spans="2:65" s="1" customFormat="1" ht="22.9" customHeight="1" x14ac:dyDescent="0.25">
      <c r="B108" s="30"/>
      <c r="C108" s="57" t="s">
        <v>137</v>
      </c>
      <c r="K108" s="106">
        <f>BK108</f>
        <v>0</v>
      </c>
      <c r="M108" s="30"/>
      <c r="N108" s="55"/>
      <c r="O108" s="47"/>
      <c r="P108" s="47"/>
      <c r="Q108" s="107">
        <f>Q109</f>
        <v>0</v>
      </c>
      <c r="R108" s="107">
        <f>R109</f>
        <v>0</v>
      </c>
      <c r="S108" s="47"/>
      <c r="T108" s="108">
        <f>T109</f>
        <v>0</v>
      </c>
      <c r="U108" s="47"/>
      <c r="V108" s="108">
        <f>V109</f>
        <v>0</v>
      </c>
      <c r="W108" s="47"/>
      <c r="X108" s="109">
        <f>X109</f>
        <v>0</v>
      </c>
      <c r="AT108" s="15" t="s">
        <v>71</v>
      </c>
      <c r="AU108" s="15" t="s">
        <v>93</v>
      </c>
      <c r="BK108" s="110">
        <f>BK109</f>
        <v>0</v>
      </c>
    </row>
    <row r="109" spans="2:65" s="11" customFormat="1" ht="25.9" customHeight="1" x14ac:dyDescent="0.2">
      <c r="B109" s="111"/>
      <c r="D109" s="112" t="s">
        <v>71</v>
      </c>
      <c r="E109" s="113" t="s">
        <v>138</v>
      </c>
      <c r="F109" s="113" t="s">
        <v>78</v>
      </c>
      <c r="I109" s="114"/>
      <c r="J109" s="114"/>
      <c r="K109" s="115">
        <f>BK109</f>
        <v>0</v>
      </c>
      <c r="M109" s="111"/>
      <c r="N109" s="116"/>
      <c r="Q109" s="117">
        <f>Q110+Q154+Q222</f>
        <v>0</v>
      </c>
      <c r="R109" s="117">
        <f>R110+R154+R222</f>
        <v>0</v>
      </c>
      <c r="T109" s="118">
        <f>T110+T154+T222</f>
        <v>0</v>
      </c>
      <c r="V109" s="118">
        <f>V110+V154+V222</f>
        <v>0</v>
      </c>
      <c r="X109" s="119">
        <f>X110+X154+X222</f>
        <v>0</v>
      </c>
      <c r="AR109" s="112" t="s">
        <v>139</v>
      </c>
      <c r="AT109" s="120" t="s">
        <v>71</v>
      </c>
      <c r="AU109" s="120" t="s">
        <v>72</v>
      </c>
      <c r="AY109" s="112" t="s">
        <v>140</v>
      </c>
      <c r="BK109" s="121">
        <f>BK110+BK154+BK222</f>
        <v>0</v>
      </c>
    </row>
    <row r="110" spans="2:65" s="11" customFormat="1" ht="22.9" customHeight="1" x14ac:dyDescent="0.2">
      <c r="B110" s="111"/>
      <c r="D110" s="112" t="s">
        <v>71</v>
      </c>
      <c r="E110" s="122" t="s">
        <v>141</v>
      </c>
      <c r="F110" s="122" t="s">
        <v>142</v>
      </c>
      <c r="I110" s="114"/>
      <c r="J110" s="114"/>
      <c r="K110" s="123">
        <f>BK110</f>
        <v>0</v>
      </c>
      <c r="M110" s="111"/>
      <c r="N110" s="116"/>
      <c r="Q110" s="117">
        <f>Q111+Q134</f>
        <v>0</v>
      </c>
      <c r="R110" s="117">
        <f>R111+R134</f>
        <v>0</v>
      </c>
      <c r="T110" s="118">
        <f>T111+T134</f>
        <v>0</v>
      </c>
      <c r="V110" s="118">
        <f>V111+V134</f>
        <v>0</v>
      </c>
      <c r="X110" s="119">
        <f>X111+X134</f>
        <v>0</v>
      </c>
      <c r="AR110" s="112" t="s">
        <v>139</v>
      </c>
      <c r="AT110" s="120" t="s">
        <v>71</v>
      </c>
      <c r="AU110" s="120" t="s">
        <v>80</v>
      </c>
      <c r="AY110" s="112" t="s">
        <v>140</v>
      </c>
      <c r="BK110" s="121">
        <f>BK111+BK134</f>
        <v>0</v>
      </c>
    </row>
    <row r="111" spans="2:65" s="11" customFormat="1" ht="20.85" customHeight="1" x14ac:dyDescent="0.2">
      <c r="B111" s="111"/>
      <c r="D111" s="112" t="s">
        <v>71</v>
      </c>
      <c r="E111" s="122" t="s">
        <v>143</v>
      </c>
      <c r="F111" s="122" t="s">
        <v>144</v>
      </c>
      <c r="I111" s="114"/>
      <c r="J111" s="114"/>
      <c r="K111" s="123">
        <f>BK111</f>
        <v>0</v>
      </c>
      <c r="M111" s="111"/>
      <c r="N111" s="116"/>
      <c r="Q111" s="117">
        <f>SUM(Q112:Q133)</f>
        <v>0</v>
      </c>
      <c r="R111" s="117">
        <f>SUM(R112:R133)</f>
        <v>0</v>
      </c>
      <c r="T111" s="118">
        <f>SUM(T112:T133)</f>
        <v>0</v>
      </c>
      <c r="V111" s="118">
        <f>SUM(V112:V133)</f>
        <v>0</v>
      </c>
      <c r="X111" s="119">
        <f>SUM(X112:X133)</f>
        <v>0</v>
      </c>
      <c r="AR111" s="112" t="s">
        <v>139</v>
      </c>
      <c r="AT111" s="120" t="s">
        <v>71</v>
      </c>
      <c r="AU111" s="120" t="s">
        <v>82</v>
      </c>
      <c r="AY111" s="112" t="s">
        <v>140</v>
      </c>
      <c r="BK111" s="121">
        <f>SUM(BK112:BK133)</f>
        <v>0</v>
      </c>
    </row>
    <row r="112" spans="2:65" s="1" customFormat="1" ht="16.5" customHeight="1" x14ac:dyDescent="0.2">
      <c r="B112" s="30"/>
      <c r="C112" s="124" t="s">
        <v>80</v>
      </c>
      <c r="D112" s="124" t="s">
        <v>145</v>
      </c>
      <c r="E112" s="125" t="s">
        <v>146</v>
      </c>
      <c r="F112" s="126" t="s">
        <v>147</v>
      </c>
      <c r="G112" s="127" t="s">
        <v>148</v>
      </c>
      <c r="H112" s="128">
        <v>2</v>
      </c>
      <c r="I112" s="129"/>
      <c r="J112" s="129"/>
      <c r="K112" s="130">
        <f t="shared" ref="K112:K133" si="1">ROUND(P112*H112,2)</f>
        <v>0</v>
      </c>
      <c r="L112" s="126" t="s">
        <v>20</v>
      </c>
      <c r="M112" s="30"/>
      <c r="N112" s="131" t="s">
        <v>20</v>
      </c>
      <c r="O112" s="132" t="s">
        <v>41</v>
      </c>
      <c r="P112" s="133">
        <f t="shared" ref="P112:P133" si="2">I112+J112</f>
        <v>0</v>
      </c>
      <c r="Q112" s="133">
        <f t="shared" ref="Q112:Q133" si="3">ROUND(I112*H112,2)</f>
        <v>0</v>
      </c>
      <c r="R112" s="133">
        <f t="shared" ref="R112:R133" si="4">ROUND(J112*H112,2)</f>
        <v>0</v>
      </c>
      <c r="T112" s="134">
        <f t="shared" ref="T112:T133" si="5">S112*H112</f>
        <v>0</v>
      </c>
      <c r="U112" s="134">
        <v>0</v>
      </c>
      <c r="V112" s="134">
        <f t="shared" ref="V112:V133" si="6">U112*H112</f>
        <v>0</v>
      </c>
      <c r="W112" s="134">
        <v>0</v>
      </c>
      <c r="X112" s="135">
        <f t="shared" ref="X112:X133" si="7">W112*H112</f>
        <v>0</v>
      </c>
      <c r="AR112" s="136" t="s">
        <v>149</v>
      </c>
      <c r="AT112" s="136" t="s">
        <v>145</v>
      </c>
      <c r="AU112" s="136" t="s">
        <v>139</v>
      </c>
      <c r="AY112" s="15" t="s">
        <v>140</v>
      </c>
      <c r="BE112" s="137">
        <f t="shared" ref="BE112:BE133" si="8">IF(O112="základní",K112,0)</f>
        <v>0</v>
      </c>
      <c r="BF112" s="137">
        <f t="shared" ref="BF112:BF133" si="9">IF(O112="snížená",K112,0)</f>
        <v>0</v>
      </c>
      <c r="BG112" s="137">
        <f t="shared" ref="BG112:BG133" si="10">IF(O112="zákl. přenesená",K112,0)</f>
        <v>0</v>
      </c>
      <c r="BH112" s="137">
        <f t="shared" ref="BH112:BH133" si="11">IF(O112="sníž. přenesená",K112,0)</f>
        <v>0</v>
      </c>
      <c r="BI112" s="137">
        <f t="shared" ref="BI112:BI133" si="12">IF(O112="nulová",K112,0)</f>
        <v>0</v>
      </c>
      <c r="BJ112" s="15" t="s">
        <v>80</v>
      </c>
      <c r="BK112" s="137">
        <f t="shared" ref="BK112:BK133" si="13">ROUND(P112*H112,2)</f>
        <v>0</v>
      </c>
      <c r="BL112" s="15" t="s">
        <v>149</v>
      </c>
      <c r="BM112" s="136" t="s">
        <v>82</v>
      </c>
    </row>
    <row r="113" spans="2:65" s="1" customFormat="1" ht="16.5" customHeight="1" x14ac:dyDescent="0.2">
      <c r="B113" s="30"/>
      <c r="C113" s="124" t="s">
        <v>82</v>
      </c>
      <c r="D113" s="124" t="s">
        <v>145</v>
      </c>
      <c r="E113" s="125" t="s">
        <v>150</v>
      </c>
      <c r="F113" s="126" t="s">
        <v>151</v>
      </c>
      <c r="G113" s="127" t="s">
        <v>148</v>
      </c>
      <c r="H113" s="128">
        <v>2</v>
      </c>
      <c r="I113" s="129"/>
      <c r="J113" s="129"/>
      <c r="K113" s="130">
        <f t="shared" si="1"/>
        <v>0</v>
      </c>
      <c r="L113" s="126" t="s">
        <v>20</v>
      </c>
      <c r="M113" s="30"/>
      <c r="N113" s="131" t="s">
        <v>20</v>
      </c>
      <c r="O113" s="132" t="s">
        <v>41</v>
      </c>
      <c r="P113" s="133">
        <f t="shared" si="2"/>
        <v>0</v>
      </c>
      <c r="Q113" s="133">
        <f t="shared" si="3"/>
        <v>0</v>
      </c>
      <c r="R113" s="133">
        <f t="shared" si="4"/>
        <v>0</v>
      </c>
      <c r="T113" s="134">
        <f t="shared" si="5"/>
        <v>0</v>
      </c>
      <c r="U113" s="134">
        <v>0</v>
      </c>
      <c r="V113" s="134">
        <f t="shared" si="6"/>
        <v>0</v>
      </c>
      <c r="W113" s="134">
        <v>0</v>
      </c>
      <c r="X113" s="135">
        <f t="shared" si="7"/>
        <v>0</v>
      </c>
      <c r="AR113" s="136" t="s">
        <v>149</v>
      </c>
      <c r="AT113" s="136" t="s">
        <v>145</v>
      </c>
      <c r="AU113" s="136" t="s">
        <v>139</v>
      </c>
      <c r="AY113" s="15" t="s">
        <v>140</v>
      </c>
      <c r="BE113" s="137">
        <f t="shared" si="8"/>
        <v>0</v>
      </c>
      <c r="BF113" s="137">
        <f t="shared" si="9"/>
        <v>0</v>
      </c>
      <c r="BG113" s="137">
        <f t="shared" si="10"/>
        <v>0</v>
      </c>
      <c r="BH113" s="137">
        <f t="shared" si="11"/>
        <v>0</v>
      </c>
      <c r="BI113" s="137">
        <f t="shared" si="12"/>
        <v>0</v>
      </c>
      <c r="BJ113" s="15" t="s">
        <v>80</v>
      </c>
      <c r="BK113" s="137">
        <f t="shared" si="13"/>
        <v>0</v>
      </c>
      <c r="BL113" s="15" t="s">
        <v>149</v>
      </c>
      <c r="BM113" s="136" t="s">
        <v>152</v>
      </c>
    </row>
    <row r="114" spans="2:65" s="1" customFormat="1" ht="24.2" customHeight="1" x14ac:dyDescent="0.2">
      <c r="B114" s="30"/>
      <c r="C114" s="124" t="s">
        <v>139</v>
      </c>
      <c r="D114" s="124" t="s">
        <v>145</v>
      </c>
      <c r="E114" s="125" t="s">
        <v>153</v>
      </c>
      <c r="F114" s="126" t="s">
        <v>154</v>
      </c>
      <c r="G114" s="127" t="s">
        <v>148</v>
      </c>
      <c r="H114" s="128">
        <v>1</v>
      </c>
      <c r="I114" s="129"/>
      <c r="J114" s="129"/>
      <c r="K114" s="130">
        <f t="shared" si="1"/>
        <v>0</v>
      </c>
      <c r="L114" s="126" t="s">
        <v>20</v>
      </c>
      <c r="M114" s="30"/>
      <c r="N114" s="131" t="s">
        <v>20</v>
      </c>
      <c r="O114" s="132" t="s">
        <v>41</v>
      </c>
      <c r="P114" s="133">
        <f t="shared" si="2"/>
        <v>0</v>
      </c>
      <c r="Q114" s="133">
        <f t="shared" si="3"/>
        <v>0</v>
      </c>
      <c r="R114" s="133">
        <f t="shared" si="4"/>
        <v>0</v>
      </c>
      <c r="T114" s="134">
        <f t="shared" si="5"/>
        <v>0</v>
      </c>
      <c r="U114" s="134">
        <v>0</v>
      </c>
      <c r="V114" s="134">
        <f t="shared" si="6"/>
        <v>0</v>
      </c>
      <c r="W114" s="134">
        <v>0</v>
      </c>
      <c r="X114" s="135">
        <f t="shared" si="7"/>
        <v>0</v>
      </c>
      <c r="AR114" s="136" t="s">
        <v>149</v>
      </c>
      <c r="AT114" s="136" t="s">
        <v>145</v>
      </c>
      <c r="AU114" s="136" t="s">
        <v>139</v>
      </c>
      <c r="AY114" s="15" t="s">
        <v>140</v>
      </c>
      <c r="BE114" s="137">
        <f t="shared" si="8"/>
        <v>0</v>
      </c>
      <c r="BF114" s="137">
        <f t="shared" si="9"/>
        <v>0</v>
      </c>
      <c r="BG114" s="137">
        <f t="shared" si="10"/>
        <v>0</v>
      </c>
      <c r="BH114" s="137">
        <f t="shared" si="11"/>
        <v>0</v>
      </c>
      <c r="BI114" s="137">
        <f t="shared" si="12"/>
        <v>0</v>
      </c>
      <c r="BJ114" s="15" t="s">
        <v>80</v>
      </c>
      <c r="BK114" s="137">
        <f t="shared" si="13"/>
        <v>0</v>
      </c>
      <c r="BL114" s="15" t="s">
        <v>149</v>
      </c>
      <c r="BM114" s="136" t="s">
        <v>155</v>
      </c>
    </row>
    <row r="115" spans="2:65" s="1" customFormat="1" ht="16.5" customHeight="1" x14ac:dyDescent="0.2">
      <c r="B115" s="30"/>
      <c r="C115" s="124" t="s">
        <v>152</v>
      </c>
      <c r="D115" s="124" t="s">
        <v>145</v>
      </c>
      <c r="E115" s="125" t="s">
        <v>156</v>
      </c>
      <c r="F115" s="126" t="s">
        <v>157</v>
      </c>
      <c r="G115" s="127" t="s">
        <v>148</v>
      </c>
      <c r="H115" s="128">
        <v>2</v>
      </c>
      <c r="I115" s="129"/>
      <c r="J115" s="129"/>
      <c r="K115" s="130">
        <f t="shared" si="1"/>
        <v>0</v>
      </c>
      <c r="L115" s="126" t="s">
        <v>20</v>
      </c>
      <c r="M115" s="30"/>
      <c r="N115" s="131" t="s">
        <v>20</v>
      </c>
      <c r="O115" s="132" t="s">
        <v>41</v>
      </c>
      <c r="P115" s="133">
        <f t="shared" si="2"/>
        <v>0</v>
      </c>
      <c r="Q115" s="133">
        <f t="shared" si="3"/>
        <v>0</v>
      </c>
      <c r="R115" s="133">
        <f t="shared" si="4"/>
        <v>0</v>
      </c>
      <c r="T115" s="134">
        <f t="shared" si="5"/>
        <v>0</v>
      </c>
      <c r="U115" s="134">
        <v>0</v>
      </c>
      <c r="V115" s="134">
        <f t="shared" si="6"/>
        <v>0</v>
      </c>
      <c r="W115" s="134">
        <v>0</v>
      </c>
      <c r="X115" s="135">
        <f t="shared" si="7"/>
        <v>0</v>
      </c>
      <c r="AR115" s="136" t="s">
        <v>149</v>
      </c>
      <c r="AT115" s="136" t="s">
        <v>145</v>
      </c>
      <c r="AU115" s="136" t="s">
        <v>139</v>
      </c>
      <c r="AY115" s="15" t="s">
        <v>140</v>
      </c>
      <c r="BE115" s="137">
        <f t="shared" si="8"/>
        <v>0</v>
      </c>
      <c r="BF115" s="137">
        <f t="shared" si="9"/>
        <v>0</v>
      </c>
      <c r="BG115" s="137">
        <f t="shared" si="10"/>
        <v>0</v>
      </c>
      <c r="BH115" s="137">
        <f t="shared" si="11"/>
        <v>0</v>
      </c>
      <c r="BI115" s="137">
        <f t="shared" si="12"/>
        <v>0</v>
      </c>
      <c r="BJ115" s="15" t="s">
        <v>80</v>
      </c>
      <c r="BK115" s="137">
        <f t="shared" si="13"/>
        <v>0</v>
      </c>
      <c r="BL115" s="15" t="s">
        <v>149</v>
      </c>
      <c r="BM115" s="136" t="s">
        <v>158</v>
      </c>
    </row>
    <row r="116" spans="2:65" s="1" customFormat="1" ht="16.5" customHeight="1" x14ac:dyDescent="0.2">
      <c r="B116" s="30"/>
      <c r="C116" s="124" t="s">
        <v>159</v>
      </c>
      <c r="D116" s="124" t="s">
        <v>145</v>
      </c>
      <c r="E116" s="125" t="s">
        <v>160</v>
      </c>
      <c r="F116" s="126" t="s">
        <v>161</v>
      </c>
      <c r="G116" s="127" t="s">
        <v>148</v>
      </c>
      <c r="H116" s="128">
        <v>4</v>
      </c>
      <c r="I116" s="129"/>
      <c r="J116" s="129"/>
      <c r="K116" s="130">
        <f t="shared" si="1"/>
        <v>0</v>
      </c>
      <c r="L116" s="126" t="s">
        <v>20</v>
      </c>
      <c r="M116" s="30"/>
      <c r="N116" s="131" t="s">
        <v>20</v>
      </c>
      <c r="O116" s="132" t="s">
        <v>41</v>
      </c>
      <c r="P116" s="133">
        <f t="shared" si="2"/>
        <v>0</v>
      </c>
      <c r="Q116" s="133">
        <f t="shared" si="3"/>
        <v>0</v>
      </c>
      <c r="R116" s="133">
        <f t="shared" si="4"/>
        <v>0</v>
      </c>
      <c r="T116" s="134">
        <f t="shared" si="5"/>
        <v>0</v>
      </c>
      <c r="U116" s="134">
        <v>0</v>
      </c>
      <c r="V116" s="134">
        <f t="shared" si="6"/>
        <v>0</v>
      </c>
      <c r="W116" s="134">
        <v>0</v>
      </c>
      <c r="X116" s="135">
        <f t="shared" si="7"/>
        <v>0</v>
      </c>
      <c r="AR116" s="136" t="s">
        <v>149</v>
      </c>
      <c r="AT116" s="136" t="s">
        <v>145</v>
      </c>
      <c r="AU116" s="136" t="s">
        <v>139</v>
      </c>
      <c r="AY116" s="15" t="s">
        <v>140</v>
      </c>
      <c r="BE116" s="137">
        <f t="shared" si="8"/>
        <v>0</v>
      </c>
      <c r="BF116" s="137">
        <f t="shared" si="9"/>
        <v>0</v>
      </c>
      <c r="BG116" s="137">
        <f t="shared" si="10"/>
        <v>0</v>
      </c>
      <c r="BH116" s="137">
        <f t="shared" si="11"/>
        <v>0</v>
      </c>
      <c r="BI116" s="137">
        <f t="shared" si="12"/>
        <v>0</v>
      </c>
      <c r="BJ116" s="15" t="s">
        <v>80</v>
      </c>
      <c r="BK116" s="137">
        <f t="shared" si="13"/>
        <v>0</v>
      </c>
      <c r="BL116" s="15" t="s">
        <v>149</v>
      </c>
      <c r="BM116" s="136" t="s">
        <v>162</v>
      </c>
    </row>
    <row r="117" spans="2:65" s="1" customFormat="1" ht="16.5" customHeight="1" x14ac:dyDescent="0.2">
      <c r="B117" s="30"/>
      <c r="C117" s="124" t="s">
        <v>155</v>
      </c>
      <c r="D117" s="124" t="s">
        <v>145</v>
      </c>
      <c r="E117" s="125" t="s">
        <v>163</v>
      </c>
      <c r="F117" s="126" t="s">
        <v>164</v>
      </c>
      <c r="G117" s="127" t="s">
        <v>148</v>
      </c>
      <c r="H117" s="128">
        <v>1</v>
      </c>
      <c r="I117" s="129"/>
      <c r="J117" s="129"/>
      <c r="K117" s="130">
        <f t="shared" si="1"/>
        <v>0</v>
      </c>
      <c r="L117" s="126" t="s">
        <v>20</v>
      </c>
      <c r="M117" s="30"/>
      <c r="N117" s="131" t="s">
        <v>20</v>
      </c>
      <c r="O117" s="132" t="s">
        <v>41</v>
      </c>
      <c r="P117" s="133">
        <f t="shared" si="2"/>
        <v>0</v>
      </c>
      <c r="Q117" s="133">
        <f t="shared" si="3"/>
        <v>0</v>
      </c>
      <c r="R117" s="133">
        <f t="shared" si="4"/>
        <v>0</v>
      </c>
      <c r="T117" s="134">
        <f t="shared" si="5"/>
        <v>0</v>
      </c>
      <c r="U117" s="134">
        <v>0</v>
      </c>
      <c r="V117" s="134">
        <f t="shared" si="6"/>
        <v>0</v>
      </c>
      <c r="W117" s="134">
        <v>0</v>
      </c>
      <c r="X117" s="135">
        <f t="shared" si="7"/>
        <v>0</v>
      </c>
      <c r="AR117" s="136" t="s">
        <v>149</v>
      </c>
      <c r="AT117" s="136" t="s">
        <v>145</v>
      </c>
      <c r="AU117" s="136" t="s">
        <v>139</v>
      </c>
      <c r="AY117" s="15" t="s">
        <v>140</v>
      </c>
      <c r="BE117" s="137">
        <f t="shared" si="8"/>
        <v>0</v>
      </c>
      <c r="BF117" s="137">
        <f t="shared" si="9"/>
        <v>0</v>
      </c>
      <c r="BG117" s="137">
        <f t="shared" si="10"/>
        <v>0</v>
      </c>
      <c r="BH117" s="137">
        <f t="shared" si="11"/>
        <v>0</v>
      </c>
      <c r="BI117" s="137">
        <f t="shared" si="12"/>
        <v>0</v>
      </c>
      <c r="BJ117" s="15" t="s">
        <v>80</v>
      </c>
      <c r="BK117" s="137">
        <f t="shared" si="13"/>
        <v>0</v>
      </c>
      <c r="BL117" s="15" t="s">
        <v>149</v>
      </c>
      <c r="BM117" s="136" t="s">
        <v>9</v>
      </c>
    </row>
    <row r="118" spans="2:65" s="1" customFormat="1" ht="16.5" customHeight="1" x14ac:dyDescent="0.2">
      <c r="B118" s="30"/>
      <c r="C118" s="124" t="s">
        <v>165</v>
      </c>
      <c r="D118" s="124" t="s">
        <v>145</v>
      </c>
      <c r="E118" s="125" t="s">
        <v>166</v>
      </c>
      <c r="F118" s="126" t="s">
        <v>167</v>
      </c>
      <c r="G118" s="127" t="s">
        <v>148</v>
      </c>
      <c r="H118" s="128">
        <v>1</v>
      </c>
      <c r="I118" s="129"/>
      <c r="J118" s="129"/>
      <c r="K118" s="130">
        <f t="shared" si="1"/>
        <v>0</v>
      </c>
      <c r="L118" s="126" t="s">
        <v>20</v>
      </c>
      <c r="M118" s="30"/>
      <c r="N118" s="131" t="s">
        <v>20</v>
      </c>
      <c r="O118" s="132" t="s">
        <v>41</v>
      </c>
      <c r="P118" s="133">
        <f t="shared" si="2"/>
        <v>0</v>
      </c>
      <c r="Q118" s="133">
        <f t="shared" si="3"/>
        <v>0</v>
      </c>
      <c r="R118" s="133">
        <f t="shared" si="4"/>
        <v>0</v>
      </c>
      <c r="T118" s="134">
        <f t="shared" si="5"/>
        <v>0</v>
      </c>
      <c r="U118" s="134">
        <v>0</v>
      </c>
      <c r="V118" s="134">
        <f t="shared" si="6"/>
        <v>0</v>
      </c>
      <c r="W118" s="134">
        <v>0</v>
      </c>
      <c r="X118" s="135">
        <f t="shared" si="7"/>
        <v>0</v>
      </c>
      <c r="AR118" s="136" t="s">
        <v>149</v>
      </c>
      <c r="AT118" s="136" t="s">
        <v>145</v>
      </c>
      <c r="AU118" s="136" t="s">
        <v>139</v>
      </c>
      <c r="AY118" s="15" t="s">
        <v>140</v>
      </c>
      <c r="BE118" s="137">
        <f t="shared" si="8"/>
        <v>0</v>
      </c>
      <c r="BF118" s="137">
        <f t="shared" si="9"/>
        <v>0</v>
      </c>
      <c r="BG118" s="137">
        <f t="shared" si="10"/>
        <v>0</v>
      </c>
      <c r="BH118" s="137">
        <f t="shared" si="11"/>
        <v>0</v>
      </c>
      <c r="BI118" s="137">
        <f t="shared" si="12"/>
        <v>0</v>
      </c>
      <c r="BJ118" s="15" t="s">
        <v>80</v>
      </c>
      <c r="BK118" s="137">
        <f t="shared" si="13"/>
        <v>0</v>
      </c>
      <c r="BL118" s="15" t="s">
        <v>149</v>
      </c>
      <c r="BM118" s="136" t="s">
        <v>168</v>
      </c>
    </row>
    <row r="119" spans="2:65" s="1" customFormat="1" ht="16.5" customHeight="1" x14ac:dyDescent="0.2">
      <c r="B119" s="30"/>
      <c r="C119" s="124" t="s">
        <v>158</v>
      </c>
      <c r="D119" s="124" t="s">
        <v>145</v>
      </c>
      <c r="E119" s="125" t="s">
        <v>169</v>
      </c>
      <c r="F119" s="126" t="s">
        <v>170</v>
      </c>
      <c r="G119" s="127" t="s">
        <v>148</v>
      </c>
      <c r="H119" s="128">
        <v>1</v>
      </c>
      <c r="I119" s="129"/>
      <c r="J119" s="129"/>
      <c r="K119" s="130">
        <f t="shared" si="1"/>
        <v>0</v>
      </c>
      <c r="L119" s="126" t="s">
        <v>20</v>
      </c>
      <c r="M119" s="30"/>
      <c r="N119" s="131" t="s">
        <v>20</v>
      </c>
      <c r="O119" s="132" t="s">
        <v>41</v>
      </c>
      <c r="P119" s="133">
        <f t="shared" si="2"/>
        <v>0</v>
      </c>
      <c r="Q119" s="133">
        <f t="shared" si="3"/>
        <v>0</v>
      </c>
      <c r="R119" s="133">
        <f t="shared" si="4"/>
        <v>0</v>
      </c>
      <c r="T119" s="134">
        <f t="shared" si="5"/>
        <v>0</v>
      </c>
      <c r="U119" s="134">
        <v>0</v>
      </c>
      <c r="V119" s="134">
        <f t="shared" si="6"/>
        <v>0</v>
      </c>
      <c r="W119" s="134">
        <v>0</v>
      </c>
      <c r="X119" s="135">
        <f t="shared" si="7"/>
        <v>0</v>
      </c>
      <c r="AR119" s="136" t="s">
        <v>149</v>
      </c>
      <c r="AT119" s="136" t="s">
        <v>145</v>
      </c>
      <c r="AU119" s="136" t="s">
        <v>139</v>
      </c>
      <c r="AY119" s="15" t="s">
        <v>140</v>
      </c>
      <c r="BE119" s="137">
        <f t="shared" si="8"/>
        <v>0</v>
      </c>
      <c r="BF119" s="137">
        <f t="shared" si="9"/>
        <v>0</v>
      </c>
      <c r="BG119" s="137">
        <f t="shared" si="10"/>
        <v>0</v>
      </c>
      <c r="BH119" s="137">
        <f t="shared" si="11"/>
        <v>0</v>
      </c>
      <c r="BI119" s="137">
        <f t="shared" si="12"/>
        <v>0</v>
      </c>
      <c r="BJ119" s="15" t="s">
        <v>80</v>
      </c>
      <c r="BK119" s="137">
        <f t="shared" si="13"/>
        <v>0</v>
      </c>
      <c r="BL119" s="15" t="s">
        <v>149</v>
      </c>
      <c r="BM119" s="136" t="s">
        <v>171</v>
      </c>
    </row>
    <row r="120" spans="2:65" s="1" customFormat="1" ht="16.5" customHeight="1" x14ac:dyDescent="0.2">
      <c r="B120" s="30"/>
      <c r="C120" s="124" t="s">
        <v>172</v>
      </c>
      <c r="D120" s="124" t="s">
        <v>145</v>
      </c>
      <c r="E120" s="125" t="s">
        <v>173</v>
      </c>
      <c r="F120" s="126" t="s">
        <v>174</v>
      </c>
      <c r="G120" s="127" t="s">
        <v>148</v>
      </c>
      <c r="H120" s="128">
        <v>6</v>
      </c>
      <c r="I120" s="129"/>
      <c r="J120" s="129"/>
      <c r="K120" s="130">
        <f t="shared" si="1"/>
        <v>0</v>
      </c>
      <c r="L120" s="126" t="s">
        <v>20</v>
      </c>
      <c r="M120" s="30"/>
      <c r="N120" s="131" t="s">
        <v>20</v>
      </c>
      <c r="O120" s="132" t="s">
        <v>41</v>
      </c>
      <c r="P120" s="133">
        <f t="shared" si="2"/>
        <v>0</v>
      </c>
      <c r="Q120" s="133">
        <f t="shared" si="3"/>
        <v>0</v>
      </c>
      <c r="R120" s="133">
        <f t="shared" si="4"/>
        <v>0</v>
      </c>
      <c r="T120" s="134">
        <f t="shared" si="5"/>
        <v>0</v>
      </c>
      <c r="U120" s="134">
        <v>0</v>
      </c>
      <c r="V120" s="134">
        <f t="shared" si="6"/>
        <v>0</v>
      </c>
      <c r="W120" s="134">
        <v>0</v>
      </c>
      <c r="X120" s="135">
        <f t="shared" si="7"/>
        <v>0</v>
      </c>
      <c r="AR120" s="136" t="s">
        <v>149</v>
      </c>
      <c r="AT120" s="136" t="s">
        <v>145</v>
      </c>
      <c r="AU120" s="136" t="s">
        <v>139</v>
      </c>
      <c r="AY120" s="15" t="s">
        <v>140</v>
      </c>
      <c r="BE120" s="137">
        <f t="shared" si="8"/>
        <v>0</v>
      </c>
      <c r="BF120" s="137">
        <f t="shared" si="9"/>
        <v>0</v>
      </c>
      <c r="BG120" s="137">
        <f t="shared" si="10"/>
        <v>0</v>
      </c>
      <c r="BH120" s="137">
        <f t="shared" si="11"/>
        <v>0</v>
      </c>
      <c r="BI120" s="137">
        <f t="shared" si="12"/>
        <v>0</v>
      </c>
      <c r="BJ120" s="15" t="s">
        <v>80</v>
      </c>
      <c r="BK120" s="137">
        <f t="shared" si="13"/>
        <v>0</v>
      </c>
      <c r="BL120" s="15" t="s">
        <v>149</v>
      </c>
      <c r="BM120" s="136" t="s">
        <v>175</v>
      </c>
    </row>
    <row r="121" spans="2:65" s="1" customFormat="1" ht="16.5" customHeight="1" x14ac:dyDescent="0.2">
      <c r="B121" s="30"/>
      <c r="C121" s="124" t="s">
        <v>162</v>
      </c>
      <c r="D121" s="124" t="s">
        <v>145</v>
      </c>
      <c r="E121" s="125" t="s">
        <v>176</v>
      </c>
      <c r="F121" s="126" t="s">
        <v>177</v>
      </c>
      <c r="G121" s="127" t="s">
        <v>148</v>
      </c>
      <c r="H121" s="128">
        <v>2</v>
      </c>
      <c r="I121" s="129"/>
      <c r="J121" s="129"/>
      <c r="K121" s="130">
        <f t="shared" si="1"/>
        <v>0</v>
      </c>
      <c r="L121" s="126" t="s">
        <v>20</v>
      </c>
      <c r="M121" s="30"/>
      <c r="N121" s="131" t="s">
        <v>20</v>
      </c>
      <c r="O121" s="132" t="s">
        <v>41</v>
      </c>
      <c r="P121" s="133">
        <f t="shared" si="2"/>
        <v>0</v>
      </c>
      <c r="Q121" s="133">
        <f t="shared" si="3"/>
        <v>0</v>
      </c>
      <c r="R121" s="133">
        <f t="shared" si="4"/>
        <v>0</v>
      </c>
      <c r="T121" s="134">
        <f t="shared" si="5"/>
        <v>0</v>
      </c>
      <c r="U121" s="134">
        <v>0</v>
      </c>
      <c r="V121" s="134">
        <f t="shared" si="6"/>
        <v>0</v>
      </c>
      <c r="W121" s="134">
        <v>0</v>
      </c>
      <c r="X121" s="135">
        <f t="shared" si="7"/>
        <v>0</v>
      </c>
      <c r="AR121" s="136" t="s">
        <v>149</v>
      </c>
      <c r="AT121" s="136" t="s">
        <v>145</v>
      </c>
      <c r="AU121" s="136" t="s">
        <v>139</v>
      </c>
      <c r="AY121" s="15" t="s">
        <v>140</v>
      </c>
      <c r="BE121" s="137">
        <f t="shared" si="8"/>
        <v>0</v>
      </c>
      <c r="BF121" s="137">
        <f t="shared" si="9"/>
        <v>0</v>
      </c>
      <c r="BG121" s="137">
        <f t="shared" si="10"/>
        <v>0</v>
      </c>
      <c r="BH121" s="137">
        <f t="shared" si="11"/>
        <v>0</v>
      </c>
      <c r="BI121" s="137">
        <f t="shared" si="12"/>
        <v>0</v>
      </c>
      <c r="BJ121" s="15" t="s">
        <v>80</v>
      </c>
      <c r="BK121" s="137">
        <f t="shared" si="13"/>
        <v>0</v>
      </c>
      <c r="BL121" s="15" t="s">
        <v>149</v>
      </c>
      <c r="BM121" s="136" t="s">
        <v>178</v>
      </c>
    </row>
    <row r="122" spans="2:65" s="1" customFormat="1" ht="16.5" customHeight="1" x14ac:dyDescent="0.2">
      <c r="B122" s="30"/>
      <c r="C122" s="124" t="s">
        <v>179</v>
      </c>
      <c r="D122" s="124" t="s">
        <v>145</v>
      </c>
      <c r="E122" s="125" t="s">
        <v>180</v>
      </c>
      <c r="F122" s="126" t="s">
        <v>181</v>
      </c>
      <c r="G122" s="127" t="s">
        <v>148</v>
      </c>
      <c r="H122" s="128">
        <v>1</v>
      </c>
      <c r="I122" s="129"/>
      <c r="J122" s="129"/>
      <c r="K122" s="130">
        <f t="shared" si="1"/>
        <v>0</v>
      </c>
      <c r="L122" s="126" t="s">
        <v>20</v>
      </c>
      <c r="M122" s="30"/>
      <c r="N122" s="131" t="s">
        <v>20</v>
      </c>
      <c r="O122" s="132" t="s">
        <v>41</v>
      </c>
      <c r="P122" s="133">
        <f t="shared" si="2"/>
        <v>0</v>
      </c>
      <c r="Q122" s="133">
        <f t="shared" si="3"/>
        <v>0</v>
      </c>
      <c r="R122" s="133">
        <f t="shared" si="4"/>
        <v>0</v>
      </c>
      <c r="T122" s="134">
        <f t="shared" si="5"/>
        <v>0</v>
      </c>
      <c r="U122" s="134">
        <v>0</v>
      </c>
      <c r="V122" s="134">
        <f t="shared" si="6"/>
        <v>0</v>
      </c>
      <c r="W122" s="134">
        <v>0</v>
      </c>
      <c r="X122" s="135">
        <f t="shared" si="7"/>
        <v>0</v>
      </c>
      <c r="AR122" s="136" t="s">
        <v>149</v>
      </c>
      <c r="AT122" s="136" t="s">
        <v>145</v>
      </c>
      <c r="AU122" s="136" t="s">
        <v>139</v>
      </c>
      <c r="AY122" s="15" t="s">
        <v>140</v>
      </c>
      <c r="BE122" s="137">
        <f t="shared" si="8"/>
        <v>0</v>
      </c>
      <c r="BF122" s="137">
        <f t="shared" si="9"/>
        <v>0</v>
      </c>
      <c r="BG122" s="137">
        <f t="shared" si="10"/>
        <v>0</v>
      </c>
      <c r="BH122" s="137">
        <f t="shared" si="11"/>
        <v>0</v>
      </c>
      <c r="BI122" s="137">
        <f t="shared" si="12"/>
        <v>0</v>
      </c>
      <c r="BJ122" s="15" t="s">
        <v>80</v>
      </c>
      <c r="BK122" s="137">
        <f t="shared" si="13"/>
        <v>0</v>
      </c>
      <c r="BL122" s="15" t="s">
        <v>149</v>
      </c>
      <c r="BM122" s="136" t="s">
        <v>182</v>
      </c>
    </row>
    <row r="123" spans="2:65" s="1" customFormat="1" ht="16.5" customHeight="1" x14ac:dyDescent="0.2">
      <c r="B123" s="30"/>
      <c r="C123" s="124" t="s">
        <v>9</v>
      </c>
      <c r="D123" s="124" t="s">
        <v>145</v>
      </c>
      <c r="E123" s="125" t="s">
        <v>183</v>
      </c>
      <c r="F123" s="126" t="s">
        <v>184</v>
      </c>
      <c r="G123" s="127" t="s">
        <v>148</v>
      </c>
      <c r="H123" s="128">
        <v>1</v>
      </c>
      <c r="I123" s="129"/>
      <c r="J123" s="129"/>
      <c r="K123" s="130">
        <f t="shared" si="1"/>
        <v>0</v>
      </c>
      <c r="L123" s="126" t="s">
        <v>20</v>
      </c>
      <c r="M123" s="30"/>
      <c r="N123" s="131" t="s">
        <v>20</v>
      </c>
      <c r="O123" s="132" t="s">
        <v>41</v>
      </c>
      <c r="P123" s="133">
        <f t="shared" si="2"/>
        <v>0</v>
      </c>
      <c r="Q123" s="133">
        <f t="shared" si="3"/>
        <v>0</v>
      </c>
      <c r="R123" s="133">
        <f t="shared" si="4"/>
        <v>0</v>
      </c>
      <c r="T123" s="134">
        <f t="shared" si="5"/>
        <v>0</v>
      </c>
      <c r="U123" s="134">
        <v>0</v>
      </c>
      <c r="V123" s="134">
        <f t="shared" si="6"/>
        <v>0</v>
      </c>
      <c r="W123" s="134">
        <v>0</v>
      </c>
      <c r="X123" s="135">
        <f t="shared" si="7"/>
        <v>0</v>
      </c>
      <c r="AR123" s="136" t="s">
        <v>149</v>
      </c>
      <c r="AT123" s="136" t="s">
        <v>145</v>
      </c>
      <c r="AU123" s="136" t="s">
        <v>139</v>
      </c>
      <c r="AY123" s="15" t="s">
        <v>140</v>
      </c>
      <c r="BE123" s="137">
        <f t="shared" si="8"/>
        <v>0</v>
      </c>
      <c r="BF123" s="137">
        <f t="shared" si="9"/>
        <v>0</v>
      </c>
      <c r="BG123" s="137">
        <f t="shared" si="10"/>
        <v>0</v>
      </c>
      <c r="BH123" s="137">
        <f t="shared" si="11"/>
        <v>0</v>
      </c>
      <c r="BI123" s="137">
        <f t="shared" si="12"/>
        <v>0</v>
      </c>
      <c r="BJ123" s="15" t="s">
        <v>80</v>
      </c>
      <c r="BK123" s="137">
        <f t="shared" si="13"/>
        <v>0</v>
      </c>
      <c r="BL123" s="15" t="s">
        <v>149</v>
      </c>
      <c r="BM123" s="136" t="s">
        <v>185</v>
      </c>
    </row>
    <row r="124" spans="2:65" s="1" customFormat="1" ht="24.2" customHeight="1" x14ac:dyDescent="0.2">
      <c r="B124" s="30"/>
      <c r="C124" s="124" t="s">
        <v>186</v>
      </c>
      <c r="D124" s="124" t="s">
        <v>145</v>
      </c>
      <c r="E124" s="125" t="s">
        <v>187</v>
      </c>
      <c r="F124" s="126" t="s">
        <v>188</v>
      </c>
      <c r="G124" s="127" t="s">
        <v>148</v>
      </c>
      <c r="H124" s="128">
        <v>1</v>
      </c>
      <c r="I124" s="129"/>
      <c r="J124" s="129"/>
      <c r="K124" s="130">
        <f t="shared" si="1"/>
        <v>0</v>
      </c>
      <c r="L124" s="126" t="s">
        <v>20</v>
      </c>
      <c r="M124" s="30"/>
      <c r="N124" s="131" t="s">
        <v>20</v>
      </c>
      <c r="O124" s="132" t="s">
        <v>41</v>
      </c>
      <c r="P124" s="133">
        <f t="shared" si="2"/>
        <v>0</v>
      </c>
      <c r="Q124" s="133">
        <f t="shared" si="3"/>
        <v>0</v>
      </c>
      <c r="R124" s="133">
        <f t="shared" si="4"/>
        <v>0</v>
      </c>
      <c r="T124" s="134">
        <f t="shared" si="5"/>
        <v>0</v>
      </c>
      <c r="U124" s="134">
        <v>0</v>
      </c>
      <c r="V124" s="134">
        <f t="shared" si="6"/>
        <v>0</v>
      </c>
      <c r="W124" s="134">
        <v>0</v>
      </c>
      <c r="X124" s="135">
        <f t="shared" si="7"/>
        <v>0</v>
      </c>
      <c r="AR124" s="136" t="s">
        <v>149</v>
      </c>
      <c r="AT124" s="136" t="s">
        <v>145</v>
      </c>
      <c r="AU124" s="136" t="s">
        <v>139</v>
      </c>
      <c r="AY124" s="15" t="s">
        <v>140</v>
      </c>
      <c r="BE124" s="137">
        <f t="shared" si="8"/>
        <v>0</v>
      </c>
      <c r="BF124" s="137">
        <f t="shared" si="9"/>
        <v>0</v>
      </c>
      <c r="BG124" s="137">
        <f t="shared" si="10"/>
        <v>0</v>
      </c>
      <c r="BH124" s="137">
        <f t="shared" si="11"/>
        <v>0</v>
      </c>
      <c r="BI124" s="137">
        <f t="shared" si="12"/>
        <v>0</v>
      </c>
      <c r="BJ124" s="15" t="s">
        <v>80</v>
      </c>
      <c r="BK124" s="137">
        <f t="shared" si="13"/>
        <v>0</v>
      </c>
      <c r="BL124" s="15" t="s">
        <v>149</v>
      </c>
      <c r="BM124" s="136" t="s">
        <v>189</v>
      </c>
    </row>
    <row r="125" spans="2:65" s="1" customFormat="1" ht="24.2" customHeight="1" x14ac:dyDescent="0.2">
      <c r="B125" s="30"/>
      <c r="C125" s="124" t="s">
        <v>168</v>
      </c>
      <c r="D125" s="124" t="s">
        <v>145</v>
      </c>
      <c r="E125" s="125" t="s">
        <v>190</v>
      </c>
      <c r="F125" s="126" t="s">
        <v>191</v>
      </c>
      <c r="G125" s="127" t="s">
        <v>148</v>
      </c>
      <c r="H125" s="128">
        <v>2</v>
      </c>
      <c r="I125" s="129"/>
      <c r="J125" s="129"/>
      <c r="K125" s="130">
        <f t="shared" si="1"/>
        <v>0</v>
      </c>
      <c r="L125" s="126" t="s">
        <v>20</v>
      </c>
      <c r="M125" s="30"/>
      <c r="N125" s="131" t="s">
        <v>20</v>
      </c>
      <c r="O125" s="132" t="s">
        <v>41</v>
      </c>
      <c r="P125" s="133">
        <f t="shared" si="2"/>
        <v>0</v>
      </c>
      <c r="Q125" s="133">
        <f t="shared" si="3"/>
        <v>0</v>
      </c>
      <c r="R125" s="133">
        <f t="shared" si="4"/>
        <v>0</v>
      </c>
      <c r="T125" s="134">
        <f t="shared" si="5"/>
        <v>0</v>
      </c>
      <c r="U125" s="134">
        <v>0</v>
      </c>
      <c r="V125" s="134">
        <f t="shared" si="6"/>
        <v>0</v>
      </c>
      <c r="W125" s="134">
        <v>0</v>
      </c>
      <c r="X125" s="135">
        <f t="shared" si="7"/>
        <v>0</v>
      </c>
      <c r="AR125" s="136" t="s">
        <v>149</v>
      </c>
      <c r="AT125" s="136" t="s">
        <v>145</v>
      </c>
      <c r="AU125" s="136" t="s">
        <v>139</v>
      </c>
      <c r="AY125" s="15" t="s">
        <v>140</v>
      </c>
      <c r="BE125" s="137">
        <f t="shared" si="8"/>
        <v>0</v>
      </c>
      <c r="BF125" s="137">
        <f t="shared" si="9"/>
        <v>0</v>
      </c>
      <c r="BG125" s="137">
        <f t="shared" si="10"/>
        <v>0</v>
      </c>
      <c r="BH125" s="137">
        <f t="shared" si="11"/>
        <v>0</v>
      </c>
      <c r="BI125" s="137">
        <f t="shared" si="12"/>
        <v>0</v>
      </c>
      <c r="BJ125" s="15" t="s">
        <v>80</v>
      </c>
      <c r="BK125" s="137">
        <f t="shared" si="13"/>
        <v>0</v>
      </c>
      <c r="BL125" s="15" t="s">
        <v>149</v>
      </c>
      <c r="BM125" s="136" t="s">
        <v>192</v>
      </c>
    </row>
    <row r="126" spans="2:65" s="1" customFormat="1" ht="24.2" customHeight="1" x14ac:dyDescent="0.2">
      <c r="B126" s="30"/>
      <c r="C126" s="124" t="s">
        <v>193</v>
      </c>
      <c r="D126" s="124" t="s">
        <v>145</v>
      </c>
      <c r="E126" s="125" t="s">
        <v>194</v>
      </c>
      <c r="F126" s="126" t="s">
        <v>195</v>
      </c>
      <c r="G126" s="127" t="s">
        <v>148</v>
      </c>
      <c r="H126" s="128">
        <v>5</v>
      </c>
      <c r="I126" s="129"/>
      <c r="J126" s="129"/>
      <c r="K126" s="130">
        <f t="shared" si="1"/>
        <v>0</v>
      </c>
      <c r="L126" s="126" t="s">
        <v>20</v>
      </c>
      <c r="M126" s="30"/>
      <c r="N126" s="131" t="s">
        <v>20</v>
      </c>
      <c r="O126" s="132" t="s">
        <v>41</v>
      </c>
      <c r="P126" s="133">
        <f t="shared" si="2"/>
        <v>0</v>
      </c>
      <c r="Q126" s="133">
        <f t="shared" si="3"/>
        <v>0</v>
      </c>
      <c r="R126" s="133">
        <f t="shared" si="4"/>
        <v>0</v>
      </c>
      <c r="T126" s="134">
        <f t="shared" si="5"/>
        <v>0</v>
      </c>
      <c r="U126" s="134">
        <v>0</v>
      </c>
      <c r="V126" s="134">
        <f t="shared" si="6"/>
        <v>0</v>
      </c>
      <c r="W126" s="134">
        <v>0</v>
      </c>
      <c r="X126" s="135">
        <f t="shared" si="7"/>
        <v>0</v>
      </c>
      <c r="AR126" s="136" t="s">
        <v>149</v>
      </c>
      <c r="AT126" s="136" t="s">
        <v>145</v>
      </c>
      <c r="AU126" s="136" t="s">
        <v>139</v>
      </c>
      <c r="AY126" s="15" t="s">
        <v>140</v>
      </c>
      <c r="BE126" s="137">
        <f t="shared" si="8"/>
        <v>0</v>
      </c>
      <c r="BF126" s="137">
        <f t="shared" si="9"/>
        <v>0</v>
      </c>
      <c r="BG126" s="137">
        <f t="shared" si="10"/>
        <v>0</v>
      </c>
      <c r="BH126" s="137">
        <f t="shared" si="11"/>
        <v>0</v>
      </c>
      <c r="BI126" s="137">
        <f t="shared" si="12"/>
        <v>0</v>
      </c>
      <c r="BJ126" s="15" t="s">
        <v>80</v>
      </c>
      <c r="BK126" s="137">
        <f t="shared" si="13"/>
        <v>0</v>
      </c>
      <c r="BL126" s="15" t="s">
        <v>149</v>
      </c>
      <c r="BM126" s="136" t="s">
        <v>196</v>
      </c>
    </row>
    <row r="127" spans="2:65" s="1" customFormat="1" ht="16.5" customHeight="1" x14ac:dyDescent="0.2">
      <c r="B127" s="30"/>
      <c r="C127" s="124" t="s">
        <v>171</v>
      </c>
      <c r="D127" s="124" t="s">
        <v>145</v>
      </c>
      <c r="E127" s="125" t="s">
        <v>197</v>
      </c>
      <c r="F127" s="126" t="s">
        <v>198</v>
      </c>
      <c r="G127" s="127" t="s">
        <v>148</v>
      </c>
      <c r="H127" s="128">
        <v>3</v>
      </c>
      <c r="I127" s="129"/>
      <c r="J127" s="129"/>
      <c r="K127" s="130">
        <f t="shared" si="1"/>
        <v>0</v>
      </c>
      <c r="L127" s="126" t="s">
        <v>20</v>
      </c>
      <c r="M127" s="30"/>
      <c r="N127" s="131" t="s">
        <v>20</v>
      </c>
      <c r="O127" s="132" t="s">
        <v>41</v>
      </c>
      <c r="P127" s="133">
        <f t="shared" si="2"/>
        <v>0</v>
      </c>
      <c r="Q127" s="133">
        <f t="shared" si="3"/>
        <v>0</v>
      </c>
      <c r="R127" s="133">
        <f t="shared" si="4"/>
        <v>0</v>
      </c>
      <c r="T127" s="134">
        <f t="shared" si="5"/>
        <v>0</v>
      </c>
      <c r="U127" s="134">
        <v>0</v>
      </c>
      <c r="V127" s="134">
        <f t="shared" si="6"/>
        <v>0</v>
      </c>
      <c r="W127" s="134">
        <v>0</v>
      </c>
      <c r="X127" s="135">
        <f t="shared" si="7"/>
        <v>0</v>
      </c>
      <c r="AR127" s="136" t="s">
        <v>149</v>
      </c>
      <c r="AT127" s="136" t="s">
        <v>145</v>
      </c>
      <c r="AU127" s="136" t="s">
        <v>139</v>
      </c>
      <c r="AY127" s="15" t="s">
        <v>140</v>
      </c>
      <c r="BE127" s="137">
        <f t="shared" si="8"/>
        <v>0</v>
      </c>
      <c r="BF127" s="137">
        <f t="shared" si="9"/>
        <v>0</v>
      </c>
      <c r="BG127" s="137">
        <f t="shared" si="10"/>
        <v>0</v>
      </c>
      <c r="BH127" s="137">
        <f t="shared" si="11"/>
        <v>0</v>
      </c>
      <c r="BI127" s="137">
        <f t="shared" si="12"/>
        <v>0</v>
      </c>
      <c r="BJ127" s="15" t="s">
        <v>80</v>
      </c>
      <c r="BK127" s="137">
        <f t="shared" si="13"/>
        <v>0</v>
      </c>
      <c r="BL127" s="15" t="s">
        <v>149</v>
      </c>
      <c r="BM127" s="136" t="s">
        <v>199</v>
      </c>
    </row>
    <row r="128" spans="2:65" s="1" customFormat="1" ht="16.5" customHeight="1" x14ac:dyDescent="0.2">
      <c r="B128" s="30"/>
      <c r="C128" s="124" t="s">
        <v>200</v>
      </c>
      <c r="D128" s="124" t="s">
        <v>145</v>
      </c>
      <c r="E128" s="125" t="s">
        <v>201</v>
      </c>
      <c r="F128" s="126" t="s">
        <v>202</v>
      </c>
      <c r="G128" s="127" t="s">
        <v>148</v>
      </c>
      <c r="H128" s="128">
        <v>3</v>
      </c>
      <c r="I128" s="129"/>
      <c r="J128" s="129"/>
      <c r="K128" s="130">
        <f t="shared" si="1"/>
        <v>0</v>
      </c>
      <c r="L128" s="126" t="s">
        <v>20</v>
      </c>
      <c r="M128" s="30"/>
      <c r="N128" s="131" t="s">
        <v>20</v>
      </c>
      <c r="O128" s="132" t="s">
        <v>41</v>
      </c>
      <c r="P128" s="133">
        <f t="shared" si="2"/>
        <v>0</v>
      </c>
      <c r="Q128" s="133">
        <f t="shared" si="3"/>
        <v>0</v>
      </c>
      <c r="R128" s="133">
        <f t="shared" si="4"/>
        <v>0</v>
      </c>
      <c r="T128" s="134">
        <f t="shared" si="5"/>
        <v>0</v>
      </c>
      <c r="U128" s="134">
        <v>0</v>
      </c>
      <c r="V128" s="134">
        <f t="shared" si="6"/>
        <v>0</v>
      </c>
      <c r="W128" s="134">
        <v>0</v>
      </c>
      <c r="X128" s="135">
        <f t="shared" si="7"/>
        <v>0</v>
      </c>
      <c r="AR128" s="136" t="s">
        <v>149</v>
      </c>
      <c r="AT128" s="136" t="s">
        <v>145</v>
      </c>
      <c r="AU128" s="136" t="s">
        <v>139</v>
      </c>
      <c r="AY128" s="15" t="s">
        <v>140</v>
      </c>
      <c r="BE128" s="137">
        <f t="shared" si="8"/>
        <v>0</v>
      </c>
      <c r="BF128" s="137">
        <f t="shared" si="9"/>
        <v>0</v>
      </c>
      <c r="BG128" s="137">
        <f t="shared" si="10"/>
        <v>0</v>
      </c>
      <c r="BH128" s="137">
        <f t="shared" si="11"/>
        <v>0</v>
      </c>
      <c r="BI128" s="137">
        <f t="shared" si="12"/>
        <v>0</v>
      </c>
      <c r="BJ128" s="15" t="s">
        <v>80</v>
      </c>
      <c r="BK128" s="137">
        <f t="shared" si="13"/>
        <v>0</v>
      </c>
      <c r="BL128" s="15" t="s">
        <v>149</v>
      </c>
      <c r="BM128" s="136" t="s">
        <v>203</v>
      </c>
    </row>
    <row r="129" spans="2:65" s="1" customFormat="1" ht="16.5" customHeight="1" x14ac:dyDescent="0.2">
      <c r="B129" s="30"/>
      <c r="C129" s="124" t="s">
        <v>175</v>
      </c>
      <c r="D129" s="124" t="s">
        <v>145</v>
      </c>
      <c r="E129" s="125" t="s">
        <v>204</v>
      </c>
      <c r="F129" s="126" t="s">
        <v>205</v>
      </c>
      <c r="G129" s="127" t="s">
        <v>148</v>
      </c>
      <c r="H129" s="128">
        <v>32</v>
      </c>
      <c r="I129" s="129"/>
      <c r="J129" s="129"/>
      <c r="K129" s="130">
        <f t="shared" si="1"/>
        <v>0</v>
      </c>
      <c r="L129" s="126" t="s">
        <v>20</v>
      </c>
      <c r="M129" s="30"/>
      <c r="N129" s="131" t="s">
        <v>20</v>
      </c>
      <c r="O129" s="132" t="s">
        <v>41</v>
      </c>
      <c r="P129" s="133">
        <f t="shared" si="2"/>
        <v>0</v>
      </c>
      <c r="Q129" s="133">
        <f t="shared" si="3"/>
        <v>0</v>
      </c>
      <c r="R129" s="133">
        <f t="shared" si="4"/>
        <v>0</v>
      </c>
      <c r="T129" s="134">
        <f t="shared" si="5"/>
        <v>0</v>
      </c>
      <c r="U129" s="134">
        <v>0</v>
      </c>
      <c r="V129" s="134">
        <f t="shared" si="6"/>
        <v>0</v>
      </c>
      <c r="W129" s="134">
        <v>0</v>
      </c>
      <c r="X129" s="135">
        <f t="shared" si="7"/>
        <v>0</v>
      </c>
      <c r="AR129" s="136" t="s">
        <v>149</v>
      </c>
      <c r="AT129" s="136" t="s">
        <v>145</v>
      </c>
      <c r="AU129" s="136" t="s">
        <v>139</v>
      </c>
      <c r="AY129" s="15" t="s">
        <v>140</v>
      </c>
      <c r="BE129" s="137">
        <f t="shared" si="8"/>
        <v>0</v>
      </c>
      <c r="BF129" s="137">
        <f t="shared" si="9"/>
        <v>0</v>
      </c>
      <c r="BG129" s="137">
        <f t="shared" si="10"/>
        <v>0</v>
      </c>
      <c r="BH129" s="137">
        <f t="shared" si="11"/>
        <v>0</v>
      </c>
      <c r="BI129" s="137">
        <f t="shared" si="12"/>
        <v>0</v>
      </c>
      <c r="BJ129" s="15" t="s">
        <v>80</v>
      </c>
      <c r="BK129" s="137">
        <f t="shared" si="13"/>
        <v>0</v>
      </c>
      <c r="BL129" s="15" t="s">
        <v>149</v>
      </c>
      <c r="BM129" s="136" t="s">
        <v>206</v>
      </c>
    </row>
    <row r="130" spans="2:65" s="1" customFormat="1" ht="16.5" customHeight="1" x14ac:dyDescent="0.2">
      <c r="B130" s="30"/>
      <c r="C130" s="124" t="s">
        <v>207</v>
      </c>
      <c r="D130" s="124" t="s">
        <v>145</v>
      </c>
      <c r="E130" s="125" t="s">
        <v>208</v>
      </c>
      <c r="F130" s="126" t="s">
        <v>209</v>
      </c>
      <c r="G130" s="127" t="s">
        <v>148</v>
      </c>
      <c r="H130" s="128">
        <v>9</v>
      </c>
      <c r="I130" s="129"/>
      <c r="J130" s="129"/>
      <c r="K130" s="130">
        <f t="shared" si="1"/>
        <v>0</v>
      </c>
      <c r="L130" s="126" t="s">
        <v>20</v>
      </c>
      <c r="M130" s="30"/>
      <c r="N130" s="131" t="s">
        <v>20</v>
      </c>
      <c r="O130" s="132" t="s">
        <v>41</v>
      </c>
      <c r="P130" s="133">
        <f t="shared" si="2"/>
        <v>0</v>
      </c>
      <c r="Q130" s="133">
        <f t="shared" si="3"/>
        <v>0</v>
      </c>
      <c r="R130" s="133">
        <f t="shared" si="4"/>
        <v>0</v>
      </c>
      <c r="T130" s="134">
        <f t="shared" si="5"/>
        <v>0</v>
      </c>
      <c r="U130" s="134">
        <v>0</v>
      </c>
      <c r="V130" s="134">
        <f t="shared" si="6"/>
        <v>0</v>
      </c>
      <c r="W130" s="134">
        <v>0</v>
      </c>
      <c r="X130" s="135">
        <f t="shared" si="7"/>
        <v>0</v>
      </c>
      <c r="AR130" s="136" t="s">
        <v>149</v>
      </c>
      <c r="AT130" s="136" t="s">
        <v>145</v>
      </c>
      <c r="AU130" s="136" t="s">
        <v>139</v>
      </c>
      <c r="AY130" s="15" t="s">
        <v>140</v>
      </c>
      <c r="BE130" s="137">
        <f t="shared" si="8"/>
        <v>0</v>
      </c>
      <c r="BF130" s="137">
        <f t="shared" si="9"/>
        <v>0</v>
      </c>
      <c r="BG130" s="137">
        <f t="shared" si="10"/>
        <v>0</v>
      </c>
      <c r="BH130" s="137">
        <f t="shared" si="11"/>
        <v>0</v>
      </c>
      <c r="BI130" s="137">
        <f t="shared" si="12"/>
        <v>0</v>
      </c>
      <c r="BJ130" s="15" t="s">
        <v>80</v>
      </c>
      <c r="BK130" s="137">
        <f t="shared" si="13"/>
        <v>0</v>
      </c>
      <c r="BL130" s="15" t="s">
        <v>149</v>
      </c>
      <c r="BM130" s="136" t="s">
        <v>210</v>
      </c>
    </row>
    <row r="131" spans="2:65" s="1" customFormat="1" ht="16.5" customHeight="1" x14ac:dyDescent="0.2">
      <c r="B131" s="30"/>
      <c r="C131" s="124" t="s">
        <v>178</v>
      </c>
      <c r="D131" s="124" t="s">
        <v>145</v>
      </c>
      <c r="E131" s="125" t="s">
        <v>211</v>
      </c>
      <c r="F131" s="126" t="s">
        <v>212</v>
      </c>
      <c r="G131" s="127" t="s">
        <v>148</v>
      </c>
      <c r="H131" s="128">
        <v>6</v>
      </c>
      <c r="I131" s="129"/>
      <c r="J131" s="129"/>
      <c r="K131" s="130">
        <f t="shared" si="1"/>
        <v>0</v>
      </c>
      <c r="L131" s="126" t="s">
        <v>20</v>
      </c>
      <c r="M131" s="30"/>
      <c r="N131" s="131" t="s">
        <v>20</v>
      </c>
      <c r="O131" s="132" t="s">
        <v>41</v>
      </c>
      <c r="P131" s="133">
        <f t="shared" si="2"/>
        <v>0</v>
      </c>
      <c r="Q131" s="133">
        <f t="shared" si="3"/>
        <v>0</v>
      </c>
      <c r="R131" s="133">
        <f t="shared" si="4"/>
        <v>0</v>
      </c>
      <c r="T131" s="134">
        <f t="shared" si="5"/>
        <v>0</v>
      </c>
      <c r="U131" s="134">
        <v>0</v>
      </c>
      <c r="V131" s="134">
        <f t="shared" si="6"/>
        <v>0</v>
      </c>
      <c r="W131" s="134">
        <v>0</v>
      </c>
      <c r="X131" s="135">
        <f t="shared" si="7"/>
        <v>0</v>
      </c>
      <c r="AR131" s="136" t="s">
        <v>149</v>
      </c>
      <c r="AT131" s="136" t="s">
        <v>145</v>
      </c>
      <c r="AU131" s="136" t="s">
        <v>139</v>
      </c>
      <c r="AY131" s="15" t="s">
        <v>140</v>
      </c>
      <c r="BE131" s="137">
        <f t="shared" si="8"/>
        <v>0</v>
      </c>
      <c r="BF131" s="137">
        <f t="shared" si="9"/>
        <v>0</v>
      </c>
      <c r="BG131" s="137">
        <f t="shared" si="10"/>
        <v>0</v>
      </c>
      <c r="BH131" s="137">
        <f t="shared" si="11"/>
        <v>0</v>
      </c>
      <c r="BI131" s="137">
        <f t="shared" si="12"/>
        <v>0</v>
      </c>
      <c r="BJ131" s="15" t="s">
        <v>80</v>
      </c>
      <c r="BK131" s="137">
        <f t="shared" si="13"/>
        <v>0</v>
      </c>
      <c r="BL131" s="15" t="s">
        <v>149</v>
      </c>
      <c r="BM131" s="136" t="s">
        <v>213</v>
      </c>
    </row>
    <row r="132" spans="2:65" s="1" customFormat="1" ht="16.5" customHeight="1" x14ac:dyDescent="0.2">
      <c r="B132" s="30"/>
      <c r="C132" s="124" t="s">
        <v>8</v>
      </c>
      <c r="D132" s="124" t="s">
        <v>145</v>
      </c>
      <c r="E132" s="125" t="s">
        <v>214</v>
      </c>
      <c r="F132" s="126" t="s">
        <v>215</v>
      </c>
      <c r="G132" s="127" t="s">
        <v>148</v>
      </c>
      <c r="H132" s="128">
        <v>1</v>
      </c>
      <c r="I132" s="129"/>
      <c r="J132" s="129"/>
      <c r="K132" s="130">
        <f t="shared" si="1"/>
        <v>0</v>
      </c>
      <c r="L132" s="126" t="s">
        <v>20</v>
      </c>
      <c r="M132" s="30"/>
      <c r="N132" s="131" t="s">
        <v>20</v>
      </c>
      <c r="O132" s="132" t="s">
        <v>41</v>
      </c>
      <c r="P132" s="133">
        <f t="shared" si="2"/>
        <v>0</v>
      </c>
      <c r="Q132" s="133">
        <f t="shared" si="3"/>
        <v>0</v>
      </c>
      <c r="R132" s="133">
        <f t="shared" si="4"/>
        <v>0</v>
      </c>
      <c r="T132" s="134">
        <f t="shared" si="5"/>
        <v>0</v>
      </c>
      <c r="U132" s="134">
        <v>0</v>
      </c>
      <c r="V132" s="134">
        <f t="shared" si="6"/>
        <v>0</v>
      </c>
      <c r="W132" s="134">
        <v>0</v>
      </c>
      <c r="X132" s="135">
        <f t="shared" si="7"/>
        <v>0</v>
      </c>
      <c r="AR132" s="136" t="s">
        <v>149</v>
      </c>
      <c r="AT132" s="136" t="s">
        <v>145</v>
      </c>
      <c r="AU132" s="136" t="s">
        <v>139</v>
      </c>
      <c r="AY132" s="15" t="s">
        <v>140</v>
      </c>
      <c r="BE132" s="137">
        <f t="shared" si="8"/>
        <v>0</v>
      </c>
      <c r="BF132" s="137">
        <f t="shared" si="9"/>
        <v>0</v>
      </c>
      <c r="BG132" s="137">
        <f t="shared" si="10"/>
        <v>0</v>
      </c>
      <c r="BH132" s="137">
        <f t="shared" si="11"/>
        <v>0</v>
      </c>
      <c r="BI132" s="137">
        <f t="shared" si="12"/>
        <v>0</v>
      </c>
      <c r="BJ132" s="15" t="s">
        <v>80</v>
      </c>
      <c r="BK132" s="137">
        <f t="shared" si="13"/>
        <v>0</v>
      </c>
      <c r="BL132" s="15" t="s">
        <v>149</v>
      </c>
      <c r="BM132" s="136" t="s">
        <v>216</v>
      </c>
    </row>
    <row r="133" spans="2:65" s="1" customFormat="1" ht="16.5" customHeight="1" x14ac:dyDescent="0.2">
      <c r="B133" s="30"/>
      <c r="C133" s="124" t="s">
        <v>182</v>
      </c>
      <c r="D133" s="124" t="s">
        <v>145</v>
      </c>
      <c r="E133" s="125" t="s">
        <v>217</v>
      </c>
      <c r="F133" s="126" t="s">
        <v>218</v>
      </c>
      <c r="G133" s="127" t="s">
        <v>148</v>
      </c>
      <c r="H133" s="128">
        <v>30</v>
      </c>
      <c r="I133" s="129"/>
      <c r="J133" s="129"/>
      <c r="K133" s="130">
        <f t="shared" si="1"/>
        <v>0</v>
      </c>
      <c r="L133" s="126" t="s">
        <v>20</v>
      </c>
      <c r="M133" s="30"/>
      <c r="N133" s="131" t="s">
        <v>20</v>
      </c>
      <c r="O133" s="132" t="s">
        <v>41</v>
      </c>
      <c r="P133" s="133">
        <f t="shared" si="2"/>
        <v>0</v>
      </c>
      <c r="Q133" s="133">
        <f t="shared" si="3"/>
        <v>0</v>
      </c>
      <c r="R133" s="133">
        <f t="shared" si="4"/>
        <v>0</v>
      </c>
      <c r="T133" s="134">
        <f t="shared" si="5"/>
        <v>0</v>
      </c>
      <c r="U133" s="134">
        <v>0</v>
      </c>
      <c r="V133" s="134">
        <f t="shared" si="6"/>
        <v>0</v>
      </c>
      <c r="W133" s="134">
        <v>0</v>
      </c>
      <c r="X133" s="135">
        <f t="shared" si="7"/>
        <v>0</v>
      </c>
      <c r="AR133" s="136" t="s">
        <v>149</v>
      </c>
      <c r="AT133" s="136" t="s">
        <v>145</v>
      </c>
      <c r="AU133" s="136" t="s">
        <v>139</v>
      </c>
      <c r="AY133" s="15" t="s">
        <v>140</v>
      </c>
      <c r="BE133" s="137">
        <f t="shared" si="8"/>
        <v>0</v>
      </c>
      <c r="BF133" s="137">
        <f t="shared" si="9"/>
        <v>0</v>
      </c>
      <c r="BG133" s="137">
        <f t="shared" si="10"/>
        <v>0</v>
      </c>
      <c r="BH133" s="137">
        <f t="shared" si="11"/>
        <v>0</v>
      </c>
      <c r="BI133" s="137">
        <f t="shared" si="12"/>
        <v>0</v>
      </c>
      <c r="BJ133" s="15" t="s">
        <v>80</v>
      </c>
      <c r="BK133" s="137">
        <f t="shared" si="13"/>
        <v>0</v>
      </c>
      <c r="BL133" s="15" t="s">
        <v>149</v>
      </c>
      <c r="BM133" s="136" t="s">
        <v>219</v>
      </c>
    </row>
    <row r="134" spans="2:65" s="11" customFormat="1" ht="20.85" customHeight="1" x14ac:dyDescent="0.2">
      <c r="B134" s="111"/>
      <c r="D134" s="112" t="s">
        <v>71</v>
      </c>
      <c r="E134" s="122" t="s">
        <v>220</v>
      </c>
      <c r="F134" s="122" t="s">
        <v>221</v>
      </c>
      <c r="I134" s="114"/>
      <c r="J134" s="114"/>
      <c r="K134" s="123">
        <f>BK134</f>
        <v>0</v>
      </c>
      <c r="M134" s="111"/>
      <c r="N134" s="116"/>
      <c r="Q134" s="117">
        <f>SUM(Q135:Q153)</f>
        <v>0</v>
      </c>
      <c r="R134" s="117">
        <f>SUM(R135:R153)</f>
        <v>0</v>
      </c>
      <c r="T134" s="118">
        <f>SUM(T135:T153)</f>
        <v>0</v>
      </c>
      <c r="V134" s="118">
        <f>SUM(V135:V153)</f>
        <v>0</v>
      </c>
      <c r="X134" s="119">
        <f>SUM(X135:X153)</f>
        <v>0</v>
      </c>
      <c r="AR134" s="112" t="s">
        <v>139</v>
      </c>
      <c r="AT134" s="120" t="s">
        <v>71</v>
      </c>
      <c r="AU134" s="120" t="s">
        <v>82</v>
      </c>
      <c r="AY134" s="112" t="s">
        <v>140</v>
      </c>
      <c r="BK134" s="121">
        <f>SUM(BK135:BK153)</f>
        <v>0</v>
      </c>
    </row>
    <row r="135" spans="2:65" s="1" customFormat="1" ht="24.2" customHeight="1" x14ac:dyDescent="0.2">
      <c r="B135" s="30"/>
      <c r="C135" s="124" t="s">
        <v>222</v>
      </c>
      <c r="D135" s="124" t="s">
        <v>145</v>
      </c>
      <c r="E135" s="125" t="s">
        <v>223</v>
      </c>
      <c r="F135" s="126" t="s">
        <v>224</v>
      </c>
      <c r="G135" s="127" t="s">
        <v>148</v>
      </c>
      <c r="H135" s="128">
        <v>1</v>
      </c>
      <c r="I135" s="129"/>
      <c r="J135" s="129"/>
      <c r="K135" s="130">
        <f t="shared" ref="K135:K153" si="14">ROUND(P135*H135,2)</f>
        <v>0</v>
      </c>
      <c r="L135" s="126" t="s">
        <v>20</v>
      </c>
      <c r="M135" s="30"/>
      <c r="N135" s="131" t="s">
        <v>20</v>
      </c>
      <c r="O135" s="132" t="s">
        <v>41</v>
      </c>
      <c r="P135" s="133">
        <f t="shared" ref="P135:P153" si="15">I135+J135</f>
        <v>0</v>
      </c>
      <c r="Q135" s="133">
        <f t="shared" ref="Q135:Q153" si="16">ROUND(I135*H135,2)</f>
        <v>0</v>
      </c>
      <c r="R135" s="133">
        <f t="shared" ref="R135:R153" si="17">ROUND(J135*H135,2)</f>
        <v>0</v>
      </c>
      <c r="T135" s="134">
        <f t="shared" ref="T135:T153" si="18">S135*H135</f>
        <v>0</v>
      </c>
      <c r="U135" s="134">
        <v>0</v>
      </c>
      <c r="V135" s="134">
        <f t="shared" ref="V135:V153" si="19">U135*H135</f>
        <v>0</v>
      </c>
      <c r="W135" s="134">
        <v>0</v>
      </c>
      <c r="X135" s="135">
        <f t="shared" ref="X135:X153" si="20">W135*H135</f>
        <v>0</v>
      </c>
      <c r="AR135" s="136" t="s">
        <v>149</v>
      </c>
      <c r="AT135" s="136" t="s">
        <v>145</v>
      </c>
      <c r="AU135" s="136" t="s">
        <v>139</v>
      </c>
      <c r="AY135" s="15" t="s">
        <v>140</v>
      </c>
      <c r="BE135" s="137">
        <f t="shared" ref="BE135:BE153" si="21">IF(O135="základní",K135,0)</f>
        <v>0</v>
      </c>
      <c r="BF135" s="137">
        <f t="shared" ref="BF135:BF153" si="22">IF(O135="snížená",K135,0)</f>
        <v>0</v>
      </c>
      <c r="BG135" s="137">
        <f t="shared" ref="BG135:BG153" si="23">IF(O135="zákl. přenesená",K135,0)</f>
        <v>0</v>
      </c>
      <c r="BH135" s="137">
        <f t="shared" ref="BH135:BH153" si="24">IF(O135="sníž. přenesená",K135,0)</f>
        <v>0</v>
      </c>
      <c r="BI135" s="137">
        <f t="shared" ref="BI135:BI153" si="25">IF(O135="nulová",K135,0)</f>
        <v>0</v>
      </c>
      <c r="BJ135" s="15" t="s">
        <v>80</v>
      </c>
      <c r="BK135" s="137">
        <f t="shared" ref="BK135:BK153" si="26">ROUND(P135*H135,2)</f>
        <v>0</v>
      </c>
      <c r="BL135" s="15" t="s">
        <v>149</v>
      </c>
      <c r="BM135" s="136" t="s">
        <v>225</v>
      </c>
    </row>
    <row r="136" spans="2:65" s="1" customFormat="1" ht="16.5" customHeight="1" x14ac:dyDescent="0.2">
      <c r="B136" s="30"/>
      <c r="C136" s="124" t="s">
        <v>185</v>
      </c>
      <c r="D136" s="124" t="s">
        <v>145</v>
      </c>
      <c r="E136" s="125" t="s">
        <v>226</v>
      </c>
      <c r="F136" s="126" t="s">
        <v>227</v>
      </c>
      <c r="G136" s="127" t="s">
        <v>148</v>
      </c>
      <c r="H136" s="128">
        <v>5</v>
      </c>
      <c r="I136" s="129"/>
      <c r="J136" s="129"/>
      <c r="K136" s="130">
        <f t="shared" si="14"/>
        <v>0</v>
      </c>
      <c r="L136" s="126" t="s">
        <v>20</v>
      </c>
      <c r="M136" s="30"/>
      <c r="N136" s="131" t="s">
        <v>20</v>
      </c>
      <c r="O136" s="132" t="s">
        <v>41</v>
      </c>
      <c r="P136" s="133">
        <f t="shared" si="15"/>
        <v>0</v>
      </c>
      <c r="Q136" s="133">
        <f t="shared" si="16"/>
        <v>0</v>
      </c>
      <c r="R136" s="133">
        <f t="shared" si="17"/>
        <v>0</v>
      </c>
      <c r="T136" s="134">
        <f t="shared" si="18"/>
        <v>0</v>
      </c>
      <c r="U136" s="134">
        <v>0</v>
      </c>
      <c r="V136" s="134">
        <f t="shared" si="19"/>
        <v>0</v>
      </c>
      <c r="W136" s="134">
        <v>0</v>
      </c>
      <c r="X136" s="135">
        <f t="shared" si="20"/>
        <v>0</v>
      </c>
      <c r="AR136" s="136" t="s">
        <v>149</v>
      </c>
      <c r="AT136" s="136" t="s">
        <v>145</v>
      </c>
      <c r="AU136" s="136" t="s">
        <v>139</v>
      </c>
      <c r="AY136" s="15" t="s">
        <v>140</v>
      </c>
      <c r="BE136" s="137">
        <f t="shared" si="21"/>
        <v>0</v>
      </c>
      <c r="BF136" s="137">
        <f t="shared" si="22"/>
        <v>0</v>
      </c>
      <c r="BG136" s="137">
        <f t="shared" si="23"/>
        <v>0</v>
      </c>
      <c r="BH136" s="137">
        <f t="shared" si="24"/>
        <v>0</v>
      </c>
      <c r="BI136" s="137">
        <f t="shared" si="25"/>
        <v>0</v>
      </c>
      <c r="BJ136" s="15" t="s">
        <v>80</v>
      </c>
      <c r="BK136" s="137">
        <f t="shared" si="26"/>
        <v>0</v>
      </c>
      <c r="BL136" s="15" t="s">
        <v>149</v>
      </c>
      <c r="BM136" s="136" t="s">
        <v>228</v>
      </c>
    </row>
    <row r="137" spans="2:65" s="1" customFormat="1" ht="21.75" customHeight="1" x14ac:dyDescent="0.2">
      <c r="B137" s="30"/>
      <c r="C137" s="124" t="s">
        <v>229</v>
      </c>
      <c r="D137" s="124" t="s">
        <v>145</v>
      </c>
      <c r="E137" s="125" t="s">
        <v>230</v>
      </c>
      <c r="F137" s="126" t="s">
        <v>231</v>
      </c>
      <c r="G137" s="127" t="s">
        <v>148</v>
      </c>
      <c r="H137" s="128">
        <v>1</v>
      </c>
      <c r="I137" s="129"/>
      <c r="J137" s="129"/>
      <c r="K137" s="130">
        <f t="shared" si="14"/>
        <v>0</v>
      </c>
      <c r="L137" s="126" t="s">
        <v>20</v>
      </c>
      <c r="M137" s="30"/>
      <c r="N137" s="131" t="s">
        <v>20</v>
      </c>
      <c r="O137" s="132" t="s">
        <v>41</v>
      </c>
      <c r="P137" s="133">
        <f t="shared" si="15"/>
        <v>0</v>
      </c>
      <c r="Q137" s="133">
        <f t="shared" si="16"/>
        <v>0</v>
      </c>
      <c r="R137" s="133">
        <f t="shared" si="17"/>
        <v>0</v>
      </c>
      <c r="T137" s="134">
        <f t="shared" si="18"/>
        <v>0</v>
      </c>
      <c r="U137" s="134">
        <v>0</v>
      </c>
      <c r="V137" s="134">
        <f t="shared" si="19"/>
        <v>0</v>
      </c>
      <c r="W137" s="134">
        <v>0</v>
      </c>
      <c r="X137" s="135">
        <f t="shared" si="20"/>
        <v>0</v>
      </c>
      <c r="AR137" s="136" t="s">
        <v>149</v>
      </c>
      <c r="AT137" s="136" t="s">
        <v>145</v>
      </c>
      <c r="AU137" s="136" t="s">
        <v>139</v>
      </c>
      <c r="AY137" s="15" t="s">
        <v>140</v>
      </c>
      <c r="BE137" s="137">
        <f t="shared" si="21"/>
        <v>0</v>
      </c>
      <c r="BF137" s="137">
        <f t="shared" si="22"/>
        <v>0</v>
      </c>
      <c r="BG137" s="137">
        <f t="shared" si="23"/>
        <v>0</v>
      </c>
      <c r="BH137" s="137">
        <f t="shared" si="24"/>
        <v>0</v>
      </c>
      <c r="BI137" s="137">
        <f t="shared" si="25"/>
        <v>0</v>
      </c>
      <c r="BJ137" s="15" t="s">
        <v>80</v>
      </c>
      <c r="BK137" s="137">
        <f t="shared" si="26"/>
        <v>0</v>
      </c>
      <c r="BL137" s="15" t="s">
        <v>149</v>
      </c>
      <c r="BM137" s="136" t="s">
        <v>232</v>
      </c>
    </row>
    <row r="138" spans="2:65" s="1" customFormat="1" ht="16.5" customHeight="1" x14ac:dyDescent="0.2">
      <c r="B138" s="30"/>
      <c r="C138" s="124" t="s">
        <v>189</v>
      </c>
      <c r="D138" s="124" t="s">
        <v>145</v>
      </c>
      <c r="E138" s="125" t="s">
        <v>156</v>
      </c>
      <c r="F138" s="126" t="s">
        <v>157</v>
      </c>
      <c r="G138" s="127" t="s">
        <v>148</v>
      </c>
      <c r="H138" s="128">
        <v>2</v>
      </c>
      <c r="I138" s="129"/>
      <c r="J138" s="129"/>
      <c r="K138" s="130">
        <f t="shared" si="14"/>
        <v>0</v>
      </c>
      <c r="L138" s="126" t="s">
        <v>20</v>
      </c>
      <c r="M138" s="30"/>
      <c r="N138" s="131" t="s">
        <v>20</v>
      </c>
      <c r="O138" s="132" t="s">
        <v>41</v>
      </c>
      <c r="P138" s="133">
        <f t="shared" si="15"/>
        <v>0</v>
      </c>
      <c r="Q138" s="133">
        <f t="shared" si="16"/>
        <v>0</v>
      </c>
      <c r="R138" s="133">
        <f t="shared" si="17"/>
        <v>0</v>
      </c>
      <c r="T138" s="134">
        <f t="shared" si="18"/>
        <v>0</v>
      </c>
      <c r="U138" s="134">
        <v>0</v>
      </c>
      <c r="V138" s="134">
        <f t="shared" si="19"/>
        <v>0</v>
      </c>
      <c r="W138" s="134">
        <v>0</v>
      </c>
      <c r="X138" s="135">
        <f t="shared" si="20"/>
        <v>0</v>
      </c>
      <c r="AR138" s="136" t="s">
        <v>149</v>
      </c>
      <c r="AT138" s="136" t="s">
        <v>145</v>
      </c>
      <c r="AU138" s="136" t="s">
        <v>139</v>
      </c>
      <c r="AY138" s="15" t="s">
        <v>140</v>
      </c>
      <c r="BE138" s="137">
        <f t="shared" si="21"/>
        <v>0</v>
      </c>
      <c r="BF138" s="137">
        <f t="shared" si="22"/>
        <v>0</v>
      </c>
      <c r="BG138" s="137">
        <f t="shared" si="23"/>
        <v>0</v>
      </c>
      <c r="BH138" s="137">
        <f t="shared" si="24"/>
        <v>0</v>
      </c>
      <c r="BI138" s="137">
        <f t="shared" si="25"/>
        <v>0</v>
      </c>
      <c r="BJ138" s="15" t="s">
        <v>80</v>
      </c>
      <c r="BK138" s="137">
        <f t="shared" si="26"/>
        <v>0</v>
      </c>
      <c r="BL138" s="15" t="s">
        <v>149</v>
      </c>
      <c r="BM138" s="136" t="s">
        <v>233</v>
      </c>
    </row>
    <row r="139" spans="2:65" s="1" customFormat="1" ht="16.5" customHeight="1" x14ac:dyDescent="0.2">
      <c r="B139" s="30"/>
      <c r="C139" s="124" t="s">
        <v>234</v>
      </c>
      <c r="D139" s="124" t="s">
        <v>145</v>
      </c>
      <c r="E139" s="125" t="s">
        <v>160</v>
      </c>
      <c r="F139" s="126" t="s">
        <v>161</v>
      </c>
      <c r="G139" s="127" t="s">
        <v>148</v>
      </c>
      <c r="H139" s="128">
        <v>3</v>
      </c>
      <c r="I139" s="129"/>
      <c r="J139" s="129"/>
      <c r="K139" s="130">
        <f t="shared" si="14"/>
        <v>0</v>
      </c>
      <c r="L139" s="126" t="s">
        <v>20</v>
      </c>
      <c r="M139" s="30"/>
      <c r="N139" s="131" t="s">
        <v>20</v>
      </c>
      <c r="O139" s="132" t="s">
        <v>41</v>
      </c>
      <c r="P139" s="133">
        <f t="shared" si="15"/>
        <v>0</v>
      </c>
      <c r="Q139" s="133">
        <f t="shared" si="16"/>
        <v>0</v>
      </c>
      <c r="R139" s="133">
        <f t="shared" si="17"/>
        <v>0</v>
      </c>
      <c r="T139" s="134">
        <f t="shared" si="18"/>
        <v>0</v>
      </c>
      <c r="U139" s="134">
        <v>0</v>
      </c>
      <c r="V139" s="134">
        <f t="shared" si="19"/>
        <v>0</v>
      </c>
      <c r="W139" s="134">
        <v>0</v>
      </c>
      <c r="X139" s="135">
        <f t="shared" si="20"/>
        <v>0</v>
      </c>
      <c r="AR139" s="136" t="s">
        <v>149</v>
      </c>
      <c r="AT139" s="136" t="s">
        <v>145</v>
      </c>
      <c r="AU139" s="136" t="s">
        <v>139</v>
      </c>
      <c r="AY139" s="15" t="s">
        <v>140</v>
      </c>
      <c r="BE139" s="137">
        <f t="shared" si="21"/>
        <v>0</v>
      </c>
      <c r="BF139" s="137">
        <f t="shared" si="22"/>
        <v>0</v>
      </c>
      <c r="BG139" s="137">
        <f t="shared" si="23"/>
        <v>0</v>
      </c>
      <c r="BH139" s="137">
        <f t="shared" si="24"/>
        <v>0</v>
      </c>
      <c r="BI139" s="137">
        <f t="shared" si="25"/>
        <v>0</v>
      </c>
      <c r="BJ139" s="15" t="s">
        <v>80</v>
      </c>
      <c r="BK139" s="137">
        <f t="shared" si="26"/>
        <v>0</v>
      </c>
      <c r="BL139" s="15" t="s">
        <v>149</v>
      </c>
      <c r="BM139" s="136" t="s">
        <v>235</v>
      </c>
    </row>
    <row r="140" spans="2:65" s="1" customFormat="1" ht="16.5" customHeight="1" x14ac:dyDescent="0.2">
      <c r="B140" s="30"/>
      <c r="C140" s="124" t="s">
        <v>192</v>
      </c>
      <c r="D140" s="124" t="s">
        <v>145</v>
      </c>
      <c r="E140" s="125" t="s">
        <v>163</v>
      </c>
      <c r="F140" s="126" t="s">
        <v>164</v>
      </c>
      <c r="G140" s="127" t="s">
        <v>148</v>
      </c>
      <c r="H140" s="128">
        <v>1</v>
      </c>
      <c r="I140" s="129"/>
      <c r="J140" s="129"/>
      <c r="K140" s="130">
        <f t="shared" si="14"/>
        <v>0</v>
      </c>
      <c r="L140" s="126" t="s">
        <v>20</v>
      </c>
      <c r="M140" s="30"/>
      <c r="N140" s="131" t="s">
        <v>20</v>
      </c>
      <c r="O140" s="132" t="s">
        <v>41</v>
      </c>
      <c r="P140" s="133">
        <f t="shared" si="15"/>
        <v>0</v>
      </c>
      <c r="Q140" s="133">
        <f t="shared" si="16"/>
        <v>0</v>
      </c>
      <c r="R140" s="133">
        <f t="shared" si="17"/>
        <v>0</v>
      </c>
      <c r="T140" s="134">
        <f t="shared" si="18"/>
        <v>0</v>
      </c>
      <c r="U140" s="134">
        <v>0</v>
      </c>
      <c r="V140" s="134">
        <f t="shared" si="19"/>
        <v>0</v>
      </c>
      <c r="W140" s="134">
        <v>0</v>
      </c>
      <c r="X140" s="135">
        <f t="shared" si="20"/>
        <v>0</v>
      </c>
      <c r="AR140" s="136" t="s">
        <v>149</v>
      </c>
      <c r="AT140" s="136" t="s">
        <v>145</v>
      </c>
      <c r="AU140" s="136" t="s">
        <v>139</v>
      </c>
      <c r="AY140" s="15" t="s">
        <v>140</v>
      </c>
      <c r="BE140" s="137">
        <f t="shared" si="21"/>
        <v>0</v>
      </c>
      <c r="BF140" s="137">
        <f t="shared" si="22"/>
        <v>0</v>
      </c>
      <c r="BG140" s="137">
        <f t="shared" si="23"/>
        <v>0</v>
      </c>
      <c r="BH140" s="137">
        <f t="shared" si="24"/>
        <v>0</v>
      </c>
      <c r="BI140" s="137">
        <f t="shared" si="25"/>
        <v>0</v>
      </c>
      <c r="BJ140" s="15" t="s">
        <v>80</v>
      </c>
      <c r="BK140" s="137">
        <f t="shared" si="26"/>
        <v>0</v>
      </c>
      <c r="BL140" s="15" t="s">
        <v>149</v>
      </c>
      <c r="BM140" s="136" t="s">
        <v>236</v>
      </c>
    </row>
    <row r="141" spans="2:65" s="1" customFormat="1" ht="16.5" customHeight="1" x14ac:dyDescent="0.2">
      <c r="B141" s="30"/>
      <c r="C141" s="124" t="s">
        <v>237</v>
      </c>
      <c r="D141" s="124" t="s">
        <v>145</v>
      </c>
      <c r="E141" s="125" t="s">
        <v>238</v>
      </c>
      <c r="F141" s="126" t="s">
        <v>239</v>
      </c>
      <c r="G141" s="127" t="s">
        <v>148</v>
      </c>
      <c r="H141" s="128">
        <v>25</v>
      </c>
      <c r="I141" s="129"/>
      <c r="J141" s="129"/>
      <c r="K141" s="130">
        <f t="shared" si="14"/>
        <v>0</v>
      </c>
      <c r="L141" s="126" t="s">
        <v>20</v>
      </c>
      <c r="M141" s="30"/>
      <c r="N141" s="131" t="s">
        <v>20</v>
      </c>
      <c r="O141" s="132" t="s">
        <v>41</v>
      </c>
      <c r="P141" s="133">
        <f t="shared" si="15"/>
        <v>0</v>
      </c>
      <c r="Q141" s="133">
        <f t="shared" si="16"/>
        <v>0</v>
      </c>
      <c r="R141" s="133">
        <f t="shared" si="17"/>
        <v>0</v>
      </c>
      <c r="T141" s="134">
        <f t="shared" si="18"/>
        <v>0</v>
      </c>
      <c r="U141" s="134">
        <v>0</v>
      </c>
      <c r="V141" s="134">
        <f t="shared" si="19"/>
        <v>0</v>
      </c>
      <c r="W141" s="134">
        <v>0</v>
      </c>
      <c r="X141" s="135">
        <f t="shared" si="20"/>
        <v>0</v>
      </c>
      <c r="AR141" s="136" t="s">
        <v>149</v>
      </c>
      <c r="AT141" s="136" t="s">
        <v>145</v>
      </c>
      <c r="AU141" s="136" t="s">
        <v>139</v>
      </c>
      <c r="AY141" s="15" t="s">
        <v>140</v>
      </c>
      <c r="BE141" s="137">
        <f t="shared" si="21"/>
        <v>0</v>
      </c>
      <c r="BF141" s="137">
        <f t="shared" si="22"/>
        <v>0</v>
      </c>
      <c r="BG141" s="137">
        <f t="shared" si="23"/>
        <v>0</v>
      </c>
      <c r="BH141" s="137">
        <f t="shared" si="24"/>
        <v>0</v>
      </c>
      <c r="BI141" s="137">
        <f t="shared" si="25"/>
        <v>0</v>
      </c>
      <c r="BJ141" s="15" t="s">
        <v>80</v>
      </c>
      <c r="BK141" s="137">
        <f t="shared" si="26"/>
        <v>0</v>
      </c>
      <c r="BL141" s="15" t="s">
        <v>149</v>
      </c>
      <c r="BM141" s="136" t="s">
        <v>240</v>
      </c>
    </row>
    <row r="142" spans="2:65" s="1" customFormat="1" ht="16.5" customHeight="1" x14ac:dyDescent="0.2">
      <c r="B142" s="30"/>
      <c r="C142" s="124" t="s">
        <v>196</v>
      </c>
      <c r="D142" s="124" t="s">
        <v>145</v>
      </c>
      <c r="E142" s="125" t="s">
        <v>166</v>
      </c>
      <c r="F142" s="126" t="s">
        <v>167</v>
      </c>
      <c r="G142" s="127" t="s">
        <v>148</v>
      </c>
      <c r="H142" s="128">
        <v>3</v>
      </c>
      <c r="I142" s="129"/>
      <c r="J142" s="129"/>
      <c r="K142" s="130">
        <f t="shared" si="14"/>
        <v>0</v>
      </c>
      <c r="L142" s="126" t="s">
        <v>20</v>
      </c>
      <c r="M142" s="30"/>
      <c r="N142" s="131" t="s">
        <v>20</v>
      </c>
      <c r="O142" s="132" t="s">
        <v>41</v>
      </c>
      <c r="P142" s="133">
        <f t="shared" si="15"/>
        <v>0</v>
      </c>
      <c r="Q142" s="133">
        <f t="shared" si="16"/>
        <v>0</v>
      </c>
      <c r="R142" s="133">
        <f t="shared" si="17"/>
        <v>0</v>
      </c>
      <c r="T142" s="134">
        <f t="shared" si="18"/>
        <v>0</v>
      </c>
      <c r="U142" s="134">
        <v>0</v>
      </c>
      <c r="V142" s="134">
        <f t="shared" si="19"/>
        <v>0</v>
      </c>
      <c r="W142" s="134">
        <v>0</v>
      </c>
      <c r="X142" s="135">
        <f t="shared" si="20"/>
        <v>0</v>
      </c>
      <c r="AR142" s="136" t="s">
        <v>149</v>
      </c>
      <c r="AT142" s="136" t="s">
        <v>145</v>
      </c>
      <c r="AU142" s="136" t="s">
        <v>139</v>
      </c>
      <c r="AY142" s="15" t="s">
        <v>140</v>
      </c>
      <c r="BE142" s="137">
        <f t="shared" si="21"/>
        <v>0</v>
      </c>
      <c r="BF142" s="137">
        <f t="shared" si="22"/>
        <v>0</v>
      </c>
      <c r="BG142" s="137">
        <f t="shared" si="23"/>
        <v>0</v>
      </c>
      <c r="BH142" s="137">
        <f t="shared" si="24"/>
        <v>0</v>
      </c>
      <c r="BI142" s="137">
        <f t="shared" si="25"/>
        <v>0</v>
      </c>
      <c r="BJ142" s="15" t="s">
        <v>80</v>
      </c>
      <c r="BK142" s="137">
        <f t="shared" si="26"/>
        <v>0</v>
      </c>
      <c r="BL142" s="15" t="s">
        <v>149</v>
      </c>
      <c r="BM142" s="136" t="s">
        <v>241</v>
      </c>
    </row>
    <row r="143" spans="2:65" s="1" customFormat="1" ht="16.5" customHeight="1" x14ac:dyDescent="0.2">
      <c r="B143" s="30"/>
      <c r="C143" s="124" t="s">
        <v>242</v>
      </c>
      <c r="D143" s="124" t="s">
        <v>145</v>
      </c>
      <c r="E143" s="125" t="s">
        <v>173</v>
      </c>
      <c r="F143" s="126" t="s">
        <v>174</v>
      </c>
      <c r="G143" s="127" t="s">
        <v>148</v>
      </c>
      <c r="H143" s="128">
        <v>6</v>
      </c>
      <c r="I143" s="129"/>
      <c r="J143" s="129"/>
      <c r="K143" s="130">
        <f t="shared" si="14"/>
        <v>0</v>
      </c>
      <c r="L143" s="126" t="s">
        <v>20</v>
      </c>
      <c r="M143" s="30"/>
      <c r="N143" s="131" t="s">
        <v>20</v>
      </c>
      <c r="O143" s="132" t="s">
        <v>41</v>
      </c>
      <c r="P143" s="133">
        <f t="shared" si="15"/>
        <v>0</v>
      </c>
      <c r="Q143" s="133">
        <f t="shared" si="16"/>
        <v>0</v>
      </c>
      <c r="R143" s="133">
        <f t="shared" si="17"/>
        <v>0</v>
      </c>
      <c r="T143" s="134">
        <f t="shared" si="18"/>
        <v>0</v>
      </c>
      <c r="U143" s="134">
        <v>0</v>
      </c>
      <c r="V143" s="134">
        <f t="shared" si="19"/>
        <v>0</v>
      </c>
      <c r="W143" s="134">
        <v>0</v>
      </c>
      <c r="X143" s="135">
        <f t="shared" si="20"/>
        <v>0</v>
      </c>
      <c r="AR143" s="136" t="s">
        <v>149</v>
      </c>
      <c r="AT143" s="136" t="s">
        <v>145</v>
      </c>
      <c r="AU143" s="136" t="s">
        <v>139</v>
      </c>
      <c r="AY143" s="15" t="s">
        <v>140</v>
      </c>
      <c r="BE143" s="137">
        <f t="shared" si="21"/>
        <v>0</v>
      </c>
      <c r="BF143" s="137">
        <f t="shared" si="22"/>
        <v>0</v>
      </c>
      <c r="BG143" s="137">
        <f t="shared" si="23"/>
        <v>0</v>
      </c>
      <c r="BH143" s="137">
        <f t="shared" si="24"/>
        <v>0</v>
      </c>
      <c r="BI143" s="137">
        <f t="shared" si="25"/>
        <v>0</v>
      </c>
      <c r="BJ143" s="15" t="s">
        <v>80</v>
      </c>
      <c r="BK143" s="137">
        <f t="shared" si="26"/>
        <v>0</v>
      </c>
      <c r="BL143" s="15" t="s">
        <v>149</v>
      </c>
      <c r="BM143" s="136" t="s">
        <v>243</v>
      </c>
    </row>
    <row r="144" spans="2:65" s="1" customFormat="1" ht="16.5" customHeight="1" x14ac:dyDescent="0.2">
      <c r="B144" s="30"/>
      <c r="C144" s="124" t="s">
        <v>199</v>
      </c>
      <c r="D144" s="124" t="s">
        <v>145</v>
      </c>
      <c r="E144" s="125" t="s">
        <v>244</v>
      </c>
      <c r="F144" s="126" t="s">
        <v>245</v>
      </c>
      <c r="G144" s="127" t="s">
        <v>148</v>
      </c>
      <c r="H144" s="128">
        <v>2</v>
      </c>
      <c r="I144" s="129"/>
      <c r="J144" s="129"/>
      <c r="K144" s="130">
        <f t="shared" si="14"/>
        <v>0</v>
      </c>
      <c r="L144" s="126" t="s">
        <v>20</v>
      </c>
      <c r="M144" s="30"/>
      <c r="N144" s="131" t="s">
        <v>20</v>
      </c>
      <c r="O144" s="132" t="s">
        <v>41</v>
      </c>
      <c r="P144" s="133">
        <f t="shared" si="15"/>
        <v>0</v>
      </c>
      <c r="Q144" s="133">
        <f t="shared" si="16"/>
        <v>0</v>
      </c>
      <c r="R144" s="133">
        <f t="shared" si="17"/>
        <v>0</v>
      </c>
      <c r="T144" s="134">
        <f t="shared" si="18"/>
        <v>0</v>
      </c>
      <c r="U144" s="134">
        <v>0</v>
      </c>
      <c r="V144" s="134">
        <f t="shared" si="19"/>
        <v>0</v>
      </c>
      <c r="W144" s="134">
        <v>0</v>
      </c>
      <c r="X144" s="135">
        <f t="shared" si="20"/>
        <v>0</v>
      </c>
      <c r="AR144" s="136" t="s">
        <v>149</v>
      </c>
      <c r="AT144" s="136" t="s">
        <v>145</v>
      </c>
      <c r="AU144" s="136" t="s">
        <v>139</v>
      </c>
      <c r="AY144" s="15" t="s">
        <v>140</v>
      </c>
      <c r="BE144" s="137">
        <f t="shared" si="21"/>
        <v>0</v>
      </c>
      <c r="BF144" s="137">
        <f t="shared" si="22"/>
        <v>0</v>
      </c>
      <c r="BG144" s="137">
        <f t="shared" si="23"/>
        <v>0</v>
      </c>
      <c r="BH144" s="137">
        <f t="shared" si="24"/>
        <v>0</v>
      </c>
      <c r="BI144" s="137">
        <f t="shared" si="25"/>
        <v>0</v>
      </c>
      <c r="BJ144" s="15" t="s">
        <v>80</v>
      </c>
      <c r="BK144" s="137">
        <f t="shared" si="26"/>
        <v>0</v>
      </c>
      <c r="BL144" s="15" t="s">
        <v>149</v>
      </c>
      <c r="BM144" s="136" t="s">
        <v>149</v>
      </c>
    </row>
    <row r="145" spans="2:65" s="1" customFormat="1" ht="16.5" customHeight="1" x14ac:dyDescent="0.2">
      <c r="B145" s="30"/>
      <c r="C145" s="124" t="s">
        <v>246</v>
      </c>
      <c r="D145" s="124" t="s">
        <v>145</v>
      </c>
      <c r="E145" s="125" t="s">
        <v>176</v>
      </c>
      <c r="F145" s="126" t="s">
        <v>177</v>
      </c>
      <c r="G145" s="127" t="s">
        <v>148</v>
      </c>
      <c r="H145" s="128">
        <v>2</v>
      </c>
      <c r="I145" s="129"/>
      <c r="J145" s="129"/>
      <c r="K145" s="130">
        <f t="shared" si="14"/>
        <v>0</v>
      </c>
      <c r="L145" s="126" t="s">
        <v>20</v>
      </c>
      <c r="M145" s="30"/>
      <c r="N145" s="131" t="s">
        <v>20</v>
      </c>
      <c r="O145" s="132" t="s">
        <v>41</v>
      </c>
      <c r="P145" s="133">
        <f t="shared" si="15"/>
        <v>0</v>
      </c>
      <c r="Q145" s="133">
        <f t="shared" si="16"/>
        <v>0</v>
      </c>
      <c r="R145" s="133">
        <f t="shared" si="17"/>
        <v>0</v>
      </c>
      <c r="T145" s="134">
        <f t="shared" si="18"/>
        <v>0</v>
      </c>
      <c r="U145" s="134">
        <v>0</v>
      </c>
      <c r="V145" s="134">
        <f t="shared" si="19"/>
        <v>0</v>
      </c>
      <c r="W145" s="134">
        <v>0</v>
      </c>
      <c r="X145" s="135">
        <f t="shared" si="20"/>
        <v>0</v>
      </c>
      <c r="AR145" s="136" t="s">
        <v>149</v>
      </c>
      <c r="AT145" s="136" t="s">
        <v>145</v>
      </c>
      <c r="AU145" s="136" t="s">
        <v>139</v>
      </c>
      <c r="AY145" s="15" t="s">
        <v>140</v>
      </c>
      <c r="BE145" s="137">
        <f t="shared" si="21"/>
        <v>0</v>
      </c>
      <c r="BF145" s="137">
        <f t="shared" si="22"/>
        <v>0</v>
      </c>
      <c r="BG145" s="137">
        <f t="shared" si="23"/>
        <v>0</v>
      </c>
      <c r="BH145" s="137">
        <f t="shared" si="24"/>
        <v>0</v>
      </c>
      <c r="BI145" s="137">
        <f t="shared" si="25"/>
        <v>0</v>
      </c>
      <c r="BJ145" s="15" t="s">
        <v>80</v>
      </c>
      <c r="BK145" s="137">
        <f t="shared" si="26"/>
        <v>0</v>
      </c>
      <c r="BL145" s="15" t="s">
        <v>149</v>
      </c>
      <c r="BM145" s="136" t="s">
        <v>247</v>
      </c>
    </row>
    <row r="146" spans="2:65" s="1" customFormat="1" ht="24.2" customHeight="1" x14ac:dyDescent="0.2">
      <c r="B146" s="30"/>
      <c r="C146" s="124" t="s">
        <v>203</v>
      </c>
      <c r="D146" s="124" t="s">
        <v>145</v>
      </c>
      <c r="E146" s="125" t="s">
        <v>190</v>
      </c>
      <c r="F146" s="126" t="s">
        <v>191</v>
      </c>
      <c r="G146" s="127" t="s">
        <v>148</v>
      </c>
      <c r="H146" s="128">
        <v>5</v>
      </c>
      <c r="I146" s="129"/>
      <c r="J146" s="129"/>
      <c r="K146" s="130">
        <f t="shared" si="14"/>
        <v>0</v>
      </c>
      <c r="L146" s="126" t="s">
        <v>20</v>
      </c>
      <c r="M146" s="30"/>
      <c r="N146" s="131" t="s">
        <v>20</v>
      </c>
      <c r="O146" s="132" t="s">
        <v>41</v>
      </c>
      <c r="P146" s="133">
        <f t="shared" si="15"/>
        <v>0</v>
      </c>
      <c r="Q146" s="133">
        <f t="shared" si="16"/>
        <v>0</v>
      </c>
      <c r="R146" s="133">
        <f t="shared" si="17"/>
        <v>0</v>
      </c>
      <c r="T146" s="134">
        <f t="shared" si="18"/>
        <v>0</v>
      </c>
      <c r="U146" s="134">
        <v>0</v>
      </c>
      <c r="V146" s="134">
        <f t="shared" si="19"/>
        <v>0</v>
      </c>
      <c r="W146" s="134">
        <v>0</v>
      </c>
      <c r="X146" s="135">
        <f t="shared" si="20"/>
        <v>0</v>
      </c>
      <c r="AR146" s="136" t="s">
        <v>149</v>
      </c>
      <c r="AT146" s="136" t="s">
        <v>145</v>
      </c>
      <c r="AU146" s="136" t="s">
        <v>139</v>
      </c>
      <c r="AY146" s="15" t="s">
        <v>140</v>
      </c>
      <c r="BE146" s="137">
        <f t="shared" si="21"/>
        <v>0</v>
      </c>
      <c r="BF146" s="137">
        <f t="shared" si="22"/>
        <v>0</v>
      </c>
      <c r="BG146" s="137">
        <f t="shared" si="23"/>
        <v>0</v>
      </c>
      <c r="BH146" s="137">
        <f t="shared" si="24"/>
        <v>0</v>
      </c>
      <c r="BI146" s="137">
        <f t="shared" si="25"/>
        <v>0</v>
      </c>
      <c r="BJ146" s="15" t="s">
        <v>80</v>
      </c>
      <c r="BK146" s="137">
        <f t="shared" si="26"/>
        <v>0</v>
      </c>
      <c r="BL146" s="15" t="s">
        <v>149</v>
      </c>
      <c r="BM146" s="136" t="s">
        <v>248</v>
      </c>
    </row>
    <row r="147" spans="2:65" s="1" customFormat="1" ht="24.2" customHeight="1" x14ac:dyDescent="0.2">
      <c r="B147" s="30"/>
      <c r="C147" s="124" t="s">
        <v>249</v>
      </c>
      <c r="D147" s="124" t="s">
        <v>145</v>
      </c>
      <c r="E147" s="125" t="s">
        <v>194</v>
      </c>
      <c r="F147" s="126" t="s">
        <v>195</v>
      </c>
      <c r="G147" s="127" t="s">
        <v>148</v>
      </c>
      <c r="H147" s="128">
        <v>2</v>
      </c>
      <c r="I147" s="129"/>
      <c r="J147" s="129"/>
      <c r="K147" s="130">
        <f t="shared" si="14"/>
        <v>0</v>
      </c>
      <c r="L147" s="126" t="s">
        <v>20</v>
      </c>
      <c r="M147" s="30"/>
      <c r="N147" s="131" t="s">
        <v>20</v>
      </c>
      <c r="O147" s="132" t="s">
        <v>41</v>
      </c>
      <c r="P147" s="133">
        <f t="shared" si="15"/>
        <v>0</v>
      </c>
      <c r="Q147" s="133">
        <f t="shared" si="16"/>
        <v>0</v>
      </c>
      <c r="R147" s="133">
        <f t="shared" si="17"/>
        <v>0</v>
      </c>
      <c r="T147" s="134">
        <f t="shared" si="18"/>
        <v>0</v>
      </c>
      <c r="U147" s="134">
        <v>0</v>
      </c>
      <c r="V147" s="134">
        <f t="shared" si="19"/>
        <v>0</v>
      </c>
      <c r="W147" s="134">
        <v>0</v>
      </c>
      <c r="X147" s="135">
        <f t="shared" si="20"/>
        <v>0</v>
      </c>
      <c r="AR147" s="136" t="s">
        <v>149</v>
      </c>
      <c r="AT147" s="136" t="s">
        <v>145</v>
      </c>
      <c r="AU147" s="136" t="s">
        <v>139</v>
      </c>
      <c r="AY147" s="15" t="s">
        <v>140</v>
      </c>
      <c r="BE147" s="137">
        <f t="shared" si="21"/>
        <v>0</v>
      </c>
      <c r="BF147" s="137">
        <f t="shared" si="22"/>
        <v>0</v>
      </c>
      <c r="BG147" s="137">
        <f t="shared" si="23"/>
        <v>0</v>
      </c>
      <c r="BH147" s="137">
        <f t="shared" si="24"/>
        <v>0</v>
      </c>
      <c r="BI147" s="137">
        <f t="shared" si="25"/>
        <v>0</v>
      </c>
      <c r="BJ147" s="15" t="s">
        <v>80</v>
      </c>
      <c r="BK147" s="137">
        <f t="shared" si="26"/>
        <v>0</v>
      </c>
      <c r="BL147" s="15" t="s">
        <v>149</v>
      </c>
      <c r="BM147" s="136" t="s">
        <v>250</v>
      </c>
    </row>
    <row r="148" spans="2:65" s="1" customFormat="1" ht="16.5" customHeight="1" x14ac:dyDescent="0.2">
      <c r="B148" s="30"/>
      <c r="C148" s="124" t="s">
        <v>206</v>
      </c>
      <c r="D148" s="124" t="s">
        <v>145</v>
      </c>
      <c r="E148" s="125" t="s">
        <v>251</v>
      </c>
      <c r="F148" s="126" t="s">
        <v>252</v>
      </c>
      <c r="G148" s="127" t="s">
        <v>148</v>
      </c>
      <c r="H148" s="128">
        <v>4</v>
      </c>
      <c r="I148" s="129"/>
      <c r="J148" s="129"/>
      <c r="K148" s="130">
        <f t="shared" si="14"/>
        <v>0</v>
      </c>
      <c r="L148" s="126" t="s">
        <v>20</v>
      </c>
      <c r="M148" s="30"/>
      <c r="N148" s="131" t="s">
        <v>20</v>
      </c>
      <c r="O148" s="132" t="s">
        <v>41</v>
      </c>
      <c r="P148" s="133">
        <f t="shared" si="15"/>
        <v>0</v>
      </c>
      <c r="Q148" s="133">
        <f t="shared" si="16"/>
        <v>0</v>
      </c>
      <c r="R148" s="133">
        <f t="shared" si="17"/>
        <v>0</v>
      </c>
      <c r="T148" s="134">
        <f t="shared" si="18"/>
        <v>0</v>
      </c>
      <c r="U148" s="134">
        <v>0</v>
      </c>
      <c r="V148" s="134">
        <f t="shared" si="19"/>
        <v>0</v>
      </c>
      <c r="W148" s="134">
        <v>0</v>
      </c>
      <c r="X148" s="135">
        <f t="shared" si="20"/>
        <v>0</v>
      </c>
      <c r="AR148" s="136" t="s">
        <v>149</v>
      </c>
      <c r="AT148" s="136" t="s">
        <v>145</v>
      </c>
      <c r="AU148" s="136" t="s">
        <v>139</v>
      </c>
      <c r="AY148" s="15" t="s">
        <v>140</v>
      </c>
      <c r="BE148" s="137">
        <f t="shared" si="21"/>
        <v>0</v>
      </c>
      <c r="BF148" s="137">
        <f t="shared" si="22"/>
        <v>0</v>
      </c>
      <c r="BG148" s="137">
        <f t="shared" si="23"/>
        <v>0</v>
      </c>
      <c r="BH148" s="137">
        <f t="shared" si="24"/>
        <v>0</v>
      </c>
      <c r="BI148" s="137">
        <f t="shared" si="25"/>
        <v>0</v>
      </c>
      <c r="BJ148" s="15" t="s">
        <v>80</v>
      </c>
      <c r="BK148" s="137">
        <f t="shared" si="26"/>
        <v>0</v>
      </c>
      <c r="BL148" s="15" t="s">
        <v>149</v>
      </c>
      <c r="BM148" s="136" t="s">
        <v>253</v>
      </c>
    </row>
    <row r="149" spans="2:65" s="1" customFormat="1" ht="16.5" customHeight="1" x14ac:dyDescent="0.2">
      <c r="B149" s="30"/>
      <c r="C149" s="124" t="s">
        <v>254</v>
      </c>
      <c r="D149" s="124" t="s">
        <v>145</v>
      </c>
      <c r="E149" s="125" t="s">
        <v>197</v>
      </c>
      <c r="F149" s="126" t="s">
        <v>198</v>
      </c>
      <c r="G149" s="127" t="s">
        <v>148</v>
      </c>
      <c r="H149" s="128">
        <v>3</v>
      </c>
      <c r="I149" s="129"/>
      <c r="J149" s="129"/>
      <c r="K149" s="130">
        <f t="shared" si="14"/>
        <v>0</v>
      </c>
      <c r="L149" s="126" t="s">
        <v>20</v>
      </c>
      <c r="M149" s="30"/>
      <c r="N149" s="131" t="s">
        <v>20</v>
      </c>
      <c r="O149" s="132" t="s">
        <v>41</v>
      </c>
      <c r="P149" s="133">
        <f t="shared" si="15"/>
        <v>0</v>
      </c>
      <c r="Q149" s="133">
        <f t="shared" si="16"/>
        <v>0</v>
      </c>
      <c r="R149" s="133">
        <f t="shared" si="17"/>
        <v>0</v>
      </c>
      <c r="T149" s="134">
        <f t="shared" si="18"/>
        <v>0</v>
      </c>
      <c r="U149" s="134">
        <v>0</v>
      </c>
      <c r="V149" s="134">
        <f t="shared" si="19"/>
        <v>0</v>
      </c>
      <c r="W149" s="134">
        <v>0</v>
      </c>
      <c r="X149" s="135">
        <f t="shared" si="20"/>
        <v>0</v>
      </c>
      <c r="AR149" s="136" t="s">
        <v>149</v>
      </c>
      <c r="AT149" s="136" t="s">
        <v>145</v>
      </c>
      <c r="AU149" s="136" t="s">
        <v>139</v>
      </c>
      <c r="AY149" s="15" t="s">
        <v>140</v>
      </c>
      <c r="BE149" s="137">
        <f t="shared" si="21"/>
        <v>0</v>
      </c>
      <c r="BF149" s="137">
        <f t="shared" si="22"/>
        <v>0</v>
      </c>
      <c r="BG149" s="137">
        <f t="shared" si="23"/>
        <v>0</v>
      </c>
      <c r="BH149" s="137">
        <f t="shared" si="24"/>
        <v>0</v>
      </c>
      <c r="BI149" s="137">
        <f t="shared" si="25"/>
        <v>0</v>
      </c>
      <c r="BJ149" s="15" t="s">
        <v>80</v>
      </c>
      <c r="BK149" s="137">
        <f t="shared" si="26"/>
        <v>0</v>
      </c>
      <c r="BL149" s="15" t="s">
        <v>149</v>
      </c>
      <c r="BM149" s="136" t="s">
        <v>255</v>
      </c>
    </row>
    <row r="150" spans="2:65" s="1" customFormat="1" ht="16.5" customHeight="1" x14ac:dyDescent="0.2">
      <c r="B150" s="30"/>
      <c r="C150" s="124" t="s">
        <v>210</v>
      </c>
      <c r="D150" s="124" t="s">
        <v>145</v>
      </c>
      <c r="E150" s="125" t="s">
        <v>256</v>
      </c>
      <c r="F150" s="126" t="s">
        <v>257</v>
      </c>
      <c r="G150" s="127" t="s">
        <v>148</v>
      </c>
      <c r="H150" s="128">
        <v>3</v>
      </c>
      <c r="I150" s="129"/>
      <c r="J150" s="129"/>
      <c r="K150" s="130">
        <f t="shared" si="14"/>
        <v>0</v>
      </c>
      <c r="L150" s="126" t="s">
        <v>20</v>
      </c>
      <c r="M150" s="30"/>
      <c r="N150" s="131" t="s">
        <v>20</v>
      </c>
      <c r="O150" s="132" t="s">
        <v>41</v>
      </c>
      <c r="P150" s="133">
        <f t="shared" si="15"/>
        <v>0</v>
      </c>
      <c r="Q150" s="133">
        <f t="shared" si="16"/>
        <v>0</v>
      </c>
      <c r="R150" s="133">
        <f t="shared" si="17"/>
        <v>0</v>
      </c>
      <c r="T150" s="134">
        <f t="shared" si="18"/>
        <v>0</v>
      </c>
      <c r="U150" s="134">
        <v>0</v>
      </c>
      <c r="V150" s="134">
        <f t="shared" si="19"/>
        <v>0</v>
      </c>
      <c r="W150" s="134">
        <v>0</v>
      </c>
      <c r="X150" s="135">
        <f t="shared" si="20"/>
        <v>0</v>
      </c>
      <c r="AR150" s="136" t="s">
        <v>149</v>
      </c>
      <c r="AT150" s="136" t="s">
        <v>145</v>
      </c>
      <c r="AU150" s="136" t="s">
        <v>139</v>
      </c>
      <c r="AY150" s="15" t="s">
        <v>140</v>
      </c>
      <c r="BE150" s="137">
        <f t="shared" si="21"/>
        <v>0</v>
      </c>
      <c r="BF150" s="137">
        <f t="shared" si="22"/>
        <v>0</v>
      </c>
      <c r="BG150" s="137">
        <f t="shared" si="23"/>
        <v>0</v>
      </c>
      <c r="BH150" s="137">
        <f t="shared" si="24"/>
        <v>0</v>
      </c>
      <c r="BI150" s="137">
        <f t="shared" si="25"/>
        <v>0</v>
      </c>
      <c r="BJ150" s="15" t="s">
        <v>80</v>
      </c>
      <c r="BK150" s="137">
        <f t="shared" si="26"/>
        <v>0</v>
      </c>
      <c r="BL150" s="15" t="s">
        <v>149</v>
      </c>
      <c r="BM150" s="136" t="s">
        <v>258</v>
      </c>
    </row>
    <row r="151" spans="2:65" s="1" customFormat="1" ht="16.5" customHeight="1" x14ac:dyDescent="0.2">
      <c r="B151" s="30"/>
      <c r="C151" s="124" t="s">
        <v>259</v>
      </c>
      <c r="D151" s="124" t="s">
        <v>145</v>
      </c>
      <c r="E151" s="125" t="s">
        <v>204</v>
      </c>
      <c r="F151" s="126" t="s">
        <v>205</v>
      </c>
      <c r="G151" s="127" t="s">
        <v>148</v>
      </c>
      <c r="H151" s="128">
        <v>62</v>
      </c>
      <c r="I151" s="129"/>
      <c r="J151" s="129"/>
      <c r="K151" s="130">
        <f t="shared" si="14"/>
        <v>0</v>
      </c>
      <c r="L151" s="126" t="s">
        <v>20</v>
      </c>
      <c r="M151" s="30"/>
      <c r="N151" s="131" t="s">
        <v>20</v>
      </c>
      <c r="O151" s="132" t="s">
        <v>41</v>
      </c>
      <c r="P151" s="133">
        <f t="shared" si="15"/>
        <v>0</v>
      </c>
      <c r="Q151" s="133">
        <f t="shared" si="16"/>
        <v>0</v>
      </c>
      <c r="R151" s="133">
        <f t="shared" si="17"/>
        <v>0</v>
      </c>
      <c r="T151" s="134">
        <f t="shared" si="18"/>
        <v>0</v>
      </c>
      <c r="U151" s="134">
        <v>0</v>
      </c>
      <c r="V151" s="134">
        <f t="shared" si="19"/>
        <v>0</v>
      </c>
      <c r="W151" s="134">
        <v>0</v>
      </c>
      <c r="X151" s="135">
        <f t="shared" si="20"/>
        <v>0</v>
      </c>
      <c r="AR151" s="136" t="s">
        <v>149</v>
      </c>
      <c r="AT151" s="136" t="s">
        <v>145</v>
      </c>
      <c r="AU151" s="136" t="s">
        <v>139</v>
      </c>
      <c r="AY151" s="15" t="s">
        <v>140</v>
      </c>
      <c r="BE151" s="137">
        <f t="shared" si="21"/>
        <v>0</v>
      </c>
      <c r="BF151" s="137">
        <f t="shared" si="22"/>
        <v>0</v>
      </c>
      <c r="BG151" s="137">
        <f t="shared" si="23"/>
        <v>0</v>
      </c>
      <c r="BH151" s="137">
        <f t="shared" si="24"/>
        <v>0</v>
      </c>
      <c r="BI151" s="137">
        <f t="shared" si="25"/>
        <v>0</v>
      </c>
      <c r="BJ151" s="15" t="s">
        <v>80</v>
      </c>
      <c r="BK151" s="137">
        <f t="shared" si="26"/>
        <v>0</v>
      </c>
      <c r="BL151" s="15" t="s">
        <v>149</v>
      </c>
      <c r="BM151" s="136" t="s">
        <v>260</v>
      </c>
    </row>
    <row r="152" spans="2:65" s="1" customFormat="1" ht="16.5" customHeight="1" x14ac:dyDescent="0.2">
      <c r="B152" s="30"/>
      <c r="C152" s="124" t="s">
        <v>213</v>
      </c>
      <c r="D152" s="124" t="s">
        <v>145</v>
      </c>
      <c r="E152" s="125" t="s">
        <v>208</v>
      </c>
      <c r="F152" s="126" t="s">
        <v>209</v>
      </c>
      <c r="G152" s="127" t="s">
        <v>148</v>
      </c>
      <c r="H152" s="128">
        <v>6</v>
      </c>
      <c r="I152" s="129"/>
      <c r="J152" s="129"/>
      <c r="K152" s="130">
        <f t="shared" si="14"/>
        <v>0</v>
      </c>
      <c r="L152" s="126" t="s">
        <v>20</v>
      </c>
      <c r="M152" s="30"/>
      <c r="N152" s="131" t="s">
        <v>20</v>
      </c>
      <c r="O152" s="132" t="s">
        <v>41</v>
      </c>
      <c r="P152" s="133">
        <f t="shared" si="15"/>
        <v>0</v>
      </c>
      <c r="Q152" s="133">
        <f t="shared" si="16"/>
        <v>0</v>
      </c>
      <c r="R152" s="133">
        <f t="shared" si="17"/>
        <v>0</v>
      </c>
      <c r="T152" s="134">
        <f t="shared" si="18"/>
        <v>0</v>
      </c>
      <c r="U152" s="134">
        <v>0</v>
      </c>
      <c r="V152" s="134">
        <f t="shared" si="19"/>
        <v>0</v>
      </c>
      <c r="W152" s="134">
        <v>0</v>
      </c>
      <c r="X152" s="135">
        <f t="shared" si="20"/>
        <v>0</v>
      </c>
      <c r="AR152" s="136" t="s">
        <v>149</v>
      </c>
      <c r="AT152" s="136" t="s">
        <v>145</v>
      </c>
      <c r="AU152" s="136" t="s">
        <v>139</v>
      </c>
      <c r="AY152" s="15" t="s">
        <v>140</v>
      </c>
      <c r="BE152" s="137">
        <f t="shared" si="21"/>
        <v>0</v>
      </c>
      <c r="BF152" s="137">
        <f t="shared" si="22"/>
        <v>0</v>
      </c>
      <c r="BG152" s="137">
        <f t="shared" si="23"/>
        <v>0</v>
      </c>
      <c r="BH152" s="137">
        <f t="shared" si="24"/>
        <v>0</v>
      </c>
      <c r="BI152" s="137">
        <f t="shared" si="25"/>
        <v>0</v>
      </c>
      <c r="BJ152" s="15" t="s">
        <v>80</v>
      </c>
      <c r="BK152" s="137">
        <f t="shared" si="26"/>
        <v>0</v>
      </c>
      <c r="BL152" s="15" t="s">
        <v>149</v>
      </c>
      <c r="BM152" s="136" t="s">
        <v>261</v>
      </c>
    </row>
    <row r="153" spans="2:65" s="1" customFormat="1" ht="16.5" customHeight="1" x14ac:dyDescent="0.2">
      <c r="B153" s="30"/>
      <c r="C153" s="124" t="s">
        <v>262</v>
      </c>
      <c r="D153" s="124" t="s">
        <v>145</v>
      </c>
      <c r="E153" s="125" t="s">
        <v>217</v>
      </c>
      <c r="F153" s="126" t="s">
        <v>218</v>
      </c>
      <c r="G153" s="127" t="s">
        <v>148</v>
      </c>
      <c r="H153" s="128">
        <v>45</v>
      </c>
      <c r="I153" s="129"/>
      <c r="J153" s="129"/>
      <c r="K153" s="130">
        <f t="shared" si="14"/>
        <v>0</v>
      </c>
      <c r="L153" s="126" t="s">
        <v>20</v>
      </c>
      <c r="M153" s="30"/>
      <c r="N153" s="131" t="s">
        <v>20</v>
      </c>
      <c r="O153" s="132" t="s">
        <v>41</v>
      </c>
      <c r="P153" s="133">
        <f t="shared" si="15"/>
        <v>0</v>
      </c>
      <c r="Q153" s="133">
        <f t="shared" si="16"/>
        <v>0</v>
      </c>
      <c r="R153" s="133">
        <f t="shared" si="17"/>
        <v>0</v>
      </c>
      <c r="T153" s="134">
        <f t="shared" si="18"/>
        <v>0</v>
      </c>
      <c r="U153" s="134">
        <v>0</v>
      </c>
      <c r="V153" s="134">
        <f t="shared" si="19"/>
        <v>0</v>
      </c>
      <c r="W153" s="134">
        <v>0</v>
      </c>
      <c r="X153" s="135">
        <f t="shared" si="20"/>
        <v>0</v>
      </c>
      <c r="AR153" s="136" t="s">
        <v>149</v>
      </c>
      <c r="AT153" s="136" t="s">
        <v>145</v>
      </c>
      <c r="AU153" s="136" t="s">
        <v>139</v>
      </c>
      <c r="AY153" s="15" t="s">
        <v>140</v>
      </c>
      <c r="BE153" s="137">
        <f t="shared" si="21"/>
        <v>0</v>
      </c>
      <c r="BF153" s="137">
        <f t="shared" si="22"/>
        <v>0</v>
      </c>
      <c r="BG153" s="137">
        <f t="shared" si="23"/>
        <v>0</v>
      </c>
      <c r="BH153" s="137">
        <f t="shared" si="24"/>
        <v>0</v>
      </c>
      <c r="BI153" s="137">
        <f t="shared" si="25"/>
        <v>0</v>
      </c>
      <c r="BJ153" s="15" t="s">
        <v>80</v>
      </c>
      <c r="BK153" s="137">
        <f t="shared" si="26"/>
        <v>0</v>
      </c>
      <c r="BL153" s="15" t="s">
        <v>149</v>
      </c>
      <c r="BM153" s="136" t="s">
        <v>263</v>
      </c>
    </row>
    <row r="154" spans="2:65" s="11" customFormat="1" ht="22.9" customHeight="1" x14ac:dyDescent="0.2">
      <c r="B154" s="111"/>
      <c r="D154" s="112" t="s">
        <v>71</v>
      </c>
      <c r="E154" s="122" t="s">
        <v>264</v>
      </c>
      <c r="F154" s="122" t="s">
        <v>265</v>
      </c>
      <c r="I154" s="114"/>
      <c r="J154" s="114"/>
      <c r="K154" s="123">
        <f>BK154</f>
        <v>0</v>
      </c>
      <c r="M154" s="111"/>
      <c r="N154" s="116"/>
      <c r="Q154" s="117">
        <f>Q155+Q213</f>
        <v>0</v>
      </c>
      <c r="R154" s="117">
        <f>R155+R213</f>
        <v>0</v>
      </c>
      <c r="T154" s="118">
        <f>T155+T213</f>
        <v>0</v>
      </c>
      <c r="V154" s="118">
        <f>V155+V213</f>
        <v>0</v>
      </c>
      <c r="X154" s="119">
        <f>X155+X213</f>
        <v>0</v>
      </c>
      <c r="AR154" s="112" t="s">
        <v>139</v>
      </c>
      <c r="AT154" s="120" t="s">
        <v>71</v>
      </c>
      <c r="AU154" s="120" t="s">
        <v>80</v>
      </c>
      <c r="AY154" s="112" t="s">
        <v>140</v>
      </c>
      <c r="BK154" s="121">
        <f>BK155+BK213</f>
        <v>0</v>
      </c>
    </row>
    <row r="155" spans="2:65" s="11" customFormat="1" ht="20.85" customHeight="1" x14ac:dyDescent="0.2">
      <c r="B155" s="111"/>
      <c r="D155" s="112" t="s">
        <v>71</v>
      </c>
      <c r="E155" s="122" t="s">
        <v>266</v>
      </c>
      <c r="F155" s="122" t="s">
        <v>267</v>
      </c>
      <c r="I155" s="114"/>
      <c r="J155" s="114"/>
      <c r="K155" s="123">
        <f>BK155</f>
        <v>0</v>
      </c>
      <c r="M155" s="111"/>
      <c r="N155" s="116"/>
      <c r="Q155" s="117">
        <f>Q156+SUM(Q157:Q159)+Q163+Q166+Q168+Q171+Q180+Q182+Q186+Q188+Q193+Q195+Q197+Q199+Q203+Q207+Q209+Q211</f>
        <v>0</v>
      </c>
      <c r="R155" s="117">
        <f>R156+SUM(R157:R159)+R163+R166+R168+R171+R180+R182+R186+R188+R193+R195+R197+R199+R203+R207+R209+R211</f>
        <v>0</v>
      </c>
      <c r="T155" s="118">
        <f>T156+SUM(T157:T159)+T163+T166+T168+T171+T180+T182+T186+T188+T193+T195+T197+T199+T203+T207+T209+T211</f>
        <v>0</v>
      </c>
      <c r="V155" s="118">
        <f>V156+SUM(V157:V159)+V163+V166+V168+V171+V180+V182+V186+V188+V193+V195+V197+V199+V203+V207+V209+V211</f>
        <v>0</v>
      </c>
      <c r="X155" s="119">
        <f>X156+SUM(X157:X159)+X163+X166+X168+X171+X180+X182+X186+X188+X193+X195+X197+X199+X203+X207+X209+X211</f>
        <v>0</v>
      </c>
      <c r="AR155" s="112" t="s">
        <v>139</v>
      </c>
      <c r="AT155" s="120" t="s">
        <v>71</v>
      </c>
      <c r="AU155" s="120" t="s">
        <v>82</v>
      </c>
      <c r="AY155" s="112" t="s">
        <v>140</v>
      </c>
      <c r="BK155" s="121">
        <f>BK156+SUM(BK157:BK159)+BK163+BK166+BK168+BK171+BK180+BK182+BK186+BK188+BK193+BK195+BK197+BK199+BK203+BK207+BK209+BK211</f>
        <v>0</v>
      </c>
    </row>
    <row r="156" spans="2:65" s="1" customFormat="1" ht="16.5" customHeight="1" x14ac:dyDescent="0.2">
      <c r="B156" s="30"/>
      <c r="C156" s="124" t="s">
        <v>216</v>
      </c>
      <c r="D156" s="124" t="s">
        <v>145</v>
      </c>
      <c r="E156" s="125" t="s">
        <v>268</v>
      </c>
      <c r="F156" s="126" t="s">
        <v>269</v>
      </c>
      <c r="G156" s="127" t="s">
        <v>148</v>
      </c>
      <c r="H156" s="128">
        <v>57</v>
      </c>
      <c r="I156" s="129"/>
      <c r="J156" s="129"/>
      <c r="K156" s="130">
        <f>ROUND(P156*H156,2)</f>
        <v>0</v>
      </c>
      <c r="L156" s="126" t="s">
        <v>20</v>
      </c>
      <c r="M156" s="30"/>
      <c r="N156" s="131" t="s">
        <v>20</v>
      </c>
      <c r="O156" s="132" t="s">
        <v>41</v>
      </c>
      <c r="P156" s="133">
        <f>I156+J156</f>
        <v>0</v>
      </c>
      <c r="Q156" s="133">
        <f>ROUND(I156*H156,2)</f>
        <v>0</v>
      </c>
      <c r="R156" s="133">
        <f>ROUND(J156*H156,2)</f>
        <v>0</v>
      </c>
      <c r="T156" s="134">
        <f>S156*H156</f>
        <v>0</v>
      </c>
      <c r="U156" s="134">
        <v>0</v>
      </c>
      <c r="V156" s="134">
        <f>U156*H156</f>
        <v>0</v>
      </c>
      <c r="W156" s="134">
        <v>0</v>
      </c>
      <c r="X156" s="135">
        <f>W156*H156</f>
        <v>0</v>
      </c>
      <c r="AR156" s="136" t="s">
        <v>149</v>
      </c>
      <c r="AT156" s="136" t="s">
        <v>145</v>
      </c>
      <c r="AU156" s="136" t="s">
        <v>139</v>
      </c>
      <c r="AY156" s="15" t="s">
        <v>140</v>
      </c>
      <c r="BE156" s="137">
        <f>IF(O156="základní",K156,0)</f>
        <v>0</v>
      </c>
      <c r="BF156" s="137">
        <f>IF(O156="snížená",K156,0)</f>
        <v>0</v>
      </c>
      <c r="BG156" s="137">
        <f>IF(O156="zákl. přenesená",K156,0)</f>
        <v>0</v>
      </c>
      <c r="BH156" s="137">
        <f>IF(O156="sníž. přenesená",K156,0)</f>
        <v>0</v>
      </c>
      <c r="BI156" s="137">
        <f>IF(O156="nulová",K156,0)</f>
        <v>0</v>
      </c>
      <c r="BJ156" s="15" t="s">
        <v>80</v>
      </c>
      <c r="BK156" s="137">
        <f>ROUND(P156*H156,2)</f>
        <v>0</v>
      </c>
      <c r="BL156" s="15" t="s">
        <v>149</v>
      </c>
      <c r="BM156" s="136" t="s">
        <v>270</v>
      </c>
    </row>
    <row r="157" spans="2:65" s="1" customFormat="1" ht="16.5" customHeight="1" x14ac:dyDescent="0.2">
      <c r="B157" s="30"/>
      <c r="C157" s="124" t="s">
        <v>271</v>
      </c>
      <c r="D157" s="124" t="s">
        <v>145</v>
      </c>
      <c r="E157" s="125" t="s">
        <v>272</v>
      </c>
      <c r="F157" s="126" t="s">
        <v>273</v>
      </c>
      <c r="G157" s="127" t="s">
        <v>148</v>
      </c>
      <c r="H157" s="128">
        <v>3</v>
      </c>
      <c r="I157" s="129"/>
      <c r="J157" s="129"/>
      <c r="K157" s="130">
        <f>ROUND(P157*H157,2)</f>
        <v>0</v>
      </c>
      <c r="L157" s="126" t="s">
        <v>20</v>
      </c>
      <c r="M157" s="30"/>
      <c r="N157" s="131" t="s">
        <v>20</v>
      </c>
      <c r="O157" s="132" t="s">
        <v>41</v>
      </c>
      <c r="P157" s="133">
        <f>I157+J157</f>
        <v>0</v>
      </c>
      <c r="Q157" s="133">
        <f>ROUND(I157*H157,2)</f>
        <v>0</v>
      </c>
      <c r="R157" s="133">
        <f>ROUND(J157*H157,2)</f>
        <v>0</v>
      </c>
      <c r="T157" s="134">
        <f>S157*H157</f>
        <v>0</v>
      </c>
      <c r="U157" s="134">
        <v>0</v>
      </c>
      <c r="V157" s="134">
        <f>U157*H157</f>
        <v>0</v>
      </c>
      <c r="W157" s="134">
        <v>0</v>
      </c>
      <c r="X157" s="135">
        <f>W157*H157</f>
        <v>0</v>
      </c>
      <c r="AR157" s="136" t="s">
        <v>149</v>
      </c>
      <c r="AT157" s="136" t="s">
        <v>145</v>
      </c>
      <c r="AU157" s="136" t="s">
        <v>139</v>
      </c>
      <c r="AY157" s="15" t="s">
        <v>140</v>
      </c>
      <c r="BE157" s="137">
        <f>IF(O157="základní",K157,0)</f>
        <v>0</v>
      </c>
      <c r="BF157" s="137">
        <f>IF(O157="snížená",K157,0)</f>
        <v>0</v>
      </c>
      <c r="BG157" s="137">
        <f>IF(O157="zákl. přenesená",K157,0)</f>
        <v>0</v>
      </c>
      <c r="BH157" s="137">
        <f>IF(O157="sníž. přenesená",K157,0)</f>
        <v>0</v>
      </c>
      <c r="BI157" s="137">
        <f>IF(O157="nulová",K157,0)</f>
        <v>0</v>
      </c>
      <c r="BJ157" s="15" t="s">
        <v>80</v>
      </c>
      <c r="BK157" s="137">
        <f>ROUND(P157*H157,2)</f>
        <v>0</v>
      </c>
      <c r="BL157" s="15" t="s">
        <v>149</v>
      </c>
      <c r="BM157" s="136" t="s">
        <v>274</v>
      </c>
    </row>
    <row r="158" spans="2:65" s="1" customFormat="1" ht="16.5" customHeight="1" x14ac:dyDescent="0.2">
      <c r="B158" s="30"/>
      <c r="C158" s="124" t="s">
        <v>219</v>
      </c>
      <c r="D158" s="124" t="s">
        <v>145</v>
      </c>
      <c r="E158" s="125" t="s">
        <v>275</v>
      </c>
      <c r="F158" s="126" t="s">
        <v>276</v>
      </c>
      <c r="G158" s="127" t="s">
        <v>148</v>
      </c>
      <c r="H158" s="128">
        <v>4</v>
      </c>
      <c r="I158" s="129"/>
      <c r="J158" s="129"/>
      <c r="K158" s="130">
        <f>ROUND(P158*H158,2)</f>
        <v>0</v>
      </c>
      <c r="L158" s="126" t="s">
        <v>20</v>
      </c>
      <c r="M158" s="30"/>
      <c r="N158" s="131" t="s">
        <v>20</v>
      </c>
      <c r="O158" s="132" t="s">
        <v>41</v>
      </c>
      <c r="P158" s="133">
        <f>I158+J158</f>
        <v>0</v>
      </c>
      <c r="Q158" s="133">
        <f>ROUND(I158*H158,2)</f>
        <v>0</v>
      </c>
      <c r="R158" s="133">
        <f>ROUND(J158*H158,2)</f>
        <v>0</v>
      </c>
      <c r="T158" s="134">
        <f>S158*H158</f>
        <v>0</v>
      </c>
      <c r="U158" s="134">
        <v>0</v>
      </c>
      <c r="V158" s="134">
        <f>U158*H158</f>
        <v>0</v>
      </c>
      <c r="W158" s="134">
        <v>0</v>
      </c>
      <c r="X158" s="135">
        <f>W158*H158</f>
        <v>0</v>
      </c>
      <c r="AR158" s="136" t="s">
        <v>149</v>
      </c>
      <c r="AT158" s="136" t="s">
        <v>145</v>
      </c>
      <c r="AU158" s="136" t="s">
        <v>139</v>
      </c>
      <c r="AY158" s="15" t="s">
        <v>140</v>
      </c>
      <c r="BE158" s="137">
        <f>IF(O158="základní",K158,0)</f>
        <v>0</v>
      </c>
      <c r="BF158" s="137">
        <f>IF(O158="snížená",K158,0)</f>
        <v>0</v>
      </c>
      <c r="BG158" s="137">
        <f>IF(O158="zákl. přenesená",K158,0)</f>
        <v>0</v>
      </c>
      <c r="BH158" s="137">
        <f>IF(O158="sníž. přenesená",K158,0)</f>
        <v>0</v>
      </c>
      <c r="BI158" s="137">
        <f>IF(O158="nulová",K158,0)</f>
        <v>0</v>
      </c>
      <c r="BJ158" s="15" t="s">
        <v>80</v>
      </c>
      <c r="BK158" s="137">
        <f>ROUND(P158*H158,2)</f>
        <v>0</v>
      </c>
      <c r="BL158" s="15" t="s">
        <v>149</v>
      </c>
      <c r="BM158" s="136" t="s">
        <v>277</v>
      </c>
    </row>
    <row r="159" spans="2:65" s="12" customFormat="1" ht="20.85" customHeight="1" x14ac:dyDescent="0.2">
      <c r="B159" s="138"/>
      <c r="D159" s="139" t="s">
        <v>71</v>
      </c>
      <c r="E159" s="139" t="s">
        <v>278</v>
      </c>
      <c r="F159" s="139" t="s">
        <v>279</v>
      </c>
      <c r="I159" s="140"/>
      <c r="J159" s="140"/>
      <c r="K159" s="141">
        <f>BK159</f>
        <v>0</v>
      </c>
      <c r="M159" s="138"/>
      <c r="N159" s="142"/>
      <c r="Q159" s="141">
        <f>SUM(Q160:Q162)</f>
        <v>0</v>
      </c>
      <c r="R159" s="141">
        <f>SUM(R160:R162)</f>
        <v>0</v>
      </c>
      <c r="T159" s="143">
        <f>SUM(T160:T162)</f>
        <v>0</v>
      </c>
      <c r="V159" s="143">
        <f>SUM(V160:V162)</f>
        <v>0</v>
      </c>
      <c r="X159" s="144">
        <f>SUM(X160:X162)</f>
        <v>0</v>
      </c>
      <c r="AR159" s="139" t="s">
        <v>139</v>
      </c>
      <c r="AT159" s="145" t="s">
        <v>71</v>
      </c>
      <c r="AU159" s="145" t="s">
        <v>139</v>
      </c>
      <c r="AY159" s="139" t="s">
        <v>140</v>
      </c>
      <c r="BK159" s="146">
        <f>SUM(BK160:BK162)</f>
        <v>0</v>
      </c>
    </row>
    <row r="160" spans="2:65" s="1" customFormat="1" ht="16.5" customHeight="1" x14ac:dyDescent="0.2">
      <c r="B160" s="30"/>
      <c r="C160" s="124" t="s">
        <v>280</v>
      </c>
      <c r="D160" s="124" t="s">
        <v>145</v>
      </c>
      <c r="E160" s="125" t="s">
        <v>281</v>
      </c>
      <c r="F160" s="126" t="s">
        <v>282</v>
      </c>
      <c r="G160" s="127" t="s">
        <v>283</v>
      </c>
      <c r="H160" s="128">
        <v>30</v>
      </c>
      <c r="I160" s="129"/>
      <c r="J160" s="129"/>
      <c r="K160" s="130">
        <f>ROUND(P160*H160,2)</f>
        <v>0</v>
      </c>
      <c r="L160" s="126" t="s">
        <v>20</v>
      </c>
      <c r="M160" s="30"/>
      <c r="N160" s="131" t="s">
        <v>20</v>
      </c>
      <c r="O160" s="132" t="s">
        <v>41</v>
      </c>
      <c r="P160" s="133">
        <f>I160+J160</f>
        <v>0</v>
      </c>
      <c r="Q160" s="133">
        <f>ROUND(I160*H160,2)</f>
        <v>0</v>
      </c>
      <c r="R160" s="133">
        <f>ROUND(J160*H160,2)</f>
        <v>0</v>
      </c>
      <c r="T160" s="134">
        <f>S160*H160</f>
        <v>0</v>
      </c>
      <c r="U160" s="134">
        <v>0</v>
      </c>
      <c r="V160" s="134">
        <f>U160*H160</f>
        <v>0</v>
      </c>
      <c r="W160" s="134">
        <v>0</v>
      </c>
      <c r="X160" s="135">
        <f>W160*H160</f>
        <v>0</v>
      </c>
      <c r="AR160" s="136" t="s">
        <v>149</v>
      </c>
      <c r="AT160" s="136" t="s">
        <v>145</v>
      </c>
      <c r="AU160" s="136" t="s">
        <v>152</v>
      </c>
      <c r="AY160" s="15" t="s">
        <v>140</v>
      </c>
      <c r="BE160" s="137">
        <f>IF(O160="základní",K160,0)</f>
        <v>0</v>
      </c>
      <c r="BF160" s="137">
        <f>IF(O160="snížená",K160,0)</f>
        <v>0</v>
      </c>
      <c r="BG160" s="137">
        <f>IF(O160="zákl. přenesená",K160,0)</f>
        <v>0</v>
      </c>
      <c r="BH160" s="137">
        <f>IF(O160="sníž. přenesená",K160,0)</f>
        <v>0</v>
      </c>
      <c r="BI160" s="137">
        <f>IF(O160="nulová",K160,0)</f>
        <v>0</v>
      </c>
      <c r="BJ160" s="15" t="s">
        <v>80</v>
      </c>
      <c r="BK160" s="137">
        <f>ROUND(P160*H160,2)</f>
        <v>0</v>
      </c>
      <c r="BL160" s="15" t="s">
        <v>149</v>
      </c>
      <c r="BM160" s="136" t="s">
        <v>284</v>
      </c>
    </row>
    <row r="161" spans="2:65" s="1" customFormat="1" ht="16.5" customHeight="1" x14ac:dyDescent="0.2">
      <c r="B161" s="30"/>
      <c r="C161" s="124" t="s">
        <v>225</v>
      </c>
      <c r="D161" s="124" t="s">
        <v>145</v>
      </c>
      <c r="E161" s="125" t="s">
        <v>285</v>
      </c>
      <c r="F161" s="126" t="s">
        <v>286</v>
      </c>
      <c r="G161" s="127" t="s">
        <v>283</v>
      </c>
      <c r="H161" s="128">
        <v>20</v>
      </c>
      <c r="I161" s="129"/>
      <c r="J161" s="129"/>
      <c r="K161" s="130">
        <f>ROUND(P161*H161,2)</f>
        <v>0</v>
      </c>
      <c r="L161" s="126" t="s">
        <v>20</v>
      </c>
      <c r="M161" s="30"/>
      <c r="N161" s="131" t="s">
        <v>20</v>
      </c>
      <c r="O161" s="132" t="s">
        <v>41</v>
      </c>
      <c r="P161" s="133">
        <f>I161+J161</f>
        <v>0</v>
      </c>
      <c r="Q161" s="133">
        <f>ROUND(I161*H161,2)</f>
        <v>0</v>
      </c>
      <c r="R161" s="133">
        <f>ROUND(J161*H161,2)</f>
        <v>0</v>
      </c>
      <c r="T161" s="134">
        <f>S161*H161</f>
        <v>0</v>
      </c>
      <c r="U161" s="134">
        <v>0</v>
      </c>
      <c r="V161" s="134">
        <f>U161*H161</f>
        <v>0</v>
      </c>
      <c r="W161" s="134">
        <v>0</v>
      </c>
      <c r="X161" s="135">
        <f>W161*H161</f>
        <v>0</v>
      </c>
      <c r="AR161" s="136" t="s">
        <v>149</v>
      </c>
      <c r="AT161" s="136" t="s">
        <v>145</v>
      </c>
      <c r="AU161" s="136" t="s">
        <v>152</v>
      </c>
      <c r="AY161" s="15" t="s">
        <v>140</v>
      </c>
      <c r="BE161" s="137">
        <f>IF(O161="základní",K161,0)</f>
        <v>0</v>
      </c>
      <c r="BF161" s="137">
        <f>IF(O161="snížená",K161,0)</f>
        <v>0</v>
      </c>
      <c r="BG161" s="137">
        <f>IF(O161="zákl. přenesená",K161,0)</f>
        <v>0</v>
      </c>
      <c r="BH161" s="137">
        <f>IF(O161="sníž. přenesená",K161,0)</f>
        <v>0</v>
      </c>
      <c r="BI161" s="137">
        <f>IF(O161="nulová",K161,0)</f>
        <v>0</v>
      </c>
      <c r="BJ161" s="15" t="s">
        <v>80</v>
      </c>
      <c r="BK161" s="137">
        <f>ROUND(P161*H161,2)</f>
        <v>0</v>
      </c>
      <c r="BL161" s="15" t="s">
        <v>149</v>
      </c>
      <c r="BM161" s="136" t="s">
        <v>287</v>
      </c>
    </row>
    <row r="162" spans="2:65" s="1" customFormat="1" ht="16.5" customHeight="1" x14ac:dyDescent="0.2">
      <c r="B162" s="30"/>
      <c r="C162" s="124" t="s">
        <v>288</v>
      </c>
      <c r="D162" s="124" t="s">
        <v>145</v>
      </c>
      <c r="E162" s="125" t="s">
        <v>289</v>
      </c>
      <c r="F162" s="126" t="s">
        <v>290</v>
      </c>
      <c r="G162" s="127" t="s">
        <v>283</v>
      </c>
      <c r="H162" s="128">
        <v>20</v>
      </c>
      <c r="I162" s="129"/>
      <c r="J162" s="129"/>
      <c r="K162" s="130">
        <f>ROUND(P162*H162,2)</f>
        <v>0</v>
      </c>
      <c r="L162" s="126" t="s">
        <v>20</v>
      </c>
      <c r="M162" s="30"/>
      <c r="N162" s="131" t="s">
        <v>20</v>
      </c>
      <c r="O162" s="132" t="s">
        <v>41</v>
      </c>
      <c r="P162" s="133">
        <f>I162+J162</f>
        <v>0</v>
      </c>
      <c r="Q162" s="133">
        <f>ROUND(I162*H162,2)</f>
        <v>0</v>
      </c>
      <c r="R162" s="133">
        <f>ROUND(J162*H162,2)</f>
        <v>0</v>
      </c>
      <c r="T162" s="134">
        <f>S162*H162</f>
        <v>0</v>
      </c>
      <c r="U162" s="134">
        <v>0</v>
      </c>
      <c r="V162" s="134">
        <f>U162*H162</f>
        <v>0</v>
      </c>
      <c r="W162" s="134">
        <v>0</v>
      </c>
      <c r="X162" s="135">
        <f>W162*H162</f>
        <v>0</v>
      </c>
      <c r="AR162" s="136" t="s">
        <v>149</v>
      </c>
      <c r="AT162" s="136" t="s">
        <v>145</v>
      </c>
      <c r="AU162" s="136" t="s">
        <v>152</v>
      </c>
      <c r="AY162" s="15" t="s">
        <v>140</v>
      </c>
      <c r="BE162" s="137">
        <f>IF(O162="základní",K162,0)</f>
        <v>0</v>
      </c>
      <c r="BF162" s="137">
        <f>IF(O162="snížená",K162,0)</f>
        <v>0</v>
      </c>
      <c r="BG162" s="137">
        <f>IF(O162="zákl. přenesená",K162,0)</f>
        <v>0</v>
      </c>
      <c r="BH162" s="137">
        <f>IF(O162="sníž. přenesená",K162,0)</f>
        <v>0</v>
      </c>
      <c r="BI162" s="137">
        <f>IF(O162="nulová",K162,0)</f>
        <v>0</v>
      </c>
      <c r="BJ162" s="15" t="s">
        <v>80</v>
      </c>
      <c r="BK162" s="137">
        <f>ROUND(P162*H162,2)</f>
        <v>0</v>
      </c>
      <c r="BL162" s="15" t="s">
        <v>149</v>
      </c>
      <c r="BM162" s="136" t="s">
        <v>291</v>
      </c>
    </row>
    <row r="163" spans="2:65" s="12" customFormat="1" ht="20.85" customHeight="1" x14ac:dyDescent="0.2">
      <c r="B163" s="138"/>
      <c r="D163" s="139" t="s">
        <v>71</v>
      </c>
      <c r="E163" s="139" t="s">
        <v>292</v>
      </c>
      <c r="F163" s="139" t="s">
        <v>293</v>
      </c>
      <c r="I163" s="140"/>
      <c r="J163" s="140"/>
      <c r="K163" s="141">
        <f>BK163</f>
        <v>0</v>
      </c>
      <c r="M163" s="138"/>
      <c r="N163" s="142"/>
      <c r="Q163" s="141">
        <f>SUM(Q164:Q165)</f>
        <v>0</v>
      </c>
      <c r="R163" s="141">
        <f>SUM(R164:R165)</f>
        <v>0</v>
      </c>
      <c r="T163" s="143">
        <f>SUM(T164:T165)</f>
        <v>0</v>
      </c>
      <c r="V163" s="143">
        <f>SUM(V164:V165)</f>
        <v>0</v>
      </c>
      <c r="X163" s="144">
        <f>SUM(X164:X165)</f>
        <v>0</v>
      </c>
      <c r="AR163" s="139" t="s">
        <v>139</v>
      </c>
      <c r="AT163" s="145" t="s">
        <v>71</v>
      </c>
      <c r="AU163" s="145" t="s">
        <v>139</v>
      </c>
      <c r="AY163" s="139" t="s">
        <v>140</v>
      </c>
      <c r="BK163" s="146">
        <f>SUM(BK164:BK165)</f>
        <v>0</v>
      </c>
    </row>
    <row r="164" spans="2:65" s="1" customFormat="1" ht="16.5" customHeight="1" x14ac:dyDescent="0.2">
      <c r="B164" s="30"/>
      <c r="C164" s="124" t="s">
        <v>228</v>
      </c>
      <c r="D164" s="124" t="s">
        <v>145</v>
      </c>
      <c r="E164" s="125" t="s">
        <v>294</v>
      </c>
      <c r="F164" s="126" t="s">
        <v>295</v>
      </c>
      <c r="G164" s="127" t="s">
        <v>283</v>
      </c>
      <c r="H164" s="128">
        <v>10</v>
      </c>
      <c r="I164" s="129"/>
      <c r="J164" s="129"/>
      <c r="K164" s="130">
        <f>ROUND(P164*H164,2)</f>
        <v>0</v>
      </c>
      <c r="L164" s="126" t="s">
        <v>20</v>
      </c>
      <c r="M164" s="30"/>
      <c r="N164" s="131" t="s">
        <v>20</v>
      </c>
      <c r="O164" s="132" t="s">
        <v>41</v>
      </c>
      <c r="P164" s="133">
        <f>I164+J164</f>
        <v>0</v>
      </c>
      <c r="Q164" s="133">
        <f>ROUND(I164*H164,2)</f>
        <v>0</v>
      </c>
      <c r="R164" s="133">
        <f>ROUND(J164*H164,2)</f>
        <v>0</v>
      </c>
      <c r="T164" s="134">
        <f>S164*H164</f>
        <v>0</v>
      </c>
      <c r="U164" s="134">
        <v>0</v>
      </c>
      <c r="V164" s="134">
        <f>U164*H164</f>
        <v>0</v>
      </c>
      <c r="W164" s="134">
        <v>0</v>
      </c>
      <c r="X164" s="135">
        <f>W164*H164</f>
        <v>0</v>
      </c>
      <c r="AR164" s="136" t="s">
        <v>149</v>
      </c>
      <c r="AT164" s="136" t="s">
        <v>145</v>
      </c>
      <c r="AU164" s="136" t="s">
        <v>152</v>
      </c>
      <c r="AY164" s="15" t="s">
        <v>140</v>
      </c>
      <c r="BE164" s="137">
        <f>IF(O164="základní",K164,0)</f>
        <v>0</v>
      </c>
      <c r="BF164" s="137">
        <f>IF(O164="snížená",K164,0)</f>
        <v>0</v>
      </c>
      <c r="BG164" s="137">
        <f>IF(O164="zákl. přenesená",K164,0)</f>
        <v>0</v>
      </c>
      <c r="BH164" s="137">
        <f>IF(O164="sníž. přenesená",K164,0)</f>
        <v>0</v>
      </c>
      <c r="BI164" s="137">
        <f>IF(O164="nulová",K164,0)</f>
        <v>0</v>
      </c>
      <c r="BJ164" s="15" t="s">
        <v>80</v>
      </c>
      <c r="BK164" s="137">
        <f>ROUND(P164*H164,2)</f>
        <v>0</v>
      </c>
      <c r="BL164" s="15" t="s">
        <v>149</v>
      </c>
      <c r="BM164" s="136" t="s">
        <v>296</v>
      </c>
    </row>
    <row r="165" spans="2:65" s="1" customFormat="1" ht="16.5" customHeight="1" x14ac:dyDescent="0.2">
      <c r="B165" s="30"/>
      <c r="C165" s="124" t="s">
        <v>297</v>
      </c>
      <c r="D165" s="124" t="s">
        <v>145</v>
      </c>
      <c r="E165" s="125" t="s">
        <v>298</v>
      </c>
      <c r="F165" s="126" t="s">
        <v>299</v>
      </c>
      <c r="G165" s="127" t="s">
        <v>283</v>
      </c>
      <c r="H165" s="128">
        <v>20</v>
      </c>
      <c r="I165" s="129"/>
      <c r="J165" s="129"/>
      <c r="K165" s="130">
        <f>ROUND(P165*H165,2)</f>
        <v>0</v>
      </c>
      <c r="L165" s="126" t="s">
        <v>20</v>
      </c>
      <c r="M165" s="30"/>
      <c r="N165" s="131" t="s">
        <v>20</v>
      </c>
      <c r="O165" s="132" t="s">
        <v>41</v>
      </c>
      <c r="P165" s="133">
        <f>I165+J165</f>
        <v>0</v>
      </c>
      <c r="Q165" s="133">
        <f>ROUND(I165*H165,2)</f>
        <v>0</v>
      </c>
      <c r="R165" s="133">
        <f>ROUND(J165*H165,2)</f>
        <v>0</v>
      </c>
      <c r="T165" s="134">
        <f>S165*H165</f>
        <v>0</v>
      </c>
      <c r="U165" s="134">
        <v>0</v>
      </c>
      <c r="V165" s="134">
        <f>U165*H165</f>
        <v>0</v>
      </c>
      <c r="W165" s="134">
        <v>0</v>
      </c>
      <c r="X165" s="135">
        <f>W165*H165</f>
        <v>0</v>
      </c>
      <c r="AR165" s="136" t="s">
        <v>149</v>
      </c>
      <c r="AT165" s="136" t="s">
        <v>145</v>
      </c>
      <c r="AU165" s="136" t="s">
        <v>152</v>
      </c>
      <c r="AY165" s="15" t="s">
        <v>140</v>
      </c>
      <c r="BE165" s="137">
        <f>IF(O165="základní",K165,0)</f>
        <v>0</v>
      </c>
      <c r="BF165" s="137">
        <f>IF(O165="snížená",K165,0)</f>
        <v>0</v>
      </c>
      <c r="BG165" s="137">
        <f>IF(O165="zákl. přenesená",K165,0)</f>
        <v>0</v>
      </c>
      <c r="BH165" s="137">
        <f>IF(O165="sníž. přenesená",K165,0)</f>
        <v>0</v>
      </c>
      <c r="BI165" s="137">
        <f>IF(O165="nulová",K165,0)</f>
        <v>0</v>
      </c>
      <c r="BJ165" s="15" t="s">
        <v>80</v>
      </c>
      <c r="BK165" s="137">
        <f>ROUND(P165*H165,2)</f>
        <v>0</v>
      </c>
      <c r="BL165" s="15" t="s">
        <v>149</v>
      </c>
      <c r="BM165" s="136" t="s">
        <v>300</v>
      </c>
    </row>
    <row r="166" spans="2:65" s="12" customFormat="1" ht="20.85" customHeight="1" x14ac:dyDescent="0.2">
      <c r="B166" s="138"/>
      <c r="D166" s="139" t="s">
        <v>71</v>
      </c>
      <c r="E166" s="139" t="s">
        <v>301</v>
      </c>
      <c r="F166" s="139" t="s">
        <v>302</v>
      </c>
      <c r="I166" s="140"/>
      <c r="J166" s="140"/>
      <c r="K166" s="141">
        <f>BK166</f>
        <v>0</v>
      </c>
      <c r="M166" s="138"/>
      <c r="N166" s="142"/>
      <c r="Q166" s="141">
        <f>Q167</f>
        <v>0</v>
      </c>
      <c r="R166" s="141">
        <f>R167</f>
        <v>0</v>
      </c>
      <c r="T166" s="143">
        <f>T167</f>
        <v>0</v>
      </c>
      <c r="V166" s="143">
        <f>V167</f>
        <v>0</v>
      </c>
      <c r="X166" s="144">
        <f>X167</f>
        <v>0</v>
      </c>
      <c r="AR166" s="139" t="s">
        <v>139</v>
      </c>
      <c r="AT166" s="145" t="s">
        <v>71</v>
      </c>
      <c r="AU166" s="145" t="s">
        <v>139</v>
      </c>
      <c r="AY166" s="139" t="s">
        <v>140</v>
      </c>
      <c r="BK166" s="146">
        <f>BK167</f>
        <v>0</v>
      </c>
    </row>
    <row r="167" spans="2:65" s="1" customFormat="1" ht="16.5" customHeight="1" x14ac:dyDescent="0.2">
      <c r="B167" s="30"/>
      <c r="C167" s="124" t="s">
        <v>232</v>
      </c>
      <c r="D167" s="124" t="s">
        <v>145</v>
      </c>
      <c r="E167" s="125" t="s">
        <v>303</v>
      </c>
      <c r="F167" s="126" t="s">
        <v>304</v>
      </c>
      <c r="G167" s="127" t="s">
        <v>283</v>
      </c>
      <c r="H167" s="128">
        <v>55</v>
      </c>
      <c r="I167" s="129"/>
      <c r="J167" s="129"/>
      <c r="K167" s="130">
        <f>ROUND(P167*H167,2)</f>
        <v>0</v>
      </c>
      <c r="L167" s="126" t="s">
        <v>20</v>
      </c>
      <c r="M167" s="30"/>
      <c r="N167" s="131" t="s">
        <v>20</v>
      </c>
      <c r="O167" s="132" t="s">
        <v>41</v>
      </c>
      <c r="P167" s="133">
        <f>I167+J167</f>
        <v>0</v>
      </c>
      <c r="Q167" s="133">
        <f>ROUND(I167*H167,2)</f>
        <v>0</v>
      </c>
      <c r="R167" s="133">
        <f>ROUND(J167*H167,2)</f>
        <v>0</v>
      </c>
      <c r="T167" s="134">
        <f>S167*H167</f>
        <v>0</v>
      </c>
      <c r="U167" s="134">
        <v>0</v>
      </c>
      <c r="V167" s="134">
        <f>U167*H167</f>
        <v>0</v>
      </c>
      <c r="W167" s="134">
        <v>0</v>
      </c>
      <c r="X167" s="135">
        <f>W167*H167</f>
        <v>0</v>
      </c>
      <c r="AR167" s="136" t="s">
        <v>149</v>
      </c>
      <c r="AT167" s="136" t="s">
        <v>145</v>
      </c>
      <c r="AU167" s="136" t="s">
        <v>152</v>
      </c>
      <c r="AY167" s="15" t="s">
        <v>140</v>
      </c>
      <c r="BE167" s="137">
        <f>IF(O167="základní",K167,0)</f>
        <v>0</v>
      </c>
      <c r="BF167" s="137">
        <f>IF(O167="snížená",K167,0)</f>
        <v>0</v>
      </c>
      <c r="BG167" s="137">
        <f>IF(O167="zákl. přenesená",K167,0)</f>
        <v>0</v>
      </c>
      <c r="BH167" s="137">
        <f>IF(O167="sníž. přenesená",K167,0)</f>
        <v>0</v>
      </c>
      <c r="BI167" s="137">
        <f>IF(O167="nulová",K167,0)</f>
        <v>0</v>
      </c>
      <c r="BJ167" s="15" t="s">
        <v>80</v>
      </c>
      <c r="BK167" s="137">
        <f>ROUND(P167*H167,2)</f>
        <v>0</v>
      </c>
      <c r="BL167" s="15" t="s">
        <v>149</v>
      </c>
      <c r="BM167" s="136" t="s">
        <v>305</v>
      </c>
    </row>
    <row r="168" spans="2:65" s="12" customFormat="1" ht="20.85" customHeight="1" x14ac:dyDescent="0.2">
      <c r="B168" s="138"/>
      <c r="D168" s="139" t="s">
        <v>71</v>
      </c>
      <c r="E168" s="139" t="s">
        <v>306</v>
      </c>
      <c r="F168" s="139" t="s">
        <v>307</v>
      </c>
      <c r="I168" s="140"/>
      <c r="J168" s="140"/>
      <c r="K168" s="141">
        <f>BK168</f>
        <v>0</v>
      </c>
      <c r="M168" s="138"/>
      <c r="N168" s="142"/>
      <c r="Q168" s="141">
        <f>SUM(Q169:Q170)</f>
        <v>0</v>
      </c>
      <c r="R168" s="141">
        <f>SUM(R169:R170)</f>
        <v>0</v>
      </c>
      <c r="T168" s="143">
        <f>SUM(T169:T170)</f>
        <v>0</v>
      </c>
      <c r="V168" s="143">
        <f>SUM(V169:V170)</f>
        <v>0</v>
      </c>
      <c r="X168" s="144">
        <f>SUM(X169:X170)</f>
        <v>0</v>
      </c>
      <c r="AR168" s="139" t="s">
        <v>139</v>
      </c>
      <c r="AT168" s="145" t="s">
        <v>71</v>
      </c>
      <c r="AU168" s="145" t="s">
        <v>139</v>
      </c>
      <c r="AY168" s="139" t="s">
        <v>140</v>
      </c>
      <c r="BK168" s="146">
        <f>SUM(BK169:BK170)</f>
        <v>0</v>
      </c>
    </row>
    <row r="169" spans="2:65" s="1" customFormat="1" ht="16.5" customHeight="1" x14ac:dyDescent="0.2">
      <c r="B169" s="30"/>
      <c r="C169" s="124" t="s">
        <v>308</v>
      </c>
      <c r="D169" s="124" t="s">
        <v>145</v>
      </c>
      <c r="E169" s="125" t="s">
        <v>309</v>
      </c>
      <c r="F169" s="126" t="s">
        <v>310</v>
      </c>
      <c r="G169" s="127" t="s">
        <v>283</v>
      </c>
      <c r="H169" s="128">
        <v>20</v>
      </c>
      <c r="I169" s="129"/>
      <c r="J169" s="129"/>
      <c r="K169" s="130">
        <f>ROUND(P169*H169,2)</f>
        <v>0</v>
      </c>
      <c r="L169" s="126" t="s">
        <v>20</v>
      </c>
      <c r="M169" s="30"/>
      <c r="N169" s="131" t="s">
        <v>20</v>
      </c>
      <c r="O169" s="132" t="s">
        <v>41</v>
      </c>
      <c r="P169" s="133">
        <f>I169+J169</f>
        <v>0</v>
      </c>
      <c r="Q169" s="133">
        <f>ROUND(I169*H169,2)</f>
        <v>0</v>
      </c>
      <c r="R169" s="133">
        <f>ROUND(J169*H169,2)</f>
        <v>0</v>
      </c>
      <c r="T169" s="134">
        <f>S169*H169</f>
        <v>0</v>
      </c>
      <c r="U169" s="134">
        <v>0</v>
      </c>
      <c r="V169" s="134">
        <f>U169*H169</f>
        <v>0</v>
      </c>
      <c r="W169" s="134">
        <v>0</v>
      </c>
      <c r="X169" s="135">
        <f>W169*H169</f>
        <v>0</v>
      </c>
      <c r="AR169" s="136" t="s">
        <v>149</v>
      </c>
      <c r="AT169" s="136" t="s">
        <v>145</v>
      </c>
      <c r="AU169" s="136" t="s">
        <v>152</v>
      </c>
      <c r="AY169" s="15" t="s">
        <v>140</v>
      </c>
      <c r="BE169" s="137">
        <f>IF(O169="základní",K169,0)</f>
        <v>0</v>
      </c>
      <c r="BF169" s="137">
        <f>IF(O169="snížená",K169,0)</f>
        <v>0</v>
      </c>
      <c r="BG169" s="137">
        <f>IF(O169="zákl. přenesená",K169,0)</f>
        <v>0</v>
      </c>
      <c r="BH169" s="137">
        <f>IF(O169="sníž. přenesená",K169,0)</f>
        <v>0</v>
      </c>
      <c r="BI169" s="137">
        <f>IF(O169="nulová",K169,0)</f>
        <v>0</v>
      </c>
      <c r="BJ169" s="15" t="s">
        <v>80</v>
      </c>
      <c r="BK169" s="137">
        <f>ROUND(P169*H169,2)</f>
        <v>0</v>
      </c>
      <c r="BL169" s="15" t="s">
        <v>149</v>
      </c>
      <c r="BM169" s="136" t="s">
        <v>311</v>
      </c>
    </row>
    <row r="170" spans="2:65" s="1" customFormat="1" ht="16.5" customHeight="1" x14ac:dyDescent="0.2">
      <c r="B170" s="30"/>
      <c r="C170" s="124" t="s">
        <v>233</v>
      </c>
      <c r="D170" s="124" t="s">
        <v>145</v>
      </c>
      <c r="E170" s="125" t="s">
        <v>312</v>
      </c>
      <c r="F170" s="126" t="s">
        <v>313</v>
      </c>
      <c r="G170" s="127" t="s">
        <v>283</v>
      </c>
      <c r="H170" s="128">
        <v>20</v>
      </c>
      <c r="I170" s="129"/>
      <c r="J170" s="129"/>
      <c r="K170" s="130">
        <f>ROUND(P170*H170,2)</f>
        <v>0</v>
      </c>
      <c r="L170" s="126" t="s">
        <v>20</v>
      </c>
      <c r="M170" s="30"/>
      <c r="N170" s="131" t="s">
        <v>20</v>
      </c>
      <c r="O170" s="132" t="s">
        <v>41</v>
      </c>
      <c r="P170" s="133">
        <f>I170+J170</f>
        <v>0</v>
      </c>
      <c r="Q170" s="133">
        <f>ROUND(I170*H170,2)</f>
        <v>0</v>
      </c>
      <c r="R170" s="133">
        <f>ROUND(J170*H170,2)</f>
        <v>0</v>
      </c>
      <c r="T170" s="134">
        <f>S170*H170</f>
        <v>0</v>
      </c>
      <c r="U170" s="134">
        <v>0</v>
      </c>
      <c r="V170" s="134">
        <f>U170*H170</f>
        <v>0</v>
      </c>
      <c r="W170" s="134">
        <v>0</v>
      </c>
      <c r="X170" s="135">
        <f>W170*H170</f>
        <v>0</v>
      </c>
      <c r="AR170" s="136" t="s">
        <v>149</v>
      </c>
      <c r="AT170" s="136" t="s">
        <v>145</v>
      </c>
      <c r="AU170" s="136" t="s">
        <v>152</v>
      </c>
      <c r="AY170" s="15" t="s">
        <v>140</v>
      </c>
      <c r="BE170" s="137">
        <f>IF(O170="základní",K170,0)</f>
        <v>0</v>
      </c>
      <c r="BF170" s="137">
        <f>IF(O170="snížená",K170,0)</f>
        <v>0</v>
      </c>
      <c r="BG170" s="137">
        <f>IF(O170="zákl. přenesená",K170,0)</f>
        <v>0</v>
      </c>
      <c r="BH170" s="137">
        <f>IF(O170="sníž. přenesená",K170,0)</f>
        <v>0</v>
      </c>
      <c r="BI170" s="137">
        <f>IF(O170="nulová",K170,0)</f>
        <v>0</v>
      </c>
      <c r="BJ170" s="15" t="s">
        <v>80</v>
      </c>
      <c r="BK170" s="137">
        <f>ROUND(P170*H170,2)</f>
        <v>0</v>
      </c>
      <c r="BL170" s="15" t="s">
        <v>149</v>
      </c>
      <c r="BM170" s="136" t="s">
        <v>314</v>
      </c>
    </row>
    <row r="171" spans="2:65" s="12" customFormat="1" ht="20.85" customHeight="1" x14ac:dyDescent="0.2">
      <c r="B171" s="138"/>
      <c r="D171" s="139" t="s">
        <v>71</v>
      </c>
      <c r="E171" s="139" t="s">
        <v>315</v>
      </c>
      <c r="F171" s="139" t="s">
        <v>316</v>
      </c>
      <c r="I171" s="140"/>
      <c r="J171" s="140"/>
      <c r="K171" s="141">
        <f>BK171</f>
        <v>0</v>
      </c>
      <c r="M171" s="138"/>
      <c r="N171" s="142"/>
      <c r="Q171" s="141">
        <f>SUM(Q172:Q179)</f>
        <v>0</v>
      </c>
      <c r="R171" s="141">
        <f>SUM(R172:R179)</f>
        <v>0</v>
      </c>
      <c r="T171" s="143">
        <f>SUM(T172:T179)</f>
        <v>0</v>
      </c>
      <c r="V171" s="143">
        <f>SUM(V172:V179)</f>
        <v>0</v>
      </c>
      <c r="X171" s="144">
        <f>SUM(X172:X179)</f>
        <v>0</v>
      </c>
      <c r="AR171" s="139" t="s">
        <v>139</v>
      </c>
      <c r="AT171" s="145" t="s">
        <v>71</v>
      </c>
      <c r="AU171" s="145" t="s">
        <v>139</v>
      </c>
      <c r="AY171" s="139" t="s">
        <v>140</v>
      </c>
      <c r="BK171" s="146">
        <f>SUM(BK172:BK179)</f>
        <v>0</v>
      </c>
    </row>
    <row r="172" spans="2:65" s="1" customFormat="1" ht="16.5" customHeight="1" x14ac:dyDescent="0.2">
      <c r="B172" s="30"/>
      <c r="C172" s="124" t="s">
        <v>317</v>
      </c>
      <c r="D172" s="124" t="s">
        <v>145</v>
      </c>
      <c r="E172" s="125" t="s">
        <v>318</v>
      </c>
      <c r="F172" s="126" t="s">
        <v>319</v>
      </c>
      <c r="G172" s="127" t="s">
        <v>283</v>
      </c>
      <c r="H172" s="128">
        <v>115</v>
      </c>
      <c r="I172" s="129"/>
      <c r="J172" s="129"/>
      <c r="K172" s="130">
        <f t="shared" ref="K172:K179" si="27">ROUND(P172*H172,2)</f>
        <v>0</v>
      </c>
      <c r="L172" s="126" t="s">
        <v>20</v>
      </c>
      <c r="M172" s="30"/>
      <c r="N172" s="131" t="s">
        <v>20</v>
      </c>
      <c r="O172" s="132" t="s">
        <v>41</v>
      </c>
      <c r="P172" s="133">
        <f t="shared" ref="P172:P179" si="28">I172+J172</f>
        <v>0</v>
      </c>
      <c r="Q172" s="133">
        <f t="shared" ref="Q172:Q179" si="29">ROUND(I172*H172,2)</f>
        <v>0</v>
      </c>
      <c r="R172" s="133">
        <f t="shared" ref="R172:R179" si="30">ROUND(J172*H172,2)</f>
        <v>0</v>
      </c>
      <c r="T172" s="134">
        <f t="shared" ref="T172:T179" si="31">S172*H172</f>
        <v>0</v>
      </c>
      <c r="U172" s="134">
        <v>0</v>
      </c>
      <c r="V172" s="134">
        <f t="shared" ref="V172:V179" si="32">U172*H172</f>
        <v>0</v>
      </c>
      <c r="W172" s="134">
        <v>0</v>
      </c>
      <c r="X172" s="135">
        <f t="shared" ref="X172:X179" si="33">W172*H172</f>
        <v>0</v>
      </c>
      <c r="AR172" s="136" t="s">
        <v>149</v>
      </c>
      <c r="AT172" s="136" t="s">
        <v>145</v>
      </c>
      <c r="AU172" s="136" t="s">
        <v>152</v>
      </c>
      <c r="AY172" s="15" t="s">
        <v>140</v>
      </c>
      <c r="BE172" s="137">
        <f t="shared" ref="BE172:BE179" si="34">IF(O172="základní",K172,0)</f>
        <v>0</v>
      </c>
      <c r="BF172" s="137">
        <f t="shared" ref="BF172:BF179" si="35">IF(O172="snížená",K172,0)</f>
        <v>0</v>
      </c>
      <c r="BG172" s="137">
        <f t="shared" ref="BG172:BG179" si="36">IF(O172="zákl. přenesená",K172,0)</f>
        <v>0</v>
      </c>
      <c r="BH172" s="137">
        <f t="shared" ref="BH172:BH179" si="37">IF(O172="sníž. přenesená",K172,0)</f>
        <v>0</v>
      </c>
      <c r="BI172" s="137">
        <f t="shared" ref="BI172:BI179" si="38">IF(O172="nulová",K172,0)</f>
        <v>0</v>
      </c>
      <c r="BJ172" s="15" t="s">
        <v>80</v>
      </c>
      <c r="BK172" s="137">
        <f t="shared" ref="BK172:BK179" si="39">ROUND(P172*H172,2)</f>
        <v>0</v>
      </c>
      <c r="BL172" s="15" t="s">
        <v>149</v>
      </c>
      <c r="BM172" s="136" t="s">
        <v>320</v>
      </c>
    </row>
    <row r="173" spans="2:65" s="1" customFormat="1" ht="16.5" customHeight="1" x14ac:dyDescent="0.2">
      <c r="B173" s="30"/>
      <c r="C173" s="124" t="s">
        <v>235</v>
      </c>
      <c r="D173" s="124" t="s">
        <v>145</v>
      </c>
      <c r="E173" s="125" t="s">
        <v>321</v>
      </c>
      <c r="F173" s="126" t="s">
        <v>322</v>
      </c>
      <c r="G173" s="127" t="s">
        <v>283</v>
      </c>
      <c r="H173" s="128">
        <v>180</v>
      </c>
      <c r="I173" s="129"/>
      <c r="J173" s="129"/>
      <c r="K173" s="130">
        <f t="shared" si="27"/>
        <v>0</v>
      </c>
      <c r="L173" s="126" t="s">
        <v>20</v>
      </c>
      <c r="M173" s="30"/>
      <c r="N173" s="131" t="s">
        <v>20</v>
      </c>
      <c r="O173" s="132" t="s">
        <v>41</v>
      </c>
      <c r="P173" s="133">
        <f t="shared" si="28"/>
        <v>0</v>
      </c>
      <c r="Q173" s="133">
        <f t="shared" si="29"/>
        <v>0</v>
      </c>
      <c r="R173" s="133">
        <f t="shared" si="30"/>
        <v>0</v>
      </c>
      <c r="T173" s="134">
        <f t="shared" si="31"/>
        <v>0</v>
      </c>
      <c r="U173" s="134">
        <v>0</v>
      </c>
      <c r="V173" s="134">
        <f t="shared" si="32"/>
        <v>0</v>
      </c>
      <c r="W173" s="134">
        <v>0</v>
      </c>
      <c r="X173" s="135">
        <f t="shared" si="33"/>
        <v>0</v>
      </c>
      <c r="AR173" s="136" t="s">
        <v>149</v>
      </c>
      <c r="AT173" s="136" t="s">
        <v>145</v>
      </c>
      <c r="AU173" s="136" t="s">
        <v>152</v>
      </c>
      <c r="AY173" s="15" t="s">
        <v>140</v>
      </c>
      <c r="BE173" s="137">
        <f t="shared" si="34"/>
        <v>0</v>
      </c>
      <c r="BF173" s="137">
        <f t="shared" si="35"/>
        <v>0</v>
      </c>
      <c r="BG173" s="137">
        <f t="shared" si="36"/>
        <v>0</v>
      </c>
      <c r="BH173" s="137">
        <f t="shared" si="37"/>
        <v>0</v>
      </c>
      <c r="BI173" s="137">
        <f t="shared" si="38"/>
        <v>0</v>
      </c>
      <c r="BJ173" s="15" t="s">
        <v>80</v>
      </c>
      <c r="BK173" s="137">
        <f t="shared" si="39"/>
        <v>0</v>
      </c>
      <c r="BL173" s="15" t="s">
        <v>149</v>
      </c>
      <c r="BM173" s="136" t="s">
        <v>323</v>
      </c>
    </row>
    <row r="174" spans="2:65" s="1" customFormat="1" ht="16.5" customHeight="1" x14ac:dyDescent="0.2">
      <c r="B174" s="30"/>
      <c r="C174" s="124" t="s">
        <v>324</v>
      </c>
      <c r="D174" s="124" t="s">
        <v>145</v>
      </c>
      <c r="E174" s="125" t="s">
        <v>325</v>
      </c>
      <c r="F174" s="126" t="s">
        <v>326</v>
      </c>
      <c r="G174" s="127" t="s">
        <v>283</v>
      </c>
      <c r="H174" s="128">
        <v>415</v>
      </c>
      <c r="I174" s="129"/>
      <c r="J174" s="129"/>
      <c r="K174" s="130">
        <f t="shared" si="27"/>
        <v>0</v>
      </c>
      <c r="L174" s="126" t="s">
        <v>20</v>
      </c>
      <c r="M174" s="30"/>
      <c r="N174" s="131" t="s">
        <v>20</v>
      </c>
      <c r="O174" s="132" t="s">
        <v>41</v>
      </c>
      <c r="P174" s="133">
        <f t="shared" si="28"/>
        <v>0</v>
      </c>
      <c r="Q174" s="133">
        <f t="shared" si="29"/>
        <v>0</v>
      </c>
      <c r="R174" s="133">
        <f t="shared" si="30"/>
        <v>0</v>
      </c>
      <c r="T174" s="134">
        <f t="shared" si="31"/>
        <v>0</v>
      </c>
      <c r="U174" s="134">
        <v>0</v>
      </c>
      <c r="V174" s="134">
        <f t="shared" si="32"/>
        <v>0</v>
      </c>
      <c r="W174" s="134">
        <v>0</v>
      </c>
      <c r="X174" s="135">
        <f t="shared" si="33"/>
        <v>0</v>
      </c>
      <c r="AR174" s="136" t="s">
        <v>149</v>
      </c>
      <c r="AT174" s="136" t="s">
        <v>145</v>
      </c>
      <c r="AU174" s="136" t="s">
        <v>152</v>
      </c>
      <c r="AY174" s="15" t="s">
        <v>140</v>
      </c>
      <c r="BE174" s="137">
        <f t="shared" si="34"/>
        <v>0</v>
      </c>
      <c r="BF174" s="137">
        <f t="shared" si="35"/>
        <v>0</v>
      </c>
      <c r="BG174" s="137">
        <f t="shared" si="36"/>
        <v>0</v>
      </c>
      <c r="BH174" s="137">
        <f t="shared" si="37"/>
        <v>0</v>
      </c>
      <c r="BI174" s="137">
        <f t="shared" si="38"/>
        <v>0</v>
      </c>
      <c r="BJ174" s="15" t="s">
        <v>80</v>
      </c>
      <c r="BK174" s="137">
        <f t="shared" si="39"/>
        <v>0</v>
      </c>
      <c r="BL174" s="15" t="s">
        <v>149</v>
      </c>
      <c r="BM174" s="136" t="s">
        <v>327</v>
      </c>
    </row>
    <row r="175" spans="2:65" s="1" customFormat="1" ht="16.5" customHeight="1" x14ac:dyDescent="0.2">
      <c r="B175" s="30"/>
      <c r="C175" s="124" t="s">
        <v>236</v>
      </c>
      <c r="D175" s="124" t="s">
        <v>145</v>
      </c>
      <c r="E175" s="125" t="s">
        <v>328</v>
      </c>
      <c r="F175" s="126" t="s">
        <v>329</v>
      </c>
      <c r="G175" s="127" t="s">
        <v>283</v>
      </c>
      <c r="H175" s="128">
        <v>70</v>
      </c>
      <c r="I175" s="129"/>
      <c r="J175" s="129"/>
      <c r="K175" s="130">
        <f t="shared" si="27"/>
        <v>0</v>
      </c>
      <c r="L175" s="126" t="s">
        <v>20</v>
      </c>
      <c r="M175" s="30"/>
      <c r="N175" s="131" t="s">
        <v>20</v>
      </c>
      <c r="O175" s="132" t="s">
        <v>41</v>
      </c>
      <c r="P175" s="133">
        <f t="shared" si="28"/>
        <v>0</v>
      </c>
      <c r="Q175" s="133">
        <f t="shared" si="29"/>
        <v>0</v>
      </c>
      <c r="R175" s="133">
        <f t="shared" si="30"/>
        <v>0</v>
      </c>
      <c r="T175" s="134">
        <f t="shared" si="31"/>
        <v>0</v>
      </c>
      <c r="U175" s="134">
        <v>0</v>
      </c>
      <c r="V175" s="134">
        <f t="shared" si="32"/>
        <v>0</v>
      </c>
      <c r="W175" s="134">
        <v>0</v>
      </c>
      <c r="X175" s="135">
        <f t="shared" si="33"/>
        <v>0</v>
      </c>
      <c r="AR175" s="136" t="s">
        <v>149</v>
      </c>
      <c r="AT175" s="136" t="s">
        <v>145</v>
      </c>
      <c r="AU175" s="136" t="s">
        <v>152</v>
      </c>
      <c r="AY175" s="15" t="s">
        <v>140</v>
      </c>
      <c r="BE175" s="137">
        <f t="shared" si="34"/>
        <v>0</v>
      </c>
      <c r="BF175" s="137">
        <f t="shared" si="35"/>
        <v>0</v>
      </c>
      <c r="BG175" s="137">
        <f t="shared" si="36"/>
        <v>0</v>
      </c>
      <c r="BH175" s="137">
        <f t="shared" si="37"/>
        <v>0</v>
      </c>
      <c r="BI175" s="137">
        <f t="shared" si="38"/>
        <v>0</v>
      </c>
      <c r="BJ175" s="15" t="s">
        <v>80</v>
      </c>
      <c r="BK175" s="137">
        <f t="shared" si="39"/>
        <v>0</v>
      </c>
      <c r="BL175" s="15" t="s">
        <v>149</v>
      </c>
      <c r="BM175" s="136" t="s">
        <v>330</v>
      </c>
    </row>
    <row r="176" spans="2:65" s="1" customFormat="1" ht="16.5" customHeight="1" x14ac:dyDescent="0.2">
      <c r="B176" s="30"/>
      <c r="C176" s="124" t="s">
        <v>331</v>
      </c>
      <c r="D176" s="124" t="s">
        <v>145</v>
      </c>
      <c r="E176" s="125" t="s">
        <v>332</v>
      </c>
      <c r="F176" s="126" t="s">
        <v>333</v>
      </c>
      <c r="G176" s="127" t="s">
        <v>283</v>
      </c>
      <c r="H176" s="128">
        <v>20</v>
      </c>
      <c r="I176" s="129"/>
      <c r="J176" s="129"/>
      <c r="K176" s="130">
        <f t="shared" si="27"/>
        <v>0</v>
      </c>
      <c r="L176" s="126" t="s">
        <v>20</v>
      </c>
      <c r="M176" s="30"/>
      <c r="N176" s="131" t="s">
        <v>20</v>
      </c>
      <c r="O176" s="132" t="s">
        <v>41</v>
      </c>
      <c r="P176" s="133">
        <f t="shared" si="28"/>
        <v>0</v>
      </c>
      <c r="Q176" s="133">
        <f t="shared" si="29"/>
        <v>0</v>
      </c>
      <c r="R176" s="133">
        <f t="shared" si="30"/>
        <v>0</v>
      </c>
      <c r="T176" s="134">
        <f t="shared" si="31"/>
        <v>0</v>
      </c>
      <c r="U176" s="134">
        <v>0</v>
      </c>
      <c r="V176" s="134">
        <f t="shared" si="32"/>
        <v>0</v>
      </c>
      <c r="W176" s="134">
        <v>0</v>
      </c>
      <c r="X176" s="135">
        <f t="shared" si="33"/>
        <v>0</v>
      </c>
      <c r="AR176" s="136" t="s">
        <v>149</v>
      </c>
      <c r="AT176" s="136" t="s">
        <v>145</v>
      </c>
      <c r="AU176" s="136" t="s">
        <v>152</v>
      </c>
      <c r="AY176" s="15" t="s">
        <v>140</v>
      </c>
      <c r="BE176" s="137">
        <f t="shared" si="34"/>
        <v>0</v>
      </c>
      <c r="BF176" s="137">
        <f t="shared" si="35"/>
        <v>0</v>
      </c>
      <c r="BG176" s="137">
        <f t="shared" si="36"/>
        <v>0</v>
      </c>
      <c r="BH176" s="137">
        <f t="shared" si="37"/>
        <v>0</v>
      </c>
      <c r="BI176" s="137">
        <f t="shared" si="38"/>
        <v>0</v>
      </c>
      <c r="BJ176" s="15" t="s">
        <v>80</v>
      </c>
      <c r="BK176" s="137">
        <f t="shared" si="39"/>
        <v>0</v>
      </c>
      <c r="BL176" s="15" t="s">
        <v>149</v>
      </c>
      <c r="BM176" s="136" t="s">
        <v>334</v>
      </c>
    </row>
    <row r="177" spans="2:65" s="1" customFormat="1" ht="16.5" customHeight="1" x14ac:dyDescent="0.2">
      <c r="B177" s="30"/>
      <c r="C177" s="124" t="s">
        <v>240</v>
      </c>
      <c r="D177" s="124" t="s">
        <v>145</v>
      </c>
      <c r="E177" s="125" t="s">
        <v>335</v>
      </c>
      <c r="F177" s="126" t="s">
        <v>336</v>
      </c>
      <c r="G177" s="127" t="s">
        <v>283</v>
      </c>
      <c r="H177" s="128">
        <v>60</v>
      </c>
      <c r="I177" s="129"/>
      <c r="J177" s="129"/>
      <c r="K177" s="130">
        <f t="shared" si="27"/>
        <v>0</v>
      </c>
      <c r="L177" s="126" t="s">
        <v>20</v>
      </c>
      <c r="M177" s="30"/>
      <c r="N177" s="131" t="s">
        <v>20</v>
      </c>
      <c r="O177" s="132" t="s">
        <v>41</v>
      </c>
      <c r="P177" s="133">
        <f t="shared" si="28"/>
        <v>0</v>
      </c>
      <c r="Q177" s="133">
        <f t="shared" si="29"/>
        <v>0</v>
      </c>
      <c r="R177" s="133">
        <f t="shared" si="30"/>
        <v>0</v>
      </c>
      <c r="T177" s="134">
        <f t="shared" si="31"/>
        <v>0</v>
      </c>
      <c r="U177" s="134">
        <v>0</v>
      </c>
      <c r="V177" s="134">
        <f t="shared" si="32"/>
        <v>0</v>
      </c>
      <c r="W177" s="134">
        <v>0</v>
      </c>
      <c r="X177" s="135">
        <f t="shared" si="33"/>
        <v>0</v>
      </c>
      <c r="AR177" s="136" t="s">
        <v>149</v>
      </c>
      <c r="AT177" s="136" t="s">
        <v>145</v>
      </c>
      <c r="AU177" s="136" t="s">
        <v>152</v>
      </c>
      <c r="AY177" s="15" t="s">
        <v>140</v>
      </c>
      <c r="BE177" s="137">
        <f t="shared" si="34"/>
        <v>0</v>
      </c>
      <c r="BF177" s="137">
        <f t="shared" si="35"/>
        <v>0</v>
      </c>
      <c r="BG177" s="137">
        <f t="shared" si="36"/>
        <v>0</v>
      </c>
      <c r="BH177" s="137">
        <f t="shared" si="37"/>
        <v>0</v>
      </c>
      <c r="BI177" s="137">
        <f t="shared" si="38"/>
        <v>0</v>
      </c>
      <c r="BJ177" s="15" t="s">
        <v>80</v>
      </c>
      <c r="BK177" s="137">
        <f t="shared" si="39"/>
        <v>0</v>
      </c>
      <c r="BL177" s="15" t="s">
        <v>149</v>
      </c>
      <c r="BM177" s="136" t="s">
        <v>337</v>
      </c>
    </row>
    <row r="178" spans="2:65" s="1" customFormat="1" ht="16.5" customHeight="1" x14ac:dyDescent="0.2">
      <c r="B178" s="30"/>
      <c r="C178" s="124" t="s">
        <v>338</v>
      </c>
      <c r="D178" s="124" t="s">
        <v>145</v>
      </c>
      <c r="E178" s="125" t="s">
        <v>339</v>
      </c>
      <c r="F178" s="126" t="s">
        <v>340</v>
      </c>
      <c r="G178" s="127" t="s">
        <v>283</v>
      </c>
      <c r="H178" s="128">
        <v>20</v>
      </c>
      <c r="I178" s="129"/>
      <c r="J178" s="129"/>
      <c r="K178" s="130">
        <f t="shared" si="27"/>
        <v>0</v>
      </c>
      <c r="L178" s="126" t="s">
        <v>20</v>
      </c>
      <c r="M178" s="30"/>
      <c r="N178" s="131" t="s">
        <v>20</v>
      </c>
      <c r="O178" s="132" t="s">
        <v>41</v>
      </c>
      <c r="P178" s="133">
        <f t="shared" si="28"/>
        <v>0</v>
      </c>
      <c r="Q178" s="133">
        <f t="shared" si="29"/>
        <v>0</v>
      </c>
      <c r="R178" s="133">
        <f t="shared" si="30"/>
        <v>0</v>
      </c>
      <c r="T178" s="134">
        <f t="shared" si="31"/>
        <v>0</v>
      </c>
      <c r="U178" s="134">
        <v>0</v>
      </c>
      <c r="V178" s="134">
        <f t="shared" si="32"/>
        <v>0</v>
      </c>
      <c r="W178" s="134">
        <v>0</v>
      </c>
      <c r="X178" s="135">
        <f t="shared" si="33"/>
        <v>0</v>
      </c>
      <c r="AR178" s="136" t="s">
        <v>149</v>
      </c>
      <c r="AT178" s="136" t="s">
        <v>145</v>
      </c>
      <c r="AU178" s="136" t="s">
        <v>152</v>
      </c>
      <c r="AY178" s="15" t="s">
        <v>140</v>
      </c>
      <c r="BE178" s="137">
        <f t="shared" si="34"/>
        <v>0</v>
      </c>
      <c r="BF178" s="137">
        <f t="shared" si="35"/>
        <v>0</v>
      </c>
      <c r="BG178" s="137">
        <f t="shared" si="36"/>
        <v>0</v>
      </c>
      <c r="BH178" s="137">
        <f t="shared" si="37"/>
        <v>0</v>
      </c>
      <c r="BI178" s="137">
        <f t="shared" si="38"/>
        <v>0</v>
      </c>
      <c r="BJ178" s="15" t="s">
        <v>80</v>
      </c>
      <c r="BK178" s="137">
        <f t="shared" si="39"/>
        <v>0</v>
      </c>
      <c r="BL178" s="15" t="s">
        <v>149</v>
      </c>
      <c r="BM178" s="136" t="s">
        <v>341</v>
      </c>
    </row>
    <row r="179" spans="2:65" s="1" customFormat="1" ht="16.5" customHeight="1" x14ac:dyDescent="0.2">
      <c r="B179" s="30"/>
      <c r="C179" s="124" t="s">
        <v>241</v>
      </c>
      <c r="D179" s="124" t="s">
        <v>145</v>
      </c>
      <c r="E179" s="125" t="s">
        <v>342</v>
      </c>
      <c r="F179" s="126" t="s">
        <v>343</v>
      </c>
      <c r="G179" s="127" t="s">
        <v>283</v>
      </c>
      <c r="H179" s="128">
        <v>30</v>
      </c>
      <c r="I179" s="129"/>
      <c r="J179" s="129"/>
      <c r="K179" s="130">
        <f t="shared" si="27"/>
        <v>0</v>
      </c>
      <c r="L179" s="126" t="s">
        <v>20</v>
      </c>
      <c r="M179" s="30"/>
      <c r="N179" s="131" t="s">
        <v>20</v>
      </c>
      <c r="O179" s="132" t="s">
        <v>41</v>
      </c>
      <c r="P179" s="133">
        <f t="shared" si="28"/>
        <v>0</v>
      </c>
      <c r="Q179" s="133">
        <f t="shared" si="29"/>
        <v>0</v>
      </c>
      <c r="R179" s="133">
        <f t="shared" si="30"/>
        <v>0</v>
      </c>
      <c r="T179" s="134">
        <f t="shared" si="31"/>
        <v>0</v>
      </c>
      <c r="U179" s="134">
        <v>0</v>
      </c>
      <c r="V179" s="134">
        <f t="shared" si="32"/>
        <v>0</v>
      </c>
      <c r="W179" s="134">
        <v>0</v>
      </c>
      <c r="X179" s="135">
        <f t="shared" si="33"/>
        <v>0</v>
      </c>
      <c r="AR179" s="136" t="s">
        <v>149</v>
      </c>
      <c r="AT179" s="136" t="s">
        <v>145</v>
      </c>
      <c r="AU179" s="136" t="s">
        <v>152</v>
      </c>
      <c r="AY179" s="15" t="s">
        <v>140</v>
      </c>
      <c r="BE179" s="137">
        <f t="shared" si="34"/>
        <v>0</v>
      </c>
      <c r="BF179" s="137">
        <f t="shared" si="35"/>
        <v>0</v>
      </c>
      <c r="BG179" s="137">
        <f t="shared" si="36"/>
        <v>0</v>
      </c>
      <c r="BH179" s="137">
        <f t="shared" si="37"/>
        <v>0</v>
      </c>
      <c r="BI179" s="137">
        <f t="shared" si="38"/>
        <v>0</v>
      </c>
      <c r="BJ179" s="15" t="s">
        <v>80</v>
      </c>
      <c r="BK179" s="137">
        <f t="shared" si="39"/>
        <v>0</v>
      </c>
      <c r="BL179" s="15" t="s">
        <v>149</v>
      </c>
      <c r="BM179" s="136" t="s">
        <v>344</v>
      </c>
    </row>
    <row r="180" spans="2:65" s="12" customFormat="1" ht="20.85" customHeight="1" x14ac:dyDescent="0.2">
      <c r="B180" s="138"/>
      <c r="D180" s="139" t="s">
        <v>71</v>
      </c>
      <c r="E180" s="139" t="s">
        <v>345</v>
      </c>
      <c r="F180" s="139" t="s">
        <v>346</v>
      </c>
      <c r="I180" s="140"/>
      <c r="J180" s="140"/>
      <c r="K180" s="141">
        <f>BK180</f>
        <v>0</v>
      </c>
      <c r="M180" s="138"/>
      <c r="N180" s="142"/>
      <c r="Q180" s="141">
        <f>Q181</f>
        <v>0</v>
      </c>
      <c r="R180" s="141">
        <f>R181</f>
        <v>0</v>
      </c>
      <c r="T180" s="143">
        <f>T181</f>
        <v>0</v>
      </c>
      <c r="V180" s="143">
        <f>V181</f>
        <v>0</v>
      </c>
      <c r="X180" s="144">
        <f>X181</f>
        <v>0</v>
      </c>
      <c r="AR180" s="139" t="s">
        <v>139</v>
      </c>
      <c r="AT180" s="145" t="s">
        <v>71</v>
      </c>
      <c r="AU180" s="145" t="s">
        <v>139</v>
      </c>
      <c r="AY180" s="139" t="s">
        <v>140</v>
      </c>
      <c r="BK180" s="146">
        <f>BK181</f>
        <v>0</v>
      </c>
    </row>
    <row r="181" spans="2:65" s="1" customFormat="1" ht="16.5" customHeight="1" x14ac:dyDescent="0.2">
      <c r="B181" s="30"/>
      <c r="C181" s="124" t="s">
        <v>347</v>
      </c>
      <c r="D181" s="124" t="s">
        <v>145</v>
      </c>
      <c r="E181" s="125" t="s">
        <v>348</v>
      </c>
      <c r="F181" s="126" t="s">
        <v>349</v>
      </c>
      <c r="G181" s="127" t="s">
        <v>148</v>
      </c>
      <c r="H181" s="128">
        <v>5</v>
      </c>
      <c r="I181" s="129"/>
      <c r="J181" s="129"/>
      <c r="K181" s="130">
        <f>ROUND(P181*H181,2)</f>
        <v>0</v>
      </c>
      <c r="L181" s="126" t="s">
        <v>20</v>
      </c>
      <c r="M181" s="30"/>
      <c r="N181" s="131" t="s">
        <v>20</v>
      </c>
      <c r="O181" s="132" t="s">
        <v>41</v>
      </c>
      <c r="P181" s="133">
        <f>I181+J181</f>
        <v>0</v>
      </c>
      <c r="Q181" s="133">
        <f>ROUND(I181*H181,2)</f>
        <v>0</v>
      </c>
      <c r="R181" s="133">
        <f>ROUND(J181*H181,2)</f>
        <v>0</v>
      </c>
      <c r="T181" s="134">
        <f>S181*H181</f>
        <v>0</v>
      </c>
      <c r="U181" s="134">
        <v>0</v>
      </c>
      <c r="V181" s="134">
        <f>U181*H181</f>
        <v>0</v>
      </c>
      <c r="W181" s="134">
        <v>0</v>
      </c>
      <c r="X181" s="135">
        <f>W181*H181</f>
        <v>0</v>
      </c>
      <c r="AR181" s="136" t="s">
        <v>149</v>
      </c>
      <c r="AT181" s="136" t="s">
        <v>145</v>
      </c>
      <c r="AU181" s="136" t="s">
        <v>152</v>
      </c>
      <c r="AY181" s="15" t="s">
        <v>140</v>
      </c>
      <c r="BE181" s="137">
        <f>IF(O181="základní",K181,0)</f>
        <v>0</v>
      </c>
      <c r="BF181" s="137">
        <f>IF(O181="snížená",K181,0)</f>
        <v>0</v>
      </c>
      <c r="BG181" s="137">
        <f>IF(O181="zákl. přenesená",K181,0)</f>
        <v>0</v>
      </c>
      <c r="BH181" s="137">
        <f>IF(O181="sníž. přenesená",K181,0)</f>
        <v>0</v>
      </c>
      <c r="BI181" s="137">
        <f>IF(O181="nulová",K181,0)</f>
        <v>0</v>
      </c>
      <c r="BJ181" s="15" t="s">
        <v>80</v>
      </c>
      <c r="BK181" s="137">
        <f>ROUND(P181*H181,2)</f>
        <v>0</v>
      </c>
      <c r="BL181" s="15" t="s">
        <v>149</v>
      </c>
      <c r="BM181" s="136" t="s">
        <v>350</v>
      </c>
    </row>
    <row r="182" spans="2:65" s="12" customFormat="1" ht="20.85" customHeight="1" x14ac:dyDescent="0.2">
      <c r="B182" s="138"/>
      <c r="D182" s="139" t="s">
        <v>71</v>
      </c>
      <c r="E182" s="139" t="s">
        <v>351</v>
      </c>
      <c r="F182" s="139" t="s">
        <v>352</v>
      </c>
      <c r="I182" s="140"/>
      <c r="J182" s="140"/>
      <c r="K182" s="141">
        <f>BK182</f>
        <v>0</v>
      </c>
      <c r="M182" s="138"/>
      <c r="N182" s="142"/>
      <c r="Q182" s="141">
        <f>SUM(Q183:Q185)</f>
        <v>0</v>
      </c>
      <c r="R182" s="141">
        <f>SUM(R183:R185)</f>
        <v>0</v>
      </c>
      <c r="T182" s="143">
        <f>SUM(T183:T185)</f>
        <v>0</v>
      </c>
      <c r="V182" s="143">
        <f>SUM(V183:V185)</f>
        <v>0</v>
      </c>
      <c r="X182" s="144">
        <f>SUM(X183:X185)</f>
        <v>0</v>
      </c>
      <c r="AR182" s="139" t="s">
        <v>139</v>
      </c>
      <c r="AT182" s="145" t="s">
        <v>71</v>
      </c>
      <c r="AU182" s="145" t="s">
        <v>139</v>
      </c>
      <c r="AY182" s="139" t="s">
        <v>140</v>
      </c>
      <c r="BK182" s="146">
        <f>SUM(BK183:BK185)</f>
        <v>0</v>
      </c>
    </row>
    <row r="183" spans="2:65" s="1" customFormat="1" ht="16.5" customHeight="1" x14ac:dyDescent="0.2">
      <c r="B183" s="30"/>
      <c r="C183" s="124" t="s">
        <v>243</v>
      </c>
      <c r="D183" s="124" t="s">
        <v>145</v>
      </c>
      <c r="E183" s="125" t="s">
        <v>353</v>
      </c>
      <c r="F183" s="126" t="s">
        <v>354</v>
      </c>
      <c r="G183" s="127" t="s">
        <v>148</v>
      </c>
      <c r="H183" s="128">
        <v>1</v>
      </c>
      <c r="I183" s="129"/>
      <c r="J183" s="129"/>
      <c r="K183" s="130">
        <f>ROUND(P183*H183,2)</f>
        <v>0</v>
      </c>
      <c r="L183" s="126" t="s">
        <v>20</v>
      </c>
      <c r="M183" s="30"/>
      <c r="N183" s="131" t="s">
        <v>20</v>
      </c>
      <c r="O183" s="132" t="s">
        <v>41</v>
      </c>
      <c r="P183" s="133">
        <f>I183+J183</f>
        <v>0</v>
      </c>
      <c r="Q183" s="133">
        <f>ROUND(I183*H183,2)</f>
        <v>0</v>
      </c>
      <c r="R183" s="133">
        <f>ROUND(J183*H183,2)</f>
        <v>0</v>
      </c>
      <c r="T183" s="134">
        <f>S183*H183</f>
        <v>0</v>
      </c>
      <c r="U183" s="134">
        <v>0</v>
      </c>
      <c r="V183" s="134">
        <f>U183*H183</f>
        <v>0</v>
      </c>
      <c r="W183" s="134">
        <v>0</v>
      </c>
      <c r="X183" s="135">
        <f>W183*H183</f>
        <v>0</v>
      </c>
      <c r="AR183" s="136" t="s">
        <v>149</v>
      </c>
      <c r="AT183" s="136" t="s">
        <v>145</v>
      </c>
      <c r="AU183" s="136" t="s">
        <v>152</v>
      </c>
      <c r="AY183" s="15" t="s">
        <v>140</v>
      </c>
      <c r="BE183" s="137">
        <f>IF(O183="základní",K183,0)</f>
        <v>0</v>
      </c>
      <c r="BF183" s="137">
        <f>IF(O183="snížená",K183,0)</f>
        <v>0</v>
      </c>
      <c r="BG183" s="137">
        <f>IF(O183="zákl. přenesená",K183,0)</f>
        <v>0</v>
      </c>
      <c r="BH183" s="137">
        <f>IF(O183="sníž. přenesená",K183,0)</f>
        <v>0</v>
      </c>
      <c r="BI183" s="137">
        <f>IF(O183="nulová",K183,0)</f>
        <v>0</v>
      </c>
      <c r="BJ183" s="15" t="s">
        <v>80</v>
      </c>
      <c r="BK183" s="137">
        <f>ROUND(P183*H183,2)</f>
        <v>0</v>
      </c>
      <c r="BL183" s="15" t="s">
        <v>149</v>
      </c>
      <c r="BM183" s="136" t="s">
        <v>355</v>
      </c>
    </row>
    <row r="184" spans="2:65" s="1" customFormat="1" ht="16.5" customHeight="1" x14ac:dyDescent="0.2">
      <c r="B184" s="30"/>
      <c r="C184" s="124" t="s">
        <v>356</v>
      </c>
      <c r="D184" s="124" t="s">
        <v>145</v>
      </c>
      <c r="E184" s="125" t="s">
        <v>357</v>
      </c>
      <c r="F184" s="126" t="s">
        <v>358</v>
      </c>
      <c r="G184" s="127" t="s">
        <v>148</v>
      </c>
      <c r="H184" s="128">
        <v>2</v>
      </c>
      <c r="I184" s="129"/>
      <c r="J184" s="129"/>
      <c r="K184" s="130">
        <f>ROUND(P184*H184,2)</f>
        <v>0</v>
      </c>
      <c r="L184" s="126" t="s">
        <v>20</v>
      </c>
      <c r="M184" s="30"/>
      <c r="N184" s="131" t="s">
        <v>20</v>
      </c>
      <c r="O184" s="132" t="s">
        <v>41</v>
      </c>
      <c r="P184" s="133">
        <f>I184+J184</f>
        <v>0</v>
      </c>
      <c r="Q184" s="133">
        <f>ROUND(I184*H184,2)</f>
        <v>0</v>
      </c>
      <c r="R184" s="133">
        <f>ROUND(J184*H184,2)</f>
        <v>0</v>
      </c>
      <c r="T184" s="134">
        <f>S184*H184</f>
        <v>0</v>
      </c>
      <c r="U184" s="134">
        <v>0</v>
      </c>
      <c r="V184" s="134">
        <f>U184*H184</f>
        <v>0</v>
      </c>
      <c r="W184" s="134">
        <v>0</v>
      </c>
      <c r="X184" s="135">
        <f>W184*H184</f>
        <v>0</v>
      </c>
      <c r="AR184" s="136" t="s">
        <v>149</v>
      </c>
      <c r="AT184" s="136" t="s">
        <v>145</v>
      </c>
      <c r="AU184" s="136" t="s">
        <v>152</v>
      </c>
      <c r="AY184" s="15" t="s">
        <v>140</v>
      </c>
      <c r="BE184" s="137">
        <f>IF(O184="základní",K184,0)</f>
        <v>0</v>
      </c>
      <c r="BF184" s="137">
        <f>IF(O184="snížená",K184,0)</f>
        <v>0</v>
      </c>
      <c r="BG184" s="137">
        <f>IF(O184="zákl. přenesená",K184,0)</f>
        <v>0</v>
      </c>
      <c r="BH184" s="137">
        <f>IF(O184="sníž. přenesená",K184,0)</f>
        <v>0</v>
      </c>
      <c r="BI184" s="137">
        <f>IF(O184="nulová",K184,0)</f>
        <v>0</v>
      </c>
      <c r="BJ184" s="15" t="s">
        <v>80</v>
      </c>
      <c r="BK184" s="137">
        <f>ROUND(P184*H184,2)</f>
        <v>0</v>
      </c>
      <c r="BL184" s="15" t="s">
        <v>149</v>
      </c>
      <c r="BM184" s="136" t="s">
        <v>359</v>
      </c>
    </row>
    <row r="185" spans="2:65" s="1" customFormat="1" ht="16.5" customHeight="1" x14ac:dyDescent="0.2">
      <c r="B185" s="30"/>
      <c r="C185" s="124" t="s">
        <v>149</v>
      </c>
      <c r="D185" s="124" t="s">
        <v>145</v>
      </c>
      <c r="E185" s="125" t="s">
        <v>360</v>
      </c>
      <c r="F185" s="126" t="s">
        <v>361</v>
      </c>
      <c r="G185" s="127" t="s">
        <v>148</v>
      </c>
      <c r="H185" s="128">
        <v>7</v>
      </c>
      <c r="I185" s="129"/>
      <c r="J185" s="129"/>
      <c r="K185" s="130">
        <f>ROUND(P185*H185,2)</f>
        <v>0</v>
      </c>
      <c r="L185" s="126" t="s">
        <v>20</v>
      </c>
      <c r="M185" s="30"/>
      <c r="N185" s="131" t="s">
        <v>20</v>
      </c>
      <c r="O185" s="132" t="s">
        <v>41</v>
      </c>
      <c r="P185" s="133">
        <f>I185+J185</f>
        <v>0</v>
      </c>
      <c r="Q185" s="133">
        <f>ROUND(I185*H185,2)</f>
        <v>0</v>
      </c>
      <c r="R185" s="133">
        <f>ROUND(J185*H185,2)</f>
        <v>0</v>
      </c>
      <c r="T185" s="134">
        <f>S185*H185</f>
        <v>0</v>
      </c>
      <c r="U185" s="134">
        <v>0</v>
      </c>
      <c r="V185" s="134">
        <f>U185*H185</f>
        <v>0</v>
      </c>
      <c r="W185" s="134">
        <v>0</v>
      </c>
      <c r="X185" s="135">
        <f>W185*H185</f>
        <v>0</v>
      </c>
      <c r="AR185" s="136" t="s">
        <v>149</v>
      </c>
      <c r="AT185" s="136" t="s">
        <v>145</v>
      </c>
      <c r="AU185" s="136" t="s">
        <v>152</v>
      </c>
      <c r="AY185" s="15" t="s">
        <v>140</v>
      </c>
      <c r="BE185" s="137">
        <f>IF(O185="základní",K185,0)</f>
        <v>0</v>
      </c>
      <c r="BF185" s="137">
        <f>IF(O185="snížená",K185,0)</f>
        <v>0</v>
      </c>
      <c r="BG185" s="137">
        <f>IF(O185="zákl. přenesená",K185,0)</f>
        <v>0</v>
      </c>
      <c r="BH185" s="137">
        <f>IF(O185="sníž. přenesená",K185,0)</f>
        <v>0</v>
      </c>
      <c r="BI185" s="137">
        <f>IF(O185="nulová",K185,0)</f>
        <v>0</v>
      </c>
      <c r="BJ185" s="15" t="s">
        <v>80</v>
      </c>
      <c r="BK185" s="137">
        <f>ROUND(P185*H185,2)</f>
        <v>0</v>
      </c>
      <c r="BL185" s="15" t="s">
        <v>149</v>
      </c>
      <c r="BM185" s="136" t="s">
        <v>362</v>
      </c>
    </row>
    <row r="186" spans="2:65" s="12" customFormat="1" ht="20.85" customHeight="1" x14ac:dyDescent="0.2">
      <c r="B186" s="138"/>
      <c r="D186" s="139" t="s">
        <v>71</v>
      </c>
      <c r="E186" s="139" t="s">
        <v>363</v>
      </c>
      <c r="F186" s="139" t="s">
        <v>364</v>
      </c>
      <c r="I186" s="140"/>
      <c r="J186" s="140"/>
      <c r="K186" s="141">
        <f>BK186</f>
        <v>0</v>
      </c>
      <c r="M186" s="138"/>
      <c r="N186" s="142"/>
      <c r="Q186" s="141">
        <f>Q187</f>
        <v>0</v>
      </c>
      <c r="R186" s="141">
        <f>R187</f>
        <v>0</v>
      </c>
      <c r="T186" s="143">
        <f>T187</f>
        <v>0</v>
      </c>
      <c r="V186" s="143">
        <f>V187</f>
        <v>0</v>
      </c>
      <c r="X186" s="144">
        <f>X187</f>
        <v>0</v>
      </c>
      <c r="AR186" s="139" t="s">
        <v>139</v>
      </c>
      <c r="AT186" s="145" t="s">
        <v>71</v>
      </c>
      <c r="AU186" s="145" t="s">
        <v>139</v>
      </c>
      <c r="AY186" s="139" t="s">
        <v>140</v>
      </c>
      <c r="BK186" s="146">
        <f>BK187</f>
        <v>0</v>
      </c>
    </row>
    <row r="187" spans="2:65" s="1" customFormat="1" ht="16.5" customHeight="1" x14ac:dyDescent="0.2">
      <c r="B187" s="30"/>
      <c r="C187" s="124" t="s">
        <v>365</v>
      </c>
      <c r="D187" s="124" t="s">
        <v>145</v>
      </c>
      <c r="E187" s="125" t="s">
        <v>366</v>
      </c>
      <c r="F187" s="126" t="s">
        <v>367</v>
      </c>
      <c r="G187" s="127" t="s">
        <v>148</v>
      </c>
      <c r="H187" s="128">
        <v>6</v>
      </c>
      <c r="I187" s="129"/>
      <c r="J187" s="129"/>
      <c r="K187" s="130">
        <f>ROUND(P187*H187,2)</f>
        <v>0</v>
      </c>
      <c r="L187" s="126" t="s">
        <v>20</v>
      </c>
      <c r="M187" s="30"/>
      <c r="N187" s="131" t="s">
        <v>20</v>
      </c>
      <c r="O187" s="132" t="s">
        <v>41</v>
      </c>
      <c r="P187" s="133">
        <f>I187+J187</f>
        <v>0</v>
      </c>
      <c r="Q187" s="133">
        <f>ROUND(I187*H187,2)</f>
        <v>0</v>
      </c>
      <c r="R187" s="133">
        <f>ROUND(J187*H187,2)</f>
        <v>0</v>
      </c>
      <c r="T187" s="134">
        <f>S187*H187</f>
        <v>0</v>
      </c>
      <c r="U187" s="134">
        <v>0</v>
      </c>
      <c r="V187" s="134">
        <f>U187*H187</f>
        <v>0</v>
      </c>
      <c r="W187" s="134">
        <v>0</v>
      </c>
      <c r="X187" s="135">
        <f>W187*H187</f>
        <v>0</v>
      </c>
      <c r="AR187" s="136" t="s">
        <v>149</v>
      </c>
      <c r="AT187" s="136" t="s">
        <v>145</v>
      </c>
      <c r="AU187" s="136" t="s">
        <v>152</v>
      </c>
      <c r="AY187" s="15" t="s">
        <v>140</v>
      </c>
      <c r="BE187" s="137">
        <f>IF(O187="základní",K187,0)</f>
        <v>0</v>
      </c>
      <c r="BF187" s="137">
        <f>IF(O187="snížená",K187,0)</f>
        <v>0</v>
      </c>
      <c r="BG187" s="137">
        <f>IF(O187="zákl. přenesená",K187,0)</f>
        <v>0</v>
      </c>
      <c r="BH187" s="137">
        <f>IF(O187="sníž. přenesená",K187,0)</f>
        <v>0</v>
      </c>
      <c r="BI187" s="137">
        <f>IF(O187="nulová",K187,0)</f>
        <v>0</v>
      </c>
      <c r="BJ187" s="15" t="s">
        <v>80</v>
      </c>
      <c r="BK187" s="137">
        <f>ROUND(P187*H187,2)</f>
        <v>0</v>
      </c>
      <c r="BL187" s="15" t="s">
        <v>149</v>
      </c>
      <c r="BM187" s="136" t="s">
        <v>368</v>
      </c>
    </row>
    <row r="188" spans="2:65" s="12" customFormat="1" ht="20.85" customHeight="1" x14ac:dyDescent="0.2">
      <c r="B188" s="138"/>
      <c r="D188" s="139" t="s">
        <v>71</v>
      </c>
      <c r="E188" s="139" t="s">
        <v>369</v>
      </c>
      <c r="F188" s="139" t="s">
        <v>370</v>
      </c>
      <c r="I188" s="140"/>
      <c r="J188" s="140"/>
      <c r="K188" s="141">
        <f>BK188</f>
        <v>0</v>
      </c>
      <c r="M188" s="138"/>
      <c r="N188" s="142"/>
      <c r="Q188" s="141">
        <f>SUM(Q189:Q192)</f>
        <v>0</v>
      </c>
      <c r="R188" s="141">
        <f>SUM(R189:R192)</f>
        <v>0</v>
      </c>
      <c r="T188" s="143">
        <f>SUM(T189:T192)</f>
        <v>0</v>
      </c>
      <c r="V188" s="143">
        <f>SUM(V189:V192)</f>
        <v>0</v>
      </c>
      <c r="X188" s="144">
        <f>SUM(X189:X192)</f>
        <v>0</v>
      </c>
      <c r="AR188" s="139" t="s">
        <v>139</v>
      </c>
      <c r="AT188" s="145" t="s">
        <v>71</v>
      </c>
      <c r="AU188" s="145" t="s">
        <v>139</v>
      </c>
      <c r="AY188" s="139" t="s">
        <v>140</v>
      </c>
      <c r="BK188" s="146">
        <f>SUM(BK189:BK192)</f>
        <v>0</v>
      </c>
    </row>
    <row r="189" spans="2:65" s="1" customFormat="1" ht="16.5" customHeight="1" x14ac:dyDescent="0.2">
      <c r="B189" s="30"/>
      <c r="C189" s="124" t="s">
        <v>247</v>
      </c>
      <c r="D189" s="124" t="s">
        <v>145</v>
      </c>
      <c r="E189" s="125" t="s">
        <v>371</v>
      </c>
      <c r="F189" s="126" t="s">
        <v>372</v>
      </c>
      <c r="G189" s="127" t="s">
        <v>148</v>
      </c>
      <c r="H189" s="128">
        <v>1</v>
      </c>
      <c r="I189" s="129"/>
      <c r="J189" s="129"/>
      <c r="K189" s="130">
        <f>ROUND(P189*H189,2)</f>
        <v>0</v>
      </c>
      <c r="L189" s="126" t="s">
        <v>20</v>
      </c>
      <c r="M189" s="30"/>
      <c r="N189" s="131" t="s">
        <v>20</v>
      </c>
      <c r="O189" s="132" t="s">
        <v>41</v>
      </c>
      <c r="P189" s="133">
        <f>I189+J189</f>
        <v>0</v>
      </c>
      <c r="Q189" s="133">
        <f>ROUND(I189*H189,2)</f>
        <v>0</v>
      </c>
      <c r="R189" s="133">
        <f>ROUND(J189*H189,2)</f>
        <v>0</v>
      </c>
      <c r="T189" s="134">
        <f>S189*H189</f>
        <v>0</v>
      </c>
      <c r="U189" s="134">
        <v>0</v>
      </c>
      <c r="V189" s="134">
        <f>U189*H189</f>
        <v>0</v>
      </c>
      <c r="W189" s="134">
        <v>0</v>
      </c>
      <c r="X189" s="135">
        <f>W189*H189</f>
        <v>0</v>
      </c>
      <c r="AR189" s="136" t="s">
        <v>149</v>
      </c>
      <c r="AT189" s="136" t="s">
        <v>145</v>
      </c>
      <c r="AU189" s="136" t="s">
        <v>152</v>
      </c>
      <c r="AY189" s="15" t="s">
        <v>140</v>
      </c>
      <c r="BE189" s="137">
        <f>IF(O189="základní",K189,0)</f>
        <v>0</v>
      </c>
      <c r="BF189" s="137">
        <f>IF(O189="snížená",K189,0)</f>
        <v>0</v>
      </c>
      <c r="BG189" s="137">
        <f>IF(O189="zákl. přenesená",K189,0)</f>
        <v>0</v>
      </c>
      <c r="BH189" s="137">
        <f>IF(O189="sníž. přenesená",K189,0)</f>
        <v>0</v>
      </c>
      <c r="BI189" s="137">
        <f>IF(O189="nulová",K189,0)</f>
        <v>0</v>
      </c>
      <c r="BJ189" s="15" t="s">
        <v>80</v>
      </c>
      <c r="BK189" s="137">
        <f>ROUND(P189*H189,2)</f>
        <v>0</v>
      </c>
      <c r="BL189" s="15" t="s">
        <v>149</v>
      </c>
      <c r="BM189" s="136" t="s">
        <v>373</v>
      </c>
    </row>
    <row r="190" spans="2:65" s="1" customFormat="1" ht="16.5" customHeight="1" x14ac:dyDescent="0.2">
      <c r="B190" s="30"/>
      <c r="C190" s="124" t="s">
        <v>374</v>
      </c>
      <c r="D190" s="124" t="s">
        <v>145</v>
      </c>
      <c r="E190" s="125" t="s">
        <v>375</v>
      </c>
      <c r="F190" s="126" t="s">
        <v>376</v>
      </c>
      <c r="G190" s="127" t="s">
        <v>148</v>
      </c>
      <c r="H190" s="128">
        <v>6</v>
      </c>
      <c r="I190" s="129"/>
      <c r="J190" s="129"/>
      <c r="K190" s="130">
        <f>ROUND(P190*H190,2)</f>
        <v>0</v>
      </c>
      <c r="L190" s="126" t="s">
        <v>20</v>
      </c>
      <c r="M190" s="30"/>
      <c r="N190" s="131" t="s">
        <v>20</v>
      </c>
      <c r="O190" s="132" t="s">
        <v>41</v>
      </c>
      <c r="P190" s="133">
        <f>I190+J190</f>
        <v>0</v>
      </c>
      <c r="Q190" s="133">
        <f>ROUND(I190*H190,2)</f>
        <v>0</v>
      </c>
      <c r="R190" s="133">
        <f>ROUND(J190*H190,2)</f>
        <v>0</v>
      </c>
      <c r="T190" s="134">
        <f>S190*H190</f>
        <v>0</v>
      </c>
      <c r="U190" s="134">
        <v>0</v>
      </c>
      <c r="V190" s="134">
        <f>U190*H190</f>
        <v>0</v>
      </c>
      <c r="W190" s="134">
        <v>0</v>
      </c>
      <c r="X190" s="135">
        <f>W190*H190</f>
        <v>0</v>
      </c>
      <c r="AR190" s="136" t="s">
        <v>149</v>
      </c>
      <c r="AT190" s="136" t="s">
        <v>145</v>
      </c>
      <c r="AU190" s="136" t="s">
        <v>152</v>
      </c>
      <c r="AY190" s="15" t="s">
        <v>140</v>
      </c>
      <c r="BE190" s="137">
        <f>IF(O190="základní",K190,0)</f>
        <v>0</v>
      </c>
      <c r="BF190" s="137">
        <f>IF(O190="snížená",K190,0)</f>
        <v>0</v>
      </c>
      <c r="BG190" s="137">
        <f>IF(O190="zákl. přenesená",K190,0)</f>
        <v>0</v>
      </c>
      <c r="BH190" s="137">
        <f>IF(O190="sníž. přenesená",K190,0)</f>
        <v>0</v>
      </c>
      <c r="BI190" s="137">
        <f>IF(O190="nulová",K190,0)</f>
        <v>0</v>
      </c>
      <c r="BJ190" s="15" t="s">
        <v>80</v>
      </c>
      <c r="BK190" s="137">
        <f>ROUND(P190*H190,2)</f>
        <v>0</v>
      </c>
      <c r="BL190" s="15" t="s">
        <v>149</v>
      </c>
      <c r="BM190" s="136" t="s">
        <v>377</v>
      </c>
    </row>
    <row r="191" spans="2:65" s="1" customFormat="1" ht="16.5" customHeight="1" x14ac:dyDescent="0.2">
      <c r="B191" s="30"/>
      <c r="C191" s="124" t="s">
        <v>248</v>
      </c>
      <c r="D191" s="124" t="s">
        <v>145</v>
      </c>
      <c r="E191" s="125" t="s">
        <v>378</v>
      </c>
      <c r="F191" s="126" t="s">
        <v>379</v>
      </c>
      <c r="G191" s="127" t="s">
        <v>148</v>
      </c>
      <c r="H191" s="128">
        <v>25</v>
      </c>
      <c r="I191" s="129"/>
      <c r="J191" s="129"/>
      <c r="K191" s="130">
        <f>ROUND(P191*H191,2)</f>
        <v>0</v>
      </c>
      <c r="L191" s="126" t="s">
        <v>20</v>
      </c>
      <c r="M191" s="30"/>
      <c r="N191" s="131" t="s">
        <v>20</v>
      </c>
      <c r="O191" s="132" t="s">
        <v>41</v>
      </c>
      <c r="P191" s="133">
        <f>I191+J191</f>
        <v>0</v>
      </c>
      <c r="Q191" s="133">
        <f>ROUND(I191*H191,2)</f>
        <v>0</v>
      </c>
      <c r="R191" s="133">
        <f>ROUND(J191*H191,2)</f>
        <v>0</v>
      </c>
      <c r="T191" s="134">
        <f>S191*H191</f>
        <v>0</v>
      </c>
      <c r="U191" s="134">
        <v>0</v>
      </c>
      <c r="V191" s="134">
        <f>U191*H191</f>
        <v>0</v>
      </c>
      <c r="W191" s="134">
        <v>0</v>
      </c>
      <c r="X191" s="135">
        <f>W191*H191</f>
        <v>0</v>
      </c>
      <c r="AR191" s="136" t="s">
        <v>149</v>
      </c>
      <c r="AT191" s="136" t="s">
        <v>145</v>
      </c>
      <c r="AU191" s="136" t="s">
        <v>152</v>
      </c>
      <c r="AY191" s="15" t="s">
        <v>140</v>
      </c>
      <c r="BE191" s="137">
        <f>IF(O191="základní",K191,0)</f>
        <v>0</v>
      </c>
      <c r="BF191" s="137">
        <f>IF(O191="snížená",K191,0)</f>
        <v>0</v>
      </c>
      <c r="BG191" s="137">
        <f>IF(O191="zákl. přenesená",K191,0)</f>
        <v>0</v>
      </c>
      <c r="BH191" s="137">
        <f>IF(O191="sníž. přenesená",K191,0)</f>
        <v>0</v>
      </c>
      <c r="BI191" s="137">
        <f>IF(O191="nulová",K191,0)</f>
        <v>0</v>
      </c>
      <c r="BJ191" s="15" t="s">
        <v>80</v>
      </c>
      <c r="BK191" s="137">
        <f>ROUND(P191*H191,2)</f>
        <v>0</v>
      </c>
      <c r="BL191" s="15" t="s">
        <v>149</v>
      </c>
      <c r="BM191" s="136" t="s">
        <v>380</v>
      </c>
    </row>
    <row r="192" spans="2:65" s="1" customFormat="1" ht="16.5" customHeight="1" x14ac:dyDescent="0.2">
      <c r="B192" s="30"/>
      <c r="C192" s="124" t="s">
        <v>381</v>
      </c>
      <c r="D192" s="124" t="s">
        <v>145</v>
      </c>
      <c r="E192" s="125" t="s">
        <v>382</v>
      </c>
      <c r="F192" s="126" t="s">
        <v>383</v>
      </c>
      <c r="G192" s="127" t="s">
        <v>148</v>
      </c>
      <c r="H192" s="128">
        <v>25</v>
      </c>
      <c r="I192" s="129"/>
      <c r="J192" s="129"/>
      <c r="K192" s="130">
        <f>ROUND(P192*H192,2)</f>
        <v>0</v>
      </c>
      <c r="L192" s="126" t="s">
        <v>20</v>
      </c>
      <c r="M192" s="30"/>
      <c r="N192" s="131" t="s">
        <v>20</v>
      </c>
      <c r="O192" s="132" t="s">
        <v>41</v>
      </c>
      <c r="P192" s="133">
        <f>I192+J192</f>
        <v>0</v>
      </c>
      <c r="Q192" s="133">
        <f>ROUND(I192*H192,2)</f>
        <v>0</v>
      </c>
      <c r="R192" s="133">
        <f>ROUND(J192*H192,2)</f>
        <v>0</v>
      </c>
      <c r="T192" s="134">
        <f>S192*H192</f>
        <v>0</v>
      </c>
      <c r="U192" s="134">
        <v>0</v>
      </c>
      <c r="V192" s="134">
        <f>U192*H192</f>
        <v>0</v>
      </c>
      <c r="W192" s="134">
        <v>0</v>
      </c>
      <c r="X192" s="135">
        <f>W192*H192</f>
        <v>0</v>
      </c>
      <c r="AR192" s="136" t="s">
        <v>149</v>
      </c>
      <c r="AT192" s="136" t="s">
        <v>145</v>
      </c>
      <c r="AU192" s="136" t="s">
        <v>152</v>
      </c>
      <c r="AY192" s="15" t="s">
        <v>140</v>
      </c>
      <c r="BE192" s="137">
        <f>IF(O192="základní",K192,0)</f>
        <v>0</v>
      </c>
      <c r="BF192" s="137">
        <f>IF(O192="snížená",K192,0)</f>
        <v>0</v>
      </c>
      <c r="BG192" s="137">
        <f>IF(O192="zákl. přenesená",K192,0)</f>
        <v>0</v>
      </c>
      <c r="BH192" s="137">
        <f>IF(O192="sníž. přenesená",K192,0)</f>
        <v>0</v>
      </c>
      <c r="BI192" s="137">
        <f>IF(O192="nulová",K192,0)</f>
        <v>0</v>
      </c>
      <c r="BJ192" s="15" t="s">
        <v>80</v>
      </c>
      <c r="BK192" s="137">
        <f>ROUND(P192*H192,2)</f>
        <v>0</v>
      </c>
      <c r="BL192" s="15" t="s">
        <v>149</v>
      </c>
      <c r="BM192" s="136" t="s">
        <v>384</v>
      </c>
    </row>
    <row r="193" spans="2:65" s="12" customFormat="1" ht="20.85" customHeight="1" x14ac:dyDescent="0.2">
      <c r="B193" s="138"/>
      <c r="D193" s="139" t="s">
        <v>71</v>
      </c>
      <c r="E193" s="139" t="s">
        <v>385</v>
      </c>
      <c r="F193" s="139" t="s">
        <v>386</v>
      </c>
      <c r="I193" s="140"/>
      <c r="J193" s="140"/>
      <c r="K193" s="141">
        <f>BK193</f>
        <v>0</v>
      </c>
      <c r="M193" s="138"/>
      <c r="N193" s="142"/>
      <c r="Q193" s="141">
        <f>Q194</f>
        <v>0</v>
      </c>
      <c r="R193" s="141">
        <f>R194</f>
        <v>0</v>
      </c>
      <c r="T193" s="143">
        <f>T194</f>
        <v>0</v>
      </c>
      <c r="V193" s="143">
        <f>V194</f>
        <v>0</v>
      </c>
      <c r="X193" s="144">
        <f>X194</f>
        <v>0</v>
      </c>
      <c r="AR193" s="139" t="s">
        <v>139</v>
      </c>
      <c r="AT193" s="145" t="s">
        <v>71</v>
      </c>
      <c r="AU193" s="145" t="s">
        <v>139</v>
      </c>
      <c r="AY193" s="139" t="s">
        <v>140</v>
      </c>
      <c r="BK193" s="146">
        <f>BK194</f>
        <v>0</v>
      </c>
    </row>
    <row r="194" spans="2:65" s="1" customFormat="1" ht="16.5" customHeight="1" x14ac:dyDescent="0.2">
      <c r="B194" s="30"/>
      <c r="C194" s="124" t="s">
        <v>250</v>
      </c>
      <c r="D194" s="124" t="s">
        <v>145</v>
      </c>
      <c r="E194" s="125" t="s">
        <v>387</v>
      </c>
      <c r="F194" s="126" t="s">
        <v>388</v>
      </c>
      <c r="G194" s="127" t="s">
        <v>148</v>
      </c>
      <c r="H194" s="128">
        <v>57</v>
      </c>
      <c r="I194" s="129"/>
      <c r="J194" s="129"/>
      <c r="K194" s="130">
        <f>ROUND(P194*H194,2)</f>
        <v>0</v>
      </c>
      <c r="L194" s="126" t="s">
        <v>20</v>
      </c>
      <c r="M194" s="30"/>
      <c r="N194" s="131" t="s">
        <v>20</v>
      </c>
      <c r="O194" s="132" t="s">
        <v>41</v>
      </c>
      <c r="P194" s="133">
        <f>I194+J194</f>
        <v>0</v>
      </c>
      <c r="Q194" s="133">
        <f>ROUND(I194*H194,2)</f>
        <v>0</v>
      </c>
      <c r="R194" s="133">
        <f>ROUND(J194*H194,2)</f>
        <v>0</v>
      </c>
      <c r="T194" s="134">
        <f>S194*H194</f>
        <v>0</v>
      </c>
      <c r="U194" s="134">
        <v>0</v>
      </c>
      <c r="V194" s="134">
        <f>U194*H194</f>
        <v>0</v>
      </c>
      <c r="W194" s="134">
        <v>0</v>
      </c>
      <c r="X194" s="135">
        <f>W194*H194</f>
        <v>0</v>
      </c>
      <c r="AR194" s="136" t="s">
        <v>149</v>
      </c>
      <c r="AT194" s="136" t="s">
        <v>145</v>
      </c>
      <c r="AU194" s="136" t="s">
        <v>152</v>
      </c>
      <c r="AY194" s="15" t="s">
        <v>140</v>
      </c>
      <c r="BE194" s="137">
        <f>IF(O194="základní",K194,0)</f>
        <v>0</v>
      </c>
      <c r="BF194" s="137">
        <f>IF(O194="snížená",K194,0)</f>
        <v>0</v>
      </c>
      <c r="BG194" s="137">
        <f>IF(O194="zákl. přenesená",K194,0)</f>
        <v>0</v>
      </c>
      <c r="BH194" s="137">
        <f>IF(O194="sníž. přenesená",K194,0)</f>
        <v>0</v>
      </c>
      <c r="BI194" s="137">
        <f>IF(O194="nulová",K194,0)</f>
        <v>0</v>
      </c>
      <c r="BJ194" s="15" t="s">
        <v>80</v>
      </c>
      <c r="BK194" s="137">
        <f>ROUND(P194*H194,2)</f>
        <v>0</v>
      </c>
      <c r="BL194" s="15" t="s">
        <v>149</v>
      </c>
      <c r="BM194" s="136" t="s">
        <v>389</v>
      </c>
    </row>
    <row r="195" spans="2:65" s="12" customFormat="1" ht="20.85" customHeight="1" x14ac:dyDescent="0.2">
      <c r="B195" s="138"/>
      <c r="D195" s="139" t="s">
        <v>71</v>
      </c>
      <c r="E195" s="139" t="s">
        <v>390</v>
      </c>
      <c r="F195" s="139" t="s">
        <v>391</v>
      </c>
      <c r="I195" s="140"/>
      <c r="J195" s="140"/>
      <c r="K195" s="141">
        <f>BK195</f>
        <v>0</v>
      </c>
      <c r="M195" s="138"/>
      <c r="N195" s="142"/>
      <c r="Q195" s="141">
        <f>Q196</f>
        <v>0</v>
      </c>
      <c r="R195" s="141">
        <f>R196</f>
        <v>0</v>
      </c>
      <c r="T195" s="143">
        <f>T196</f>
        <v>0</v>
      </c>
      <c r="V195" s="143">
        <f>V196</f>
        <v>0</v>
      </c>
      <c r="X195" s="144">
        <f>X196</f>
        <v>0</v>
      </c>
      <c r="AR195" s="139" t="s">
        <v>139</v>
      </c>
      <c r="AT195" s="145" t="s">
        <v>71</v>
      </c>
      <c r="AU195" s="145" t="s">
        <v>139</v>
      </c>
      <c r="AY195" s="139" t="s">
        <v>140</v>
      </c>
      <c r="BK195" s="146">
        <f>BK196</f>
        <v>0</v>
      </c>
    </row>
    <row r="196" spans="2:65" s="1" customFormat="1" ht="16.5" customHeight="1" x14ac:dyDescent="0.2">
      <c r="B196" s="30"/>
      <c r="C196" s="124" t="s">
        <v>392</v>
      </c>
      <c r="D196" s="124" t="s">
        <v>145</v>
      </c>
      <c r="E196" s="125" t="s">
        <v>393</v>
      </c>
      <c r="F196" s="126" t="s">
        <v>394</v>
      </c>
      <c r="G196" s="127" t="s">
        <v>148</v>
      </c>
      <c r="H196" s="128">
        <v>18</v>
      </c>
      <c r="I196" s="129"/>
      <c r="J196" s="129"/>
      <c r="K196" s="130">
        <f>ROUND(P196*H196,2)</f>
        <v>0</v>
      </c>
      <c r="L196" s="126" t="s">
        <v>20</v>
      </c>
      <c r="M196" s="30"/>
      <c r="N196" s="131" t="s">
        <v>20</v>
      </c>
      <c r="O196" s="132" t="s">
        <v>41</v>
      </c>
      <c r="P196" s="133">
        <f>I196+J196</f>
        <v>0</v>
      </c>
      <c r="Q196" s="133">
        <f>ROUND(I196*H196,2)</f>
        <v>0</v>
      </c>
      <c r="R196" s="133">
        <f>ROUND(J196*H196,2)</f>
        <v>0</v>
      </c>
      <c r="T196" s="134">
        <f>S196*H196</f>
        <v>0</v>
      </c>
      <c r="U196" s="134">
        <v>0</v>
      </c>
      <c r="V196" s="134">
        <f>U196*H196</f>
        <v>0</v>
      </c>
      <c r="W196" s="134">
        <v>0</v>
      </c>
      <c r="X196" s="135">
        <f>W196*H196</f>
        <v>0</v>
      </c>
      <c r="AR196" s="136" t="s">
        <v>149</v>
      </c>
      <c r="AT196" s="136" t="s">
        <v>145</v>
      </c>
      <c r="AU196" s="136" t="s">
        <v>152</v>
      </c>
      <c r="AY196" s="15" t="s">
        <v>140</v>
      </c>
      <c r="BE196" s="137">
        <f>IF(O196="základní",K196,0)</f>
        <v>0</v>
      </c>
      <c r="BF196" s="137">
        <f>IF(O196="snížená",K196,0)</f>
        <v>0</v>
      </c>
      <c r="BG196" s="137">
        <f>IF(O196="zákl. přenesená",K196,0)</f>
        <v>0</v>
      </c>
      <c r="BH196" s="137">
        <f>IF(O196="sníž. přenesená",K196,0)</f>
        <v>0</v>
      </c>
      <c r="BI196" s="137">
        <f>IF(O196="nulová",K196,0)</f>
        <v>0</v>
      </c>
      <c r="BJ196" s="15" t="s">
        <v>80</v>
      </c>
      <c r="BK196" s="137">
        <f>ROUND(P196*H196,2)</f>
        <v>0</v>
      </c>
      <c r="BL196" s="15" t="s">
        <v>149</v>
      </c>
      <c r="BM196" s="136" t="s">
        <v>395</v>
      </c>
    </row>
    <row r="197" spans="2:65" s="12" customFormat="1" ht="20.85" customHeight="1" x14ac:dyDescent="0.2">
      <c r="B197" s="138"/>
      <c r="D197" s="139" t="s">
        <v>71</v>
      </c>
      <c r="E197" s="139" t="s">
        <v>396</v>
      </c>
      <c r="F197" s="139" t="s">
        <v>397</v>
      </c>
      <c r="I197" s="140"/>
      <c r="J197" s="140"/>
      <c r="K197" s="141">
        <f>BK197</f>
        <v>0</v>
      </c>
      <c r="M197" s="138"/>
      <c r="N197" s="142"/>
      <c r="Q197" s="141">
        <f>Q198</f>
        <v>0</v>
      </c>
      <c r="R197" s="141">
        <f>R198</f>
        <v>0</v>
      </c>
      <c r="T197" s="143">
        <f>T198</f>
        <v>0</v>
      </c>
      <c r="V197" s="143">
        <f>V198</f>
        <v>0</v>
      </c>
      <c r="X197" s="144">
        <f>X198</f>
        <v>0</v>
      </c>
      <c r="AR197" s="139" t="s">
        <v>139</v>
      </c>
      <c r="AT197" s="145" t="s">
        <v>71</v>
      </c>
      <c r="AU197" s="145" t="s">
        <v>139</v>
      </c>
      <c r="AY197" s="139" t="s">
        <v>140</v>
      </c>
      <c r="BK197" s="146">
        <f>BK198</f>
        <v>0</v>
      </c>
    </row>
    <row r="198" spans="2:65" s="1" customFormat="1" ht="16.5" customHeight="1" x14ac:dyDescent="0.2">
      <c r="B198" s="30"/>
      <c r="C198" s="124" t="s">
        <v>253</v>
      </c>
      <c r="D198" s="124" t="s">
        <v>145</v>
      </c>
      <c r="E198" s="125" t="s">
        <v>398</v>
      </c>
      <c r="F198" s="126" t="s">
        <v>399</v>
      </c>
      <c r="G198" s="127" t="s">
        <v>400</v>
      </c>
      <c r="H198" s="128">
        <v>2</v>
      </c>
      <c r="I198" s="129"/>
      <c r="J198" s="129"/>
      <c r="K198" s="130">
        <f>ROUND(P198*H198,2)</f>
        <v>0</v>
      </c>
      <c r="L198" s="126" t="s">
        <v>20</v>
      </c>
      <c r="M198" s="30"/>
      <c r="N198" s="131" t="s">
        <v>20</v>
      </c>
      <c r="O198" s="132" t="s">
        <v>41</v>
      </c>
      <c r="P198" s="133">
        <f>I198+J198</f>
        <v>0</v>
      </c>
      <c r="Q198" s="133">
        <f>ROUND(I198*H198,2)</f>
        <v>0</v>
      </c>
      <c r="R198" s="133">
        <f>ROUND(J198*H198,2)</f>
        <v>0</v>
      </c>
      <c r="T198" s="134">
        <f>S198*H198</f>
        <v>0</v>
      </c>
      <c r="U198" s="134">
        <v>0</v>
      </c>
      <c r="V198" s="134">
        <f>U198*H198</f>
        <v>0</v>
      </c>
      <c r="W198" s="134">
        <v>0</v>
      </c>
      <c r="X198" s="135">
        <f>W198*H198</f>
        <v>0</v>
      </c>
      <c r="AR198" s="136" t="s">
        <v>149</v>
      </c>
      <c r="AT198" s="136" t="s">
        <v>145</v>
      </c>
      <c r="AU198" s="136" t="s">
        <v>152</v>
      </c>
      <c r="AY198" s="15" t="s">
        <v>140</v>
      </c>
      <c r="BE198" s="137">
        <f>IF(O198="základní",K198,0)</f>
        <v>0</v>
      </c>
      <c r="BF198" s="137">
        <f>IF(O198="snížená",K198,0)</f>
        <v>0</v>
      </c>
      <c r="BG198" s="137">
        <f>IF(O198="zákl. přenesená",K198,0)</f>
        <v>0</v>
      </c>
      <c r="BH198" s="137">
        <f>IF(O198="sníž. přenesená",K198,0)</f>
        <v>0</v>
      </c>
      <c r="BI198" s="137">
        <f>IF(O198="nulová",K198,0)</f>
        <v>0</v>
      </c>
      <c r="BJ198" s="15" t="s">
        <v>80</v>
      </c>
      <c r="BK198" s="137">
        <f>ROUND(P198*H198,2)</f>
        <v>0</v>
      </c>
      <c r="BL198" s="15" t="s">
        <v>149</v>
      </c>
      <c r="BM198" s="136" t="s">
        <v>401</v>
      </c>
    </row>
    <row r="199" spans="2:65" s="12" customFormat="1" ht="20.85" customHeight="1" x14ac:dyDescent="0.2">
      <c r="B199" s="138"/>
      <c r="D199" s="139" t="s">
        <v>71</v>
      </c>
      <c r="E199" s="139" t="s">
        <v>402</v>
      </c>
      <c r="F199" s="139" t="s">
        <v>403</v>
      </c>
      <c r="I199" s="140"/>
      <c r="J199" s="140"/>
      <c r="K199" s="141">
        <f>BK199</f>
        <v>0</v>
      </c>
      <c r="M199" s="138"/>
      <c r="N199" s="142"/>
      <c r="Q199" s="141">
        <f>SUM(Q200:Q202)</f>
        <v>0</v>
      </c>
      <c r="R199" s="141">
        <f>SUM(R200:R202)</f>
        <v>0</v>
      </c>
      <c r="T199" s="143">
        <f>SUM(T200:T202)</f>
        <v>0</v>
      </c>
      <c r="V199" s="143">
        <f>SUM(V200:V202)</f>
        <v>0</v>
      </c>
      <c r="X199" s="144">
        <f>SUM(X200:X202)</f>
        <v>0</v>
      </c>
      <c r="AR199" s="139" t="s">
        <v>139</v>
      </c>
      <c r="AT199" s="145" t="s">
        <v>71</v>
      </c>
      <c r="AU199" s="145" t="s">
        <v>139</v>
      </c>
      <c r="AY199" s="139" t="s">
        <v>140</v>
      </c>
      <c r="BK199" s="146">
        <f>SUM(BK200:BK202)</f>
        <v>0</v>
      </c>
    </row>
    <row r="200" spans="2:65" s="1" customFormat="1" ht="16.5" customHeight="1" x14ac:dyDescent="0.2">
      <c r="B200" s="30"/>
      <c r="C200" s="124" t="s">
        <v>404</v>
      </c>
      <c r="D200" s="124" t="s">
        <v>145</v>
      </c>
      <c r="E200" s="125" t="s">
        <v>405</v>
      </c>
      <c r="F200" s="126" t="s">
        <v>406</v>
      </c>
      <c r="G200" s="127" t="s">
        <v>148</v>
      </c>
      <c r="H200" s="128">
        <v>4</v>
      </c>
      <c r="I200" s="129"/>
      <c r="J200" s="129"/>
      <c r="K200" s="130">
        <f>ROUND(P200*H200,2)</f>
        <v>0</v>
      </c>
      <c r="L200" s="126" t="s">
        <v>20</v>
      </c>
      <c r="M200" s="30"/>
      <c r="N200" s="131" t="s">
        <v>20</v>
      </c>
      <c r="O200" s="132" t="s">
        <v>41</v>
      </c>
      <c r="P200" s="133">
        <f>I200+J200</f>
        <v>0</v>
      </c>
      <c r="Q200" s="133">
        <f>ROUND(I200*H200,2)</f>
        <v>0</v>
      </c>
      <c r="R200" s="133">
        <f>ROUND(J200*H200,2)</f>
        <v>0</v>
      </c>
      <c r="T200" s="134">
        <f>S200*H200</f>
        <v>0</v>
      </c>
      <c r="U200" s="134">
        <v>0</v>
      </c>
      <c r="V200" s="134">
        <f>U200*H200</f>
        <v>0</v>
      </c>
      <c r="W200" s="134">
        <v>0</v>
      </c>
      <c r="X200" s="135">
        <f>W200*H200</f>
        <v>0</v>
      </c>
      <c r="AR200" s="136" t="s">
        <v>149</v>
      </c>
      <c r="AT200" s="136" t="s">
        <v>145</v>
      </c>
      <c r="AU200" s="136" t="s">
        <v>152</v>
      </c>
      <c r="AY200" s="15" t="s">
        <v>140</v>
      </c>
      <c r="BE200" s="137">
        <f>IF(O200="základní",K200,0)</f>
        <v>0</v>
      </c>
      <c r="BF200" s="137">
        <f>IF(O200="snížená",K200,0)</f>
        <v>0</v>
      </c>
      <c r="BG200" s="137">
        <f>IF(O200="zákl. přenesená",K200,0)</f>
        <v>0</v>
      </c>
      <c r="BH200" s="137">
        <f>IF(O200="sníž. přenesená",K200,0)</f>
        <v>0</v>
      </c>
      <c r="BI200" s="137">
        <f>IF(O200="nulová",K200,0)</f>
        <v>0</v>
      </c>
      <c r="BJ200" s="15" t="s">
        <v>80</v>
      </c>
      <c r="BK200" s="137">
        <f>ROUND(P200*H200,2)</f>
        <v>0</v>
      </c>
      <c r="BL200" s="15" t="s">
        <v>149</v>
      </c>
      <c r="BM200" s="136" t="s">
        <v>407</v>
      </c>
    </row>
    <row r="201" spans="2:65" s="1" customFormat="1" ht="16.5" customHeight="1" x14ac:dyDescent="0.2">
      <c r="B201" s="30"/>
      <c r="C201" s="124" t="s">
        <v>255</v>
      </c>
      <c r="D201" s="124" t="s">
        <v>145</v>
      </c>
      <c r="E201" s="125" t="s">
        <v>408</v>
      </c>
      <c r="F201" s="126" t="s">
        <v>409</v>
      </c>
      <c r="G201" s="127" t="s">
        <v>148</v>
      </c>
      <c r="H201" s="128">
        <v>2</v>
      </c>
      <c r="I201" s="129"/>
      <c r="J201" s="129"/>
      <c r="K201" s="130">
        <f>ROUND(P201*H201,2)</f>
        <v>0</v>
      </c>
      <c r="L201" s="126" t="s">
        <v>20</v>
      </c>
      <c r="M201" s="30"/>
      <c r="N201" s="131" t="s">
        <v>20</v>
      </c>
      <c r="O201" s="132" t="s">
        <v>41</v>
      </c>
      <c r="P201" s="133">
        <f>I201+J201</f>
        <v>0</v>
      </c>
      <c r="Q201" s="133">
        <f>ROUND(I201*H201,2)</f>
        <v>0</v>
      </c>
      <c r="R201" s="133">
        <f>ROUND(J201*H201,2)</f>
        <v>0</v>
      </c>
      <c r="T201" s="134">
        <f>S201*H201</f>
        <v>0</v>
      </c>
      <c r="U201" s="134">
        <v>0</v>
      </c>
      <c r="V201" s="134">
        <f>U201*H201</f>
        <v>0</v>
      </c>
      <c r="W201" s="134">
        <v>0</v>
      </c>
      <c r="X201" s="135">
        <f>W201*H201</f>
        <v>0</v>
      </c>
      <c r="AR201" s="136" t="s">
        <v>149</v>
      </c>
      <c r="AT201" s="136" t="s">
        <v>145</v>
      </c>
      <c r="AU201" s="136" t="s">
        <v>152</v>
      </c>
      <c r="AY201" s="15" t="s">
        <v>140</v>
      </c>
      <c r="BE201" s="137">
        <f>IF(O201="základní",K201,0)</f>
        <v>0</v>
      </c>
      <c r="BF201" s="137">
        <f>IF(O201="snížená",K201,0)</f>
        <v>0</v>
      </c>
      <c r="BG201" s="137">
        <f>IF(O201="zákl. přenesená",K201,0)</f>
        <v>0</v>
      </c>
      <c r="BH201" s="137">
        <f>IF(O201="sníž. přenesená",K201,0)</f>
        <v>0</v>
      </c>
      <c r="BI201" s="137">
        <f>IF(O201="nulová",K201,0)</f>
        <v>0</v>
      </c>
      <c r="BJ201" s="15" t="s">
        <v>80</v>
      </c>
      <c r="BK201" s="137">
        <f>ROUND(P201*H201,2)</f>
        <v>0</v>
      </c>
      <c r="BL201" s="15" t="s">
        <v>149</v>
      </c>
      <c r="BM201" s="136" t="s">
        <v>410</v>
      </c>
    </row>
    <row r="202" spans="2:65" s="1" customFormat="1" ht="16.5" customHeight="1" x14ac:dyDescent="0.2">
      <c r="B202" s="30"/>
      <c r="C202" s="124" t="s">
        <v>411</v>
      </c>
      <c r="D202" s="124" t="s">
        <v>145</v>
      </c>
      <c r="E202" s="125" t="s">
        <v>412</v>
      </c>
      <c r="F202" s="126" t="s">
        <v>413</v>
      </c>
      <c r="G202" s="127" t="s">
        <v>148</v>
      </c>
      <c r="H202" s="128">
        <v>1</v>
      </c>
      <c r="I202" s="129"/>
      <c r="J202" s="129"/>
      <c r="K202" s="130">
        <f>ROUND(P202*H202,2)</f>
        <v>0</v>
      </c>
      <c r="L202" s="126" t="s">
        <v>20</v>
      </c>
      <c r="M202" s="30"/>
      <c r="N202" s="131" t="s">
        <v>20</v>
      </c>
      <c r="O202" s="132" t="s">
        <v>41</v>
      </c>
      <c r="P202" s="133">
        <f>I202+J202</f>
        <v>0</v>
      </c>
      <c r="Q202" s="133">
        <f>ROUND(I202*H202,2)</f>
        <v>0</v>
      </c>
      <c r="R202" s="133">
        <f>ROUND(J202*H202,2)</f>
        <v>0</v>
      </c>
      <c r="T202" s="134">
        <f>S202*H202</f>
        <v>0</v>
      </c>
      <c r="U202" s="134">
        <v>0</v>
      </c>
      <c r="V202" s="134">
        <f>U202*H202</f>
        <v>0</v>
      </c>
      <c r="W202" s="134">
        <v>0</v>
      </c>
      <c r="X202" s="135">
        <f>W202*H202</f>
        <v>0</v>
      </c>
      <c r="AR202" s="136" t="s">
        <v>149</v>
      </c>
      <c r="AT202" s="136" t="s">
        <v>145</v>
      </c>
      <c r="AU202" s="136" t="s">
        <v>152</v>
      </c>
      <c r="AY202" s="15" t="s">
        <v>140</v>
      </c>
      <c r="BE202" s="137">
        <f>IF(O202="základní",K202,0)</f>
        <v>0</v>
      </c>
      <c r="BF202" s="137">
        <f>IF(O202="snížená",K202,0)</f>
        <v>0</v>
      </c>
      <c r="BG202" s="137">
        <f>IF(O202="zákl. přenesená",K202,0)</f>
        <v>0</v>
      </c>
      <c r="BH202" s="137">
        <f>IF(O202="sníž. přenesená",K202,0)</f>
        <v>0</v>
      </c>
      <c r="BI202" s="137">
        <f>IF(O202="nulová",K202,0)</f>
        <v>0</v>
      </c>
      <c r="BJ202" s="15" t="s">
        <v>80</v>
      </c>
      <c r="BK202" s="137">
        <f>ROUND(P202*H202,2)</f>
        <v>0</v>
      </c>
      <c r="BL202" s="15" t="s">
        <v>149</v>
      </c>
      <c r="BM202" s="136" t="s">
        <v>414</v>
      </c>
    </row>
    <row r="203" spans="2:65" s="12" customFormat="1" ht="20.85" customHeight="1" x14ac:dyDescent="0.2">
      <c r="B203" s="138"/>
      <c r="D203" s="139" t="s">
        <v>71</v>
      </c>
      <c r="E203" s="139" t="s">
        <v>415</v>
      </c>
      <c r="F203" s="139" t="s">
        <v>416</v>
      </c>
      <c r="I203" s="140"/>
      <c r="J203" s="140"/>
      <c r="K203" s="141">
        <f>BK203</f>
        <v>0</v>
      </c>
      <c r="M203" s="138"/>
      <c r="N203" s="142"/>
      <c r="Q203" s="141">
        <f>SUM(Q204:Q206)</f>
        <v>0</v>
      </c>
      <c r="R203" s="141">
        <f>SUM(R204:R206)</f>
        <v>0</v>
      </c>
      <c r="T203" s="143">
        <f>SUM(T204:T206)</f>
        <v>0</v>
      </c>
      <c r="V203" s="143">
        <f>SUM(V204:V206)</f>
        <v>0</v>
      </c>
      <c r="X203" s="144">
        <f>SUM(X204:X206)</f>
        <v>0</v>
      </c>
      <c r="AR203" s="139" t="s">
        <v>139</v>
      </c>
      <c r="AT203" s="145" t="s">
        <v>71</v>
      </c>
      <c r="AU203" s="145" t="s">
        <v>139</v>
      </c>
      <c r="AY203" s="139" t="s">
        <v>140</v>
      </c>
      <c r="BK203" s="146">
        <f>SUM(BK204:BK206)</f>
        <v>0</v>
      </c>
    </row>
    <row r="204" spans="2:65" s="1" customFormat="1" ht="16.5" customHeight="1" x14ac:dyDescent="0.2">
      <c r="B204" s="30"/>
      <c r="C204" s="124" t="s">
        <v>258</v>
      </c>
      <c r="D204" s="124" t="s">
        <v>145</v>
      </c>
      <c r="E204" s="125" t="s">
        <v>417</v>
      </c>
      <c r="F204" s="126" t="s">
        <v>418</v>
      </c>
      <c r="G204" s="127" t="s">
        <v>148</v>
      </c>
      <c r="H204" s="128">
        <v>40</v>
      </c>
      <c r="I204" s="129"/>
      <c r="J204" s="129"/>
      <c r="K204" s="130">
        <f>ROUND(P204*H204,2)</f>
        <v>0</v>
      </c>
      <c r="L204" s="126" t="s">
        <v>20</v>
      </c>
      <c r="M204" s="30"/>
      <c r="N204" s="131" t="s">
        <v>20</v>
      </c>
      <c r="O204" s="132" t="s">
        <v>41</v>
      </c>
      <c r="P204" s="133">
        <f>I204+J204</f>
        <v>0</v>
      </c>
      <c r="Q204" s="133">
        <f>ROUND(I204*H204,2)</f>
        <v>0</v>
      </c>
      <c r="R204" s="133">
        <f>ROUND(J204*H204,2)</f>
        <v>0</v>
      </c>
      <c r="T204" s="134">
        <f>S204*H204</f>
        <v>0</v>
      </c>
      <c r="U204" s="134">
        <v>0</v>
      </c>
      <c r="V204" s="134">
        <f>U204*H204</f>
        <v>0</v>
      </c>
      <c r="W204" s="134">
        <v>0</v>
      </c>
      <c r="X204" s="135">
        <f>W204*H204</f>
        <v>0</v>
      </c>
      <c r="AR204" s="136" t="s">
        <v>149</v>
      </c>
      <c r="AT204" s="136" t="s">
        <v>145</v>
      </c>
      <c r="AU204" s="136" t="s">
        <v>152</v>
      </c>
      <c r="AY204" s="15" t="s">
        <v>140</v>
      </c>
      <c r="BE204" s="137">
        <f>IF(O204="základní",K204,0)</f>
        <v>0</v>
      </c>
      <c r="BF204" s="137">
        <f>IF(O204="snížená",K204,0)</f>
        <v>0</v>
      </c>
      <c r="BG204" s="137">
        <f>IF(O204="zákl. přenesená",K204,0)</f>
        <v>0</v>
      </c>
      <c r="BH204" s="137">
        <f>IF(O204="sníž. přenesená",K204,0)</f>
        <v>0</v>
      </c>
      <c r="BI204" s="137">
        <f>IF(O204="nulová",K204,0)</f>
        <v>0</v>
      </c>
      <c r="BJ204" s="15" t="s">
        <v>80</v>
      </c>
      <c r="BK204" s="137">
        <f>ROUND(P204*H204,2)</f>
        <v>0</v>
      </c>
      <c r="BL204" s="15" t="s">
        <v>149</v>
      </c>
      <c r="BM204" s="136" t="s">
        <v>419</v>
      </c>
    </row>
    <row r="205" spans="2:65" s="1" customFormat="1" ht="16.5" customHeight="1" x14ac:dyDescent="0.2">
      <c r="B205" s="30"/>
      <c r="C205" s="124" t="s">
        <v>420</v>
      </c>
      <c r="D205" s="124" t="s">
        <v>145</v>
      </c>
      <c r="E205" s="125" t="s">
        <v>421</v>
      </c>
      <c r="F205" s="126" t="s">
        <v>422</v>
      </c>
      <c r="G205" s="127" t="s">
        <v>148</v>
      </c>
      <c r="H205" s="128">
        <v>2</v>
      </c>
      <c r="I205" s="129"/>
      <c r="J205" s="129"/>
      <c r="K205" s="130">
        <f>ROUND(P205*H205,2)</f>
        <v>0</v>
      </c>
      <c r="L205" s="126" t="s">
        <v>20</v>
      </c>
      <c r="M205" s="30"/>
      <c r="N205" s="131" t="s">
        <v>20</v>
      </c>
      <c r="O205" s="132" t="s">
        <v>41</v>
      </c>
      <c r="P205" s="133">
        <f>I205+J205</f>
        <v>0</v>
      </c>
      <c r="Q205" s="133">
        <f>ROUND(I205*H205,2)</f>
        <v>0</v>
      </c>
      <c r="R205" s="133">
        <f>ROUND(J205*H205,2)</f>
        <v>0</v>
      </c>
      <c r="T205" s="134">
        <f>S205*H205</f>
        <v>0</v>
      </c>
      <c r="U205" s="134">
        <v>0</v>
      </c>
      <c r="V205" s="134">
        <f>U205*H205</f>
        <v>0</v>
      </c>
      <c r="W205" s="134">
        <v>0</v>
      </c>
      <c r="X205" s="135">
        <f>W205*H205</f>
        <v>0</v>
      </c>
      <c r="AR205" s="136" t="s">
        <v>149</v>
      </c>
      <c r="AT205" s="136" t="s">
        <v>145</v>
      </c>
      <c r="AU205" s="136" t="s">
        <v>152</v>
      </c>
      <c r="AY205" s="15" t="s">
        <v>140</v>
      </c>
      <c r="BE205" s="137">
        <f>IF(O205="základní",K205,0)</f>
        <v>0</v>
      </c>
      <c r="BF205" s="137">
        <f>IF(O205="snížená",K205,0)</f>
        <v>0</v>
      </c>
      <c r="BG205" s="137">
        <f>IF(O205="zákl. přenesená",K205,0)</f>
        <v>0</v>
      </c>
      <c r="BH205" s="137">
        <f>IF(O205="sníž. přenesená",K205,0)</f>
        <v>0</v>
      </c>
      <c r="BI205" s="137">
        <f>IF(O205="nulová",K205,0)</f>
        <v>0</v>
      </c>
      <c r="BJ205" s="15" t="s">
        <v>80</v>
      </c>
      <c r="BK205" s="137">
        <f>ROUND(P205*H205,2)</f>
        <v>0</v>
      </c>
      <c r="BL205" s="15" t="s">
        <v>149</v>
      </c>
      <c r="BM205" s="136" t="s">
        <v>423</v>
      </c>
    </row>
    <row r="206" spans="2:65" s="1" customFormat="1" ht="16.5" customHeight="1" x14ac:dyDescent="0.2">
      <c r="B206" s="30"/>
      <c r="C206" s="124" t="s">
        <v>260</v>
      </c>
      <c r="D206" s="124" t="s">
        <v>145</v>
      </c>
      <c r="E206" s="125" t="s">
        <v>424</v>
      </c>
      <c r="F206" s="126" t="s">
        <v>425</v>
      </c>
      <c r="G206" s="127" t="s">
        <v>148</v>
      </c>
      <c r="H206" s="128">
        <v>1</v>
      </c>
      <c r="I206" s="129"/>
      <c r="J206" s="129"/>
      <c r="K206" s="130">
        <f>ROUND(P206*H206,2)</f>
        <v>0</v>
      </c>
      <c r="L206" s="126" t="s">
        <v>20</v>
      </c>
      <c r="M206" s="30"/>
      <c r="N206" s="131" t="s">
        <v>20</v>
      </c>
      <c r="O206" s="132" t="s">
        <v>41</v>
      </c>
      <c r="P206" s="133">
        <f>I206+J206</f>
        <v>0</v>
      </c>
      <c r="Q206" s="133">
        <f>ROUND(I206*H206,2)</f>
        <v>0</v>
      </c>
      <c r="R206" s="133">
        <f>ROUND(J206*H206,2)</f>
        <v>0</v>
      </c>
      <c r="T206" s="134">
        <f>S206*H206</f>
        <v>0</v>
      </c>
      <c r="U206" s="134">
        <v>0</v>
      </c>
      <c r="V206" s="134">
        <f>U206*H206</f>
        <v>0</v>
      </c>
      <c r="W206" s="134">
        <v>0</v>
      </c>
      <c r="X206" s="135">
        <f>W206*H206</f>
        <v>0</v>
      </c>
      <c r="AR206" s="136" t="s">
        <v>149</v>
      </c>
      <c r="AT206" s="136" t="s">
        <v>145</v>
      </c>
      <c r="AU206" s="136" t="s">
        <v>152</v>
      </c>
      <c r="AY206" s="15" t="s">
        <v>140</v>
      </c>
      <c r="BE206" s="137">
        <f>IF(O206="základní",K206,0)</f>
        <v>0</v>
      </c>
      <c r="BF206" s="137">
        <f>IF(O206="snížená",K206,0)</f>
        <v>0</v>
      </c>
      <c r="BG206" s="137">
        <f>IF(O206="zákl. přenesená",K206,0)</f>
        <v>0</v>
      </c>
      <c r="BH206" s="137">
        <f>IF(O206="sníž. přenesená",K206,0)</f>
        <v>0</v>
      </c>
      <c r="BI206" s="137">
        <f>IF(O206="nulová",K206,0)</f>
        <v>0</v>
      </c>
      <c r="BJ206" s="15" t="s">
        <v>80</v>
      </c>
      <c r="BK206" s="137">
        <f>ROUND(P206*H206,2)</f>
        <v>0</v>
      </c>
      <c r="BL206" s="15" t="s">
        <v>149</v>
      </c>
      <c r="BM206" s="136" t="s">
        <v>426</v>
      </c>
    </row>
    <row r="207" spans="2:65" s="12" customFormat="1" ht="20.85" customHeight="1" x14ac:dyDescent="0.2">
      <c r="B207" s="138"/>
      <c r="D207" s="139" t="s">
        <v>71</v>
      </c>
      <c r="E207" s="139" t="s">
        <v>427</v>
      </c>
      <c r="F207" s="139" t="s">
        <v>428</v>
      </c>
      <c r="I207" s="140"/>
      <c r="J207" s="140"/>
      <c r="K207" s="141">
        <f>BK207</f>
        <v>0</v>
      </c>
      <c r="M207" s="138"/>
      <c r="N207" s="142"/>
      <c r="Q207" s="141">
        <f>Q208</f>
        <v>0</v>
      </c>
      <c r="R207" s="141">
        <f>R208</f>
        <v>0</v>
      </c>
      <c r="T207" s="143">
        <f>T208</f>
        <v>0</v>
      </c>
      <c r="V207" s="143">
        <f>V208</f>
        <v>0</v>
      </c>
      <c r="X207" s="144">
        <f>X208</f>
        <v>0</v>
      </c>
      <c r="AR207" s="139" t="s">
        <v>139</v>
      </c>
      <c r="AT207" s="145" t="s">
        <v>71</v>
      </c>
      <c r="AU207" s="145" t="s">
        <v>139</v>
      </c>
      <c r="AY207" s="139" t="s">
        <v>140</v>
      </c>
      <c r="BK207" s="146">
        <f>BK208</f>
        <v>0</v>
      </c>
    </row>
    <row r="208" spans="2:65" s="1" customFormat="1" ht="96" x14ac:dyDescent="0.2">
      <c r="B208" s="30"/>
      <c r="C208" s="124" t="s">
        <v>429</v>
      </c>
      <c r="D208" s="124" t="s">
        <v>145</v>
      </c>
      <c r="E208" s="125" t="s">
        <v>430</v>
      </c>
      <c r="F208" s="126" t="s">
        <v>676</v>
      </c>
      <c r="G208" s="127" t="s">
        <v>148</v>
      </c>
      <c r="H208" s="128">
        <v>12</v>
      </c>
      <c r="I208" s="129"/>
      <c r="J208" s="129"/>
      <c r="K208" s="130">
        <f>ROUND(P208*H208,2)</f>
        <v>0</v>
      </c>
      <c r="L208" s="126" t="s">
        <v>20</v>
      </c>
      <c r="M208" s="30"/>
      <c r="N208" s="131" t="s">
        <v>20</v>
      </c>
      <c r="O208" s="132" t="s">
        <v>41</v>
      </c>
      <c r="P208" s="133">
        <f>I208+J208</f>
        <v>0</v>
      </c>
      <c r="Q208" s="133">
        <f>ROUND(I208*H208,2)</f>
        <v>0</v>
      </c>
      <c r="R208" s="133">
        <f>ROUND(J208*H208,2)</f>
        <v>0</v>
      </c>
      <c r="T208" s="134">
        <f>S208*H208</f>
        <v>0</v>
      </c>
      <c r="U208" s="134">
        <v>0</v>
      </c>
      <c r="V208" s="134">
        <f>U208*H208</f>
        <v>0</v>
      </c>
      <c r="W208" s="134">
        <v>0</v>
      </c>
      <c r="X208" s="135">
        <f>W208*H208</f>
        <v>0</v>
      </c>
      <c r="AR208" s="136" t="s">
        <v>149</v>
      </c>
      <c r="AT208" s="136" t="s">
        <v>145</v>
      </c>
      <c r="AU208" s="136" t="s">
        <v>152</v>
      </c>
      <c r="AY208" s="15" t="s">
        <v>140</v>
      </c>
      <c r="BE208" s="137">
        <f>IF(O208="základní",K208,0)</f>
        <v>0</v>
      </c>
      <c r="BF208" s="137">
        <f>IF(O208="snížená",K208,0)</f>
        <v>0</v>
      </c>
      <c r="BG208" s="137">
        <f>IF(O208="zákl. přenesená",K208,0)</f>
        <v>0</v>
      </c>
      <c r="BH208" s="137">
        <f>IF(O208="sníž. přenesená",K208,0)</f>
        <v>0</v>
      </c>
      <c r="BI208" s="137">
        <f>IF(O208="nulová",K208,0)</f>
        <v>0</v>
      </c>
      <c r="BJ208" s="15" t="s">
        <v>80</v>
      </c>
      <c r="BK208" s="137">
        <f>ROUND(P208*H208,2)</f>
        <v>0</v>
      </c>
      <c r="BL208" s="15" t="s">
        <v>149</v>
      </c>
      <c r="BM208" s="136" t="s">
        <v>431</v>
      </c>
    </row>
    <row r="209" spans="2:65" s="12" customFormat="1" ht="20.85" customHeight="1" x14ac:dyDescent="0.2">
      <c r="B209" s="138"/>
      <c r="D209" s="139" t="s">
        <v>71</v>
      </c>
      <c r="E209" s="139" t="s">
        <v>432</v>
      </c>
      <c r="F209" s="139" t="s">
        <v>433</v>
      </c>
      <c r="I209" s="140"/>
      <c r="J209" s="140"/>
      <c r="K209" s="141">
        <f>BK209</f>
        <v>0</v>
      </c>
      <c r="M209" s="138"/>
      <c r="N209" s="142"/>
      <c r="Q209" s="141">
        <f>Q210</f>
        <v>0</v>
      </c>
      <c r="R209" s="141">
        <f>R210</f>
        <v>0</v>
      </c>
      <c r="T209" s="143">
        <f>T210</f>
        <v>0</v>
      </c>
      <c r="V209" s="143">
        <f>V210</f>
        <v>0</v>
      </c>
      <c r="X209" s="144">
        <f>X210</f>
        <v>0</v>
      </c>
      <c r="AR209" s="139" t="s">
        <v>139</v>
      </c>
      <c r="AT209" s="145" t="s">
        <v>71</v>
      </c>
      <c r="AU209" s="145" t="s">
        <v>139</v>
      </c>
      <c r="AY209" s="139" t="s">
        <v>140</v>
      </c>
      <c r="BK209" s="146">
        <f>BK210</f>
        <v>0</v>
      </c>
    </row>
    <row r="210" spans="2:65" s="1" customFormat="1" ht="16.5" customHeight="1" x14ac:dyDescent="0.2">
      <c r="B210" s="30"/>
      <c r="C210" s="124" t="s">
        <v>261</v>
      </c>
      <c r="D210" s="124" t="s">
        <v>145</v>
      </c>
      <c r="E210" s="125" t="s">
        <v>434</v>
      </c>
      <c r="F210" s="126" t="s">
        <v>435</v>
      </c>
      <c r="G210" s="127" t="s">
        <v>148</v>
      </c>
      <c r="H210" s="128">
        <v>1</v>
      </c>
      <c r="I210" s="129"/>
      <c r="J210" s="129"/>
      <c r="K210" s="130">
        <f>ROUND(P210*H210,2)</f>
        <v>0</v>
      </c>
      <c r="L210" s="126" t="s">
        <v>20</v>
      </c>
      <c r="M210" s="30"/>
      <c r="N210" s="131" t="s">
        <v>20</v>
      </c>
      <c r="O210" s="132" t="s">
        <v>41</v>
      </c>
      <c r="P210" s="133">
        <f>I210+J210</f>
        <v>0</v>
      </c>
      <c r="Q210" s="133">
        <f>ROUND(I210*H210,2)</f>
        <v>0</v>
      </c>
      <c r="R210" s="133">
        <f>ROUND(J210*H210,2)</f>
        <v>0</v>
      </c>
      <c r="T210" s="134">
        <f>S210*H210</f>
        <v>0</v>
      </c>
      <c r="U210" s="134">
        <v>0</v>
      </c>
      <c r="V210" s="134">
        <f>U210*H210</f>
        <v>0</v>
      </c>
      <c r="W210" s="134">
        <v>0</v>
      </c>
      <c r="X210" s="135">
        <f>W210*H210</f>
        <v>0</v>
      </c>
      <c r="AR210" s="136" t="s">
        <v>149</v>
      </c>
      <c r="AT210" s="136" t="s">
        <v>145</v>
      </c>
      <c r="AU210" s="136" t="s">
        <v>152</v>
      </c>
      <c r="AY210" s="15" t="s">
        <v>140</v>
      </c>
      <c r="BE210" s="137">
        <f>IF(O210="základní",K210,0)</f>
        <v>0</v>
      </c>
      <c r="BF210" s="137">
        <f>IF(O210="snížená",K210,0)</f>
        <v>0</v>
      </c>
      <c r="BG210" s="137">
        <f>IF(O210="zákl. přenesená",K210,0)</f>
        <v>0</v>
      </c>
      <c r="BH210" s="137">
        <f>IF(O210="sníž. přenesená",K210,0)</f>
        <v>0</v>
      </c>
      <c r="BI210" s="137">
        <f>IF(O210="nulová",K210,0)</f>
        <v>0</v>
      </c>
      <c r="BJ210" s="15" t="s">
        <v>80</v>
      </c>
      <c r="BK210" s="137">
        <f>ROUND(P210*H210,2)</f>
        <v>0</v>
      </c>
      <c r="BL210" s="15" t="s">
        <v>149</v>
      </c>
      <c r="BM210" s="136" t="s">
        <v>436</v>
      </c>
    </row>
    <row r="211" spans="2:65" s="12" customFormat="1" ht="20.85" customHeight="1" x14ac:dyDescent="0.2">
      <c r="B211" s="138"/>
      <c r="D211" s="139" t="s">
        <v>71</v>
      </c>
      <c r="E211" s="139" t="s">
        <v>437</v>
      </c>
      <c r="F211" s="139" t="s">
        <v>438</v>
      </c>
      <c r="I211" s="140"/>
      <c r="J211" s="140"/>
      <c r="K211" s="141">
        <f>BK211</f>
        <v>0</v>
      </c>
      <c r="M211" s="138"/>
      <c r="N211" s="142"/>
      <c r="Q211" s="141">
        <f>Q212</f>
        <v>0</v>
      </c>
      <c r="R211" s="141">
        <f>R212</f>
        <v>0</v>
      </c>
      <c r="T211" s="143">
        <f>T212</f>
        <v>0</v>
      </c>
      <c r="V211" s="143">
        <f>V212</f>
        <v>0</v>
      </c>
      <c r="X211" s="144">
        <f>X212</f>
        <v>0</v>
      </c>
      <c r="AR211" s="139" t="s">
        <v>139</v>
      </c>
      <c r="AT211" s="145" t="s">
        <v>71</v>
      </c>
      <c r="AU211" s="145" t="s">
        <v>139</v>
      </c>
      <c r="AY211" s="139" t="s">
        <v>140</v>
      </c>
      <c r="BK211" s="146">
        <f>BK212</f>
        <v>0</v>
      </c>
    </row>
    <row r="212" spans="2:65" s="1" customFormat="1" ht="24.2" customHeight="1" x14ac:dyDescent="0.2">
      <c r="B212" s="30"/>
      <c r="C212" s="124" t="s">
        <v>439</v>
      </c>
      <c r="D212" s="124" t="s">
        <v>145</v>
      </c>
      <c r="E212" s="125" t="s">
        <v>440</v>
      </c>
      <c r="F212" s="126" t="s">
        <v>441</v>
      </c>
      <c r="G212" s="127" t="s">
        <v>148</v>
      </c>
      <c r="H212" s="128">
        <v>3</v>
      </c>
      <c r="I212" s="129"/>
      <c r="J212" s="129"/>
      <c r="K212" s="130">
        <f>ROUND(P212*H212,2)</f>
        <v>0</v>
      </c>
      <c r="L212" s="126" t="s">
        <v>20</v>
      </c>
      <c r="M212" s="30"/>
      <c r="N212" s="131" t="s">
        <v>20</v>
      </c>
      <c r="O212" s="132" t="s">
        <v>41</v>
      </c>
      <c r="P212" s="133">
        <f>I212+J212</f>
        <v>0</v>
      </c>
      <c r="Q212" s="133">
        <f>ROUND(I212*H212,2)</f>
        <v>0</v>
      </c>
      <c r="R212" s="133">
        <f>ROUND(J212*H212,2)</f>
        <v>0</v>
      </c>
      <c r="T212" s="134">
        <f>S212*H212</f>
        <v>0</v>
      </c>
      <c r="U212" s="134">
        <v>0</v>
      </c>
      <c r="V212" s="134">
        <f>U212*H212</f>
        <v>0</v>
      </c>
      <c r="W212" s="134">
        <v>0</v>
      </c>
      <c r="X212" s="135">
        <f>W212*H212</f>
        <v>0</v>
      </c>
      <c r="AR212" s="136" t="s">
        <v>149</v>
      </c>
      <c r="AT212" s="136" t="s">
        <v>145</v>
      </c>
      <c r="AU212" s="136" t="s">
        <v>152</v>
      </c>
      <c r="AY212" s="15" t="s">
        <v>140</v>
      </c>
      <c r="BE212" s="137">
        <f>IF(O212="základní",K212,0)</f>
        <v>0</v>
      </c>
      <c r="BF212" s="137">
        <f>IF(O212="snížená",K212,0)</f>
        <v>0</v>
      </c>
      <c r="BG212" s="137">
        <f>IF(O212="zákl. přenesená",K212,0)</f>
        <v>0</v>
      </c>
      <c r="BH212" s="137">
        <f>IF(O212="sníž. přenesená",K212,0)</f>
        <v>0</v>
      </c>
      <c r="BI212" s="137">
        <f>IF(O212="nulová",K212,0)</f>
        <v>0</v>
      </c>
      <c r="BJ212" s="15" t="s">
        <v>80</v>
      </c>
      <c r="BK212" s="137">
        <f>ROUND(P212*H212,2)</f>
        <v>0</v>
      </c>
      <c r="BL212" s="15" t="s">
        <v>149</v>
      </c>
      <c r="BM212" s="136" t="s">
        <v>442</v>
      </c>
    </row>
    <row r="213" spans="2:65" s="11" customFormat="1" ht="20.85" customHeight="1" x14ac:dyDescent="0.2">
      <c r="B213" s="111"/>
      <c r="D213" s="112" t="s">
        <v>71</v>
      </c>
      <c r="E213" s="122" t="s">
        <v>443</v>
      </c>
      <c r="F213" s="122" t="s">
        <v>444</v>
      </c>
      <c r="I213" s="114"/>
      <c r="J213" s="114"/>
      <c r="K213" s="123">
        <f>BK213</f>
        <v>0</v>
      </c>
      <c r="M213" s="111"/>
      <c r="N213" s="116"/>
      <c r="Q213" s="117">
        <f>Q214+SUM(Q215:Q218)+Q220</f>
        <v>0</v>
      </c>
      <c r="R213" s="117">
        <f>R214+SUM(R215:R218)+R220</f>
        <v>0</v>
      </c>
      <c r="T213" s="118">
        <f>T214+SUM(T215:T218)+T220</f>
        <v>0</v>
      </c>
      <c r="V213" s="118">
        <f>V214+SUM(V215:V218)+V220</f>
        <v>0</v>
      </c>
      <c r="X213" s="119">
        <f>X214+SUM(X215:X218)+X220</f>
        <v>0</v>
      </c>
      <c r="AR213" s="112" t="s">
        <v>152</v>
      </c>
      <c r="AT213" s="120" t="s">
        <v>71</v>
      </c>
      <c r="AU213" s="120" t="s">
        <v>82</v>
      </c>
      <c r="AY213" s="112" t="s">
        <v>140</v>
      </c>
      <c r="BK213" s="121">
        <f>BK214+SUM(BK215:BK218)+BK220</f>
        <v>0</v>
      </c>
    </row>
    <row r="214" spans="2:65" s="1" customFormat="1" ht="16.5" customHeight="1" x14ac:dyDescent="0.2">
      <c r="B214" s="30"/>
      <c r="C214" s="124" t="s">
        <v>263</v>
      </c>
      <c r="D214" s="124" t="s">
        <v>145</v>
      </c>
      <c r="E214" s="125" t="s">
        <v>445</v>
      </c>
      <c r="F214" s="126" t="s">
        <v>446</v>
      </c>
      <c r="G214" s="127" t="s">
        <v>447</v>
      </c>
      <c r="H214" s="128">
        <v>32</v>
      </c>
      <c r="I214" s="129"/>
      <c r="J214" s="129"/>
      <c r="K214" s="130">
        <f>ROUND(P214*H214,2)</f>
        <v>0</v>
      </c>
      <c r="L214" s="126" t="s">
        <v>20</v>
      </c>
      <c r="M214" s="30"/>
      <c r="N214" s="131" t="s">
        <v>20</v>
      </c>
      <c r="O214" s="132" t="s">
        <v>41</v>
      </c>
      <c r="P214" s="133">
        <f>I214+J214</f>
        <v>0</v>
      </c>
      <c r="Q214" s="133">
        <f>ROUND(I214*H214,2)</f>
        <v>0</v>
      </c>
      <c r="R214" s="133">
        <f>ROUND(J214*H214,2)</f>
        <v>0</v>
      </c>
      <c r="T214" s="134">
        <f>S214*H214</f>
        <v>0</v>
      </c>
      <c r="U214" s="134">
        <v>0</v>
      </c>
      <c r="V214" s="134">
        <f>U214*H214</f>
        <v>0</v>
      </c>
      <c r="W214" s="134">
        <v>0</v>
      </c>
      <c r="X214" s="135">
        <f>W214*H214</f>
        <v>0</v>
      </c>
      <c r="AR214" s="136" t="s">
        <v>448</v>
      </c>
      <c r="AT214" s="136" t="s">
        <v>145</v>
      </c>
      <c r="AU214" s="136" t="s">
        <v>139</v>
      </c>
      <c r="AY214" s="15" t="s">
        <v>140</v>
      </c>
      <c r="BE214" s="137">
        <f>IF(O214="základní",K214,0)</f>
        <v>0</v>
      </c>
      <c r="BF214" s="137">
        <f>IF(O214="snížená",K214,0)</f>
        <v>0</v>
      </c>
      <c r="BG214" s="137">
        <f>IF(O214="zákl. přenesená",K214,0)</f>
        <v>0</v>
      </c>
      <c r="BH214" s="137">
        <f>IF(O214="sníž. přenesená",K214,0)</f>
        <v>0</v>
      </c>
      <c r="BI214" s="137">
        <f>IF(O214="nulová",K214,0)</f>
        <v>0</v>
      </c>
      <c r="BJ214" s="15" t="s">
        <v>80</v>
      </c>
      <c r="BK214" s="137">
        <f>ROUND(P214*H214,2)</f>
        <v>0</v>
      </c>
      <c r="BL214" s="15" t="s">
        <v>448</v>
      </c>
      <c r="BM214" s="136" t="s">
        <v>449</v>
      </c>
    </row>
    <row r="215" spans="2:65" s="1" customFormat="1" ht="16.5" customHeight="1" x14ac:dyDescent="0.2">
      <c r="B215" s="30"/>
      <c r="C215" s="124" t="s">
        <v>450</v>
      </c>
      <c r="D215" s="124" t="s">
        <v>145</v>
      </c>
      <c r="E215" s="125" t="s">
        <v>451</v>
      </c>
      <c r="F215" s="126" t="s">
        <v>452</v>
      </c>
      <c r="G215" s="127" t="s">
        <v>447</v>
      </c>
      <c r="H215" s="128">
        <v>4</v>
      </c>
      <c r="I215" s="129"/>
      <c r="J215" s="129"/>
      <c r="K215" s="130">
        <f>ROUND(P215*H215,2)</f>
        <v>0</v>
      </c>
      <c r="L215" s="126" t="s">
        <v>20</v>
      </c>
      <c r="M215" s="30"/>
      <c r="N215" s="131" t="s">
        <v>20</v>
      </c>
      <c r="O215" s="132" t="s">
        <v>41</v>
      </c>
      <c r="P215" s="133">
        <f>I215+J215</f>
        <v>0</v>
      </c>
      <c r="Q215" s="133">
        <f>ROUND(I215*H215,2)</f>
        <v>0</v>
      </c>
      <c r="R215" s="133">
        <f>ROUND(J215*H215,2)</f>
        <v>0</v>
      </c>
      <c r="T215" s="134">
        <f>S215*H215</f>
        <v>0</v>
      </c>
      <c r="U215" s="134">
        <v>0</v>
      </c>
      <c r="V215" s="134">
        <f>U215*H215</f>
        <v>0</v>
      </c>
      <c r="W215" s="134">
        <v>0</v>
      </c>
      <c r="X215" s="135">
        <f>W215*H215</f>
        <v>0</v>
      </c>
      <c r="AR215" s="136" t="s">
        <v>448</v>
      </c>
      <c r="AT215" s="136" t="s">
        <v>145</v>
      </c>
      <c r="AU215" s="136" t="s">
        <v>139</v>
      </c>
      <c r="AY215" s="15" t="s">
        <v>140</v>
      </c>
      <c r="BE215" s="137">
        <f>IF(O215="základní",K215,0)</f>
        <v>0</v>
      </c>
      <c r="BF215" s="137">
        <f>IF(O215="snížená",K215,0)</f>
        <v>0</v>
      </c>
      <c r="BG215" s="137">
        <f>IF(O215="zákl. přenesená",K215,0)</f>
        <v>0</v>
      </c>
      <c r="BH215" s="137">
        <f>IF(O215="sníž. přenesená",K215,0)</f>
        <v>0</v>
      </c>
      <c r="BI215" s="137">
        <f>IF(O215="nulová",K215,0)</f>
        <v>0</v>
      </c>
      <c r="BJ215" s="15" t="s">
        <v>80</v>
      </c>
      <c r="BK215" s="137">
        <f>ROUND(P215*H215,2)</f>
        <v>0</v>
      </c>
      <c r="BL215" s="15" t="s">
        <v>448</v>
      </c>
      <c r="BM215" s="136" t="s">
        <v>453</v>
      </c>
    </row>
    <row r="216" spans="2:65" s="1" customFormat="1" ht="16.5" customHeight="1" x14ac:dyDescent="0.2">
      <c r="B216" s="30"/>
      <c r="C216" s="124" t="s">
        <v>270</v>
      </c>
      <c r="D216" s="124" t="s">
        <v>145</v>
      </c>
      <c r="E216" s="125" t="s">
        <v>454</v>
      </c>
      <c r="F216" s="126" t="s">
        <v>455</v>
      </c>
      <c r="G216" s="127" t="s">
        <v>447</v>
      </c>
      <c r="H216" s="128">
        <v>40</v>
      </c>
      <c r="I216" s="129"/>
      <c r="J216" s="129"/>
      <c r="K216" s="130">
        <f>ROUND(P216*H216,2)</f>
        <v>0</v>
      </c>
      <c r="L216" s="126" t="s">
        <v>20</v>
      </c>
      <c r="M216" s="30"/>
      <c r="N216" s="131" t="s">
        <v>20</v>
      </c>
      <c r="O216" s="132" t="s">
        <v>41</v>
      </c>
      <c r="P216" s="133">
        <f>I216+J216</f>
        <v>0</v>
      </c>
      <c r="Q216" s="133">
        <f>ROUND(I216*H216,2)</f>
        <v>0</v>
      </c>
      <c r="R216" s="133">
        <f>ROUND(J216*H216,2)</f>
        <v>0</v>
      </c>
      <c r="T216" s="134">
        <f>S216*H216</f>
        <v>0</v>
      </c>
      <c r="U216" s="134">
        <v>0</v>
      </c>
      <c r="V216" s="134">
        <f>U216*H216</f>
        <v>0</v>
      </c>
      <c r="W216" s="134">
        <v>0</v>
      </c>
      <c r="X216" s="135">
        <f>W216*H216</f>
        <v>0</v>
      </c>
      <c r="AR216" s="136" t="s">
        <v>448</v>
      </c>
      <c r="AT216" s="136" t="s">
        <v>145</v>
      </c>
      <c r="AU216" s="136" t="s">
        <v>139</v>
      </c>
      <c r="AY216" s="15" t="s">
        <v>140</v>
      </c>
      <c r="BE216" s="137">
        <f>IF(O216="základní",K216,0)</f>
        <v>0</v>
      </c>
      <c r="BF216" s="137">
        <f>IF(O216="snížená",K216,0)</f>
        <v>0</v>
      </c>
      <c r="BG216" s="137">
        <f>IF(O216="zákl. přenesená",K216,0)</f>
        <v>0</v>
      </c>
      <c r="BH216" s="137">
        <f>IF(O216="sníž. přenesená",K216,0)</f>
        <v>0</v>
      </c>
      <c r="BI216" s="137">
        <f>IF(O216="nulová",K216,0)</f>
        <v>0</v>
      </c>
      <c r="BJ216" s="15" t="s">
        <v>80</v>
      </c>
      <c r="BK216" s="137">
        <f>ROUND(P216*H216,2)</f>
        <v>0</v>
      </c>
      <c r="BL216" s="15" t="s">
        <v>448</v>
      </c>
      <c r="BM216" s="136" t="s">
        <v>456</v>
      </c>
    </row>
    <row r="217" spans="2:65" s="1" customFormat="1" ht="16.5" customHeight="1" x14ac:dyDescent="0.2">
      <c r="B217" s="30"/>
      <c r="C217" s="124" t="s">
        <v>457</v>
      </c>
      <c r="D217" s="124" t="s">
        <v>145</v>
      </c>
      <c r="E217" s="125" t="s">
        <v>458</v>
      </c>
      <c r="F217" s="126" t="s">
        <v>459</v>
      </c>
      <c r="G217" s="127" t="s">
        <v>447</v>
      </c>
      <c r="H217" s="128">
        <v>1</v>
      </c>
      <c r="I217" s="129"/>
      <c r="J217" s="129"/>
      <c r="K217" s="130">
        <f>ROUND(P217*H217,2)</f>
        <v>0</v>
      </c>
      <c r="L217" s="126" t="s">
        <v>20</v>
      </c>
      <c r="M217" s="30"/>
      <c r="N217" s="131" t="s">
        <v>20</v>
      </c>
      <c r="O217" s="132" t="s">
        <v>41</v>
      </c>
      <c r="P217" s="133">
        <f>I217+J217</f>
        <v>0</v>
      </c>
      <c r="Q217" s="133">
        <f>ROUND(I217*H217,2)</f>
        <v>0</v>
      </c>
      <c r="R217" s="133">
        <f>ROUND(J217*H217,2)</f>
        <v>0</v>
      </c>
      <c r="T217" s="134">
        <f>S217*H217</f>
        <v>0</v>
      </c>
      <c r="U217" s="134">
        <v>0</v>
      </c>
      <c r="V217" s="134">
        <f>U217*H217</f>
        <v>0</v>
      </c>
      <c r="W217" s="134">
        <v>0</v>
      </c>
      <c r="X217" s="135">
        <f>W217*H217</f>
        <v>0</v>
      </c>
      <c r="AR217" s="136" t="s">
        <v>448</v>
      </c>
      <c r="AT217" s="136" t="s">
        <v>145</v>
      </c>
      <c r="AU217" s="136" t="s">
        <v>139</v>
      </c>
      <c r="AY217" s="15" t="s">
        <v>140</v>
      </c>
      <c r="BE217" s="137">
        <f>IF(O217="základní",K217,0)</f>
        <v>0</v>
      </c>
      <c r="BF217" s="137">
        <f>IF(O217="snížená",K217,0)</f>
        <v>0</v>
      </c>
      <c r="BG217" s="137">
        <f>IF(O217="zákl. přenesená",K217,0)</f>
        <v>0</v>
      </c>
      <c r="BH217" s="137">
        <f>IF(O217="sníž. přenesená",K217,0)</f>
        <v>0</v>
      </c>
      <c r="BI217" s="137">
        <f>IF(O217="nulová",K217,0)</f>
        <v>0</v>
      </c>
      <c r="BJ217" s="15" t="s">
        <v>80</v>
      </c>
      <c r="BK217" s="137">
        <f>ROUND(P217*H217,2)</f>
        <v>0</v>
      </c>
      <c r="BL217" s="15" t="s">
        <v>448</v>
      </c>
      <c r="BM217" s="136" t="s">
        <v>460</v>
      </c>
    </row>
    <row r="218" spans="2:65" s="12" customFormat="1" ht="20.85" customHeight="1" x14ac:dyDescent="0.2">
      <c r="B218" s="138"/>
      <c r="D218" s="139" t="s">
        <v>71</v>
      </c>
      <c r="E218" s="139" t="s">
        <v>461</v>
      </c>
      <c r="F218" s="139" t="s">
        <v>462</v>
      </c>
      <c r="I218" s="140"/>
      <c r="J218" s="140"/>
      <c r="K218" s="141">
        <f>BK218</f>
        <v>0</v>
      </c>
      <c r="M218" s="138"/>
      <c r="N218" s="142"/>
      <c r="Q218" s="141">
        <f>Q219</f>
        <v>0</v>
      </c>
      <c r="R218" s="141">
        <f>R219</f>
        <v>0</v>
      </c>
      <c r="T218" s="143">
        <f>T219</f>
        <v>0</v>
      </c>
      <c r="V218" s="143">
        <f>V219</f>
        <v>0</v>
      </c>
      <c r="X218" s="144">
        <f>X219</f>
        <v>0</v>
      </c>
      <c r="AR218" s="139" t="s">
        <v>152</v>
      </c>
      <c r="AT218" s="145" t="s">
        <v>71</v>
      </c>
      <c r="AU218" s="145" t="s">
        <v>139</v>
      </c>
      <c r="AY218" s="139" t="s">
        <v>140</v>
      </c>
      <c r="BK218" s="146">
        <f>BK219</f>
        <v>0</v>
      </c>
    </row>
    <row r="219" spans="2:65" s="1" customFormat="1" ht="16.5" customHeight="1" x14ac:dyDescent="0.2">
      <c r="B219" s="30"/>
      <c r="C219" s="124" t="s">
        <v>274</v>
      </c>
      <c r="D219" s="124" t="s">
        <v>145</v>
      </c>
      <c r="E219" s="125" t="s">
        <v>463</v>
      </c>
      <c r="F219" s="126" t="s">
        <v>464</v>
      </c>
      <c r="G219" s="127" t="s">
        <v>447</v>
      </c>
      <c r="H219" s="128">
        <v>1</v>
      </c>
      <c r="I219" s="129"/>
      <c r="J219" s="129"/>
      <c r="K219" s="130">
        <f>ROUND(P219*H219,2)</f>
        <v>0</v>
      </c>
      <c r="L219" s="126" t="s">
        <v>20</v>
      </c>
      <c r="M219" s="30"/>
      <c r="N219" s="131" t="s">
        <v>20</v>
      </c>
      <c r="O219" s="132" t="s">
        <v>41</v>
      </c>
      <c r="P219" s="133">
        <f>I219+J219</f>
        <v>0</v>
      </c>
      <c r="Q219" s="133">
        <f>ROUND(I219*H219,2)</f>
        <v>0</v>
      </c>
      <c r="R219" s="133">
        <f>ROUND(J219*H219,2)</f>
        <v>0</v>
      </c>
      <c r="T219" s="134">
        <f>S219*H219</f>
        <v>0</v>
      </c>
      <c r="U219" s="134">
        <v>0</v>
      </c>
      <c r="V219" s="134">
        <f>U219*H219</f>
        <v>0</v>
      </c>
      <c r="W219" s="134">
        <v>0</v>
      </c>
      <c r="X219" s="135">
        <f>W219*H219</f>
        <v>0</v>
      </c>
      <c r="AR219" s="136" t="s">
        <v>448</v>
      </c>
      <c r="AT219" s="136" t="s">
        <v>145</v>
      </c>
      <c r="AU219" s="136" t="s">
        <v>152</v>
      </c>
      <c r="AY219" s="15" t="s">
        <v>140</v>
      </c>
      <c r="BE219" s="137">
        <f>IF(O219="základní",K219,0)</f>
        <v>0</v>
      </c>
      <c r="BF219" s="137">
        <f>IF(O219="snížená",K219,0)</f>
        <v>0</v>
      </c>
      <c r="BG219" s="137">
        <f>IF(O219="zákl. přenesená",K219,0)</f>
        <v>0</v>
      </c>
      <c r="BH219" s="137">
        <f>IF(O219="sníž. přenesená",K219,0)</f>
        <v>0</v>
      </c>
      <c r="BI219" s="137">
        <f>IF(O219="nulová",K219,0)</f>
        <v>0</v>
      </c>
      <c r="BJ219" s="15" t="s">
        <v>80</v>
      </c>
      <c r="BK219" s="137">
        <f>ROUND(P219*H219,2)</f>
        <v>0</v>
      </c>
      <c r="BL219" s="15" t="s">
        <v>448</v>
      </c>
      <c r="BM219" s="136" t="s">
        <v>465</v>
      </c>
    </row>
    <row r="220" spans="2:65" s="12" customFormat="1" ht="20.85" customHeight="1" x14ac:dyDescent="0.2">
      <c r="B220" s="138"/>
      <c r="D220" s="139" t="s">
        <v>71</v>
      </c>
      <c r="E220" s="139" t="s">
        <v>466</v>
      </c>
      <c r="F220" s="139" t="s">
        <v>467</v>
      </c>
      <c r="I220" s="140"/>
      <c r="J220" s="140"/>
      <c r="K220" s="141">
        <f>BK220</f>
        <v>0</v>
      </c>
      <c r="M220" s="138"/>
      <c r="N220" s="142"/>
      <c r="Q220" s="141">
        <f>Q221</f>
        <v>0</v>
      </c>
      <c r="R220" s="141">
        <f>R221</f>
        <v>0</v>
      </c>
      <c r="T220" s="143">
        <f>T221</f>
        <v>0</v>
      </c>
      <c r="V220" s="143">
        <f>V221</f>
        <v>0</v>
      </c>
      <c r="X220" s="144">
        <f>X221</f>
        <v>0</v>
      </c>
      <c r="AR220" s="139" t="s">
        <v>152</v>
      </c>
      <c r="AT220" s="145" t="s">
        <v>71</v>
      </c>
      <c r="AU220" s="145" t="s">
        <v>139</v>
      </c>
      <c r="AY220" s="139" t="s">
        <v>140</v>
      </c>
      <c r="BK220" s="146">
        <f>BK221</f>
        <v>0</v>
      </c>
    </row>
    <row r="221" spans="2:65" s="1" customFormat="1" ht="16.5" customHeight="1" x14ac:dyDescent="0.2">
      <c r="B221" s="30"/>
      <c r="C221" s="124" t="s">
        <v>468</v>
      </c>
      <c r="D221" s="124" t="s">
        <v>145</v>
      </c>
      <c r="E221" s="125" t="s">
        <v>469</v>
      </c>
      <c r="F221" s="126" t="s">
        <v>470</v>
      </c>
      <c r="G221" s="127" t="s">
        <v>447</v>
      </c>
      <c r="H221" s="128">
        <v>16</v>
      </c>
      <c r="I221" s="129"/>
      <c r="J221" s="129"/>
      <c r="K221" s="130">
        <f>ROUND(P221*H221,2)</f>
        <v>0</v>
      </c>
      <c r="L221" s="126" t="s">
        <v>20</v>
      </c>
      <c r="M221" s="30"/>
      <c r="N221" s="131" t="s">
        <v>20</v>
      </c>
      <c r="O221" s="132" t="s">
        <v>41</v>
      </c>
      <c r="P221" s="133">
        <f>I221+J221</f>
        <v>0</v>
      </c>
      <c r="Q221" s="133">
        <f>ROUND(I221*H221,2)</f>
        <v>0</v>
      </c>
      <c r="R221" s="133">
        <f>ROUND(J221*H221,2)</f>
        <v>0</v>
      </c>
      <c r="T221" s="134">
        <f>S221*H221</f>
        <v>0</v>
      </c>
      <c r="U221" s="134">
        <v>0</v>
      </c>
      <c r="V221" s="134">
        <f>U221*H221</f>
        <v>0</v>
      </c>
      <c r="W221" s="134">
        <v>0</v>
      </c>
      <c r="X221" s="135">
        <f>W221*H221</f>
        <v>0</v>
      </c>
      <c r="AR221" s="136" t="s">
        <v>448</v>
      </c>
      <c r="AT221" s="136" t="s">
        <v>145</v>
      </c>
      <c r="AU221" s="136" t="s">
        <v>152</v>
      </c>
      <c r="AY221" s="15" t="s">
        <v>140</v>
      </c>
      <c r="BE221" s="137">
        <f>IF(O221="základní",K221,0)</f>
        <v>0</v>
      </c>
      <c r="BF221" s="137">
        <f>IF(O221="snížená",K221,0)</f>
        <v>0</v>
      </c>
      <c r="BG221" s="137">
        <f>IF(O221="zákl. přenesená",K221,0)</f>
        <v>0</v>
      </c>
      <c r="BH221" s="137">
        <f>IF(O221="sníž. přenesená",K221,0)</f>
        <v>0</v>
      </c>
      <c r="BI221" s="137">
        <f>IF(O221="nulová",K221,0)</f>
        <v>0</v>
      </c>
      <c r="BJ221" s="15" t="s">
        <v>80</v>
      </c>
      <c r="BK221" s="137">
        <f>ROUND(P221*H221,2)</f>
        <v>0</v>
      </c>
      <c r="BL221" s="15" t="s">
        <v>448</v>
      </c>
      <c r="BM221" s="136" t="s">
        <v>471</v>
      </c>
    </row>
    <row r="222" spans="2:65" s="11" customFormat="1" ht="22.9" customHeight="1" x14ac:dyDescent="0.2">
      <c r="B222" s="111"/>
      <c r="D222" s="112" t="s">
        <v>71</v>
      </c>
      <c r="E222" s="122" t="s">
        <v>472</v>
      </c>
      <c r="F222" s="122" t="s">
        <v>473</v>
      </c>
      <c r="I222" s="114"/>
      <c r="J222" s="114"/>
      <c r="K222" s="123">
        <f>BK222</f>
        <v>0</v>
      </c>
      <c r="M222" s="111"/>
      <c r="N222" s="116"/>
      <c r="Q222" s="117">
        <f>SUM(Q223:Q226)</f>
        <v>0</v>
      </c>
      <c r="R222" s="117">
        <f>SUM(R223:R226)</f>
        <v>0</v>
      </c>
      <c r="T222" s="118">
        <f>SUM(T223:T226)</f>
        <v>0</v>
      </c>
      <c r="V222" s="118">
        <f>SUM(V223:V226)</f>
        <v>0</v>
      </c>
      <c r="X222" s="119">
        <f>SUM(X223:X226)</f>
        <v>0</v>
      </c>
      <c r="AR222" s="112" t="s">
        <v>139</v>
      </c>
      <c r="AT222" s="120" t="s">
        <v>71</v>
      </c>
      <c r="AU222" s="120" t="s">
        <v>80</v>
      </c>
      <c r="AY222" s="112" t="s">
        <v>140</v>
      </c>
      <c r="BK222" s="121">
        <f>SUM(BK223:BK226)</f>
        <v>0</v>
      </c>
    </row>
    <row r="223" spans="2:65" s="1" customFormat="1" ht="16.5" customHeight="1" x14ac:dyDescent="0.2">
      <c r="B223" s="30"/>
      <c r="C223" s="124" t="s">
        <v>277</v>
      </c>
      <c r="D223" s="124" t="s">
        <v>145</v>
      </c>
      <c r="E223" s="125" t="s">
        <v>474</v>
      </c>
      <c r="F223" s="126" t="s">
        <v>475</v>
      </c>
      <c r="G223" s="127" t="s">
        <v>476</v>
      </c>
      <c r="H223" s="128">
        <v>1</v>
      </c>
      <c r="I223" s="129"/>
      <c r="J223" s="129"/>
      <c r="K223" s="130">
        <f>ROUND(P223*H223,2)</f>
        <v>0</v>
      </c>
      <c r="L223" s="126" t="s">
        <v>20</v>
      </c>
      <c r="M223" s="30"/>
      <c r="N223" s="131" t="s">
        <v>20</v>
      </c>
      <c r="O223" s="132" t="s">
        <v>41</v>
      </c>
      <c r="P223" s="133">
        <f>I223+J223</f>
        <v>0</v>
      </c>
      <c r="Q223" s="133">
        <f>ROUND(I223*H223,2)</f>
        <v>0</v>
      </c>
      <c r="R223" s="133">
        <f>ROUND(J223*H223,2)</f>
        <v>0</v>
      </c>
      <c r="T223" s="134">
        <f>S223*H223</f>
        <v>0</v>
      </c>
      <c r="U223" s="134">
        <v>0</v>
      </c>
      <c r="V223" s="134">
        <f>U223*H223</f>
        <v>0</v>
      </c>
      <c r="W223" s="134">
        <v>0</v>
      </c>
      <c r="X223" s="135">
        <f>W223*H223</f>
        <v>0</v>
      </c>
      <c r="AR223" s="136" t="s">
        <v>149</v>
      </c>
      <c r="AT223" s="136" t="s">
        <v>145</v>
      </c>
      <c r="AU223" s="136" t="s">
        <v>82</v>
      </c>
      <c r="AY223" s="15" t="s">
        <v>140</v>
      </c>
      <c r="BE223" s="137">
        <f>IF(O223="základní",K223,0)</f>
        <v>0</v>
      </c>
      <c r="BF223" s="137">
        <f>IF(O223="snížená",K223,0)</f>
        <v>0</v>
      </c>
      <c r="BG223" s="137">
        <f>IF(O223="zákl. přenesená",K223,0)</f>
        <v>0</v>
      </c>
      <c r="BH223" s="137">
        <f>IF(O223="sníž. přenesená",K223,0)</f>
        <v>0</v>
      </c>
      <c r="BI223" s="137">
        <f>IF(O223="nulová",K223,0)</f>
        <v>0</v>
      </c>
      <c r="BJ223" s="15" t="s">
        <v>80</v>
      </c>
      <c r="BK223" s="137">
        <f>ROUND(P223*H223,2)</f>
        <v>0</v>
      </c>
      <c r="BL223" s="15" t="s">
        <v>149</v>
      </c>
      <c r="BM223" s="136" t="s">
        <v>477</v>
      </c>
    </row>
    <row r="224" spans="2:65" s="1" customFormat="1" ht="16.5" customHeight="1" x14ac:dyDescent="0.2">
      <c r="B224" s="30"/>
      <c r="C224" s="124" t="s">
        <v>478</v>
      </c>
      <c r="D224" s="124" t="s">
        <v>145</v>
      </c>
      <c r="E224" s="125" t="s">
        <v>479</v>
      </c>
      <c r="F224" s="126" t="s">
        <v>480</v>
      </c>
      <c r="G224" s="127" t="s">
        <v>476</v>
      </c>
      <c r="H224" s="128">
        <v>1</v>
      </c>
      <c r="I224" s="129"/>
      <c r="J224" s="129"/>
      <c r="K224" s="130">
        <f>ROUND(P224*H224,2)</f>
        <v>0</v>
      </c>
      <c r="L224" s="126" t="s">
        <v>20</v>
      </c>
      <c r="M224" s="30"/>
      <c r="N224" s="131" t="s">
        <v>20</v>
      </c>
      <c r="O224" s="132" t="s">
        <v>41</v>
      </c>
      <c r="P224" s="133">
        <f>I224+J224</f>
        <v>0</v>
      </c>
      <c r="Q224" s="133">
        <f>ROUND(I224*H224,2)</f>
        <v>0</v>
      </c>
      <c r="R224" s="133">
        <f>ROUND(J224*H224,2)</f>
        <v>0</v>
      </c>
      <c r="T224" s="134">
        <f>S224*H224</f>
        <v>0</v>
      </c>
      <c r="U224" s="134">
        <v>0</v>
      </c>
      <c r="V224" s="134">
        <f>U224*H224</f>
        <v>0</v>
      </c>
      <c r="W224" s="134">
        <v>0</v>
      </c>
      <c r="X224" s="135">
        <f>W224*H224</f>
        <v>0</v>
      </c>
      <c r="AR224" s="136" t="s">
        <v>149</v>
      </c>
      <c r="AT224" s="136" t="s">
        <v>145</v>
      </c>
      <c r="AU224" s="136" t="s">
        <v>82</v>
      </c>
      <c r="AY224" s="15" t="s">
        <v>140</v>
      </c>
      <c r="BE224" s="137">
        <f>IF(O224="základní",K224,0)</f>
        <v>0</v>
      </c>
      <c r="BF224" s="137">
        <f>IF(O224="snížená",K224,0)</f>
        <v>0</v>
      </c>
      <c r="BG224" s="137">
        <f>IF(O224="zákl. přenesená",K224,0)</f>
        <v>0</v>
      </c>
      <c r="BH224" s="137">
        <f>IF(O224="sníž. přenesená",K224,0)</f>
        <v>0</v>
      </c>
      <c r="BI224" s="137">
        <f>IF(O224="nulová",K224,0)</f>
        <v>0</v>
      </c>
      <c r="BJ224" s="15" t="s">
        <v>80</v>
      </c>
      <c r="BK224" s="137">
        <f>ROUND(P224*H224,2)</f>
        <v>0</v>
      </c>
      <c r="BL224" s="15" t="s">
        <v>149</v>
      </c>
      <c r="BM224" s="136" t="s">
        <v>481</v>
      </c>
    </row>
    <row r="225" spans="2:65" s="1" customFormat="1" ht="16.5" customHeight="1" x14ac:dyDescent="0.2">
      <c r="B225" s="30"/>
      <c r="C225" s="124" t="s">
        <v>284</v>
      </c>
      <c r="D225" s="124" t="s">
        <v>145</v>
      </c>
      <c r="E225" s="125" t="s">
        <v>482</v>
      </c>
      <c r="F225" s="126" t="s">
        <v>483</v>
      </c>
      <c r="G225" s="127" t="s">
        <v>476</v>
      </c>
      <c r="H225" s="128">
        <v>1</v>
      </c>
      <c r="I225" s="129"/>
      <c r="J225" s="129"/>
      <c r="K225" s="130">
        <f>ROUND(P225*H225,2)</f>
        <v>0</v>
      </c>
      <c r="L225" s="126" t="s">
        <v>20</v>
      </c>
      <c r="M225" s="30"/>
      <c r="N225" s="131" t="s">
        <v>20</v>
      </c>
      <c r="O225" s="132" t="s">
        <v>41</v>
      </c>
      <c r="P225" s="133">
        <f>I225+J225</f>
        <v>0</v>
      </c>
      <c r="Q225" s="133">
        <f>ROUND(I225*H225,2)</f>
        <v>0</v>
      </c>
      <c r="R225" s="133">
        <f>ROUND(J225*H225,2)</f>
        <v>0</v>
      </c>
      <c r="T225" s="134">
        <f>S225*H225</f>
        <v>0</v>
      </c>
      <c r="U225" s="134">
        <v>0</v>
      </c>
      <c r="V225" s="134">
        <f>U225*H225</f>
        <v>0</v>
      </c>
      <c r="W225" s="134">
        <v>0</v>
      </c>
      <c r="X225" s="135">
        <f>W225*H225</f>
        <v>0</v>
      </c>
      <c r="AR225" s="136" t="s">
        <v>149</v>
      </c>
      <c r="AT225" s="136" t="s">
        <v>145</v>
      </c>
      <c r="AU225" s="136" t="s">
        <v>82</v>
      </c>
      <c r="AY225" s="15" t="s">
        <v>140</v>
      </c>
      <c r="BE225" s="137">
        <f>IF(O225="základní",K225,0)</f>
        <v>0</v>
      </c>
      <c r="BF225" s="137">
        <f>IF(O225="snížená",K225,0)</f>
        <v>0</v>
      </c>
      <c r="BG225" s="137">
        <f>IF(O225="zákl. přenesená",K225,0)</f>
        <v>0</v>
      </c>
      <c r="BH225" s="137">
        <f>IF(O225="sníž. přenesená",K225,0)</f>
        <v>0</v>
      </c>
      <c r="BI225" s="137">
        <f>IF(O225="nulová",K225,0)</f>
        <v>0</v>
      </c>
      <c r="BJ225" s="15" t="s">
        <v>80</v>
      </c>
      <c r="BK225" s="137">
        <f>ROUND(P225*H225,2)</f>
        <v>0</v>
      </c>
      <c r="BL225" s="15" t="s">
        <v>149</v>
      </c>
      <c r="BM225" s="136" t="s">
        <v>484</v>
      </c>
    </row>
    <row r="226" spans="2:65" s="1" customFormat="1" ht="16.5" customHeight="1" x14ac:dyDescent="0.2">
      <c r="B226" s="30"/>
      <c r="C226" s="124" t="s">
        <v>485</v>
      </c>
      <c r="D226" s="124" t="s">
        <v>145</v>
      </c>
      <c r="E226" s="125" t="s">
        <v>486</v>
      </c>
      <c r="F226" s="126" t="s">
        <v>487</v>
      </c>
      <c r="G226" s="127" t="s">
        <v>476</v>
      </c>
      <c r="H226" s="128">
        <v>1</v>
      </c>
      <c r="I226" s="129"/>
      <c r="J226" s="129"/>
      <c r="K226" s="130">
        <f>ROUND(P226*H226,2)</f>
        <v>0</v>
      </c>
      <c r="L226" s="126" t="s">
        <v>20</v>
      </c>
      <c r="M226" s="30"/>
      <c r="N226" s="147" t="s">
        <v>20</v>
      </c>
      <c r="O226" s="148" t="s">
        <v>41</v>
      </c>
      <c r="P226" s="149">
        <f>I226+J226</f>
        <v>0</v>
      </c>
      <c r="Q226" s="149">
        <f>ROUND(I226*H226,2)</f>
        <v>0</v>
      </c>
      <c r="R226" s="149">
        <f>ROUND(J226*H226,2)</f>
        <v>0</v>
      </c>
      <c r="S226" s="150"/>
      <c r="T226" s="151">
        <f>S226*H226</f>
        <v>0</v>
      </c>
      <c r="U226" s="151">
        <v>0</v>
      </c>
      <c r="V226" s="151">
        <f>U226*H226</f>
        <v>0</v>
      </c>
      <c r="W226" s="151">
        <v>0</v>
      </c>
      <c r="X226" s="152">
        <f>W226*H226</f>
        <v>0</v>
      </c>
      <c r="AR226" s="136" t="s">
        <v>149</v>
      </c>
      <c r="AT226" s="136" t="s">
        <v>145</v>
      </c>
      <c r="AU226" s="136" t="s">
        <v>82</v>
      </c>
      <c r="AY226" s="15" t="s">
        <v>140</v>
      </c>
      <c r="BE226" s="137">
        <f>IF(O226="základní",K226,0)</f>
        <v>0</v>
      </c>
      <c r="BF226" s="137">
        <f>IF(O226="snížená",K226,0)</f>
        <v>0</v>
      </c>
      <c r="BG226" s="137">
        <f>IF(O226="zákl. přenesená",K226,0)</f>
        <v>0</v>
      </c>
      <c r="BH226" s="137">
        <f>IF(O226="sníž. přenesená",K226,0)</f>
        <v>0</v>
      </c>
      <c r="BI226" s="137">
        <f>IF(O226="nulová",K226,0)</f>
        <v>0</v>
      </c>
      <c r="BJ226" s="15" t="s">
        <v>80</v>
      </c>
      <c r="BK226" s="137">
        <f>ROUND(P226*H226,2)</f>
        <v>0</v>
      </c>
      <c r="BL226" s="15" t="s">
        <v>149</v>
      </c>
      <c r="BM226" s="136" t="s">
        <v>488</v>
      </c>
    </row>
    <row r="227" spans="2:65" s="1" customFormat="1" ht="6.95" customHeight="1" x14ac:dyDescent="0.2">
      <c r="B227" s="38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0"/>
    </row>
  </sheetData>
  <sheetProtection algorithmName="SHA-512" hashValue="UpTveZXspSAB4MqA444wwYaBS7tBQoRSUn0NNmPYGP1KVddhEFOPWLoF8ZjbH826DxO9rqCTUusLuNhpvDkhlw==" saltValue="vsNbHHzH5akB2/ef8fDhNQ==" spinCount="100000" sheet="1" objects="1" scenarios="1" formatColumns="0" formatRows="0" autoFilter="0"/>
  <autoFilter ref="C107:L226" xr:uid="{00000000-0009-0000-0000-000001000000}"/>
  <mergeCells count="9">
    <mergeCell ref="E52:H52"/>
    <mergeCell ref="E98:H98"/>
    <mergeCell ref="E100:H100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63" zoomScale="110" zoomScaleNormal="110" workbookViewId="0">
      <selection activeCell="Q63" sqref="Q63"/>
    </sheetView>
  </sheetViews>
  <sheetFormatPr defaultRowHeight="11.25" x14ac:dyDescent="0.2"/>
  <cols>
    <col min="1" max="1" width="8.33203125" style="153" customWidth="1"/>
    <col min="2" max="2" width="1.6640625" style="153" customWidth="1"/>
    <col min="3" max="4" width="5" style="153" customWidth="1"/>
    <col min="5" max="5" width="11.6640625" style="153" customWidth="1"/>
    <col min="6" max="6" width="9.1640625" style="153" customWidth="1"/>
    <col min="7" max="7" width="5" style="153" customWidth="1"/>
    <col min="8" max="8" width="77.83203125" style="153" customWidth="1"/>
    <col min="9" max="10" width="20" style="153" customWidth="1"/>
    <col min="11" max="11" width="1.6640625" style="153" customWidth="1"/>
  </cols>
  <sheetData>
    <row r="1" spans="2:11" customFormat="1" ht="37.5" customHeight="1" x14ac:dyDescent="0.2"/>
    <row r="2" spans="2:11" customFormat="1" ht="7.5" customHeight="1" x14ac:dyDescent="0.2">
      <c r="B2" s="154"/>
      <c r="C2" s="155"/>
      <c r="D2" s="155"/>
      <c r="E2" s="155"/>
      <c r="F2" s="155"/>
      <c r="G2" s="155"/>
      <c r="H2" s="155"/>
      <c r="I2" s="155"/>
      <c r="J2" s="155"/>
      <c r="K2" s="156"/>
    </row>
    <row r="3" spans="2:11" s="13" customFormat="1" ht="45" customHeight="1" x14ac:dyDescent="0.2">
      <c r="B3" s="157"/>
      <c r="C3" s="281" t="s">
        <v>489</v>
      </c>
      <c r="D3" s="281"/>
      <c r="E3" s="281"/>
      <c r="F3" s="281"/>
      <c r="G3" s="281"/>
      <c r="H3" s="281"/>
      <c r="I3" s="281"/>
      <c r="J3" s="281"/>
      <c r="K3" s="158"/>
    </row>
    <row r="4" spans="2:11" customFormat="1" ht="25.5" customHeight="1" x14ac:dyDescent="0.3">
      <c r="B4" s="159"/>
      <c r="C4" s="280" t="s">
        <v>490</v>
      </c>
      <c r="D4" s="280"/>
      <c r="E4" s="280"/>
      <c r="F4" s="280"/>
      <c r="G4" s="280"/>
      <c r="H4" s="280"/>
      <c r="I4" s="280"/>
      <c r="J4" s="280"/>
      <c r="K4" s="160"/>
    </row>
    <row r="5" spans="2:11" customFormat="1" ht="5.25" customHeight="1" x14ac:dyDescent="0.2">
      <c r="B5" s="159"/>
      <c r="C5" s="161"/>
      <c r="D5" s="161"/>
      <c r="E5" s="161"/>
      <c r="F5" s="161"/>
      <c r="G5" s="161"/>
      <c r="H5" s="161"/>
      <c r="I5" s="161"/>
      <c r="J5" s="161"/>
      <c r="K5" s="160"/>
    </row>
    <row r="6" spans="2:11" customFormat="1" ht="15" customHeight="1" x14ac:dyDescent="0.2">
      <c r="B6" s="159"/>
      <c r="C6" s="279" t="s">
        <v>491</v>
      </c>
      <c r="D6" s="279"/>
      <c r="E6" s="279"/>
      <c r="F6" s="279"/>
      <c r="G6" s="279"/>
      <c r="H6" s="279"/>
      <c r="I6" s="279"/>
      <c r="J6" s="279"/>
      <c r="K6" s="160"/>
    </row>
    <row r="7" spans="2:11" customFormat="1" ht="15" customHeight="1" x14ac:dyDescent="0.2">
      <c r="B7" s="163"/>
      <c r="C7" s="279" t="s">
        <v>492</v>
      </c>
      <c r="D7" s="279"/>
      <c r="E7" s="279"/>
      <c r="F7" s="279"/>
      <c r="G7" s="279"/>
      <c r="H7" s="279"/>
      <c r="I7" s="279"/>
      <c r="J7" s="279"/>
      <c r="K7" s="160"/>
    </row>
    <row r="8" spans="2:11" customFormat="1" ht="12.75" customHeight="1" x14ac:dyDescent="0.2">
      <c r="B8" s="163"/>
      <c r="C8" s="162"/>
      <c r="D8" s="162"/>
      <c r="E8" s="162"/>
      <c r="F8" s="162"/>
      <c r="G8" s="162"/>
      <c r="H8" s="162"/>
      <c r="I8" s="162"/>
      <c r="J8" s="162"/>
      <c r="K8" s="160"/>
    </row>
    <row r="9" spans="2:11" customFormat="1" ht="15" customHeight="1" x14ac:dyDescent="0.2">
      <c r="B9" s="163"/>
      <c r="C9" s="279" t="s">
        <v>493</v>
      </c>
      <c r="D9" s="279"/>
      <c r="E9" s="279"/>
      <c r="F9" s="279"/>
      <c r="G9" s="279"/>
      <c r="H9" s="279"/>
      <c r="I9" s="279"/>
      <c r="J9" s="279"/>
      <c r="K9" s="160"/>
    </row>
    <row r="10" spans="2:11" customFormat="1" ht="15" customHeight="1" x14ac:dyDescent="0.2">
      <c r="B10" s="163"/>
      <c r="C10" s="162"/>
      <c r="D10" s="279" t="s">
        <v>494</v>
      </c>
      <c r="E10" s="279"/>
      <c r="F10" s="279"/>
      <c r="G10" s="279"/>
      <c r="H10" s="279"/>
      <c r="I10" s="279"/>
      <c r="J10" s="279"/>
      <c r="K10" s="160"/>
    </row>
    <row r="11" spans="2:11" customFormat="1" ht="15" customHeight="1" x14ac:dyDescent="0.2">
      <c r="B11" s="163"/>
      <c r="C11" s="164"/>
      <c r="D11" s="279" t="s">
        <v>495</v>
      </c>
      <c r="E11" s="279"/>
      <c r="F11" s="279"/>
      <c r="G11" s="279"/>
      <c r="H11" s="279"/>
      <c r="I11" s="279"/>
      <c r="J11" s="279"/>
      <c r="K11" s="160"/>
    </row>
    <row r="12" spans="2:11" customFormat="1" ht="15" customHeight="1" x14ac:dyDescent="0.2">
      <c r="B12" s="163"/>
      <c r="C12" s="164"/>
      <c r="D12" s="162"/>
      <c r="E12" s="162"/>
      <c r="F12" s="162"/>
      <c r="G12" s="162"/>
      <c r="H12" s="162"/>
      <c r="I12" s="162"/>
      <c r="J12" s="162"/>
      <c r="K12" s="160"/>
    </row>
    <row r="13" spans="2:11" customFormat="1" ht="15" customHeight="1" x14ac:dyDescent="0.2">
      <c r="B13" s="163"/>
      <c r="C13" s="164"/>
      <c r="D13" s="165" t="s">
        <v>496</v>
      </c>
      <c r="E13" s="162"/>
      <c r="F13" s="162"/>
      <c r="G13" s="162"/>
      <c r="H13" s="162"/>
      <c r="I13" s="162"/>
      <c r="J13" s="162"/>
      <c r="K13" s="160"/>
    </row>
    <row r="14" spans="2:11" customFormat="1" ht="12.75" customHeight="1" x14ac:dyDescent="0.2">
      <c r="B14" s="163"/>
      <c r="C14" s="164"/>
      <c r="D14" s="164"/>
      <c r="E14" s="164"/>
      <c r="F14" s="164"/>
      <c r="G14" s="164"/>
      <c r="H14" s="164"/>
      <c r="I14" s="164"/>
      <c r="J14" s="164"/>
      <c r="K14" s="160"/>
    </row>
    <row r="15" spans="2:11" customFormat="1" ht="15" customHeight="1" x14ac:dyDescent="0.2">
      <c r="B15" s="163"/>
      <c r="C15" s="164"/>
      <c r="D15" s="279" t="s">
        <v>497</v>
      </c>
      <c r="E15" s="279"/>
      <c r="F15" s="279"/>
      <c r="G15" s="279"/>
      <c r="H15" s="279"/>
      <c r="I15" s="279"/>
      <c r="J15" s="279"/>
      <c r="K15" s="160"/>
    </row>
    <row r="16" spans="2:11" customFormat="1" ht="15" customHeight="1" x14ac:dyDescent="0.2">
      <c r="B16" s="163"/>
      <c r="C16" s="164"/>
      <c r="D16" s="279" t="s">
        <v>498</v>
      </c>
      <c r="E16" s="279"/>
      <c r="F16" s="279"/>
      <c r="G16" s="279"/>
      <c r="H16" s="279"/>
      <c r="I16" s="279"/>
      <c r="J16" s="279"/>
      <c r="K16" s="160"/>
    </row>
    <row r="17" spans="2:11" customFormat="1" ht="15" customHeight="1" x14ac:dyDescent="0.2">
      <c r="B17" s="163"/>
      <c r="C17" s="164"/>
      <c r="D17" s="279" t="s">
        <v>499</v>
      </c>
      <c r="E17" s="279"/>
      <c r="F17" s="279"/>
      <c r="G17" s="279"/>
      <c r="H17" s="279"/>
      <c r="I17" s="279"/>
      <c r="J17" s="279"/>
      <c r="K17" s="160"/>
    </row>
    <row r="18" spans="2:11" customFormat="1" ht="15" customHeight="1" x14ac:dyDescent="0.2">
      <c r="B18" s="163"/>
      <c r="C18" s="164"/>
      <c r="D18" s="164"/>
      <c r="E18" s="166" t="s">
        <v>79</v>
      </c>
      <c r="F18" s="279" t="s">
        <v>500</v>
      </c>
      <c r="G18" s="279"/>
      <c r="H18" s="279"/>
      <c r="I18" s="279"/>
      <c r="J18" s="279"/>
      <c r="K18" s="160"/>
    </row>
    <row r="19" spans="2:11" customFormat="1" ht="15" customHeight="1" x14ac:dyDescent="0.2">
      <c r="B19" s="163"/>
      <c r="C19" s="164"/>
      <c r="D19" s="164"/>
      <c r="E19" s="166" t="s">
        <v>501</v>
      </c>
      <c r="F19" s="279" t="s">
        <v>502</v>
      </c>
      <c r="G19" s="279"/>
      <c r="H19" s="279"/>
      <c r="I19" s="279"/>
      <c r="J19" s="279"/>
      <c r="K19" s="160"/>
    </row>
    <row r="20" spans="2:11" customFormat="1" ht="15" customHeight="1" x14ac:dyDescent="0.2">
      <c r="B20" s="163"/>
      <c r="C20" s="164"/>
      <c r="D20" s="164"/>
      <c r="E20" s="166" t="s">
        <v>503</v>
      </c>
      <c r="F20" s="279" t="s">
        <v>504</v>
      </c>
      <c r="G20" s="279"/>
      <c r="H20" s="279"/>
      <c r="I20" s="279"/>
      <c r="J20" s="279"/>
      <c r="K20" s="160"/>
    </row>
    <row r="21" spans="2:11" customFormat="1" ht="15" customHeight="1" x14ac:dyDescent="0.2">
      <c r="B21" s="163"/>
      <c r="C21" s="164"/>
      <c r="D21" s="164"/>
      <c r="E21" s="166" t="s">
        <v>505</v>
      </c>
      <c r="F21" s="279" t="s">
        <v>506</v>
      </c>
      <c r="G21" s="279"/>
      <c r="H21" s="279"/>
      <c r="I21" s="279"/>
      <c r="J21" s="279"/>
      <c r="K21" s="160"/>
    </row>
    <row r="22" spans="2:11" customFormat="1" ht="15" customHeight="1" x14ac:dyDescent="0.2">
      <c r="B22" s="163"/>
      <c r="C22" s="164"/>
      <c r="D22" s="164"/>
      <c r="E22" s="166" t="s">
        <v>507</v>
      </c>
      <c r="F22" s="279" t="s">
        <v>508</v>
      </c>
      <c r="G22" s="279"/>
      <c r="H22" s="279"/>
      <c r="I22" s="279"/>
      <c r="J22" s="279"/>
      <c r="K22" s="160"/>
    </row>
    <row r="23" spans="2:11" customFormat="1" ht="15" customHeight="1" x14ac:dyDescent="0.2">
      <c r="B23" s="163"/>
      <c r="C23" s="164"/>
      <c r="D23" s="164"/>
      <c r="E23" s="166" t="s">
        <v>509</v>
      </c>
      <c r="F23" s="279" t="s">
        <v>510</v>
      </c>
      <c r="G23" s="279"/>
      <c r="H23" s="279"/>
      <c r="I23" s="279"/>
      <c r="J23" s="279"/>
      <c r="K23" s="160"/>
    </row>
    <row r="24" spans="2:11" customFormat="1" ht="12.75" customHeight="1" x14ac:dyDescent="0.2">
      <c r="B24" s="163"/>
      <c r="C24" s="164"/>
      <c r="D24" s="164"/>
      <c r="E24" s="164"/>
      <c r="F24" s="164"/>
      <c r="G24" s="164"/>
      <c r="H24" s="164"/>
      <c r="I24" s="164"/>
      <c r="J24" s="164"/>
      <c r="K24" s="160"/>
    </row>
    <row r="25" spans="2:11" customFormat="1" ht="15" customHeight="1" x14ac:dyDescent="0.2">
      <c r="B25" s="163"/>
      <c r="C25" s="279" t="s">
        <v>511</v>
      </c>
      <c r="D25" s="279"/>
      <c r="E25" s="279"/>
      <c r="F25" s="279"/>
      <c r="G25" s="279"/>
      <c r="H25" s="279"/>
      <c r="I25" s="279"/>
      <c r="J25" s="279"/>
      <c r="K25" s="160"/>
    </row>
    <row r="26" spans="2:11" customFormat="1" ht="15" customHeight="1" x14ac:dyDescent="0.2">
      <c r="B26" s="163"/>
      <c r="C26" s="279" t="s">
        <v>512</v>
      </c>
      <c r="D26" s="279"/>
      <c r="E26" s="279"/>
      <c r="F26" s="279"/>
      <c r="G26" s="279"/>
      <c r="H26" s="279"/>
      <c r="I26" s="279"/>
      <c r="J26" s="279"/>
      <c r="K26" s="160"/>
    </row>
    <row r="27" spans="2:11" customFormat="1" ht="15" customHeight="1" x14ac:dyDescent="0.2">
      <c r="B27" s="163"/>
      <c r="C27" s="162"/>
      <c r="D27" s="279" t="s">
        <v>513</v>
      </c>
      <c r="E27" s="279"/>
      <c r="F27" s="279"/>
      <c r="G27" s="279"/>
      <c r="H27" s="279"/>
      <c r="I27" s="279"/>
      <c r="J27" s="279"/>
      <c r="K27" s="160"/>
    </row>
    <row r="28" spans="2:11" customFormat="1" ht="15" customHeight="1" x14ac:dyDescent="0.2">
      <c r="B28" s="163"/>
      <c r="C28" s="164"/>
      <c r="D28" s="279" t="s">
        <v>514</v>
      </c>
      <c r="E28" s="279"/>
      <c r="F28" s="279"/>
      <c r="G28" s="279"/>
      <c r="H28" s="279"/>
      <c r="I28" s="279"/>
      <c r="J28" s="279"/>
      <c r="K28" s="160"/>
    </row>
    <row r="29" spans="2:11" customFormat="1" ht="12.75" customHeight="1" x14ac:dyDescent="0.2">
      <c r="B29" s="163"/>
      <c r="C29" s="164"/>
      <c r="D29" s="164"/>
      <c r="E29" s="164"/>
      <c r="F29" s="164"/>
      <c r="G29" s="164"/>
      <c r="H29" s="164"/>
      <c r="I29" s="164"/>
      <c r="J29" s="164"/>
      <c r="K29" s="160"/>
    </row>
    <row r="30" spans="2:11" customFormat="1" ht="15" customHeight="1" x14ac:dyDescent="0.2">
      <c r="B30" s="163"/>
      <c r="C30" s="164"/>
      <c r="D30" s="279" t="s">
        <v>515</v>
      </c>
      <c r="E30" s="279"/>
      <c r="F30" s="279"/>
      <c r="G30" s="279"/>
      <c r="H30" s="279"/>
      <c r="I30" s="279"/>
      <c r="J30" s="279"/>
      <c r="K30" s="160"/>
    </row>
    <row r="31" spans="2:11" customFormat="1" ht="15" customHeight="1" x14ac:dyDescent="0.2">
      <c r="B31" s="163"/>
      <c r="C31" s="164"/>
      <c r="D31" s="279" t="s">
        <v>516</v>
      </c>
      <c r="E31" s="279"/>
      <c r="F31" s="279"/>
      <c r="G31" s="279"/>
      <c r="H31" s="279"/>
      <c r="I31" s="279"/>
      <c r="J31" s="279"/>
      <c r="K31" s="160"/>
    </row>
    <row r="32" spans="2:11" customFormat="1" ht="12.75" customHeight="1" x14ac:dyDescent="0.2">
      <c r="B32" s="163"/>
      <c r="C32" s="164"/>
      <c r="D32" s="164"/>
      <c r="E32" s="164"/>
      <c r="F32" s="164"/>
      <c r="G32" s="164"/>
      <c r="H32" s="164"/>
      <c r="I32" s="164"/>
      <c r="J32" s="164"/>
      <c r="K32" s="160"/>
    </row>
    <row r="33" spans="2:11" customFormat="1" ht="15" customHeight="1" x14ac:dyDescent="0.2">
      <c r="B33" s="163"/>
      <c r="C33" s="164"/>
      <c r="D33" s="279" t="s">
        <v>517</v>
      </c>
      <c r="E33" s="279"/>
      <c r="F33" s="279"/>
      <c r="G33" s="279"/>
      <c r="H33" s="279"/>
      <c r="I33" s="279"/>
      <c r="J33" s="279"/>
      <c r="K33" s="160"/>
    </row>
    <row r="34" spans="2:11" customFormat="1" ht="15" customHeight="1" x14ac:dyDescent="0.2">
      <c r="B34" s="163"/>
      <c r="C34" s="164"/>
      <c r="D34" s="279" t="s">
        <v>518</v>
      </c>
      <c r="E34" s="279"/>
      <c r="F34" s="279"/>
      <c r="G34" s="279"/>
      <c r="H34" s="279"/>
      <c r="I34" s="279"/>
      <c r="J34" s="279"/>
      <c r="K34" s="160"/>
    </row>
    <row r="35" spans="2:11" customFormat="1" ht="15" customHeight="1" x14ac:dyDescent="0.2">
      <c r="B35" s="163"/>
      <c r="C35" s="164"/>
      <c r="D35" s="279" t="s">
        <v>519</v>
      </c>
      <c r="E35" s="279"/>
      <c r="F35" s="279"/>
      <c r="G35" s="279"/>
      <c r="H35" s="279"/>
      <c r="I35" s="279"/>
      <c r="J35" s="279"/>
      <c r="K35" s="160"/>
    </row>
    <row r="36" spans="2:11" customFormat="1" ht="15" customHeight="1" x14ac:dyDescent="0.2">
      <c r="B36" s="163"/>
      <c r="C36" s="164"/>
      <c r="D36" s="162"/>
      <c r="E36" s="165" t="s">
        <v>122</v>
      </c>
      <c r="F36" s="162"/>
      <c r="G36" s="279" t="s">
        <v>520</v>
      </c>
      <c r="H36" s="279"/>
      <c r="I36" s="279"/>
      <c r="J36" s="279"/>
      <c r="K36" s="160"/>
    </row>
    <row r="37" spans="2:11" customFormat="1" ht="30.75" customHeight="1" x14ac:dyDescent="0.2">
      <c r="B37" s="163"/>
      <c r="C37" s="164"/>
      <c r="D37" s="162"/>
      <c r="E37" s="165" t="s">
        <v>521</v>
      </c>
      <c r="F37" s="162"/>
      <c r="G37" s="279" t="s">
        <v>522</v>
      </c>
      <c r="H37" s="279"/>
      <c r="I37" s="279"/>
      <c r="J37" s="279"/>
      <c r="K37" s="160"/>
    </row>
    <row r="38" spans="2:11" customFormat="1" ht="15" customHeight="1" x14ac:dyDescent="0.2">
      <c r="B38" s="163"/>
      <c r="C38" s="164"/>
      <c r="D38" s="162"/>
      <c r="E38" s="165" t="s">
        <v>51</v>
      </c>
      <c r="F38" s="162"/>
      <c r="G38" s="279" t="s">
        <v>523</v>
      </c>
      <c r="H38" s="279"/>
      <c r="I38" s="279"/>
      <c r="J38" s="279"/>
      <c r="K38" s="160"/>
    </row>
    <row r="39" spans="2:11" customFormat="1" ht="15" customHeight="1" x14ac:dyDescent="0.2">
      <c r="B39" s="163"/>
      <c r="C39" s="164"/>
      <c r="D39" s="162"/>
      <c r="E39" s="165" t="s">
        <v>52</v>
      </c>
      <c r="F39" s="162"/>
      <c r="G39" s="279" t="s">
        <v>524</v>
      </c>
      <c r="H39" s="279"/>
      <c r="I39" s="279"/>
      <c r="J39" s="279"/>
      <c r="K39" s="160"/>
    </row>
    <row r="40" spans="2:11" customFormat="1" ht="15" customHeight="1" x14ac:dyDescent="0.2">
      <c r="B40" s="163"/>
      <c r="C40" s="164"/>
      <c r="D40" s="162"/>
      <c r="E40" s="165" t="s">
        <v>123</v>
      </c>
      <c r="F40" s="162"/>
      <c r="G40" s="279" t="s">
        <v>525</v>
      </c>
      <c r="H40" s="279"/>
      <c r="I40" s="279"/>
      <c r="J40" s="279"/>
      <c r="K40" s="160"/>
    </row>
    <row r="41" spans="2:11" customFormat="1" ht="15" customHeight="1" x14ac:dyDescent="0.2">
      <c r="B41" s="163"/>
      <c r="C41" s="164"/>
      <c r="D41" s="162"/>
      <c r="E41" s="165" t="s">
        <v>124</v>
      </c>
      <c r="F41" s="162"/>
      <c r="G41" s="279" t="s">
        <v>526</v>
      </c>
      <c r="H41" s="279"/>
      <c r="I41" s="279"/>
      <c r="J41" s="279"/>
      <c r="K41" s="160"/>
    </row>
    <row r="42" spans="2:11" customFormat="1" ht="15" customHeight="1" x14ac:dyDescent="0.2">
      <c r="B42" s="163"/>
      <c r="C42" s="164"/>
      <c r="D42" s="162"/>
      <c r="E42" s="165" t="s">
        <v>527</v>
      </c>
      <c r="F42" s="162"/>
      <c r="G42" s="279" t="s">
        <v>528</v>
      </c>
      <c r="H42" s="279"/>
      <c r="I42" s="279"/>
      <c r="J42" s="279"/>
      <c r="K42" s="160"/>
    </row>
    <row r="43" spans="2:11" customFormat="1" ht="15" customHeight="1" x14ac:dyDescent="0.2">
      <c r="B43" s="163"/>
      <c r="C43" s="164"/>
      <c r="D43" s="162"/>
      <c r="E43" s="165"/>
      <c r="F43" s="162"/>
      <c r="G43" s="279" t="s">
        <v>529</v>
      </c>
      <c r="H43" s="279"/>
      <c r="I43" s="279"/>
      <c r="J43" s="279"/>
      <c r="K43" s="160"/>
    </row>
    <row r="44" spans="2:11" customFormat="1" ht="15" customHeight="1" x14ac:dyDescent="0.2">
      <c r="B44" s="163"/>
      <c r="C44" s="164"/>
      <c r="D44" s="162"/>
      <c r="E44" s="165" t="s">
        <v>530</v>
      </c>
      <c r="F44" s="162"/>
      <c r="G44" s="279" t="s">
        <v>531</v>
      </c>
      <c r="H44" s="279"/>
      <c r="I44" s="279"/>
      <c r="J44" s="279"/>
      <c r="K44" s="160"/>
    </row>
    <row r="45" spans="2:11" customFormat="1" ht="15" customHeight="1" x14ac:dyDescent="0.2">
      <c r="B45" s="163"/>
      <c r="C45" s="164"/>
      <c r="D45" s="162"/>
      <c r="E45" s="165" t="s">
        <v>127</v>
      </c>
      <c r="F45" s="162"/>
      <c r="G45" s="279" t="s">
        <v>532</v>
      </c>
      <c r="H45" s="279"/>
      <c r="I45" s="279"/>
      <c r="J45" s="279"/>
      <c r="K45" s="160"/>
    </row>
    <row r="46" spans="2:11" customFormat="1" ht="12.75" customHeight="1" x14ac:dyDescent="0.2">
      <c r="B46" s="163"/>
      <c r="C46" s="164"/>
      <c r="D46" s="162"/>
      <c r="E46" s="162"/>
      <c r="F46" s="162"/>
      <c r="G46" s="162"/>
      <c r="H46" s="162"/>
      <c r="I46" s="162"/>
      <c r="J46" s="162"/>
      <c r="K46" s="160"/>
    </row>
    <row r="47" spans="2:11" customFormat="1" ht="15" customHeight="1" x14ac:dyDescent="0.2">
      <c r="B47" s="163"/>
      <c r="C47" s="164"/>
      <c r="D47" s="279" t="s">
        <v>533</v>
      </c>
      <c r="E47" s="279"/>
      <c r="F47" s="279"/>
      <c r="G47" s="279"/>
      <c r="H47" s="279"/>
      <c r="I47" s="279"/>
      <c r="J47" s="279"/>
      <c r="K47" s="160"/>
    </row>
    <row r="48" spans="2:11" customFormat="1" ht="15" customHeight="1" x14ac:dyDescent="0.2">
      <c r="B48" s="163"/>
      <c r="C48" s="164"/>
      <c r="D48" s="164"/>
      <c r="E48" s="279" t="s">
        <v>534</v>
      </c>
      <c r="F48" s="279"/>
      <c r="G48" s="279"/>
      <c r="H48" s="279"/>
      <c r="I48" s="279"/>
      <c r="J48" s="279"/>
      <c r="K48" s="160"/>
    </row>
    <row r="49" spans="2:11" customFormat="1" ht="15" customHeight="1" x14ac:dyDescent="0.2">
      <c r="B49" s="163"/>
      <c r="C49" s="164"/>
      <c r="D49" s="164"/>
      <c r="E49" s="279" t="s">
        <v>535</v>
      </c>
      <c r="F49" s="279"/>
      <c r="G49" s="279"/>
      <c r="H49" s="279"/>
      <c r="I49" s="279"/>
      <c r="J49" s="279"/>
      <c r="K49" s="160"/>
    </row>
    <row r="50" spans="2:11" customFormat="1" ht="15" customHeight="1" x14ac:dyDescent="0.2">
      <c r="B50" s="163"/>
      <c r="C50" s="164"/>
      <c r="D50" s="164"/>
      <c r="E50" s="279" t="s">
        <v>536</v>
      </c>
      <c r="F50" s="279"/>
      <c r="G50" s="279"/>
      <c r="H50" s="279"/>
      <c r="I50" s="279"/>
      <c r="J50" s="279"/>
      <c r="K50" s="160"/>
    </row>
    <row r="51" spans="2:11" customFormat="1" ht="15" customHeight="1" x14ac:dyDescent="0.2">
      <c r="B51" s="163"/>
      <c r="C51" s="164"/>
      <c r="D51" s="279" t="s">
        <v>537</v>
      </c>
      <c r="E51" s="279"/>
      <c r="F51" s="279"/>
      <c r="G51" s="279"/>
      <c r="H51" s="279"/>
      <c r="I51" s="279"/>
      <c r="J51" s="279"/>
      <c r="K51" s="160"/>
    </row>
    <row r="52" spans="2:11" customFormat="1" ht="25.5" customHeight="1" x14ac:dyDescent="0.3">
      <c r="B52" s="159"/>
      <c r="C52" s="280" t="s">
        <v>538</v>
      </c>
      <c r="D52" s="280"/>
      <c r="E52" s="280"/>
      <c r="F52" s="280"/>
      <c r="G52" s="280"/>
      <c r="H52" s="280"/>
      <c r="I52" s="280"/>
      <c r="J52" s="280"/>
      <c r="K52" s="160"/>
    </row>
    <row r="53" spans="2:11" customFormat="1" ht="5.25" customHeight="1" x14ac:dyDescent="0.2">
      <c r="B53" s="159"/>
      <c r="C53" s="161"/>
      <c r="D53" s="161"/>
      <c r="E53" s="161"/>
      <c r="F53" s="161"/>
      <c r="G53" s="161"/>
      <c r="H53" s="161"/>
      <c r="I53" s="161"/>
      <c r="J53" s="161"/>
      <c r="K53" s="160"/>
    </row>
    <row r="54" spans="2:11" customFormat="1" ht="15" customHeight="1" x14ac:dyDescent="0.2">
      <c r="B54" s="159"/>
      <c r="C54" s="279" t="s">
        <v>539</v>
      </c>
      <c r="D54" s="279"/>
      <c r="E54" s="279"/>
      <c r="F54" s="279"/>
      <c r="G54" s="279"/>
      <c r="H54" s="279"/>
      <c r="I54" s="279"/>
      <c r="J54" s="279"/>
      <c r="K54" s="160"/>
    </row>
    <row r="55" spans="2:11" customFormat="1" ht="15" customHeight="1" x14ac:dyDescent="0.2">
      <c r="B55" s="159"/>
      <c r="C55" s="279" t="s">
        <v>540</v>
      </c>
      <c r="D55" s="279"/>
      <c r="E55" s="279"/>
      <c r="F55" s="279"/>
      <c r="G55" s="279"/>
      <c r="H55" s="279"/>
      <c r="I55" s="279"/>
      <c r="J55" s="279"/>
      <c r="K55" s="160"/>
    </row>
    <row r="56" spans="2:11" customFormat="1" ht="12.75" customHeight="1" x14ac:dyDescent="0.2">
      <c r="B56" s="159"/>
      <c r="C56" s="162"/>
      <c r="D56" s="162"/>
      <c r="E56" s="162"/>
      <c r="F56" s="162"/>
      <c r="G56" s="162"/>
      <c r="H56" s="162"/>
      <c r="I56" s="162"/>
      <c r="J56" s="162"/>
      <c r="K56" s="160"/>
    </row>
    <row r="57" spans="2:11" customFormat="1" ht="15" customHeight="1" x14ac:dyDescent="0.2">
      <c r="B57" s="159"/>
      <c r="C57" s="279" t="s">
        <v>541</v>
      </c>
      <c r="D57" s="279"/>
      <c r="E57" s="279"/>
      <c r="F57" s="279"/>
      <c r="G57" s="279"/>
      <c r="H57" s="279"/>
      <c r="I57" s="279"/>
      <c r="J57" s="279"/>
      <c r="K57" s="160"/>
    </row>
    <row r="58" spans="2:11" customFormat="1" ht="15" customHeight="1" x14ac:dyDescent="0.2">
      <c r="B58" s="159"/>
      <c r="C58" s="164"/>
      <c r="D58" s="279" t="s">
        <v>542</v>
      </c>
      <c r="E58" s="279"/>
      <c r="F58" s="279"/>
      <c r="G58" s="279"/>
      <c r="H58" s="279"/>
      <c r="I58" s="279"/>
      <c r="J58" s="279"/>
      <c r="K58" s="160"/>
    </row>
    <row r="59" spans="2:11" customFormat="1" ht="15" customHeight="1" x14ac:dyDescent="0.2">
      <c r="B59" s="159"/>
      <c r="C59" s="164"/>
      <c r="D59" s="279" t="s">
        <v>543</v>
      </c>
      <c r="E59" s="279"/>
      <c r="F59" s="279"/>
      <c r="G59" s="279"/>
      <c r="H59" s="279"/>
      <c r="I59" s="279"/>
      <c r="J59" s="279"/>
      <c r="K59" s="160"/>
    </row>
    <row r="60" spans="2:11" customFormat="1" ht="15" customHeight="1" x14ac:dyDescent="0.2">
      <c r="B60" s="159"/>
      <c r="C60" s="164"/>
      <c r="D60" s="279" t="s">
        <v>544</v>
      </c>
      <c r="E60" s="279"/>
      <c r="F60" s="279"/>
      <c r="G60" s="279"/>
      <c r="H60" s="279"/>
      <c r="I60" s="279"/>
      <c r="J60" s="279"/>
      <c r="K60" s="160"/>
    </row>
    <row r="61" spans="2:11" customFormat="1" ht="15" customHeight="1" x14ac:dyDescent="0.2">
      <c r="B61" s="159"/>
      <c r="C61" s="164"/>
      <c r="D61" s="279" t="s">
        <v>545</v>
      </c>
      <c r="E61" s="279"/>
      <c r="F61" s="279"/>
      <c r="G61" s="279"/>
      <c r="H61" s="279"/>
      <c r="I61" s="279"/>
      <c r="J61" s="279"/>
      <c r="K61" s="160"/>
    </row>
    <row r="62" spans="2:11" customFormat="1" ht="15" customHeight="1" x14ac:dyDescent="0.2">
      <c r="B62" s="159"/>
      <c r="C62" s="164"/>
      <c r="D62" s="282" t="s">
        <v>546</v>
      </c>
      <c r="E62" s="282"/>
      <c r="F62" s="282"/>
      <c r="G62" s="282"/>
      <c r="H62" s="282"/>
      <c r="I62" s="282"/>
      <c r="J62" s="282"/>
      <c r="K62" s="160"/>
    </row>
    <row r="63" spans="2:11" customFormat="1" ht="15" customHeight="1" x14ac:dyDescent="0.2">
      <c r="B63" s="159"/>
      <c r="C63" s="164"/>
      <c r="D63" s="279" t="s">
        <v>547</v>
      </c>
      <c r="E63" s="279"/>
      <c r="F63" s="279"/>
      <c r="G63" s="279"/>
      <c r="H63" s="279"/>
      <c r="I63" s="279"/>
      <c r="J63" s="279"/>
      <c r="K63" s="160"/>
    </row>
    <row r="64" spans="2:11" customFormat="1" ht="12.75" customHeight="1" x14ac:dyDescent="0.2">
      <c r="B64" s="159"/>
      <c r="C64" s="164"/>
      <c r="D64" s="164"/>
      <c r="E64" s="167"/>
      <c r="F64" s="164"/>
      <c r="G64" s="164"/>
      <c r="H64" s="164"/>
      <c r="I64" s="164"/>
      <c r="J64" s="164"/>
      <c r="K64" s="160"/>
    </row>
    <row r="65" spans="2:11" customFormat="1" ht="15" customHeight="1" x14ac:dyDescent="0.2">
      <c r="B65" s="159"/>
      <c r="C65" s="164"/>
      <c r="D65" s="279" t="s">
        <v>548</v>
      </c>
      <c r="E65" s="279"/>
      <c r="F65" s="279"/>
      <c r="G65" s="279"/>
      <c r="H65" s="279"/>
      <c r="I65" s="279"/>
      <c r="J65" s="279"/>
      <c r="K65" s="160"/>
    </row>
    <row r="66" spans="2:11" customFormat="1" ht="15" customHeight="1" x14ac:dyDescent="0.2">
      <c r="B66" s="159"/>
      <c r="C66" s="164"/>
      <c r="D66" s="282" t="s">
        <v>549</v>
      </c>
      <c r="E66" s="282"/>
      <c r="F66" s="282"/>
      <c r="G66" s="282"/>
      <c r="H66" s="282"/>
      <c r="I66" s="282"/>
      <c r="J66" s="282"/>
      <c r="K66" s="160"/>
    </row>
    <row r="67" spans="2:11" customFormat="1" ht="15" customHeight="1" x14ac:dyDescent="0.2">
      <c r="B67" s="159"/>
      <c r="C67" s="164"/>
      <c r="D67" s="279" t="s">
        <v>550</v>
      </c>
      <c r="E67" s="279"/>
      <c r="F67" s="279"/>
      <c r="G67" s="279"/>
      <c r="H67" s="279"/>
      <c r="I67" s="279"/>
      <c r="J67" s="279"/>
      <c r="K67" s="160"/>
    </row>
    <row r="68" spans="2:11" customFormat="1" ht="15" customHeight="1" x14ac:dyDescent="0.2">
      <c r="B68" s="159"/>
      <c r="C68" s="164"/>
      <c r="D68" s="279" t="s">
        <v>551</v>
      </c>
      <c r="E68" s="279"/>
      <c r="F68" s="279"/>
      <c r="G68" s="279"/>
      <c r="H68" s="279"/>
      <c r="I68" s="279"/>
      <c r="J68" s="279"/>
      <c r="K68" s="160"/>
    </row>
    <row r="69" spans="2:11" customFormat="1" ht="15" customHeight="1" x14ac:dyDescent="0.2">
      <c r="B69" s="159"/>
      <c r="C69" s="164"/>
      <c r="D69" s="279" t="s">
        <v>552</v>
      </c>
      <c r="E69" s="279"/>
      <c r="F69" s="279"/>
      <c r="G69" s="279"/>
      <c r="H69" s="279"/>
      <c r="I69" s="279"/>
      <c r="J69" s="279"/>
      <c r="K69" s="160"/>
    </row>
    <row r="70" spans="2:11" customFormat="1" ht="15" customHeight="1" x14ac:dyDescent="0.2">
      <c r="B70" s="159"/>
      <c r="C70" s="164"/>
      <c r="D70" s="279" t="s">
        <v>553</v>
      </c>
      <c r="E70" s="279"/>
      <c r="F70" s="279"/>
      <c r="G70" s="279"/>
      <c r="H70" s="279"/>
      <c r="I70" s="279"/>
      <c r="J70" s="279"/>
      <c r="K70" s="160"/>
    </row>
    <row r="71" spans="2:11" customFormat="1" ht="12.75" customHeight="1" x14ac:dyDescent="0.2">
      <c r="B71" s="168"/>
      <c r="C71" s="169"/>
      <c r="D71" s="169"/>
      <c r="E71" s="169"/>
      <c r="F71" s="169"/>
      <c r="G71" s="169"/>
      <c r="H71" s="169"/>
      <c r="I71" s="169"/>
      <c r="J71" s="169"/>
      <c r="K71" s="170"/>
    </row>
    <row r="72" spans="2:11" customFormat="1" ht="18.75" customHeight="1" x14ac:dyDescent="0.2">
      <c r="B72" s="171"/>
      <c r="C72" s="171"/>
      <c r="D72" s="171"/>
      <c r="E72" s="171"/>
      <c r="F72" s="171"/>
      <c r="G72" s="171"/>
      <c r="H72" s="171"/>
      <c r="I72" s="171"/>
      <c r="J72" s="171"/>
      <c r="K72" s="172"/>
    </row>
    <row r="73" spans="2:11" customFormat="1" ht="18.75" customHeight="1" x14ac:dyDescent="0.2">
      <c r="B73" s="172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2:11" customFormat="1" ht="7.5" customHeight="1" x14ac:dyDescent="0.2">
      <c r="B74" s="173"/>
      <c r="C74" s="174"/>
      <c r="D74" s="174"/>
      <c r="E74" s="174"/>
      <c r="F74" s="174"/>
      <c r="G74" s="174"/>
      <c r="H74" s="174"/>
      <c r="I74" s="174"/>
      <c r="J74" s="174"/>
      <c r="K74" s="175"/>
    </row>
    <row r="75" spans="2:11" customFormat="1" ht="45" customHeight="1" x14ac:dyDescent="0.2">
      <c r="B75" s="176"/>
      <c r="C75" s="283" t="s">
        <v>554</v>
      </c>
      <c r="D75" s="283"/>
      <c r="E75" s="283"/>
      <c r="F75" s="283"/>
      <c r="G75" s="283"/>
      <c r="H75" s="283"/>
      <c r="I75" s="283"/>
      <c r="J75" s="283"/>
      <c r="K75" s="177"/>
    </row>
    <row r="76" spans="2:11" customFormat="1" ht="17.25" customHeight="1" x14ac:dyDescent="0.2">
      <c r="B76" s="176"/>
      <c r="C76" s="178" t="s">
        <v>555</v>
      </c>
      <c r="D76" s="178"/>
      <c r="E76" s="178"/>
      <c r="F76" s="178" t="s">
        <v>556</v>
      </c>
      <c r="G76" s="179"/>
      <c r="H76" s="178" t="s">
        <v>52</v>
      </c>
      <c r="I76" s="178" t="s">
        <v>55</v>
      </c>
      <c r="J76" s="178" t="s">
        <v>557</v>
      </c>
      <c r="K76" s="177"/>
    </row>
    <row r="77" spans="2:11" customFormat="1" ht="17.25" customHeight="1" x14ac:dyDescent="0.2">
      <c r="B77" s="176"/>
      <c r="C77" s="180" t="s">
        <v>558</v>
      </c>
      <c r="D77" s="180"/>
      <c r="E77" s="180"/>
      <c r="F77" s="181" t="s">
        <v>559</v>
      </c>
      <c r="G77" s="182"/>
      <c r="H77" s="180"/>
      <c r="I77" s="180"/>
      <c r="J77" s="180" t="s">
        <v>560</v>
      </c>
      <c r="K77" s="177"/>
    </row>
    <row r="78" spans="2:11" customFormat="1" ht="5.25" customHeight="1" x14ac:dyDescent="0.2">
      <c r="B78" s="176"/>
      <c r="C78" s="183"/>
      <c r="D78" s="183"/>
      <c r="E78" s="183"/>
      <c r="F78" s="183"/>
      <c r="G78" s="184"/>
      <c r="H78" s="183"/>
      <c r="I78" s="183"/>
      <c r="J78" s="183"/>
      <c r="K78" s="177"/>
    </row>
    <row r="79" spans="2:11" customFormat="1" ht="15" customHeight="1" x14ac:dyDescent="0.2">
      <c r="B79" s="176"/>
      <c r="C79" s="165" t="s">
        <v>51</v>
      </c>
      <c r="D79" s="185"/>
      <c r="E79" s="185"/>
      <c r="F79" s="186" t="s">
        <v>561</v>
      </c>
      <c r="G79" s="187"/>
      <c r="H79" s="165" t="s">
        <v>562</v>
      </c>
      <c r="I79" s="165" t="s">
        <v>563</v>
      </c>
      <c r="J79" s="165">
        <v>20</v>
      </c>
      <c r="K79" s="177"/>
    </row>
    <row r="80" spans="2:11" customFormat="1" ht="15" customHeight="1" x14ac:dyDescent="0.2">
      <c r="B80" s="176"/>
      <c r="C80" s="165" t="s">
        <v>564</v>
      </c>
      <c r="D80" s="165"/>
      <c r="E80" s="165"/>
      <c r="F80" s="186" t="s">
        <v>561</v>
      </c>
      <c r="G80" s="187"/>
      <c r="H80" s="165" t="s">
        <v>565</v>
      </c>
      <c r="I80" s="165" t="s">
        <v>563</v>
      </c>
      <c r="J80" s="165">
        <v>120</v>
      </c>
      <c r="K80" s="177"/>
    </row>
    <row r="81" spans="2:11" customFormat="1" ht="15" customHeight="1" x14ac:dyDescent="0.2">
      <c r="B81" s="188"/>
      <c r="C81" s="165" t="s">
        <v>566</v>
      </c>
      <c r="D81" s="165"/>
      <c r="E81" s="165"/>
      <c r="F81" s="186" t="s">
        <v>567</v>
      </c>
      <c r="G81" s="187"/>
      <c r="H81" s="165" t="s">
        <v>568</v>
      </c>
      <c r="I81" s="165" t="s">
        <v>563</v>
      </c>
      <c r="J81" s="165">
        <v>50</v>
      </c>
      <c r="K81" s="177"/>
    </row>
    <row r="82" spans="2:11" customFormat="1" ht="15" customHeight="1" x14ac:dyDescent="0.2">
      <c r="B82" s="188"/>
      <c r="C82" s="165" t="s">
        <v>569</v>
      </c>
      <c r="D82" s="165"/>
      <c r="E82" s="165"/>
      <c r="F82" s="186" t="s">
        <v>561</v>
      </c>
      <c r="G82" s="187"/>
      <c r="H82" s="165" t="s">
        <v>570</v>
      </c>
      <c r="I82" s="165" t="s">
        <v>571</v>
      </c>
      <c r="J82" s="165"/>
      <c r="K82" s="177"/>
    </row>
    <row r="83" spans="2:11" customFormat="1" ht="15" customHeight="1" x14ac:dyDescent="0.2">
      <c r="B83" s="188"/>
      <c r="C83" s="165" t="s">
        <v>572</v>
      </c>
      <c r="D83" s="165"/>
      <c r="E83" s="165"/>
      <c r="F83" s="186" t="s">
        <v>567</v>
      </c>
      <c r="G83" s="165"/>
      <c r="H83" s="165" t="s">
        <v>573</v>
      </c>
      <c r="I83" s="165" t="s">
        <v>563</v>
      </c>
      <c r="J83" s="165">
        <v>15</v>
      </c>
      <c r="K83" s="177"/>
    </row>
    <row r="84" spans="2:11" customFormat="1" ht="15" customHeight="1" x14ac:dyDescent="0.2">
      <c r="B84" s="188"/>
      <c r="C84" s="165" t="s">
        <v>574</v>
      </c>
      <c r="D84" s="165"/>
      <c r="E84" s="165"/>
      <c r="F84" s="186" t="s">
        <v>567</v>
      </c>
      <c r="G84" s="165"/>
      <c r="H84" s="165" t="s">
        <v>575</v>
      </c>
      <c r="I84" s="165" t="s">
        <v>563</v>
      </c>
      <c r="J84" s="165">
        <v>15</v>
      </c>
      <c r="K84" s="177"/>
    </row>
    <row r="85" spans="2:11" customFormat="1" ht="15" customHeight="1" x14ac:dyDescent="0.2">
      <c r="B85" s="188"/>
      <c r="C85" s="165" t="s">
        <v>576</v>
      </c>
      <c r="D85" s="165"/>
      <c r="E85" s="165"/>
      <c r="F85" s="186" t="s">
        <v>567</v>
      </c>
      <c r="G85" s="165"/>
      <c r="H85" s="165" t="s">
        <v>577</v>
      </c>
      <c r="I85" s="165" t="s">
        <v>563</v>
      </c>
      <c r="J85" s="165">
        <v>20</v>
      </c>
      <c r="K85" s="177"/>
    </row>
    <row r="86" spans="2:11" customFormat="1" ht="15" customHeight="1" x14ac:dyDescent="0.2">
      <c r="B86" s="188"/>
      <c r="C86" s="165" t="s">
        <v>578</v>
      </c>
      <c r="D86" s="165"/>
      <c r="E86" s="165"/>
      <c r="F86" s="186" t="s">
        <v>567</v>
      </c>
      <c r="G86" s="165"/>
      <c r="H86" s="165" t="s">
        <v>579</v>
      </c>
      <c r="I86" s="165" t="s">
        <v>563</v>
      </c>
      <c r="J86" s="165">
        <v>20</v>
      </c>
      <c r="K86" s="177"/>
    </row>
    <row r="87" spans="2:11" customFormat="1" ht="15" customHeight="1" x14ac:dyDescent="0.2">
      <c r="B87" s="188"/>
      <c r="C87" s="165" t="s">
        <v>580</v>
      </c>
      <c r="D87" s="165"/>
      <c r="E87" s="165"/>
      <c r="F87" s="186" t="s">
        <v>567</v>
      </c>
      <c r="G87" s="187"/>
      <c r="H87" s="165" t="s">
        <v>581</v>
      </c>
      <c r="I87" s="165" t="s">
        <v>563</v>
      </c>
      <c r="J87" s="165">
        <v>50</v>
      </c>
      <c r="K87" s="177"/>
    </row>
    <row r="88" spans="2:11" customFormat="1" ht="15" customHeight="1" x14ac:dyDescent="0.2">
      <c r="B88" s="188"/>
      <c r="C88" s="165" t="s">
        <v>582</v>
      </c>
      <c r="D88" s="165"/>
      <c r="E88" s="165"/>
      <c r="F88" s="186" t="s">
        <v>567</v>
      </c>
      <c r="G88" s="187"/>
      <c r="H88" s="165" t="s">
        <v>583</v>
      </c>
      <c r="I88" s="165" t="s">
        <v>563</v>
      </c>
      <c r="J88" s="165">
        <v>20</v>
      </c>
      <c r="K88" s="177"/>
    </row>
    <row r="89" spans="2:11" customFormat="1" ht="15" customHeight="1" x14ac:dyDescent="0.2">
      <c r="B89" s="188"/>
      <c r="C89" s="165" t="s">
        <v>584</v>
      </c>
      <c r="D89" s="165"/>
      <c r="E89" s="165"/>
      <c r="F89" s="186" t="s">
        <v>567</v>
      </c>
      <c r="G89" s="187"/>
      <c r="H89" s="165" t="s">
        <v>585</v>
      </c>
      <c r="I89" s="165" t="s">
        <v>563</v>
      </c>
      <c r="J89" s="165">
        <v>20</v>
      </c>
      <c r="K89" s="177"/>
    </row>
    <row r="90" spans="2:11" customFormat="1" ht="15" customHeight="1" x14ac:dyDescent="0.2">
      <c r="B90" s="188"/>
      <c r="C90" s="165" t="s">
        <v>586</v>
      </c>
      <c r="D90" s="165"/>
      <c r="E90" s="165"/>
      <c r="F90" s="186" t="s">
        <v>567</v>
      </c>
      <c r="G90" s="187"/>
      <c r="H90" s="165" t="s">
        <v>587</v>
      </c>
      <c r="I90" s="165" t="s">
        <v>563</v>
      </c>
      <c r="J90" s="165">
        <v>50</v>
      </c>
      <c r="K90" s="177"/>
    </row>
    <row r="91" spans="2:11" customFormat="1" ht="15" customHeight="1" x14ac:dyDescent="0.2">
      <c r="B91" s="188"/>
      <c r="C91" s="165" t="s">
        <v>588</v>
      </c>
      <c r="D91" s="165"/>
      <c r="E91" s="165"/>
      <c r="F91" s="186" t="s">
        <v>567</v>
      </c>
      <c r="G91" s="187"/>
      <c r="H91" s="165" t="s">
        <v>588</v>
      </c>
      <c r="I91" s="165" t="s">
        <v>563</v>
      </c>
      <c r="J91" s="165">
        <v>50</v>
      </c>
      <c r="K91" s="177"/>
    </row>
    <row r="92" spans="2:11" customFormat="1" ht="15" customHeight="1" x14ac:dyDescent="0.2">
      <c r="B92" s="188"/>
      <c r="C92" s="165" t="s">
        <v>589</v>
      </c>
      <c r="D92" s="165"/>
      <c r="E92" s="165"/>
      <c r="F92" s="186" t="s">
        <v>567</v>
      </c>
      <c r="G92" s="187"/>
      <c r="H92" s="165" t="s">
        <v>590</v>
      </c>
      <c r="I92" s="165" t="s">
        <v>563</v>
      </c>
      <c r="J92" s="165">
        <v>255</v>
      </c>
      <c r="K92" s="177"/>
    </row>
    <row r="93" spans="2:11" customFormat="1" ht="15" customHeight="1" x14ac:dyDescent="0.2">
      <c r="B93" s="188"/>
      <c r="C93" s="165" t="s">
        <v>591</v>
      </c>
      <c r="D93" s="165"/>
      <c r="E93" s="165"/>
      <c r="F93" s="186" t="s">
        <v>561</v>
      </c>
      <c r="G93" s="187"/>
      <c r="H93" s="165" t="s">
        <v>592</v>
      </c>
      <c r="I93" s="165" t="s">
        <v>593</v>
      </c>
      <c r="J93" s="165"/>
      <c r="K93" s="177"/>
    </row>
    <row r="94" spans="2:11" customFormat="1" ht="15" customHeight="1" x14ac:dyDescent="0.2">
      <c r="B94" s="188"/>
      <c r="C94" s="165" t="s">
        <v>594</v>
      </c>
      <c r="D94" s="165"/>
      <c r="E94" s="165"/>
      <c r="F94" s="186" t="s">
        <v>561</v>
      </c>
      <c r="G94" s="187"/>
      <c r="H94" s="165" t="s">
        <v>595</v>
      </c>
      <c r="I94" s="165" t="s">
        <v>596</v>
      </c>
      <c r="J94" s="165"/>
      <c r="K94" s="177"/>
    </row>
    <row r="95" spans="2:11" customFormat="1" ht="15" customHeight="1" x14ac:dyDescent="0.2">
      <c r="B95" s="188"/>
      <c r="C95" s="165" t="s">
        <v>597</v>
      </c>
      <c r="D95" s="165"/>
      <c r="E95" s="165"/>
      <c r="F95" s="186" t="s">
        <v>561</v>
      </c>
      <c r="G95" s="187"/>
      <c r="H95" s="165" t="s">
        <v>597</v>
      </c>
      <c r="I95" s="165" t="s">
        <v>596</v>
      </c>
      <c r="J95" s="165"/>
      <c r="K95" s="177"/>
    </row>
    <row r="96" spans="2:11" customFormat="1" ht="15" customHeight="1" x14ac:dyDescent="0.2">
      <c r="B96" s="188"/>
      <c r="C96" s="165" t="s">
        <v>36</v>
      </c>
      <c r="D96" s="165"/>
      <c r="E96" s="165"/>
      <c r="F96" s="186" t="s">
        <v>561</v>
      </c>
      <c r="G96" s="187"/>
      <c r="H96" s="165" t="s">
        <v>598</v>
      </c>
      <c r="I96" s="165" t="s">
        <v>596</v>
      </c>
      <c r="J96" s="165"/>
      <c r="K96" s="177"/>
    </row>
    <row r="97" spans="2:11" customFormat="1" ht="15" customHeight="1" x14ac:dyDescent="0.2">
      <c r="B97" s="188"/>
      <c r="C97" s="165" t="s">
        <v>46</v>
      </c>
      <c r="D97" s="165"/>
      <c r="E97" s="165"/>
      <c r="F97" s="186" t="s">
        <v>561</v>
      </c>
      <c r="G97" s="187"/>
      <c r="H97" s="165" t="s">
        <v>599</v>
      </c>
      <c r="I97" s="165" t="s">
        <v>596</v>
      </c>
      <c r="J97" s="165"/>
      <c r="K97" s="177"/>
    </row>
    <row r="98" spans="2:11" customFormat="1" ht="15" customHeight="1" x14ac:dyDescent="0.2">
      <c r="B98" s="189"/>
      <c r="C98" s="190"/>
      <c r="D98" s="190"/>
      <c r="E98" s="190"/>
      <c r="F98" s="190"/>
      <c r="G98" s="190"/>
      <c r="H98" s="190"/>
      <c r="I98" s="190"/>
      <c r="J98" s="190"/>
      <c r="K98" s="191"/>
    </row>
    <row r="99" spans="2:11" customFormat="1" ht="18.75" customHeight="1" x14ac:dyDescent="0.2">
      <c r="B99" s="192"/>
      <c r="C99" s="193"/>
      <c r="D99" s="193"/>
      <c r="E99" s="193"/>
      <c r="F99" s="193"/>
      <c r="G99" s="193"/>
      <c r="H99" s="193"/>
      <c r="I99" s="193"/>
      <c r="J99" s="193"/>
      <c r="K99" s="192"/>
    </row>
    <row r="100" spans="2:11" customFormat="1" ht="18.75" customHeight="1" x14ac:dyDescent="0.2">
      <c r="B100" s="172"/>
      <c r="C100" s="172"/>
      <c r="D100" s="172"/>
      <c r="E100" s="172"/>
      <c r="F100" s="172"/>
      <c r="G100" s="172"/>
      <c r="H100" s="172"/>
      <c r="I100" s="172"/>
      <c r="J100" s="172"/>
      <c r="K100" s="172"/>
    </row>
    <row r="101" spans="2:11" customFormat="1" ht="7.5" customHeight="1" x14ac:dyDescent="0.2">
      <c r="B101" s="173"/>
      <c r="C101" s="174"/>
      <c r="D101" s="174"/>
      <c r="E101" s="174"/>
      <c r="F101" s="174"/>
      <c r="G101" s="174"/>
      <c r="H101" s="174"/>
      <c r="I101" s="174"/>
      <c r="J101" s="174"/>
      <c r="K101" s="175"/>
    </row>
    <row r="102" spans="2:11" customFormat="1" ht="45" customHeight="1" x14ac:dyDescent="0.2">
      <c r="B102" s="176"/>
      <c r="C102" s="283" t="s">
        <v>600</v>
      </c>
      <c r="D102" s="283"/>
      <c r="E102" s="283"/>
      <c r="F102" s="283"/>
      <c r="G102" s="283"/>
      <c r="H102" s="283"/>
      <c r="I102" s="283"/>
      <c r="J102" s="283"/>
      <c r="K102" s="177"/>
    </row>
    <row r="103" spans="2:11" customFormat="1" ht="17.25" customHeight="1" x14ac:dyDescent="0.2">
      <c r="B103" s="176"/>
      <c r="C103" s="178" t="s">
        <v>555</v>
      </c>
      <c r="D103" s="178"/>
      <c r="E103" s="178"/>
      <c r="F103" s="178" t="s">
        <v>556</v>
      </c>
      <c r="G103" s="179"/>
      <c r="H103" s="178" t="s">
        <v>52</v>
      </c>
      <c r="I103" s="178" t="s">
        <v>55</v>
      </c>
      <c r="J103" s="178" t="s">
        <v>557</v>
      </c>
      <c r="K103" s="177"/>
    </row>
    <row r="104" spans="2:11" customFormat="1" ht="17.25" customHeight="1" x14ac:dyDescent="0.2">
      <c r="B104" s="176"/>
      <c r="C104" s="180" t="s">
        <v>558</v>
      </c>
      <c r="D104" s="180"/>
      <c r="E104" s="180"/>
      <c r="F104" s="181" t="s">
        <v>559</v>
      </c>
      <c r="G104" s="182"/>
      <c r="H104" s="180"/>
      <c r="I104" s="180"/>
      <c r="J104" s="180" t="s">
        <v>560</v>
      </c>
      <c r="K104" s="177"/>
    </row>
    <row r="105" spans="2:11" customFormat="1" ht="5.25" customHeight="1" x14ac:dyDescent="0.2">
      <c r="B105" s="176"/>
      <c r="C105" s="178"/>
      <c r="D105" s="178"/>
      <c r="E105" s="178"/>
      <c r="F105" s="178"/>
      <c r="G105" s="194"/>
      <c r="H105" s="178"/>
      <c r="I105" s="178"/>
      <c r="J105" s="178"/>
      <c r="K105" s="177"/>
    </row>
    <row r="106" spans="2:11" customFormat="1" ht="15" customHeight="1" x14ac:dyDescent="0.2">
      <c r="B106" s="176"/>
      <c r="C106" s="165" t="s">
        <v>51</v>
      </c>
      <c r="D106" s="185"/>
      <c r="E106" s="185"/>
      <c r="F106" s="186" t="s">
        <v>561</v>
      </c>
      <c r="G106" s="165"/>
      <c r="H106" s="165" t="s">
        <v>601</v>
      </c>
      <c r="I106" s="165" t="s">
        <v>563</v>
      </c>
      <c r="J106" s="165">
        <v>20</v>
      </c>
      <c r="K106" s="177"/>
    </row>
    <row r="107" spans="2:11" customFormat="1" ht="15" customHeight="1" x14ac:dyDescent="0.2">
      <c r="B107" s="176"/>
      <c r="C107" s="165" t="s">
        <v>564</v>
      </c>
      <c r="D107" s="165"/>
      <c r="E107" s="165"/>
      <c r="F107" s="186" t="s">
        <v>561</v>
      </c>
      <c r="G107" s="165"/>
      <c r="H107" s="165" t="s">
        <v>601</v>
      </c>
      <c r="I107" s="165" t="s">
        <v>563</v>
      </c>
      <c r="J107" s="165">
        <v>120</v>
      </c>
      <c r="K107" s="177"/>
    </row>
    <row r="108" spans="2:11" customFormat="1" ht="15" customHeight="1" x14ac:dyDescent="0.2">
      <c r="B108" s="188"/>
      <c r="C108" s="165" t="s">
        <v>566</v>
      </c>
      <c r="D108" s="165"/>
      <c r="E108" s="165"/>
      <c r="F108" s="186" t="s">
        <v>567</v>
      </c>
      <c r="G108" s="165"/>
      <c r="H108" s="165" t="s">
        <v>601</v>
      </c>
      <c r="I108" s="165" t="s">
        <v>563</v>
      </c>
      <c r="J108" s="165">
        <v>50</v>
      </c>
      <c r="K108" s="177"/>
    </row>
    <row r="109" spans="2:11" customFormat="1" ht="15" customHeight="1" x14ac:dyDescent="0.2">
      <c r="B109" s="188"/>
      <c r="C109" s="165" t="s">
        <v>569</v>
      </c>
      <c r="D109" s="165"/>
      <c r="E109" s="165"/>
      <c r="F109" s="186" t="s">
        <v>561</v>
      </c>
      <c r="G109" s="165"/>
      <c r="H109" s="165" t="s">
        <v>601</v>
      </c>
      <c r="I109" s="165" t="s">
        <v>571</v>
      </c>
      <c r="J109" s="165"/>
      <c r="K109" s="177"/>
    </row>
    <row r="110" spans="2:11" customFormat="1" ht="15" customHeight="1" x14ac:dyDescent="0.2">
      <c r="B110" s="188"/>
      <c r="C110" s="165" t="s">
        <v>580</v>
      </c>
      <c r="D110" s="165"/>
      <c r="E110" s="165"/>
      <c r="F110" s="186" t="s">
        <v>567</v>
      </c>
      <c r="G110" s="165"/>
      <c r="H110" s="165" t="s">
        <v>601</v>
      </c>
      <c r="I110" s="165" t="s">
        <v>563</v>
      </c>
      <c r="J110" s="165">
        <v>50</v>
      </c>
      <c r="K110" s="177"/>
    </row>
    <row r="111" spans="2:11" customFormat="1" ht="15" customHeight="1" x14ac:dyDescent="0.2">
      <c r="B111" s="188"/>
      <c r="C111" s="165" t="s">
        <v>588</v>
      </c>
      <c r="D111" s="165"/>
      <c r="E111" s="165"/>
      <c r="F111" s="186" t="s">
        <v>567</v>
      </c>
      <c r="G111" s="165"/>
      <c r="H111" s="165" t="s">
        <v>601</v>
      </c>
      <c r="I111" s="165" t="s">
        <v>563</v>
      </c>
      <c r="J111" s="165">
        <v>50</v>
      </c>
      <c r="K111" s="177"/>
    </row>
    <row r="112" spans="2:11" customFormat="1" ht="15" customHeight="1" x14ac:dyDescent="0.2">
      <c r="B112" s="188"/>
      <c r="C112" s="165" t="s">
        <v>586</v>
      </c>
      <c r="D112" s="165"/>
      <c r="E112" s="165"/>
      <c r="F112" s="186" t="s">
        <v>567</v>
      </c>
      <c r="G112" s="165"/>
      <c r="H112" s="165" t="s">
        <v>601</v>
      </c>
      <c r="I112" s="165" t="s">
        <v>563</v>
      </c>
      <c r="J112" s="165">
        <v>50</v>
      </c>
      <c r="K112" s="177"/>
    </row>
    <row r="113" spans="2:11" customFormat="1" ht="15" customHeight="1" x14ac:dyDescent="0.2">
      <c r="B113" s="188"/>
      <c r="C113" s="165" t="s">
        <v>51</v>
      </c>
      <c r="D113" s="165"/>
      <c r="E113" s="165"/>
      <c r="F113" s="186" t="s">
        <v>561</v>
      </c>
      <c r="G113" s="165"/>
      <c r="H113" s="165" t="s">
        <v>602</v>
      </c>
      <c r="I113" s="165" t="s">
        <v>563</v>
      </c>
      <c r="J113" s="165">
        <v>20</v>
      </c>
      <c r="K113" s="177"/>
    </row>
    <row r="114" spans="2:11" customFormat="1" ht="15" customHeight="1" x14ac:dyDescent="0.2">
      <c r="B114" s="188"/>
      <c r="C114" s="165" t="s">
        <v>603</v>
      </c>
      <c r="D114" s="165"/>
      <c r="E114" s="165"/>
      <c r="F114" s="186" t="s">
        <v>561</v>
      </c>
      <c r="G114" s="165"/>
      <c r="H114" s="165" t="s">
        <v>604</v>
      </c>
      <c r="I114" s="165" t="s">
        <v>563</v>
      </c>
      <c r="J114" s="165">
        <v>120</v>
      </c>
      <c r="K114" s="177"/>
    </row>
    <row r="115" spans="2:11" customFormat="1" ht="15" customHeight="1" x14ac:dyDescent="0.2">
      <c r="B115" s="188"/>
      <c r="C115" s="165" t="s">
        <v>36</v>
      </c>
      <c r="D115" s="165"/>
      <c r="E115" s="165"/>
      <c r="F115" s="186" t="s">
        <v>561</v>
      </c>
      <c r="G115" s="165"/>
      <c r="H115" s="165" t="s">
        <v>605</v>
      </c>
      <c r="I115" s="165" t="s">
        <v>596</v>
      </c>
      <c r="J115" s="165"/>
      <c r="K115" s="177"/>
    </row>
    <row r="116" spans="2:11" customFormat="1" ht="15" customHeight="1" x14ac:dyDescent="0.2">
      <c r="B116" s="188"/>
      <c r="C116" s="165" t="s">
        <v>46</v>
      </c>
      <c r="D116" s="165"/>
      <c r="E116" s="165"/>
      <c r="F116" s="186" t="s">
        <v>561</v>
      </c>
      <c r="G116" s="165"/>
      <c r="H116" s="165" t="s">
        <v>606</v>
      </c>
      <c r="I116" s="165" t="s">
        <v>596</v>
      </c>
      <c r="J116" s="165"/>
      <c r="K116" s="177"/>
    </row>
    <row r="117" spans="2:11" customFormat="1" ht="15" customHeight="1" x14ac:dyDescent="0.2">
      <c r="B117" s="188"/>
      <c r="C117" s="165" t="s">
        <v>55</v>
      </c>
      <c r="D117" s="165"/>
      <c r="E117" s="165"/>
      <c r="F117" s="186" t="s">
        <v>561</v>
      </c>
      <c r="G117" s="165"/>
      <c r="H117" s="165" t="s">
        <v>607</v>
      </c>
      <c r="I117" s="165" t="s">
        <v>608</v>
      </c>
      <c r="J117" s="165"/>
      <c r="K117" s="177"/>
    </row>
    <row r="118" spans="2:11" customFormat="1" ht="15" customHeight="1" x14ac:dyDescent="0.2">
      <c r="B118" s="189"/>
      <c r="C118" s="195"/>
      <c r="D118" s="195"/>
      <c r="E118" s="195"/>
      <c r="F118" s="195"/>
      <c r="G118" s="195"/>
      <c r="H118" s="195"/>
      <c r="I118" s="195"/>
      <c r="J118" s="195"/>
      <c r="K118" s="191"/>
    </row>
    <row r="119" spans="2:11" customFormat="1" ht="18.75" customHeight="1" x14ac:dyDescent="0.2">
      <c r="B119" s="196"/>
      <c r="C119" s="197"/>
      <c r="D119" s="197"/>
      <c r="E119" s="197"/>
      <c r="F119" s="198"/>
      <c r="G119" s="197"/>
      <c r="H119" s="197"/>
      <c r="I119" s="197"/>
      <c r="J119" s="197"/>
      <c r="K119" s="196"/>
    </row>
    <row r="120" spans="2:11" customFormat="1" ht="18.75" customHeight="1" x14ac:dyDescent="0.2">
      <c r="B120" s="172"/>
      <c r="C120" s="172"/>
      <c r="D120" s="172"/>
      <c r="E120" s="172"/>
      <c r="F120" s="172"/>
      <c r="G120" s="172"/>
      <c r="H120" s="172"/>
      <c r="I120" s="172"/>
      <c r="J120" s="172"/>
      <c r="K120" s="172"/>
    </row>
    <row r="121" spans="2:11" customFormat="1" ht="7.5" customHeight="1" x14ac:dyDescent="0.2">
      <c r="B121" s="199"/>
      <c r="C121" s="200"/>
      <c r="D121" s="200"/>
      <c r="E121" s="200"/>
      <c r="F121" s="200"/>
      <c r="G121" s="200"/>
      <c r="H121" s="200"/>
      <c r="I121" s="200"/>
      <c r="J121" s="200"/>
      <c r="K121" s="201"/>
    </row>
    <row r="122" spans="2:11" customFormat="1" ht="45" customHeight="1" x14ac:dyDescent="0.2">
      <c r="B122" s="202"/>
      <c r="C122" s="281" t="s">
        <v>609</v>
      </c>
      <c r="D122" s="281"/>
      <c r="E122" s="281"/>
      <c r="F122" s="281"/>
      <c r="G122" s="281"/>
      <c r="H122" s="281"/>
      <c r="I122" s="281"/>
      <c r="J122" s="281"/>
      <c r="K122" s="203"/>
    </row>
    <row r="123" spans="2:11" customFormat="1" ht="17.25" customHeight="1" x14ac:dyDescent="0.2">
      <c r="B123" s="204"/>
      <c r="C123" s="178" t="s">
        <v>555</v>
      </c>
      <c r="D123" s="178"/>
      <c r="E123" s="178"/>
      <c r="F123" s="178" t="s">
        <v>556</v>
      </c>
      <c r="G123" s="179"/>
      <c r="H123" s="178" t="s">
        <v>52</v>
      </c>
      <c r="I123" s="178" t="s">
        <v>55</v>
      </c>
      <c r="J123" s="178" t="s">
        <v>557</v>
      </c>
      <c r="K123" s="205"/>
    </row>
    <row r="124" spans="2:11" customFormat="1" ht="17.25" customHeight="1" x14ac:dyDescent="0.2">
      <c r="B124" s="204"/>
      <c r="C124" s="180" t="s">
        <v>558</v>
      </c>
      <c r="D124" s="180"/>
      <c r="E124" s="180"/>
      <c r="F124" s="181" t="s">
        <v>559</v>
      </c>
      <c r="G124" s="182"/>
      <c r="H124" s="180"/>
      <c r="I124" s="180"/>
      <c r="J124" s="180" t="s">
        <v>560</v>
      </c>
      <c r="K124" s="205"/>
    </row>
    <row r="125" spans="2:11" customFormat="1" ht="5.25" customHeight="1" x14ac:dyDescent="0.2">
      <c r="B125" s="206"/>
      <c r="C125" s="183"/>
      <c r="D125" s="183"/>
      <c r="E125" s="183"/>
      <c r="F125" s="183"/>
      <c r="G125" s="207"/>
      <c r="H125" s="183"/>
      <c r="I125" s="183"/>
      <c r="J125" s="183"/>
      <c r="K125" s="208"/>
    </row>
    <row r="126" spans="2:11" customFormat="1" ht="15" customHeight="1" x14ac:dyDescent="0.2">
      <c r="B126" s="206"/>
      <c r="C126" s="165" t="s">
        <v>564</v>
      </c>
      <c r="D126" s="185"/>
      <c r="E126" s="185"/>
      <c r="F126" s="186" t="s">
        <v>561</v>
      </c>
      <c r="G126" s="165"/>
      <c r="H126" s="165" t="s">
        <v>601</v>
      </c>
      <c r="I126" s="165" t="s">
        <v>563</v>
      </c>
      <c r="J126" s="165">
        <v>120</v>
      </c>
      <c r="K126" s="209"/>
    </row>
    <row r="127" spans="2:11" customFormat="1" ht="15" customHeight="1" x14ac:dyDescent="0.2">
      <c r="B127" s="206"/>
      <c r="C127" s="165" t="s">
        <v>610</v>
      </c>
      <c r="D127" s="165"/>
      <c r="E127" s="165"/>
      <c r="F127" s="186" t="s">
        <v>561</v>
      </c>
      <c r="G127" s="165"/>
      <c r="H127" s="165" t="s">
        <v>611</v>
      </c>
      <c r="I127" s="165" t="s">
        <v>563</v>
      </c>
      <c r="J127" s="165" t="s">
        <v>612</v>
      </c>
      <c r="K127" s="209"/>
    </row>
    <row r="128" spans="2:11" customFormat="1" ht="15" customHeight="1" x14ac:dyDescent="0.2">
      <c r="B128" s="206"/>
      <c r="C128" s="165" t="s">
        <v>509</v>
      </c>
      <c r="D128" s="165"/>
      <c r="E128" s="165"/>
      <c r="F128" s="186" t="s">
        <v>561</v>
      </c>
      <c r="G128" s="165"/>
      <c r="H128" s="165" t="s">
        <v>613</v>
      </c>
      <c r="I128" s="165" t="s">
        <v>563</v>
      </c>
      <c r="J128" s="165" t="s">
        <v>612</v>
      </c>
      <c r="K128" s="209"/>
    </row>
    <row r="129" spans="2:11" customFormat="1" ht="15" customHeight="1" x14ac:dyDescent="0.2">
      <c r="B129" s="206"/>
      <c r="C129" s="165" t="s">
        <v>572</v>
      </c>
      <c r="D129" s="165"/>
      <c r="E129" s="165"/>
      <c r="F129" s="186" t="s">
        <v>567</v>
      </c>
      <c r="G129" s="165"/>
      <c r="H129" s="165" t="s">
        <v>573</v>
      </c>
      <c r="I129" s="165" t="s">
        <v>563</v>
      </c>
      <c r="J129" s="165">
        <v>15</v>
      </c>
      <c r="K129" s="209"/>
    </row>
    <row r="130" spans="2:11" customFormat="1" ht="15" customHeight="1" x14ac:dyDescent="0.2">
      <c r="B130" s="206"/>
      <c r="C130" s="165" t="s">
        <v>574</v>
      </c>
      <c r="D130" s="165"/>
      <c r="E130" s="165"/>
      <c r="F130" s="186" t="s">
        <v>567</v>
      </c>
      <c r="G130" s="165"/>
      <c r="H130" s="165" t="s">
        <v>575</v>
      </c>
      <c r="I130" s="165" t="s">
        <v>563</v>
      </c>
      <c r="J130" s="165">
        <v>15</v>
      </c>
      <c r="K130" s="209"/>
    </row>
    <row r="131" spans="2:11" customFormat="1" ht="15" customHeight="1" x14ac:dyDescent="0.2">
      <c r="B131" s="206"/>
      <c r="C131" s="165" t="s">
        <v>576</v>
      </c>
      <c r="D131" s="165"/>
      <c r="E131" s="165"/>
      <c r="F131" s="186" t="s">
        <v>567</v>
      </c>
      <c r="G131" s="165"/>
      <c r="H131" s="165" t="s">
        <v>577</v>
      </c>
      <c r="I131" s="165" t="s">
        <v>563</v>
      </c>
      <c r="J131" s="165">
        <v>20</v>
      </c>
      <c r="K131" s="209"/>
    </row>
    <row r="132" spans="2:11" customFormat="1" ht="15" customHeight="1" x14ac:dyDescent="0.2">
      <c r="B132" s="206"/>
      <c r="C132" s="165" t="s">
        <v>578</v>
      </c>
      <c r="D132" s="165"/>
      <c r="E132" s="165"/>
      <c r="F132" s="186" t="s">
        <v>567</v>
      </c>
      <c r="G132" s="165"/>
      <c r="H132" s="165" t="s">
        <v>579</v>
      </c>
      <c r="I132" s="165" t="s">
        <v>563</v>
      </c>
      <c r="J132" s="165">
        <v>20</v>
      </c>
      <c r="K132" s="209"/>
    </row>
    <row r="133" spans="2:11" customFormat="1" ht="15" customHeight="1" x14ac:dyDescent="0.2">
      <c r="B133" s="206"/>
      <c r="C133" s="165" t="s">
        <v>566</v>
      </c>
      <c r="D133" s="165"/>
      <c r="E133" s="165"/>
      <c r="F133" s="186" t="s">
        <v>567</v>
      </c>
      <c r="G133" s="165"/>
      <c r="H133" s="165" t="s">
        <v>601</v>
      </c>
      <c r="I133" s="165" t="s">
        <v>563</v>
      </c>
      <c r="J133" s="165">
        <v>50</v>
      </c>
      <c r="K133" s="209"/>
    </row>
    <row r="134" spans="2:11" customFormat="1" ht="15" customHeight="1" x14ac:dyDescent="0.2">
      <c r="B134" s="206"/>
      <c r="C134" s="165" t="s">
        <v>580</v>
      </c>
      <c r="D134" s="165"/>
      <c r="E134" s="165"/>
      <c r="F134" s="186" t="s">
        <v>567</v>
      </c>
      <c r="G134" s="165"/>
      <c r="H134" s="165" t="s">
        <v>601</v>
      </c>
      <c r="I134" s="165" t="s">
        <v>563</v>
      </c>
      <c r="J134" s="165">
        <v>50</v>
      </c>
      <c r="K134" s="209"/>
    </row>
    <row r="135" spans="2:11" customFormat="1" ht="15" customHeight="1" x14ac:dyDescent="0.2">
      <c r="B135" s="206"/>
      <c r="C135" s="165" t="s">
        <v>586</v>
      </c>
      <c r="D135" s="165"/>
      <c r="E135" s="165"/>
      <c r="F135" s="186" t="s">
        <v>567</v>
      </c>
      <c r="G135" s="165"/>
      <c r="H135" s="165" t="s">
        <v>601</v>
      </c>
      <c r="I135" s="165" t="s">
        <v>563</v>
      </c>
      <c r="J135" s="165">
        <v>50</v>
      </c>
      <c r="K135" s="209"/>
    </row>
    <row r="136" spans="2:11" customFormat="1" ht="15" customHeight="1" x14ac:dyDescent="0.2">
      <c r="B136" s="206"/>
      <c r="C136" s="165" t="s">
        <v>588</v>
      </c>
      <c r="D136" s="165"/>
      <c r="E136" s="165"/>
      <c r="F136" s="186" t="s">
        <v>567</v>
      </c>
      <c r="G136" s="165"/>
      <c r="H136" s="165" t="s">
        <v>601</v>
      </c>
      <c r="I136" s="165" t="s">
        <v>563</v>
      </c>
      <c r="J136" s="165">
        <v>50</v>
      </c>
      <c r="K136" s="209"/>
    </row>
    <row r="137" spans="2:11" customFormat="1" ht="15" customHeight="1" x14ac:dyDescent="0.2">
      <c r="B137" s="206"/>
      <c r="C137" s="165" t="s">
        <v>589</v>
      </c>
      <c r="D137" s="165"/>
      <c r="E137" s="165"/>
      <c r="F137" s="186" t="s">
        <v>567</v>
      </c>
      <c r="G137" s="165"/>
      <c r="H137" s="165" t="s">
        <v>614</v>
      </c>
      <c r="I137" s="165" t="s">
        <v>563</v>
      </c>
      <c r="J137" s="165">
        <v>255</v>
      </c>
      <c r="K137" s="209"/>
    </row>
    <row r="138" spans="2:11" customFormat="1" ht="15" customHeight="1" x14ac:dyDescent="0.2">
      <c r="B138" s="206"/>
      <c r="C138" s="165" t="s">
        <v>591</v>
      </c>
      <c r="D138" s="165"/>
      <c r="E138" s="165"/>
      <c r="F138" s="186" t="s">
        <v>561</v>
      </c>
      <c r="G138" s="165"/>
      <c r="H138" s="165" t="s">
        <v>615</v>
      </c>
      <c r="I138" s="165" t="s">
        <v>593</v>
      </c>
      <c r="J138" s="165"/>
      <c r="K138" s="209"/>
    </row>
    <row r="139" spans="2:11" customFormat="1" ht="15" customHeight="1" x14ac:dyDescent="0.2">
      <c r="B139" s="206"/>
      <c r="C139" s="165" t="s">
        <v>594</v>
      </c>
      <c r="D139" s="165"/>
      <c r="E139" s="165"/>
      <c r="F139" s="186" t="s">
        <v>561</v>
      </c>
      <c r="G139" s="165"/>
      <c r="H139" s="165" t="s">
        <v>616</v>
      </c>
      <c r="I139" s="165" t="s">
        <v>596</v>
      </c>
      <c r="J139" s="165"/>
      <c r="K139" s="209"/>
    </row>
    <row r="140" spans="2:11" customFormat="1" ht="15" customHeight="1" x14ac:dyDescent="0.2">
      <c r="B140" s="206"/>
      <c r="C140" s="165" t="s">
        <v>597</v>
      </c>
      <c r="D140" s="165"/>
      <c r="E140" s="165"/>
      <c r="F140" s="186" t="s">
        <v>561</v>
      </c>
      <c r="G140" s="165"/>
      <c r="H140" s="165" t="s">
        <v>597</v>
      </c>
      <c r="I140" s="165" t="s">
        <v>596</v>
      </c>
      <c r="J140" s="165"/>
      <c r="K140" s="209"/>
    </row>
    <row r="141" spans="2:11" customFormat="1" ht="15" customHeight="1" x14ac:dyDescent="0.2">
      <c r="B141" s="206"/>
      <c r="C141" s="165" t="s">
        <v>36</v>
      </c>
      <c r="D141" s="165"/>
      <c r="E141" s="165"/>
      <c r="F141" s="186" t="s">
        <v>561</v>
      </c>
      <c r="G141" s="165"/>
      <c r="H141" s="165" t="s">
        <v>617</v>
      </c>
      <c r="I141" s="165" t="s">
        <v>596</v>
      </c>
      <c r="J141" s="165"/>
      <c r="K141" s="209"/>
    </row>
    <row r="142" spans="2:11" customFormat="1" ht="15" customHeight="1" x14ac:dyDescent="0.2">
      <c r="B142" s="206"/>
      <c r="C142" s="165" t="s">
        <v>618</v>
      </c>
      <c r="D142" s="165"/>
      <c r="E142" s="165"/>
      <c r="F142" s="186" t="s">
        <v>561</v>
      </c>
      <c r="G142" s="165"/>
      <c r="H142" s="165" t="s">
        <v>619</v>
      </c>
      <c r="I142" s="165" t="s">
        <v>596</v>
      </c>
      <c r="J142" s="165"/>
      <c r="K142" s="209"/>
    </row>
    <row r="143" spans="2:11" customFormat="1" ht="15" customHeight="1" x14ac:dyDescent="0.2">
      <c r="B143" s="210"/>
      <c r="C143" s="211"/>
      <c r="D143" s="211"/>
      <c r="E143" s="211"/>
      <c r="F143" s="211"/>
      <c r="G143" s="211"/>
      <c r="H143" s="211"/>
      <c r="I143" s="211"/>
      <c r="J143" s="211"/>
      <c r="K143" s="212"/>
    </row>
    <row r="144" spans="2:11" customFormat="1" ht="18.75" customHeight="1" x14ac:dyDescent="0.2">
      <c r="B144" s="197"/>
      <c r="C144" s="197"/>
      <c r="D144" s="197"/>
      <c r="E144" s="197"/>
      <c r="F144" s="198"/>
      <c r="G144" s="197"/>
      <c r="H144" s="197"/>
      <c r="I144" s="197"/>
      <c r="J144" s="197"/>
      <c r="K144" s="197"/>
    </row>
    <row r="145" spans="2:11" customFormat="1" ht="18.75" customHeight="1" x14ac:dyDescent="0.2">
      <c r="B145" s="172"/>
      <c r="C145" s="172"/>
      <c r="D145" s="172"/>
      <c r="E145" s="172"/>
      <c r="F145" s="172"/>
      <c r="G145" s="172"/>
      <c r="H145" s="172"/>
      <c r="I145" s="172"/>
      <c r="J145" s="172"/>
      <c r="K145" s="172"/>
    </row>
    <row r="146" spans="2:11" customFormat="1" ht="7.5" customHeight="1" x14ac:dyDescent="0.2">
      <c r="B146" s="173"/>
      <c r="C146" s="174"/>
      <c r="D146" s="174"/>
      <c r="E146" s="174"/>
      <c r="F146" s="174"/>
      <c r="G146" s="174"/>
      <c r="H146" s="174"/>
      <c r="I146" s="174"/>
      <c r="J146" s="174"/>
      <c r="K146" s="175"/>
    </row>
    <row r="147" spans="2:11" customFormat="1" ht="45" customHeight="1" x14ac:dyDescent="0.2">
      <c r="B147" s="176"/>
      <c r="C147" s="283" t="s">
        <v>620</v>
      </c>
      <c r="D147" s="283"/>
      <c r="E147" s="283"/>
      <c r="F147" s="283"/>
      <c r="G147" s="283"/>
      <c r="H147" s="283"/>
      <c r="I147" s="283"/>
      <c r="J147" s="283"/>
      <c r="K147" s="177"/>
    </row>
    <row r="148" spans="2:11" customFormat="1" ht="17.25" customHeight="1" x14ac:dyDescent="0.2">
      <c r="B148" s="176"/>
      <c r="C148" s="178" t="s">
        <v>555</v>
      </c>
      <c r="D148" s="178"/>
      <c r="E148" s="178"/>
      <c r="F148" s="178" t="s">
        <v>556</v>
      </c>
      <c r="G148" s="179"/>
      <c r="H148" s="178" t="s">
        <v>52</v>
      </c>
      <c r="I148" s="178" t="s">
        <v>55</v>
      </c>
      <c r="J148" s="178" t="s">
        <v>557</v>
      </c>
      <c r="K148" s="177"/>
    </row>
    <row r="149" spans="2:11" customFormat="1" ht="17.25" customHeight="1" x14ac:dyDescent="0.2">
      <c r="B149" s="176"/>
      <c r="C149" s="180" t="s">
        <v>558</v>
      </c>
      <c r="D149" s="180"/>
      <c r="E149" s="180"/>
      <c r="F149" s="181" t="s">
        <v>559</v>
      </c>
      <c r="G149" s="182"/>
      <c r="H149" s="180"/>
      <c r="I149" s="180"/>
      <c r="J149" s="180" t="s">
        <v>560</v>
      </c>
      <c r="K149" s="177"/>
    </row>
    <row r="150" spans="2:11" customFormat="1" ht="5.25" customHeight="1" x14ac:dyDescent="0.2">
      <c r="B150" s="188"/>
      <c r="C150" s="183"/>
      <c r="D150" s="183"/>
      <c r="E150" s="183"/>
      <c r="F150" s="183"/>
      <c r="G150" s="184"/>
      <c r="H150" s="183"/>
      <c r="I150" s="183"/>
      <c r="J150" s="183"/>
      <c r="K150" s="209"/>
    </row>
    <row r="151" spans="2:11" customFormat="1" ht="15" customHeight="1" x14ac:dyDescent="0.2">
      <c r="B151" s="188"/>
      <c r="C151" s="213" t="s">
        <v>564</v>
      </c>
      <c r="D151" s="165"/>
      <c r="E151" s="165"/>
      <c r="F151" s="214" t="s">
        <v>561</v>
      </c>
      <c r="G151" s="165"/>
      <c r="H151" s="213" t="s">
        <v>601</v>
      </c>
      <c r="I151" s="213" t="s">
        <v>563</v>
      </c>
      <c r="J151" s="213">
        <v>120</v>
      </c>
      <c r="K151" s="209"/>
    </row>
    <row r="152" spans="2:11" customFormat="1" ht="15" customHeight="1" x14ac:dyDescent="0.2">
      <c r="B152" s="188"/>
      <c r="C152" s="213" t="s">
        <v>610</v>
      </c>
      <c r="D152" s="165"/>
      <c r="E152" s="165"/>
      <c r="F152" s="214" t="s">
        <v>561</v>
      </c>
      <c r="G152" s="165"/>
      <c r="H152" s="213" t="s">
        <v>621</v>
      </c>
      <c r="I152" s="213" t="s">
        <v>563</v>
      </c>
      <c r="J152" s="213" t="s">
        <v>612</v>
      </c>
      <c r="K152" s="209"/>
    </row>
    <row r="153" spans="2:11" customFormat="1" ht="15" customHeight="1" x14ac:dyDescent="0.2">
      <c r="B153" s="188"/>
      <c r="C153" s="213" t="s">
        <v>509</v>
      </c>
      <c r="D153" s="165"/>
      <c r="E153" s="165"/>
      <c r="F153" s="214" t="s">
        <v>561</v>
      </c>
      <c r="G153" s="165"/>
      <c r="H153" s="213" t="s">
        <v>622</v>
      </c>
      <c r="I153" s="213" t="s">
        <v>563</v>
      </c>
      <c r="J153" s="213" t="s">
        <v>612</v>
      </c>
      <c r="K153" s="209"/>
    </row>
    <row r="154" spans="2:11" customFormat="1" ht="15" customHeight="1" x14ac:dyDescent="0.2">
      <c r="B154" s="188"/>
      <c r="C154" s="213" t="s">
        <v>566</v>
      </c>
      <c r="D154" s="165"/>
      <c r="E154" s="165"/>
      <c r="F154" s="214" t="s">
        <v>567</v>
      </c>
      <c r="G154" s="165"/>
      <c r="H154" s="213" t="s">
        <v>601</v>
      </c>
      <c r="I154" s="213" t="s">
        <v>563</v>
      </c>
      <c r="J154" s="213">
        <v>50</v>
      </c>
      <c r="K154" s="209"/>
    </row>
    <row r="155" spans="2:11" customFormat="1" ht="15" customHeight="1" x14ac:dyDescent="0.2">
      <c r="B155" s="188"/>
      <c r="C155" s="213" t="s">
        <v>569</v>
      </c>
      <c r="D155" s="165"/>
      <c r="E155" s="165"/>
      <c r="F155" s="214" t="s">
        <v>561</v>
      </c>
      <c r="G155" s="165"/>
      <c r="H155" s="213" t="s">
        <v>601</v>
      </c>
      <c r="I155" s="213" t="s">
        <v>571</v>
      </c>
      <c r="J155" s="213"/>
      <c r="K155" s="209"/>
    </row>
    <row r="156" spans="2:11" customFormat="1" ht="15" customHeight="1" x14ac:dyDescent="0.2">
      <c r="B156" s="188"/>
      <c r="C156" s="213" t="s">
        <v>580</v>
      </c>
      <c r="D156" s="165"/>
      <c r="E156" s="165"/>
      <c r="F156" s="214" t="s">
        <v>567</v>
      </c>
      <c r="G156" s="165"/>
      <c r="H156" s="213" t="s">
        <v>601</v>
      </c>
      <c r="I156" s="213" t="s">
        <v>563</v>
      </c>
      <c r="J156" s="213">
        <v>50</v>
      </c>
      <c r="K156" s="209"/>
    </row>
    <row r="157" spans="2:11" customFormat="1" ht="15" customHeight="1" x14ac:dyDescent="0.2">
      <c r="B157" s="188"/>
      <c r="C157" s="213" t="s">
        <v>588</v>
      </c>
      <c r="D157" s="165"/>
      <c r="E157" s="165"/>
      <c r="F157" s="214" t="s">
        <v>567</v>
      </c>
      <c r="G157" s="165"/>
      <c r="H157" s="213" t="s">
        <v>601</v>
      </c>
      <c r="I157" s="213" t="s">
        <v>563</v>
      </c>
      <c r="J157" s="213">
        <v>50</v>
      </c>
      <c r="K157" s="209"/>
    </row>
    <row r="158" spans="2:11" customFormat="1" ht="15" customHeight="1" x14ac:dyDescent="0.2">
      <c r="B158" s="188"/>
      <c r="C158" s="213" t="s">
        <v>586</v>
      </c>
      <c r="D158" s="165"/>
      <c r="E158" s="165"/>
      <c r="F158" s="214" t="s">
        <v>567</v>
      </c>
      <c r="G158" s="165"/>
      <c r="H158" s="213" t="s">
        <v>601</v>
      </c>
      <c r="I158" s="213" t="s">
        <v>563</v>
      </c>
      <c r="J158" s="213">
        <v>50</v>
      </c>
      <c r="K158" s="209"/>
    </row>
    <row r="159" spans="2:11" customFormat="1" ht="15" customHeight="1" x14ac:dyDescent="0.2">
      <c r="B159" s="188"/>
      <c r="C159" s="213" t="s">
        <v>89</v>
      </c>
      <c r="D159" s="165"/>
      <c r="E159" s="165"/>
      <c r="F159" s="214" t="s">
        <v>561</v>
      </c>
      <c r="G159" s="165"/>
      <c r="H159" s="213" t="s">
        <v>623</v>
      </c>
      <c r="I159" s="213" t="s">
        <v>563</v>
      </c>
      <c r="J159" s="213" t="s">
        <v>624</v>
      </c>
      <c r="K159" s="209"/>
    </row>
    <row r="160" spans="2:11" customFormat="1" ht="15" customHeight="1" x14ac:dyDescent="0.2">
      <c r="B160" s="188"/>
      <c r="C160" s="213" t="s">
        <v>625</v>
      </c>
      <c r="D160" s="165"/>
      <c r="E160" s="165"/>
      <c r="F160" s="214" t="s">
        <v>561</v>
      </c>
      <c r="G160" s="165"/>
      <c r="H160" s="213" t="s">
        <v>626</v>
      </c>
      <c r="I160" s="213" t="s">
        <v>596</v>
      </c>
      <c r="J160" s="213"/>
      <c r="K160" s="209"/>
    </row>
    <row r="161" spans="2:11" customFormat="1" ht="15" customHeight="1" x14ac:dyDescent="0.2">
      <c r="B161" s="215"/>
      <c r="C161" s="195"/>
      <c r="D161" s="195"/>
      <c r="E161" s="195"/>
      <c r="F161" s="195"/>
      <c r="G161" s="195"/>
      <c r="H161" s="195"/>
      <c r="I161" s="195"/>
      <c r="J161" s="195"/>
      <c r="K161" s="216"/>
    </row>
    <row r="162" spans="2:11" customFormat="1" ht="18.75" customHeight="1" x14ac:dyDescent="0.2">
      <c r="B162" s="197"/>
      <c r="C162" s="207"/>
      <c r="D162" s="207"/>
      <c r="E162" s="207"/>
      <c r="F162" s="217"/>
      <c r="G162" s="207"/>
      <c r="H162" s="207"/>
      <c r="I162" s="207"/>
      <c r="J162" s="207"/>
      <c r="K162" s="197"/>
    </row>
    <row r="163" spans="2:11" customFormat="1" ht="18.75" customHeight="1" x14ac:dyDescent="0.2">
      <c r="B163" s="172"/>
      <c r="C163" s="172"/>
      <c r="D163" s="172"/>
      <c r="E163" s="172"/>
      <c r="F163" s="172"/>
      <c r="G163" s="172"/>
      <c r="H163" s="172"/>
      <c r="I163" s="172"/>
      <c r="J163" s="172"/>
      <c r="K163" s="172"/>
    </row>
    <row r="164" spans="2:11" customFormat="1" ht="7.5" customHeight="1" x14ac:dyDescent="0.2">
      <c r="B164" s="154"/>
      <c r="C164" s="155"/>
      <c r="D164" s="155"/>
      <c r="E164" s="155"/>
      <c r="F164" s="155"/>
      <c r="G164" s="155"/>
      <c r="H164" s="155"/>
      <c r="I164" s="155"/>
      <c r="J164" s="155"/>
      <c r="K164" s="156"/>
    </row>
    <row r="165" spans="2:11" customFormat="1" ht="45" customHeight="1" x14ac:dyDescent="0.2">
      <c r="B165" s="157"/>
      <c r="C165" s="281" t="s">
        <v>627</v>
      </c>
      <c r="D165" s="281"/>
      <c r="E165" s="281"/>
      <c r="F165" s="281"/>
      <c r="G165" s="281"/>
      <c r="H165" s="281"/>
      <c r="I165" s="281"/>
      <c r="J165" s="281"/>
      <c r="K165" s="158"/>
    </row>
    <row r="166" spans="2:11" customFormat="1" ht="17.25" customHeight="1" x14ac:dyDescent="0.2">
      <c r="B166" s="157"/>
      <c r="C166" s="178" t="s">
        <v>555</v>
      </c>
      <c r="D166" s="178"/>
      <c r="E166" s="178"/>
      <c r="F166" s="178" t="s">
        <v>556</v>
      </c>
      <c r="G166" s="218"/>
      <c r="H166" s="219" t="s">
        <v>52</v>
      </c>
      <c r="I166" s="219" t="s">
        <v>55</v>
      </c>
      <c r="J166" s="178" t="s">
        <v>557</v>
      </c>
      <c r="K166" s="158"/>
    </row>
    <row r="167" spans="2:11" customFormat="1" ht="17.25" customHeight="1" x14ac:dyDescent="0.2">
      <c r="B167" s="159"/>
      <c r="C167" s="180" t="s">
        <v>558</v>
      </c>
      <c r="D167" s="180"/>
      <c r="E167" s="180"/>
      <c r="F167" s="181" t="s">
        <v>559</v>
      </c>
      <c r="G167" s="220"/>
      <c r="H167" s="221"/>
      <c r="I167" s="221"/>
      <c r="J167" s="180" t="s">
        <v>560</v>
      </c>
      <c r="K167" s="160"/>
    </row>
    <row r="168" spans="2:11" customFormat="1" ht="5.25" customHeight="1" x14ac:dyDescent="0.2">
      <c r="B168" s="188"/>
      <c r="C168" s="183"/>
      <c r="D168" s="183"/>
      <c r="E168" s="183"/>
      <c r="F168" s="183"/>
      <c r="G168" s="184"/>
      <c r="H168" s="183"/>
      <c r="I168" s="183"/>
      <c r="J168" s="183"/>
      <c r="K168" s="209"/>
    </row>
    <row r="169" spans="2:11" customFormat="1" ht="15" customHeight="1" x14ac:dyDescent="0.2">
      <c r="B169" s="188"/>
      <c r="C169" s="165" t="s">
        <v>564</v>
      </c>
      <c r="D169" s="165"/>
      <c r="E169" s="165"/>
      <c r="F169" s="186" t="s">
        <v>561</v>
      </c>
      <c r="G169" s="165"/>
      <c r="H169" s="165" t="s">
        <v>601</v>
      </c>
      <c r="I169" s="165" t="s">
        <v>563</v>
      </c>
      <c r="J169" s="165">
        <v>120</v>
      </c>
      <c r="K169" s="209"/>
    </row>
    <row r="170" spans="2:11" customFormat="1" ht="15" customHeight="1" x14ac:dyDescent="0.2">
      <c r="B170" s="188"/>
      <c r="C170" s="165" t="s">
        <v>610</v>
      </c>
      <c r="D170" s="165"/>
      <c r="E170" s="165"/>
      <c r="F170" s="186" t="s">
        <v>561</v>
      </c>
      <c r="G170" s="165"/>
      <c r="H170" s="165" t="s">
        <v>611</v>
      </c>
      <c r="I170" s="165" t="s">
        <v>563</v>
      </c>
      <c r="J170" s="165" t="s">
        <v>612</v>
      </c>
      <c r="K170" s="209"/>
    </row>
    <row r="171" spans="2:11" customFormat="1" ht="15" customHeight="1" x14ac:dyDescent="0.2">
      <c r="B171" s="188"/>
      <c r="C171" s="165" t="s">
        <v>509</v>
      </c>
      <c r="D171" s="165"/>
      <c r="E171" s="165"/>
      <c r="F171" s="186" t="s">
        <v>561</v>
      </c>
      <c r="G171" s="165"/>
      <c r="H171" s="165" t="s">
        <v>628</v>
      </c>
      <c r="I171" s="165" t="s">
        <v>563</v>
      </c>
      <c r="J171" s="165" t="s">
        <v>612</v>
      </c>
      <c r="K171" s="209"/>
    </row>
    <row r="172" spans="2:11" customFormat="1" ht="15" customHeight="1" x14ac:dyDescent="0.2">
      <c r="B172" s="188"/>
      <c r="C172" s="165" t="s">
        <v>566</v>
      </c>
      <c r="D172" s="165"/>
      <c r="E172" s="165"/>
      <c r="F172" s="186" t="s">
        <v>567</v>
      </c>
      <c r="G172" s="165"/>
      <c r="H172" s="165" t="s">
        <v>628</v>
      </c>
      <c r="I172" s="165" t="s">
        <v>563</v>
      </c>
      <c r="J172" s="165">
        <v>50</v>
      </c>
      <c r="K172" s="209"/>
    </row>
    <row r="173" spans="2:11" customFormat="1" ht="15" customHeight="1" x14ac:dyDescent="0.2">
      <c r="B173" s="188"/>
      <c r="C173" s="165" t="s">
        <v>569</v>
      </c>
      <c r="D173" s="165"/>
      <c r="E173" s="165"/>
      <c r="F173" s="186" t="s">
        <v>561</v>
      </c>
      <c r="G173" s="165"/>
      <c r="H173" s="165" t="s">
        <v>628</v>
      </c>
      <c r="I173" s="165" t="s">
        <v>571</v>
      </c>
      <c r="J173" s="165"/>
      <c r="K173" s="209"/>
    </row>
    <row r="174" spans="2:11" customFormat="1" ht="15" customHeight="1" x14ac:dyDescent="0.2">
      <c r="B174" s="188"/>
      <c r="C174" s="165" t="s">
        <v>580</v>
      </c>
      <c r="D174" s="165"/>
      <c r="E174" s="165"/>
      <c r="F174" s="186" t="s">
        <v>567</v>
      </c>
      <c r="G174" s="165"/>
      <c r="H174" s="165" t="s">
        <v>628</v>
      </c>
      <c r="I174" s="165" t="s">
        <v>563</v>
      </c>
      <c r="J174" s="165">
        <v>50</v>
      </c>
      <c r="K174" s="209"/>
    </row>
    <row r="175" spans="2:11" customFormat="1" ht="15" customHeight="1" x14ac:dyDescent="0.2">
      <c r="B175" s="188"/>
      <c r="C175" s="165" t="s">
        <v>588</v>
      </c>
      <c r="D175" s="165"/>
      <c r="E175" s="165"/>
      <c r="F175" s="186" t="s">
        <v>567</v>
      </c>
      <c r="G175" s="165"/>
      <c r="H175" s="165" t="s">
        <v>628</v>
      </c>
      <c r="I175" s="165" t="s">
        <v>563</v>
      </c>
      <c r="J175" s="165">
        <v>50</v>
      </c>
      <c r="K175" s="209"/>
    </row>
    <row r="176" spans="2:11" customFormat="1" ht="15" customHeight="1" x14ac:dyDescent="0.2">
      <c r="B176" s="188"/>
      <c r="C176" s="165" t="s">
        <v>586</v>
      </c>
      <c r="D176" s="165"/>
      <c r="E176" s="165"/>
      <c r="F176" s="186" t="s">
        <v>567</v>
      </c>
      <c r="G176" s="165"/>
      <c r="H176" s="165" t="s">
        <v>628</v>
      </c>
      <c r="I176" s="165" t="s">
        <v>563</v>
      </c>
      <c r="J176" s="165">
        <v>50</v>
      </c>
      <c r="K176" s="209"/>
    </row>
    <row r="177" spans="2:11" customFormat="1" ht="15" customHeight="1" x14ac:dyDescent="0.2">
      <c r="B177" s="188"/>
      <c r="C177" s="165" t="s">
        <v>122</v>
      </c>
      <c r="D177" s="165"/>
      <c r="E177" s="165"/>
      <c r="F177" s="186" t="s">
        <v>561</v>
      </c>
      <c r="G177" s="165"/>
      <c r="H177" s="165" t="s">
        <v>629</v>
      </c>
      <c r="I177" s="165" t="s">
        <v>630</v>
      </c>
      <c r="J177" s="165"/>
      <c r="K177" s="209"/>
    </row>
    <row r="178" spans="2:11" customFormat="1" ht="15" customHeight="1" x14ac:dyDescent="0.2">
      <c r="B178" s="188"/>
      <c r="C178" s="165" t="s">
        <v>55</v>
      </c>
      <c r="D178" s="165"/>
      <c r="E178" s="165"/>
      <c r="F178" s="186" t="s">
        <v>561</v>
      </c>
      <c r="G178" s="165"/>
      <c r="H178" s="165" t="s">
        <v>631</v>
      </c>
      <c r="I178" s="165" t="s">
        <v>632</v>
      </c>
      <c r="J178" s="165">
        <v>1</v>
      </c>
      <c r="K178" s="209"/>
    </row>
    <row r="179" spans="2:11" customFormat="1" ht="15" customHeight="1" x14ac:dyDescent="0.2">
      <c r="B179" s="188"/>
      <c r="C179" s="165" t="s">
        <v>51</v>
      </c>
      <c r="D179" s="165"/>
      <c r="E179" s="165"/>
      <c r="F179" s="186" t="s">
        <v>561</v>
      </c>
      <c r="G179" s="165"/>
      <c r="H179" s="165" t="s">
        <v>633</v>
      </c>
      <c r="I179" s="165" t="s">
        <v>563</v>
      </c>
      <c r="J179" s="165">
        <v>20</v>
      </c>
      <c r="K179" s="209"/>
    </row>
    <row r="180" spans="2:11" customFormat="1" ht="15" customHeight="1" x14ac:dyDescent="0.2">
      <c r="B180" s="188"/>
      <c r="C180" s="165" t="s">
        <v>52</v>
      </c>
      <c r="D180" s="165"/>
      <c r="E180" s="165"/>
      <c r="F180" s="186" t="s">
        <v>561</v>
      </c>
      <c r="G180" s="165"/>
      <c r="H180" s="165" t="s">
        <v>634</v>
      </c>
      <c r="I180" s="165" t="s">
        <v>563</v>
      </c>
      <c r="J180" s="165">
        <v>255</v>
      </c>
      <c r="K180" s="209"/>
    </row>
    <row r="181" spans="2:11" customFormat="1" ht="15" customHeight="1" x14ac:dyDescent="0.2">
      <c r="B181" s="188"/>
      <c r="C181" s="165" t="s">
        <v>123</v>
      </c>
      <c r="D181" s="165"/>
      <c r="E181" s="165"/>
      <c r="F181" s="186" t="s">
        <v>561</v>
      </c>
      <c r="G181" s="165"/>
      <c r="H181" s="165" t="s">
        <v>525</v>
      </c>
      <c r="I181" s="165" t="s">
        <v>563</v>
      </c>
      <c r="J181" s="165">
        <v>10</v>
      </c>
      <c r="K181" s="209"/>
    </row>
    <row r="182" spans="2:11" customFormat="1" ht="15" customHeight="1" x14ac:dyDescent="0.2">
      <c r="B182" s="188"/>
      <c r="C182" s="165" t="s">
        <v>124</v>
      </c>
      <c r="D182" s="165"/>
      <c r="E182" s="165"/>
      <c r="F182" s="186" t="s">
        <v>561</v>
      </c>
      <c r="G182" s="165"/>
      <c r="H182" s="165" t="s">
        <v>635</v>
      </c>
      <c r="I182" s="165" t="s">
        <v>596</v>
      </c>
      <c r="J182" s="165"/>
      <c r="K182" s="209"/>
    </row>
    <row r="183" spans="2:11" customFormat="1" ht="15" customHeight="1" x14ac:dyDescent="0.2">
      <c r="B183" s="188"/>
      <c r="C183" s="165" t="s">
        <v>636</v>
      </c>
      <c r="D183" s="165"/>
      <c r="E183" s="165"/>
      <c r="F183" s="186" t="s">
        <v>561</v>
      </c>
      <c r="G183" s="165"/>
      <c r="H183" s="165" t="s">
        <v>637</v>
      </c>
      <c r="I183" s="165" t="s">
        <v>596</v>
      </c>
      <c r="J183" s="165"/>
      <c r="K183" s="209"/>
    </row>
    <row r="184" spans="2:11" customFormat="1" ht="15" customHeight="1" x14ac:dyDescent="0.2">
      <c r="B184" s="188"/>
      <c r="C184" s="165" t="s">
        <v>625</v>
      </c>
      <c r="D184" s="165"/>
      <c r="E184" s="165"/>
      <c r="F184" s="186" t="s">
        <v>561</v>
      </c>
      <c r="G184" s="165"/>
      <c r="H184" s="165" t="s">
        <v>638</v>
      </c>
      <c r="I184" s="165" t="s">
        <v>596</v>
      </c>
      <c r="J184" s="165"/>
      <c r="K184" s="209"/>
    </row>
    <row r="185" spans="2:11" customFormat="1" ht="15" customHeight="1" x14ac:dyDescent="0.2">
      <c r="B185" s="188"/>
      <c r="C185" s="165" t="s">
        <v>127</v>
      </c>
      <c r="D185" s="165"/>
      <c r="E185" s="165"/>
      <c r="F185" s="186" t="s">
        <v>567</v>
      </c>
      <c r="G185" s="165"/>
      <c r="H185" s="165" t="s">
        <v>639</v>
      </c>
      <c r="I185" s="165" t="s">
        <v>563</v>
      </c>
      <c r="J185" s="165">
        <v>50</v>
      </c>
      <c r="K185" s="209"/>
    </row>
    <row r="186" spans="2:11" customFormat="1" ht="15" customHeight="1" x14ac:dyDescent="0.2">
      <c r="B186" s="188"/>
      <c r="C186" s="165" t="s">
        <v>640</v>
      </c>
      <c r="D186" s="165"/>
      <c r="E186" s="165"/>
      <c r="F186" s="186" t="s">
        <v>567</v>
      </c>
      <c r="G186" s="165"/>
      <c r="H186" s="165" t="s">
        <v>641</v>
      </c>
      <c r="I186" s="165" t="s">
        <v>642</v>
      </c>
      <c r="J186" s="165"/>
      <c r="K186" s="209"/>
    </row>
    <row r="187" spans="2:11" customFormat="1" ht="15" customHeight="1" x14ac:dyDescent="0.2">
      <c r="B187" s="188"/>
      <c r="C187" s="165" t="s">
        <v>643</v>
      </c>
      <c r="D187" s="165"/>
      <c r="E187" s="165"/>
      <c r="F187" s="186" t="s">
        <v>567</v>
      </c>
      <c r="G187" s="165"/>
      <c r="H187" s="165" t="s">
        <v>644</v>
      </c>
      <c r="I187" s="165" t="s">
        <v>642</v>
      </c>
      <c r="J187" s="165"/>
      <c r="K187" s="209"/>
    </row>
    <row r="188" spans="2:11" customFormat="1" ht="15" customHeight="1" x14ac:dyDescent="0.2">
      <c r="B188" s="188"/>
      <c r="C188" s="165" t="s">
        <v>645</v>
      </c>
      <c r="D188" s="165"/>
      <c r="E188" s="165"/>
      <c r="F188" s="186" t="s">
        <v>567</v>
      </c>
      <c r="G188" s="165"/>
      <c r="H188" s="165" t="s">
        <v>646</v>
      </c>
      <c r="I188" s="165" t="s">
        <v>642</v>
      </c>
      <c r="J188" s="165"/>
      <c r="K188" s="209"/>
    </row>
    <row r="189" spans="2:11" customFormat="1" ht="15" customHeight="1" x14ac:dyDescent="0.2">
      <c r="B189" s="188"/>
      <c r="C189" s="222" t="s">
        <v>647</v>
      </c>
      <c r="D189" s="165"/>
      <c r="E189" s="165"/>
      <c r="F189" s="186" t="s">
        <v>567</v>
      </c>
      <c r="G189" s="165"/>
      <c r="H189" s="165" t="s">
        <v>648</v>
      </c>
      <c r="I189" s="165" t="s">
        <v>649</v>
      </c>
      <c r="J189" s="223" t="s">
        <v>650</v>
      </c>
      <c r="K189" s="209"/>
    </row>
    <row r="190" spans="2:11" customFormat="1" ht="15" customHeight="1" x14ac:dyDescent="0.2">
      <c r="B190" s="224"/>
      <c r="C190" s="225" t="s">
        <v>651</v>
      </c>
      <c r="D190" s="226"/>
      <c r="E190" s="226"/>
      <c r="F190" s="227" t="s">
        <v>567</v>
      </c>
      <c r="G190" s="226"/>
      <c r="H190" s="226" t="s">
        <v>652</v>
      </c>
      <c r="I190" s="226" t="s">
        <v>649</v>
      </c>
      <c r="J190" s="228" t="s">
        <v>650</v>
      </c>
      <c r="K190" s="229"/>
    </row>
    <row r="191" spans="2:11" customFormat="1" ht="15" customHeight="1" x14ac:dyDescent="0.2">
      <c r="B191" s="188"/>
      <c r="C191" s="222" t="s">
        <v>40</v>
      </c>
      <c r="D191" s="165"/>
      <c r="E191" s="165"/>
      <c r="F191" s="186" t="s">
        <v>561</v>
      </c>
      <c r="G191" s="165"/>
      <c r="H191" s="162" t="s">
        <v>653</v>
      </c>
      <c r="I191" s="165" t="s">
        <v>654</v>
      </c>
      <c r="J191" s="165"/>
      <c r="K191" s="209"/>
    </row>
    <row r="192" spans="2:11" customFormat="1" ht="15" customHeight="1" x14ac:dyDescent="0.2">
      <c r="B192" s="188"/>
      <c r="C192" s="222" t="s">
        <v>655</v>
      </c>
      <c r="D192" s="165"/>
      <c r="E192" s="165"/>
      <c r="F192" s="186" t="s">
        <v>561</v>
      </c>
      <c r="G192" s="165"/>
      <c r="H192" s="165" t="s">
        <v>656</v>
      </c>
      <c r="I192" s="165" t="s">
        <v>596</v>
      </c>
      <c r="J192" s="165"/>
      <c r="K192" s="209"/>
    </row>
    <row r="193" spans="2:11" customFormat="1" ht="15" customHeight="1" x14ac:dyDescent="0.2">
      <c r="B193" s="188"/>
      <c r="C193" s="222" t="s">
        <v>657</v>
      </c>
      <c r="D193" s="165"/>
      <c r="E193" s="165"/>
      <c r="F193" s="186" t="s">
        <v>561</v>
      </c>
      <c r="G193" s="165"/>
      <c r="H193" s="165" t="s">
        <v>658</v>
      </c>
      <c r="I193" s="165" t="s">
        <v>596</v>
      </c>
      <c r="J193" s="165"/>
      <c r="K193" s="209"/>
    </row>
    <row r="194" spans="2:11" customFormat="1" ht="15" customHeight="1" x14ac:dyDescent="0.2">
      <c r="B194" s="188"/>
      <c r="C194" s="222" t="s">
        <v>659</v>
      </c>
      <c r="D194" s="165"/>
      <c r="E194" s="165"/>
      <c r="F194" s="186" t="s">
        <v>567</v>
      </c>
      <c r="G194" s="165"/>
      <c r="H194" s="165" t="s">
        <v>660</v>
      </c>
      <c r="I194" s="165" t="s">
        <v>596</v>
      </c>
      <c r="J194" s="165"/>
      <c r="K194" s="209"/>
    </row>
    <row r="195" spans="2:11" customFormat="1" ht="15" customHeight="1" x14ac:dyDescent="0.2">
      <c r="B195" s="215"/>
      <c r="C195" s="230"/>
      <c r="D195" s="195"/>
      <c r="E195" s="195"/>
      <c r="F195" s="195"/>
      <c r="G195" s="195"/>
      <c r="H195" s="195"/>
      <c r="I195" s="195"/>
      <c r="J195" s="195"/>
      <c r="K195" s="216"/>
    </row>
    <row r="196" spans="2:11" customFormat="1" ht="18.75" customHeight="1" x14ac:dyDescent="0.2">
      <c r="B196" s="197"/>
      <c r="C196" s="207"/>
      <c r="D196" s="207"/>
      <c r="E196" s="207"/>
      <c r="F196" s="217"/>
      <c r="G196" s="207"/>
      <c r="H196" s="207"/>
      <c r="I196" s="207"/>
      <c r="J196" s="207"/>
      <c r="K196" s="197"/>
    </row>
    <row r="197" spans="2:11" customFormat="1" ht="18.75" customHeight="1" x14ac:dyDescent="0.2">
      <c r="B197" s="197"/>
      <c r="C197" s="207"/>
      <c r="D197" s="207"/>
      <c r="E197" s="207"/>
      <c r="F197" s="217"/>
      <c r="G197" s="207"/>
      <c r="H197" s="207"/>
      <c r="I197" s="207"/>
      <c r="J197" s="207"/>
      <c r="K197" s="197"/>
    </row>
    <row r="198" spans="2:11" customFormat="1" ht="18.75" customHeight="1" x14ac:dyDescent="0.2">
      <c r="B198" s="172"/>
      <c r="C198" s="172"/>
      <c r="D198" s="172"/>
      <c r="E198" s="172"/>
      <c r="F198" s="172"/>
      <c r="G198" s="172"/>
      <c r="H198" s="172"/>
      <c r="I198" s="172"/>
      <c r="J198" s="172"/>
      <c r="K198" s="172"/>
    </row>
    <row r="199" spans="2:11" customFormat="1" ht="13.5" x14ac:dyDescent="0.2">
      <c r="B199" s="154"/>
      <c r="C199" s="155"/>
      <c r="D199" s="155"/>
      <c r="E199" s="155"/>
      <c r="F199" s="155"/>
      <c r="G199" s="155"/>
      <c r="H199" s="155"/>
      <c r="I199" s="155"/>
      <c r="J199" s="155"/>
      <c r="K199" s="156"/>
    </row>
    <row r="200" spans="2:11" customFormat="1" ht="21" x14ac:dyDescent="0.2">
      <c r="B200" s="157"/>
      <c r="C200" s="281" t="s">
        <v>661</v>
      </c>
      <c r="D200" s="281"/>
      <c r="E200" s="281"/>
      <c r="F200" s="281"/>
      <c r="G200" s="281"/>
      <c r="H200" s="281"/>
      <c r="I200" s="281"/>
      <c r="J200" s="281"/>
      <c r="K200" s="158"/>
    </row>
    <row r="201" spans="2:11" customFormat="1" ht="25.5" customHeight="1" x14ac:dyDescent="0.3">
      <c r="B201" s="157"/>
      <c r="C201" s="231" t="s">
        <v>662</v>
      </c>
      <c r="D201" s="231"/>
      <c r="E201" s="231"/>
      <c r="F201" s="231" t="s">
        <v>663</v>
      </c>
      <c r="G201" s="232"/>
      <c r="H201" s="284" t="s">
        <v>664</v>
      </c>
      <c r="I201" s="284"/>
      <c r="J201" s="284"/>
      <c r="K201" s="158"/>
    </row>
    <row r="202" spans="2:11" customFormat="1" ht="5.25" customHeight="1" x14ac:dyDescent="0.2">
      <c r="B202" s="188"/>
      <c r="C202" s="183"/>
      <c r="D202" s="183"/>
      <c r="E202" s="183"/>
      <c r="F202" s="183"/>
      <c r="G202" s="207"/>
      <c r="H202" s="183"/>
      <c r="I202" s="183"/>
      <c r="J202" s="183"/>
      <c r="K202" s="209"/>
    </row>
    <row r="203" spans="2:11" customFormat="1" ht="15" customHeight="1" x14ac:dyDescent="0.2">
      <c r="B203" s="188"/>
      <c r="C203" s="165" t="s">
        <v>654</v>
      </c>
      <c r="D203" s="165"/>
      <c r="E203" s="165"/>
      <c r="F203" s="186" t="s">
        <v>41</v>
      </c>
      <c r="G203" s="165"/>
      <c r="H203" s="285" t="s">
        <v>665</v>
      </c>
      <c r="I203" s="285"/>
      <c r="J203" s="285"/>
      <c r="K203" s="209"/>
    </row>
    <row r="204" spans="2:11" customFormat="1" ht="15" customHeight="1" x14ac:dyDescent="0.2">
      <c r="B204" s="188"/>
      <c r="C204" s="165"/>
      <c r="D204" s="165"/>
      <c r="E204" s="165"/>
      <c r="F204" s="186" t="s">
        <v>42</v>
      </c>
      <c r="G204" s="165"/>
      <c r="H204" s="285" t="s">
        <v>666</v>
      </c>
      <c r="I204" s="285"/>
      <c r="J204" s="285"/>
      <c r="K204" s="209"/>
    </row>
    <row r="205" spans="2:11" customFormat="1" ht="15" customHeight="1" x14ac:dyDescent="0.2">
      <c r="B205" s="188"/>
      <c r="C205" s="165"/>
      <c r="D205" s="165"/>
      <c r="E205" s="165"/>
      <c r="F205" s="186" t="s">
        <v>45</v>
      </c>
      <c r="G205" s="165"/>
      <c r="H205" s="285" t="s">
        <v>667</v>
      </c>
      <c r="I205" s="285"/>
      <c r="J205" s="285"/>
      <c r="K205" s="209"/>
    </row>
    <row r="206" spans="2:11" customFormat="1" ht="15" customHeight="1" x14ac:dyDescent="0.2">
      <c r="B206" s="188"/>
      <c r="C206" s="165"/>
      <c r="D206" s="165"/>
      <c r="E206" s="165"/>
      <c r="F206" s="186" t="s">
        <v>43</v>
      </c>
      <c r="G206" s="165"/>
      <c r="H206" s="285" t="s">
        <v>668</v>
      </c>
      <c r="I206" s="285"/>
      <c r="J206" s="285"/>
      <c r="K206" s="209"/>
    </row>
    <row r="207" spans="2:11" customFormat="1" ht="15" customHeight="1" x14ac:dyDescent="0.2">
      <c r="B207" s="188"/>
      <c r="C207" s="165"/>
      <c r="D207" s="165"/>
      <c r="E207" s="165"/>
      <c r="F207" s="186" t="s">
        <v>44</v>
      </c>
      <c r="G207" s="165"/>
      <c r="H207" s="285" t="s">
        <v>669</v>
      </c>
      <c r="I207" s="285"/>
      <c r="J207" s="285"/>
      <c r="K207" s="209"/>
    </row>
    <row r="208" spans="2:11" customFormat="1" ht="15" customHeight="1" x14ac:dyDescent="0.2">
      <c r="B208" s="188"/>
      <c r="C208" s="165"/>
      <c r="D208" s="165"/>
      <c r="E208" s="165"/>
      <c r="F208" s="186"/>
      <c r="G208" s="165"/>
      <c r="H208" s="165"/>
      <c r="I208" s="165"/>
      <c r="J208" s="165"/>
      <c r="K208" s="209"/>
    </row>
    <row r="209" spans="2:11" customFormat="1" ht="15" customHeight="1" x14ac:dyDescent="0.2">
      <c r="B209" s="188"/>
      <c r="C209" s="165" t="s">
        <v>608</v>
      </c>
      <c r="D209" s="165"/>
      <c r="E209" s="165"/>
      <c r="F209" s="186" t="s">
        <v>79</v>
      </c>
      <c r="G209" s="165"/>
      <c r="H209" s="285" t="s">
        <v>670</v>
      </c>
      <c r="I209" s="285"/>
      <c r="J209" s="285"/>
      <c r="K209" s="209"/>
    </row>
    <row r="210" spans="2:11" customFormat="1" ht="15" customHeight="1" x14ac:dyDescent="0.2">
      <c r="B210" s="188"/>
      <c r="C210" s="165"/>
      <c r="D210" s="165"/>
      <c r="E210" s="165"/>
      <c r="F210" s="186" t="s">
        <v>503</v>
      </c>
      <c r="G210" s="165"/>
      <c r="H210" s="285" t="s">
        <v>504</v>
      </c>
      <c r="I210" s="285"/>
      <c r="J210" s="285"/>
      <c r="K210" s="209"/>
    </row>
    <row r="211" spans="2:11" customFormat="1" ht="15" customHeight="1" x14ac:dyDescent="0.2">
      <c r="B211" s="188"/>
      <c r="C211" s="165"/>
      <c r="D211" s="165"/>
      <c r="E211" s="165"/>
      <c r="F211" s="186" t="s">
        <v>501</v>
      </c>
      <c r="G211" s="165"/>
      <c r="H211" s="285" t="s">
        <v>671</v>
      </c>
      <c r="I211" s="285"/>
      <c r="J211" s="285"/>
      <c r="K211" s="209"/>
    </row>
    <row r="212" spans="2:11" customFormat="1" ht="15" customHeight="1" x14ac:dyDescent="0.2">
      <c r="B212" s="233"/>
      <c r="C212" s="165"/>
      <c r="D212" s="165"/>
      <c r="E212" s="165"/>
      <c r="F212" s="186" t="s">
        <v>505</v>
      </c>
      <c r="G212" s="222"/>
      <c r="H212" s="286" t="s">
        <v>506</v>
      </c>
      <c r="I212" s="286"/>
      <c r="J212" s="286"/>
      <c r="K212" s="234"/>
    </row>
    <row r="213" spans="2:11" customFormat="1" ht="15" customHeight="1" x14ac:dyDescent="0.2">
      <c r="B213" s="233"/>
      <c r="C213" s="165"/>
      <c r="D213" s="165"/>
      <c r="E213" s="165"/>
      <c r="F213" s="186" t="s">
        <v>507</v>
      </c>
      <c r="G213" s="222"/>
      <c r="H213" s="286" t="s">
        <v>473</v>
      </c>
      <c r="I213" s="286"/>
      <c r="J213" s="286"/>
      <c r="K213" s="234"/>
    </row>
    <row r="214" spans="2:11" customFormat="1" ht="15" customHeight="1" x14ac:dyDescent="0.2">
      <c r="B214" s="233"/>
      <c r="C214" s="165"/>
      <c r="D214" s="165"/>
      <c r="E214" s="165"/>
      <c r="F214" s="186"/>
      <c r="G214" s="222"/>
      <c r="H214" s="213"/>
      <c r="I214" s="213"/>
      <c r="J214" s="213"/>
      <c r="K214" s="234"/>
    </row>
    <row r="215" spans="2:11" customFormat="1" ht="15" customHeight="1" x14ac:dyDescent="0.2">
      <c r="B215" s="233"/>
      <c r="C215" s="165" t="s">
        <v>632</v>
      </c>
      <c r="D215" s="165"/>
      <c r="E215" s="165"/>
      <c r="F215" s="186">
        <v>1</v>
      </c>
      <c r="G215" s="222"/>
      <c r="H215" s="286" t="s">
        <v>672</v>
      </c>
      <c r="I215" s="286"/>
      <c r="J215" s="286"/>
      <c r="K215" s="234"/>
    </row>
    <row r="216" spans="2:11" customFormat="1" ht="15" customHeight="1" x14ac:dyDescent="0.2">
      <c r="B216" s="233"/>
      <c r="C216" s="165"/>
      <c r="D216" s="165"/>
      <c r="E216" s="165"/>
      <c r="F216" s="186">
        <v>2</v>
      </c>
      <c r="G216" s="222"/>
      <c r="H216" s="286" t="s">
        <v>673</v>
      </c>
      <c r="I216" s="286"/>
      <c r="J216" s="286"/>
      <c r="K216" s="234"/>
    </row>
    <row r="217" spans="2:11" customFormat="1" ht="15" customHeight="1" x14ac:dyDescent="0.2">
      <c r="B217" s="233"/>
      <c r="C217" s="165"/>
      <c r="D217" s="165"/>
      <c r="E217" s="165"/>
      <c r="F217" s="186">
        <v>3</v>
      </c>
      <c r="G217" s="222"/>
      <c r="H217" s="286" t="s">
        <v>674</v>
      </c>
      <c r="I217" s="286"/>
      <c r="J217" s="286"/>
      <c r="K217" s="234"/>
    </row>
    <row r="218" spans="2:11" customFormat="1" ht="15" customHeight="1" x14ac:dyDescent="0.2">
      <c r="B218" s="233"/>
      <c r="C218" s="165"/>
      <c r="D218" s="165"/>
      <c r="E218" s="165"/>
      <c r="F218" s="186">
        <v>4</v>
      </c>
      <c r="G218" s="222"/>
      <c r="H218" s="286" t="s">
        <v>675</v>
      </c>
      <c r="I218" s="286"/>
      <c r="J218" s="286"/>
      <c r="K218" s="234"/>
    </row>
    <row r="219" spans="2:11" customFormat="1" ht="12.75" customHeight="1" x14ac:dyDescent="0.2">
      <c r="B219" s="235"/>
      <c r="C219" s="236"/>
      <c r="D219" s="236"/>
      <c r="E219" s="236"/>
      <c r="F219" s="236"/>
      <c r="G219" s="236"/>
      <c r="H219" s="236"/>
      <c r="I219" s="236"/>
      <c r="J219" s="236"/>
      <c r="K219" s="237"/>
    </row>
  </sheetData>
  <sheetProtection algorithmName="SHA-512" hashValue="DTMT7BjevhUFSBoIiPkoXMrvAaGMdax2JzT8gUIXA4ns8TZKrzGOopKNR0hWxZP6ZQs6JjN4Vn6NXXgJci9wmw==" saltValue="yFTNkF61zjz2e0zC3kmUNw==" spinCount="100000" sheet="1" objects="1" scenarios="1" formatCells="0" formatColumns="0" selectLockedCells="1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3F276B-FAB5-482B-96FF-651031097117}">
  <ds:schemaRefs>
    <ds:schemaRef ds:uri="http://schemas.microsoft.com/office/2006/metadata/properties"/>
    <ds:schemaRef ds:uri="http://schemas.microsoft.com/office/infopath/2007/PartnerControls"/>
    <ds:schemaRef ds:uri="44eebfc2-dba9-490f-a426-06bdd91898e6"/>
    <ds:schemaRef ds:uri="0c8c0d37-2bee-48b9-a3af-2a8749a2fbd1"/>
  </ds:schemaRefs>
</ds:datastoreItem>
</file>

<file path=customXml/itemProps2.xml><?xml version="1.0" encoding="utf-8"?>
<ds:datastoreItem xmlns:ds="http://schemas.openxmlformats.org/officeDocument/2006/customXml" ds:itemID="{4C02054C-8B2B-4764-A0C0-A29BDD77A1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AA0A3E-BC42-4053-8147-33E3851950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Silnoproudá elektrot...</vt:lpstr>
      <vt:lpstr>Pokyny pro vyplnění</vt:lpstr>
      <vt:lpstr>'01 - Silnoproudá elektrot...'!Názvy_tisku</vt:lpstr>
      <vt:lpstr>'Rekapitulace stavby'!Názvy_tisku</vt:lpstr>
      <vt:lpstr>'01 - Silnoproudá elektrot...'!Oblast_tisku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NEUWIRTH\Uzivatel</dc:creator>
  <cp:lastModifiedBy>Tichý Radovan</cp:lastModifiedBy>
  <dcterms:created xsi:type="dcterms:W3CDTF">2025-03-12T15:11:21Z</dcterms:created>
  <dcterms:modified xsi:type="dcterms:W3CDTF">2025-03-24T07:49:13Z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  <property fmtid="{D5CDD505-2E9C-101B-9397-08002B2CF9AE}" pid="3" name="MediaServiceImageTags">
    <vt:lpwstr/>
  </property>
</Properties>
</file>