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BUDOVY/ŠKOLY_ŠKOLKY/ZŠ KOMENSKÉHO/Rekonstrukce kotelny ZŠ Komenského/VZ/ZD/Vysvětlení ZD/Vysvětlení ZD č.1/"/>
    </mc:Choice>
  </mc:AlternateContent>
  <xr:revisionPtr revIDLastSave="50" documentId="11_FB3541E5CEA69C099AC27288648F99127CEE1DF3" xr6:coauthVersionLast="47" xr6:coauthVersionMax="47" xr10:uidLastSave="{2D526286-567B-4E4F-ADB7-A877ACCE16E8}"/>
  <bookViews>
    <workbookView xWindow="-120" yWindow="-120" windowWidth="29040" windowHeight="15720" xr2:uid="{00000000-000D-0000-FFFF-FFFF00000000}"/>
  </bookViews>
  <sheets>
    <sheet name="Rekapitulace stavby" sheetId="1" r:id="rId1"/>
    <sheet name="2025-002-ZTI - TPS - Plyn..." sheetId="2" r:id="rId2"/>
  </sheets>
  <definedNames>
    <definedName name="_xlnm._FilterDatabase" localSheetId="1" hidden="1">'2025-002-ZTI - TPS - Plyn...'!$C$129:$K$314</definedName>
    <definedName name="_xlnm.Print_Titles" localSheetId="1">'2025-002-ZTI - TPS - Plyn...'!$129:$129</definedName>
    <definedName name="_xlnm.Print_Titles" localSheetId="0">'Rekapitulace stavby'!$92:$92</definedName>
    <definedName name="_xlnm.Print_Area" localSheetId="1">'2025-002-ZTI - TPS - Plyn...'!$C$4:$J$39,'2025-002-ZTI - TPS - Plyn...'!$C$50:$J$76,'2025-002-ZTI - TPS - Plyn...'!$C$117:$J$314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14" i="2"/>
  <c r="BH314" i="2"/>
  <c r="BG314" i="2"/>
  <c r="BF314" i="2"/>
  <c r="T314" i="2"/>
  <c r="T313" i="2" s="1"/>
  <c r="T312" i="2" s="1"/>
  <c r="R314" i="2"/>
  <c r="R313" i="2"/>
  <c r="R312" i="2"/>
  <c r="P314" i="2"/>
  <c r="P313" i="2" s="1"/>
  <c r="P312" i="2" s="1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/>
  <c r="J20" i="2"/>
  <c r="J18" i="2"/>
  <c r="E18" i="2"/>
  <c r="F127" i="2" s="1"/>
  <c r="J17" i="2"/>
  <c r="J15" i="2"/>
  <c r="E15" i="2"/>
  <c r="F126" i="2" s="1"/>
  <c r="J14" i="2"/>
  <c r="J12" i="2"/>
  <c r="J89" i="2"/>
  <c r="E7" i="2"/>
  <c r="E120" i="2"/>
  <c r="L90" i="1"/>
  <c r="AM90" i="1"/>
  <c r="AM89" i="1"/>
  <c r="L89" i="1"/>
  <c r="AM87" i="1"/>
  <c r="L87" i="1"/>
  <c r="L85" i="1"/>
  <c r="L84" i="1"/>
  <c r="BK310" i="2"/>
  <c r="BK302" i="2"/>
  <c r="J182" i="2"/>
  <c r="J283" i="2"/>
  <c r="BK236" i="2"/>
  <c r="BK297" i="2"/>
  <c r="BK184" i="2"/>
  <c r="J140" i="2"/>
  <c r="J248" i="2"/>
  <c r="J167" i="2"/>
  <c r="J258" i="2"/>
  <c r="J165" i="2"/>
  <c r="J265" i="2"/>
  <c r="J164" i="2"/>
  <c r="BK213" i="2"/>
  <c r="J295" i="2"/>
  <c r="BK238" i="2"/>
  <c r="BK204" i="2"/>
  <c r="J288" i="2"/>
  <c r="J198" i="2"/>
  <c r="J297" i="2"/>
  <c r="J233" i="2"/>
  <c r="BK153" i="2"/>
  <c r="BK258" i="2"/>
  <c r="BK180" i="2"/>
  <c r="J145" i="2"/>
  <c r="BK206" i="2"/>
  <c r="BK157" i="2"/>
  <c r="BK304" i="2"/>
  <c r="J226" i="2"/>
  <c r="BK169" i="2"/>
  <c r="J246" i="2"/>
  <c r="J183" i="2"/>
  <c r="BK271" i="2"/>
  <c r="BK229" i="2"/>
  <c r="BK296" i="2"/>
  <c r="J251" i="2"/>
  <c r="BK187" i="2"/>
  <c r="BK282" i="2"/>
  <c r="BK197" i="2"/>
  <c r="J280" i="2"/>
  <c r="J227" i="2"/>
  <c r="J284" i="2"/>
  <c r="BK190" i="2"/>
  <c r="BK286" i="2"/>
  <c r="BK219" i="2"/>
  <c r="BK176" i="2"/>
  <c r="BK283" i="2"/>
  <c r="BK244" i="2"/>
  <c r="J156" i="2"/>
  <c r="BK273" i="2"/>
  <c r="J134" i="2"/>
  <c r="J254" i="2"/>
  <c r="BK147" i="2"/>
  <c r="J221" i="2"/>
  <c r="BK174" i="2"/>
  <c r="BK311" i="2"/>
  <c r="BK292" i="2"/>
  <c r="J222" i="2"/>
  <c r="J158" i="2"/>
  <c r="J245" i="2"/>
  <c r="BK209" i="2"/>
  <c r="BK270" i="2"/>
  <c r="J169" i="2"/>
  <c r="J271" i="2"/>
  <c r="J197" i="2"/>
  <c r="BK277" i="2"/>
  <c r="BK179" i="2"/>
  <c r="J298" i="2"/>
  <c r="BK268" i="2"/>
  <c r="BK188" i="2"/>
  <c r="BK281" i="2"/>
  <c r="BK191" i="2"/>
  <c r="BK265" i="2"/>
  <c r="BK212" i="2"/>
  <c r="BK178" i="2"/>
  <c r="BK294" i="2"/>
  <c r="BK160" i="2"/>
  <c r="BK289" i="2"/>
  <c r="BK183" i="2"/>
  <c r="J260" i="2"/>
  <c r="J153" i="2"/>
  <c r="BK222" i="2"/>
  <c r="J178" i="2"/>
  <c r="BK309" i="2"/>
  <c r="BK291" i="2"/>
  <c r="J173" i="2"/>
  <c r="J289" i="2"/>
  <c r="J252" i="2"/>
  <c r="J212" i="2"/>
  <c r="BK175" i="2"/>
  <c r="BK272" i="2"/>
  <c r="BK217" i="2"/>
  <c r="BK279" i="2"/>
  <c r="J191" i="2"/>
  <c r="BK135" i="2"/>
  <c r="BK168" i="2"/>
  <c r="J267" i="2"/>
  <c r="J155" i="2"/>
  <c r="BK231" i="2"/>
  <c r="J176" i="2"/>
  <c r="J225" i="2"/>
  <c r="BK196" i="2"/>
  <c r="BK134" i="2"/>
  <c r="BK250" i="2"/>
  <c r="BK161" i="2"/>
  <c r="BK137" i="2"/>
  <c r="J189" i="2"/>
  <c r="J256" i="2"/>
  <c r="J148" i="2"/>
  <c r="J214" i="2"/>
  <c r="BK165" i="2"/>
  <c r="J310" i="2"/>
  <c r="BK303" i="2"/>
  <c r="J224" i="2"/>
  <c r="BK276" i="2"/>
  <c r="J232" i="2"/>
  <c r="J137" i="2"/>
  <c r="BK246" i="2"/>
  <c r="J196" i="2"/>
  <c r="BK298" i="2"/>
  <c r="J201" i="2"/>
  <c r="J154" i="2"/>
  <c r="J219" i="2"/>
  <c r="BK167" i="2"/>
  <c r="BK288" i="2"/>
  <c r="BK198" i="2"/>
  <c r="J253" i="2"/>
  <c r="BK199" i="2"/>
  <c r="J290" i="2"/>
  <c r="J215" i="2"/>
  <c r="J141" i="2"/>
  <c r="BK255" i="2"/>
  <c r="BK230" i="2"/>
  <c r="J139" i="2"/>
  <c r="BK253" i="2"/>
  <c r="BK182" i="2"/>
  <c r="J255" i="2"/>
  <c r="J159" i="2"/>
  <c r="BK249" i="2"/>
  <c r="BK201" i="2"/>
  <c r="J309" i="2"/>
  <c r="J303" i="2"/>
  <c r="J174" i="2"/>
  <c r="J279" i="2"/>
  <c r="J240" i="2"/>
  <c r="J186" i="2"/>
  <c r="J286" i="2"/>
  <c r="BK237" i="2"/>
  <c r="BK163" i="2"/>
  <c r="J294" i="2"/>
  <c r="J238" i="2"/>
  <c r="J168" i="2"/>
  <c r="BK299" i="2"/>
  <c r="J206" i="2"/>
  <c r="J285" i="2"/>
  <c r="J236" i="2"/>
  <c r="J243" i="2"/>
  <c r="BK185" i="2"/>
  <c r="BK241" i="2"/>
  <c r="BK208" i="2"/>
  <c r="BK172" i="2"/>
  <c r="BK251" i="2"/>
  <c r="BK221" i="2"/>
  <c r="J149" i="2"/>
  <c r="J261" i="2"/>
  <c r="BK261" i="2"/>
  <c r="J163" i="2"/>
  <c r="BK242" i="2"/>
  <c r="J185" i="2"/>
  <c r="J307" i="2"/>
  <c r="BK227" i="2"/>
  <c r="BK133" i="2"/>
  <c r="J247" i="2"/>
  <c r="J204" i="2"/>
  <c r="J299" i="2"/>
  <c r="BK232" i="2"/>
  <c r="J203" i="2"/>
  <c r="J302" i="2"/>
  <c r="BK218" i="2"/>
  <c r="BK164" i="2"/>
  <c r="BK207" i="2"/>
  <c r="J282" i="2"/>
  <c r="BK220" i="2"/>
  <c r="J293" i="2"/>
  <c r="J228" i="2"/>
  <c r="J259" i="2"/>
  <c r="J211" i="2"/>
  <c r="BK158" i="2"/>
  <c r="J277" i="2"/>
  <c r="BK162" i="2"/>
  <c r="BK290" i="2"/>
  <c r="J250" i="2"/>
  <c r="BK173" i="2"/>
  <c r="J274" i="2"/>
  <c r="BK215" i="2"/>
  <c r="BK144" i="2"/>
  <c r="J179" i="2"/>
  <c r="BK148" i="2"/>
  <c r="BK248" i="2"/>
  <c r="BK205" i="2"/>
  <c r="J147" i="2"/>
  <c r="J266" i="2"/>
  <c r="J177" i="2"/>
  <c r="J264" i="2"/>
  <c r="J166" i="2"/>
  <c r="J281" i="2"/>
  <c r="J239" i="2"/>
  <c r="J287" i="2"/>
  <c r="J209" i="2"/>
  <c r="J292" i="2"/>
  <c r="J237" i="2"/>
  <c r="BK189" i="2"/>
  <c r="J133" i="2"/>
  <c r="BK245" i="2"/>
  <c r="BK155" i="2"/>
  <c r="J272" i="2"/>
  <c r="BK139" i="2"/>
  <c r="BK225" i="2"/>
  <c r="J151" i="2"/>
  <c r="J220" i="2"/>
  <c r="BK149" i="2"/>
  <c r="J308" i="2"/>
  <c r="J301" i="2"/>
  <c r="BK214" i="2"/>
  <c r="J273" i="2"/>
  <c r="BK234" i="2"/>
  <c r="BK203" i="2"/>
  <c r="BK287" i="2"/>
  <c r="J231" i="2"/>
  <c r="J162" i="2"/>
  <c r="BK278" i="2"/>
  <c r="J190" i="2"/>
  <c r="AS94" i="1"/>
  <c r="J202" i="2"/>
  <c r="J142" i="2"/>
  <c r="BK266" i="2"/>
  <c r="BK143" i="2"/>
  <c r="BK210" i="2"/>
  <c r="J270" i="2"/>
  <c r="J213" i="2"/>
  <c r="BK177" i="2"/>
  <c r="BK284" i="2"/>
  <c r="J170" i="2"/>
  <c r="J296" i="2"/>
  <c r="BK257" i="2"/>
  <c r="J135" i="2"/>
  <c r="BK259" i="2"/>
  <c r="BK154" i="2"/>
  <c r="BK142" i="2"/>
  <c r="J161" i="2"/>
  <c r="BK308" i="2"/>
  <c r="BK285" i="2"/>
  <c r="BK156" i="2"/>
  <c r="BK263" i="2"/>
  <c r="BK211" i="2"/>
  <c r="BK301" i="2"/>
  <c r="BK260" i="2"/>
  <c r="BK194" i="2"/>
  <c r="BK295" i="2"/>
  <c r="J200" i="2"/>
  <c r="BK166" i="2"/>
  <c r="J229" i="2"/>
  <c r="J157" i="2"/>
  <c r="J276" i="2"/>
  <c r="J160" i="2"/>
  <c r="BK247" i="2"/>
  <c r="J208" i="2"/>
  <c r="BK269" i="2"/>
  <c r="J218" i="2"/>
  <c r="J199" i="2"/>
  <c r="BK140" i="2"/>
  <c r="BK254" i="2"/>
  <c r="J242" i="2"/>
  <c r="BK150" i="2"/>
  <c r="J263" i="2"/>
  <c r="J144" i="2"/>
  <c r="J207" i="2"/>
  <c r="J143" i="2"/>
  <c r="J205" i="2"/>
  <c r="BK171" i="2"/>
  <c r="BK307" i="2"/>
  <c r="BK223" i="2"/>
  <c r="J172" i="2"/>
  <c r="BK264" i="2"/>
  <c r="J223" i="2"/>
  <c r="BK181" i="2"/>
  <c r="J269" i="2"/>
  <c r="BK228" i="2"/>
  <c r="J150" i="2"/>
  <c r="BK252" i="2"/>
  <c r="J171" i="2"/>
  <c r="BK274" i="2"/>
  <c r="J187" i="2"/>
  <c r="BK141" i="2"/>
  <c r="BK275" i="2"/>
  <c r="BK151" i="2"/>
  <c r="J241" i="2"/>
  <c r="BK186" i="2"/>
  <c r="J249" i="2"/>
  <c r="J210" i="2"/>
  <c r="J175" i="2"/>
  <c r="J257" i="2"/>
  <c r="BK193" i="2"/>
  <c r="J311" i="2"/>
  <c r="J268" i="2"/>
  <c r="J188" i="2"/>
  <c r="J275" i="2"/>
  <c r="J184" i="2"/>
  <c r="BK226" i="2"/>
  <c r="BK314" i="2"/>
  <c r="J304" i="2"/>
  <c r="BK267" i="2"/>
  <c r="J193" i="2"/>
  <c r="BK138" i="2"/>
  <c r="BK256" i="2"/>
  <c r="BK233" i="2"/>
  <c r="J180" i="2"/>
  <c r="BK280" i="2"/>
  <c r="J230" i="2"/>
  <c r="J181" i="2"/>
  <c r="BK293" i="2"/>
  <c r="J194" i="2"/>
  <c r="BK159" i="2"/>
  <c r="J244" i="2"/>
  <c r="BK145" i="2"/>
  <c r="BK240" i="2"/>
  <c r="J314" i="2"/>
  <c r="J234" i="2"/>
  <c r="BK146" i="2"/>
  <c r="BK239" i="2"/>
  <c r="BK200" i="2"/>
  <c r="BK170" i="2"/>
  <c r="J278" i="2"/>
  <c r="BK243" i="2"/>
  <c r="J138" i="2"/>
  <c r="J217" i="2"/>
  <c r="J291" i="2"/>
  <c r="BK224" i="2"/>
  <c r="J146" i="2"/>
  <c r="BK202" i="2"/>
  <c r="R152" i="2" l="1"/>
  <c r="R136" i="2"/>
  <c r="T192" i="2"/>
  <c r="P136" i="2"/>
  <c r="T216" i="2"/>
  <c r="P132" i="2"/>
  <c r="P192" i="2"/>
  <c r="BK235" i="2"/>
  <c r="J235" i="2"/>
  <c r="J104" i="2"/>
  <c r="T132" i="2"/>
  <c r="BK195" i="2"/>
  <c r="J195" i="2" s="1"/>
  <c r="J102" i="2" s="1"/>
  <c r="BK262" i="2"/>
  <c r="J262" i="2"/>
  <c r="J105" i="2" s="1"/>
  <c r="P152" i="2"/>
  <c r="R195" i="2"/>
  <c r="R235" i="2"/>
  <c r="T300" i="2"/>
  <c r="BK152" i="2"/>
  <c r="J152" i="2" s="1"/>
  <c r="J100" i="2" s="1"/>
  <c r="P216" i="2"/>
  <c r="T235" i="2"/>
  <c r="R300" i="2"/>
  <c r="BK132" i="2"/>
  <c r="J132" i="2" s="1"/>
  <c r="J98" i="2" s="1"/>
  <c r="R132" i="2"/>
  <c r="P195" i="2"/>
  <c r="P235" i="2"/>
  <c r="BK300" i="2"/>
  <c r="J300" i="2"/>
  <c r="J106" i="2"/>
  <c r="P306" i="2"/>
  <c r="P305" i="2"/>
  <c r="BK136" i="2"/>
  <c r="J136" i="2" s="1"/>
  <c r="J99" i="2" s="1"/>
  <c r="BK192" i="2"/>
  <c r="J192" i="2" s="1"/>
  <c r="J101" i="2" s="1"/>
  <c r="T195" i="2"/>
  <c r="R262" i="2"/>
  <c r="BK306" i="2"/>
  <c r="J306" i="2"/>
  <c r="J108" i="2" s="1"/>
  <c r="T152" i="2"/>
  <c r="R192" i="2"/>
  <c r="R216" i="2"/>
  <c r="P262" i="2"/>
  <c r="P300" i="2"/>
  <c r="R306" i="2"/>
  <c r="R305" i="2"/>
  <c r="T136" i="2"/>
  <c r="BK216" i="2"/>
  <c r="J216" i="2"/>
  <c r="J103" i="2"/>
  <c r="T262" i="2"/>
  <c r="T306" i="2"/>
  <c r="T305" i="2"/>
  <c r="BK313" i="2"/>
  <c r="J313" i="2"/>
  <c r="J110" i="2"/>
  <c r="E85" i="2"/>
  <c r="BE156" i="2"/>
  <c r="BE167" i="2"/>
  <c r="BE168" i="2"/>
  <c r="BE186" i="2"/>
  <c r="BE188" i="2"/>
  <c r="BE193" i="2"/>
  <c r="BE215" i="2"/>
  <c r="BE238" i="2"/>
  <c r="BE243" i="2"/>
  <c r="BE253" i="2"/>
  <c r="BE255" i="2"/>
  <c r="F91" i="2"/>
  <c r="BE149" i="2"/>
  <c r="BE160" i="2"/>
  <c r="BE164" i="2"/>
  <c r="BE177" i="2"/>
  <c r="BE182" i="2"/>
  <c r="BE204" i="2"/>
  <c r="BE217" i="2"/>
  <c r="BE221" i="2"/>
  <c r="BE232" i="2"/>
  <c r="BE252" i="2"/>
  <c r="BE263" i="2"/>
  <c r="BE276" i="2"/>
  <c r="BE279" i="2"/>
  <c r="BE288" i="2"/>
  <c r="J91" i="2"/>
  <c r="J124" i="2"/>
  <c r="BE137" i="2"/>
  <c r="BE147" i="2"/>
  <c r="BE154" i="2"/>
  <c r="BE158" i="2"/>
  <c r="BE219" i="2"/>
  <c r="BE226" i="2"/>
  <c r="BE244" i="2"/>
  <c r="BE247" i="2"/>
  <c r="BE258" i="2"/>
  <c r="BE264" i="2"/>
  <c r="BE285" i="2"/>
  <c r="BE293" i="2"/>
  <c r="BE310" i="2"/>
  <c r="F92" i="2"/>
  <c r="BE140" i="2"/>
  <c r="BE151" i="2"/>
  <c r="BE172" i="2"/>
  <c r="BE175" i="2"/>
  <c r="BE179" i="2"/>
  <c r="BE187" i="2"/>
  <c r="BE234" i="2"/>
  <c r="BE260" i="2"/>
  <c r="BE291" i="2"/>
  <c r="BE135" i="2"/>
  <c r="BE144" i="2"/>
  <c r="BE148" i="2"/>
  <c r="BE165" i="2"/>
  <c r="BE166" i="2"/>
  <c r="BE191" i="2"/>
  <c r="BE201" i="2"/>
  <c r="BE207" i="2"/>
  <c r="BE233" i="2"/>
  <c r="BE246" i="2"/>
  <c r="BE250" i="2"/>
  <c r="BE277" i="2"/>
  <c r="BE287" i="2"/>
  <c r="J92" i="2"/>
  <c r="BE157" i="2"/>
  <c r="BE159" i="2"/>
  <c r="BE163" i="2"/>
  <c r="BE181" i="2"/>
  <c r="BE200" i="2"/>
  <c r="BE203" i="2"/>
  <c r="BE209" i="2"/>
  <c r="BE211" i="2"/>
  <c r="BE212" i="2"/>
  <c r="BE218" i="2"/>
  <c r="BE222" i="2"/>
  <c r="BE225" i="2"/>
  <c r="BE229" i="2"/>
  <c r="BE249" i="2"/>
  <c r="BE251" i="2"/>
  <c r="BE270" i="2"/>
  <c r="BE297" i="2"/>
  <c r="BE311" i="2"/>
  <c r="BE133" i="2"/>
  <c r="BE139" i="2"/>
  <c r="BE146" i="2"/>
  <c r="BE169" i="2"/>
  <c r="BE171" i="2"/>
  <c r="BE176" i="2"/>
  <c r="BE183" i="2"/>
  <c r="BE237" i="2"/>
  <c r="BE245" i="2"/>
  <c r="BE272" i="2"/>
  <c r="BE150" i="2"/>
  <c r="BE198" i="2"/>
  <c r="BE213" i="2"/>
  <c r="BE220" i="2"/>
  <c r="BE223" i="2"/>
  <c r="BE227" i="2"/>
  <c r="BE248" i="2"/>
  <c r="BE259" i="2"/>
  <c r="BE265" i="2"/>
  <c r="BE275" i="2"/>
  <c r="BE278" i="2"/>
  <c r="BE283" i="2"/>
  <c r="BE286" i="2"/>
  <c r="BE289" i="2"/>
  <c r="BE298" i="2"/>
  <c r="BE301" i="2"/>
  <c r="BE155" i="2"/>
  <c r="BE161" i="2"/>
  <c r="BE178" i="2"/>
  <c r="BE228" i="2"/>
  <c r="BE239" i="2"/>
  <c r="BE242" i="2"/>
  <c r="BE261" i="2"/>
  <c r="BE267" i="2"/>
  <c r="BE280" i="2"/>
  <c r="BE290" i="2"/>
  <c r="BE141" i="2"/>
  <c r="BE153" i="2"/>
  <c r="BE173" i="2"/>
  <c r="BE189" i="2"/>
  <c r="BE197" i="2"/>
  <c r="BE214" i="2"/>
  <c r="BE224" i="2"/>
  <c r="BE240" i="2"/>
  <c r="BE256" i="2"/>
  <c r="BE257" i="2"/>
  <c r="BE266" i="2"/>
  <c r="BE273" i="2"/>
  <c r="BE281" i="2"/>
  <c r="BE292" i="2"/>
  <c r="BE294" i="2"/>
  <c r="BE295" i="2"/>
  <c r="BE134" i="2"/>
  <c r="BE138" i="2"/>
  <c r="BE142" i="2"/>
  <c r="BE174" i="2"/>
  <c r="BE184" i="2"/>
  <c r="BE194" i="2"/>
  <c r="BE199" i="2"/>
  <c r="BE205" i="2"/>
  <c r="BE208" i="2"/>
  <c r="BE210" i="2"/>
  <c r="BE230" i="2"/>
  <c r="BE268" i="2"/>
  <c r="BE269" i="2"/>
  <c r="BE274" i="2"/>
  <c r="BE284" i="2"/>
  <c r="BE143" i="2"/>
  <c r="BE145" i="2"/>
  <c r="BE162" i="2"/>
  <c r="BE170" i="2"/>
  <c r="BE180" i="2"/>
  <c r="BE185" i="2"/>
  <c r="BE190" i="2"/>
  <c r="BE196" i="2"/>
  <c r="BE202" i="2"/>
  <c r="BE206" i="2"/>
  <c r="BE231" i="2"/>
  <c r="BE236" i="2"/>
  <c r="BE241" i="2"/>
  <c r="BE254" i="2"/>
  <c r="BE271" i="2"/>
  <c r="BE282" i="2"/>
  <c r="BE296" i="2"/>
  <c r="BE299" i="2"/>
  <c r="BE302" i="2"/>
  <c r="BE303" i="2"/>
  <c r="BE304" i="2"/>
  <c r="BE307" i="2"/>
  <c r="BE308" i="2"/>
  <c r="BE309" i="2"/>
  <c r="BE314" i="2"/>
  <c r="F34" i="2"/>
  <c r="BA95" i="1" s="1"/>
  <c r="BA94" i="1" s="1"/>
  <c r="AW94" i="1" s="1"/>
  <c r="AK30" i="1" s="1"/>
  <c r="F36" i="2"/>
  <c r="BC95" i="1" s="1"/>
  <c r="BC94" i="1" s="1"/>
  <c r="W32" i="1" s="1"/>
  <c r="J34" i="2"/>
  <c r="AW95" i="1" s="1"/>
  <c r="F35" i="2"/>
  <c r="BB95" i="1" s="1"/>
  <c r="BB94" i="1" s="1"/>
  <c r="W31" i="1" s="1"/>
  <c r="F37" i="2"/>
  <c r="BD95" i="1" s="1"/>
  <c r="BD94" i="1" s="1"/>
  <c r="W33" i="1" s="1"/>
  <c r="P131" i="2" l="1"/>
  <c r="P130" i="2"/>
  <c r="AU95" i="1" s="1"/>
  <c r="AU94" i="1" s="1"/>
  <c r="R131" i="2"/>
  <c r="R130" i="2" s="1"/>
  <c r="T131" i="2"/>
  <c r="T130" i="2"/>
  <c r="BK131" i="2"/>
  <c r="BK305" i="2"/>
  <c r="J305" i="2"/>
  <c r="J107" i="2"/>
  <c r="BK312" i="2"/>
  <c r="J312" i="2" s="1"/>
  <c r="J109" i="2" s="1"/>
  <c r="W30" i="1"/>
  <c r="F33" i="2"/>
  <c r="AZ95" i="1" s="1"/>
  <c r="AZ94" i="1" s="1"/>
  <c r="W29" i="1" s="1"/>
  <c r="AX94" i="1"/>
  <c r="AY94" i="1"/>
  <c r="J33" i="2"/>
  <c r="AV95" i="1" s="1"/>
  <c r="AT95" i="1" s="1"/>
  <c r="BK130" i="2" l="1"/>
  <c r="J130" i="2" s="1"/>
  <c r="J30" i="2" s="1"/>
  <c r="AG95" i="1" s="1"/>
  <c r="AG94" i="1" s="1"/>
  <c r="AK26" i="1" s="1"/>
  <c r="J131" i="2"/>
  <c r="J97" i="2" s="1"/>
  <c r="AV94" i="1"/>
  <c r="AK29" i="1" s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<sst xmlns="http://schemas.openxmlformats.org/spreadsheetml/2006/main" count="2728" uniqueCount="833">
  <si>
    <t>Export Komplet</t>
  </si>
  <si>
    <t/>
  </si>
  <si>
    <t>2.0</t>
  </si>
  <si>
    <t>ZAMOK</t>
  </si>
  <si>
    <t>False</t>
  </si>
  <si>
    <t>{b53c282d-965d-49d1-8296-9826132b945a}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</si>
  <si>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</si>
  <si>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</si>
  <si>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</si>
  <si>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</si>
  <si>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</si>
  <si>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</si>
  <si>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</si>
  <si>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</si>
  <si>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</si>
  <si>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</si>
  <si>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</si>
  <si>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plynové kotelny ZŠ Komenského, Dačice</t>
  </si>
  <si>
    <t>KSO:</t>
  </si>
  <si>
    <t>CC-CZ:</t>
  </si>
  <si>
    <t>Místo:</t>
  </si>
  <si>
    <t>Dačice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</si>
  <si>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</si>
  <si>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</si>
  <si>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</si>
  <si>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</si>
  <si>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</si>
  <si>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</si>
  <si>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</si>
  <si>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</si>
  <si>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</si>
  <si>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</si>
  <si>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</si>
  <si>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</si>
  <si>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</si>
  <si>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</si>
  <si>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</si>
  <si>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</si>
  <si>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</si>
  <si>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</si>
  <si>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</si>
  <si>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</si>
  <si>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</si>
  <si>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</si>
  <si>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</si>
  <si>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</si>
  <si>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</si>
  <si>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</si>
  <si>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</si>
  <si>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</si>
  <si>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</si>
  <si>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</si>
  <si>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</si>
  <si>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</si>
  <si>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</si>
  <si>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</si>
  <si>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</si>
  <si>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</si>
  <si>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</si>
  <si>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</si>
  <si>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</si>
  <si>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</si>
  <si>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</si>
  <si>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</si>
  <si>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</si>
  <si>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</si>
  <si>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</si>
  <si>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</si>
  <si>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</si>
  <si>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</si>
  <si>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</si>
  <si>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</si>
  <si>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</si>
  <si>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</si>
  <si>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</si>
  <si>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</si>
  <si>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</si>
  <si>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</si>
  <si>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2025-002-ZTI</t>
  </si>
  <si>
    <t>TPS - Plyn, ZTI, ÚT</t>
  </si>
  <si>
    <t>STA</t>
  </si>
  <si>
    <t>1</t>
  </si>
  <si>
    <t>{6e5ae641-356b-4e9e-9497-181ee20acebe}</t>
  </si>
  <si>
    <t>2</t>
  </si>
  <si>
    <t>KRYCÍ LIST SOUPISU PRACÍ</t>
  </si>
  <si>
    <t>Objekt:</t>
  </si>
  <si>
    <t>2025-002-ZTI - TPS - Plyn, ZTI, ÚT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</si>
  <si>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</si>
  <si>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</si>
  <si>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</si>
  <si>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</si>
  <si>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</si>
  <si>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</si>
  <si>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</si>
  <si>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</si>
  <si>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</si>
  <si>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</si>
  <si>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</si>
  <si>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</si>
  <si>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</si>
  <si>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</si>
  <si>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</si>
  <si>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M - Práce a dodávky M</t>
  </si>
  <si>
    <t xml:space="preserve">    58-M - Revize vyhrazených technických zařízení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</si>
  <si>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</si>
  <si>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</si>
  <si>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</si>
  <si>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</si>
  <si>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</si>
  <si>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</si>
  <si>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</si>
  <si>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</si>
  <si>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</si>
  <si>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</si>
  <si>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</si>
  <si>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</si>
  <si>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</si>
  <si>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</si>
  <si>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</si>
  <si>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</si>
  <si>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</si>
  <si>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</si>
  <si>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</si>
  <si>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</si>
  <si>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</si>
  <si>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72119410R</t>
  </si>
  <si>
    <t>Zhotovení větracího potrubí plynové kotelny - potrubí HT 160, kolena HT a 2x oboustranná mřížka</t>
  </si>
  <si>
    <t>kus</t>
  </si>
  <si>
    <t>16</t>
  </si>
  <si>
    <t>13905364</t>
  </si>
  <si>
    <t>721226521</t>
  </si>
  <si>
    <t>Odvod kondenzátu z plynových kotlů, odtahu spalin a z pojistného ventilu boileru do neutralizačního boxu a do vnitřní kanalizace - 4x zápachová uzávěrka a odpadní podtrubí HT 32</t>
  </si>
  <si>
    <t>soubor</t>
  </si>
  <si>
    <t>-411869542</t>
  </si>
  <si>
    <t>3</t>
  </si>
  <si>
    <t>998721121</t>
  </si>
  <si>
    <t>Přesun hmot tonážní pro vnitřní kanalizaci ruční v objektech v do 6 m</t>
  </si>
  <si>
    <t>t</t>
  </si>
  <si>
    <t>-806665558</t>
  </si>
  <si>
    <t>722</t>
  </si>
  <si>
    <t>Zdravotechnika - vnitřní vodovod</t>
  </si>
  <si>
    <t>4</t>
  </si>
  <si>
    <t>722174023</t>
  </si>
  <si>
    <t>Potrubí vodovodní plastové PPR svar polyfúze PN 20 D 25x4,2 mm</t>
  </si>
  <si>
    <t>m</t>
  </si>
  <si>
    <t>1904283708</t>
  </si>
  <si>
    <t>5</t>
  </si>
  <si>
    <t>722174024</t>
  </si>
  <si>
    <t>Potrubí vodovodní plastové PPR svar polyfúze PN 20 D 32x5,4 mm</t>
  </si>
  <si>
    <t>-939042052</t>
  </si>
  <si>
    <t>6</t>
  </si>
  <si>
    <t>722181232</t>
  </si>
  <si>
    <t>Ochrana vodovodního potrubí přilepenými termoizolačními trubicemi z PE tl přes 9 do 13 mm DN přes 22 do 45 mm</t>
  </si>
  <si>
    <t>-840492469</t>
  </si>
  <si>
    <t>7</t>
  </si>
  <si>
    <t>722181242</t>
  </si>
  <si>
    <t>Ochrana vodovodního potrubí přilepenými termoizolačními trubicemi z PE tl přes 13 do 20 mm DN přes 22 do 45 mm</t>
  </si>
  <si>
    <t>-435692767</t>
  </si>
  <si>
    <t>8</t>
  </si>
  <si>
    <t>722231074</t>
  </si>
  <si>
    <t>Ventil zpětný mosazný G 1" PN 10 do 110°C se dvěma závity</t>
  </si>
  <si>
    <t>387004756</t>
  </si>
  <si>
    <t>9</t>
  </si>
  <si>
    <t>722231075</t>
  </si>
  <si>
    <t>Ventil zpětný mosazný G 5/4" PN 10 do 110°C se dvěma závity</t>
  </si>
  <si>
    <t>-523901200</t>
  </si>
  <si>
    <t>10</t>
  </si>
  <si>
    <t>722231142</t>
  </si>
  <si>
    <t>Ventil závitový pojistný rohový G 3/4"</t>
  </si>
  <si>
    <t>1622660726</t>
  </si>
  <si>
    <t>11</t>
  </si>
  <si>
    <t>722232045</t>
  </si>
  <si>
    <t>Kohout kulový přímý G 1" PN 42 do 185°C vnitřní závit</t>
  </si>
  <si>
    <t>-225819673</t>
  </si>
  <si>
    <t>722232046</t>
  </si>
  <si>
    <t>Kohout kulový přímý G 5/4" PN 42 do 185°C vnitřní závit</t>
  </si>
  <si>
    <t>703928596</t>
  </si>
  <si>
    <t>13</t>
  </si>
  <si>
    <t>722234265</t>
  </si>
  <si>
    <t>Filtr mosazný G 1" PN 20 do 80°C s 2x vnitřním závitem</t>
  </si>
  <si>
    <t>-1921679842</t>
  </si>
  <si>
    <t>14</t>
  </si>
  <si>
    <t>722290234</t>
  </si>
  <si>
    <t>Proplach a dezinfekce vodovodního potrubí DN do 80</t>
  </si>
  <si>
    <t>1212495155</t>
  </si>
  <si>
    <t>15</t>
  </si>
  <si>
    <t>722290246</t>
  </si>
  <si>
    <t>Zkouška těsnosti vodovodního potrubí plastového DN do 40</t>
  </si>
  <si>
    <t>833014787</t>
  </si>
  <si>
    <t>732521310.1</t>
  </si>
  <si>
    <t>Automatický změkčovací filtr AF K2 včetně náplně</t>
  </si>
  <si>
    <t>-697301876</t>
  </si>
  <si>
    <t>17</t>
  </si>
  <si>
    <t>732521311.1</t>
  </si>
  <si>
    <t>Teplovodní doplňovací souprava TDS 1 bez solenoidového ventilu</t>
  </si>
  <si>
    <t>-760055318</t>
  </si>
  <si>
    <t>18</t>
  </si>
  <si>
    <t>998722121</t>
  </si>
  <si>
    <t>Přesun hmot tonážní pro vnitřní vodovod ruční v objektech v do 6 m</t>
  </si>
  <si>
    <t>706476438</t>
  </si>
  <si>
    <t>723</t>
  </si>
  <si>
    <t>Zdravotechnika - vnitřní plynovod</t>
  </si>
  <si>
    <t>19</t>
  </si>
  <si>
    <t>723111203</t>
  </si>
  <si>
    <t>Potrubí ocelové závitové černé bezešvé svařované běžné DN 20</t>
  </si>
  <si>
    <t>751007537</t>
  </si>
  <si>
    <t>20</t>
  </si>
  <si>
    <t>723111204</t>
  </si>
  <si>
    <t>Potrubí ocelové závitové černé bezešvé svařované běžné DN 25</t>
  </si>
  <si>
    <t>1718438877</t>
  </si>
  <si>
    <t>723120804</t>
  </si>
  <si>
    <t>Demontáž potrubí ocelové závitové svařované DN do 25</t>
  </si>
  <si>
    <t>1549613979</t>
  </si>
  <si>
    <t>22</t>
  </si>
  <si>
    <t>723120805</t>
  </si>
  <si>
    <t>Demontáž potrubí ocelové závitové svařované DN od 25 do 50</t>
  </si>
  <si>
    <t>-853745842</t>
  </si>
  <si>
    <t>23</t>
  </si>
  <si>
    <t>723150312</t>
  </si>
  <si>
    <t>Potrubí ocelové hladké černé bezešvé spojované svařováním tvářené za tepla D 57x3,2 mm</t>
  </si>
  <si>
    <t>-1568915419</t>
  </si>
  <si>
    <t>24</t>
  </si>
  <si>
    <t>723150313</t>
  </si>
  <si>
    <t>Potrubí ocelové hladké černé bezešvé spojované svařováním tvářené za tepla D 76x3,2 mm</t>
  </si>
  <si>
    <t>756976460</t>
  </si>
  <si>
    <t>25</t>
  </si>
  <si>
    <t>723150342</t>
  </si>
  <si>
    <t>Redukce zhotovená kováním přes 1 DN DN 40/25</t>
  </si>
  <si>
    <t>1268358159</t>
  </si>
  <si>
    <t>26</t>
  </si>
  <si>
    <t>723150344</t>
  </si>
  <si>
    <t>Redukce zhotovená kováním přes 1 DN DN 65/50</t>
  </si>
  <si>
    <t>1772877986</t>
  </si>
  <si>
    <t>27</t>
  </si>
  <si>
    <t>723150352</t>
  </si>
  <si>
    <t>Redukce zhotovená kováním přes 2 DN DN 65/25</t>
  </si>
  <si>
    <t>-934330364</t>
  </si>
  <si>
    <t>28</t>
  </si>
  <si>
    <t>723150366</t>
  </si>
  <si>
    <t>Chránička D 44,5x3,2 mm</t>
  </si>
  <si>
    <t>2131975966</t>
  </si>
  <si>
    <t>29</t>
  </si>
  <si>
    <t>723150369</t>
  </si>
  <si>
    <t>Chránička D 89x3,6 mm</t>
  </si>
  <si>
    <t>-765909784</t>
  </si>
  <si>
    <t>30</t>
  </si>
  <si>
    <t>723160204R</t>
  </si>
  <si>
    <t>Přípojka k plynoměru spojované na závit s ochozem G 1"</t>
  </si>
  <si>
    <t>-169011861</t>
  </si>
  <si>
    <t>31</t>
  </si>
  <si>
    <t>723160217</t>
  </si>
  <si>
    <t>Přípojka k plynoměru spojované na závit s ochozem G 2"</t>
  </si>
  <si>
    <t>1783155894</t>
  </si>
  <si>
    <t>32</t>
  </si>
  <si>
    <t>723160334</t>
  </si>
  <si>
    <t>Rozpěrka přípojek plynoměru G 1"</t>
  </si>
  <si>
    <t>-1014867966</t>
  </si>
  <si>
    <t>33</t>
  </si>
  <si>
    <t>723160337</t>
  </si>
  <si>
    <t>Rozpěrka přípojek plynoměru G 2" včetně podložky plynoměru</t>
  </si>
  <si>
    <t>-1758224116</t>
  </si>
  <si>
    <t>34</t>
  </si>
  <si>
    <t>723160817</t>
  </si>
  <si>
    <t>Demontáž přípojka k plynoměru závit s ochozem do G 2</t>
  </si>
  <si>
    <t>pár</t>
  </si>
  <si>
    <t>-709571970</t>
  </si>
  <si>
    <t>35</t>
  </si>
  <si>
    <t>723190204</t>
  </si>
  <si>
    <t>Přípojka plynovodní ocelová závitová černá bezešvá spojovaná na závit běžná DN 25</t>
  </si>
  <si>
    <t>2118679546</t>
  </si>
  <si>
    <t>36</t>
  </si>
  <si>
    <t>723190253</t>
  </si>
  <si>
    <t>Výpustky plynovodní vedení a upevnění DN 25</t>
  </si>
  <si>
    <t>-175156440</t>
  </si>
  <si>
    <t>37</t>
  </si>
  <si>
    <t>723190901</t>
  </si>
  <si>
    <t>Uzavření,otevření plynovodního potrubí při opravě</t>
  </si>
  <si>
    <t>977762786</t>
  </si>
  <si>
    <t>38</t>
  </si>
  <si>
    <t>723190907</t>
  </si>
  <si>
    <t>Odvzdušnění nebo napuštění plynovodního potrubí</t>
  </si>
  <si>
    <t>-1136039526</t>
  </si>
  <si>
    <t>39</t>
  </si>
  <si>
    <t>723190913</t>
  </si>
  <si>
    <t>Navaření odbočky na potrubí plynovodní DN 20 - propojení potrubí</t>
  </si>
  <si>
    <t>-1857640509</t>
  </si>
  <si>
    <t>40</t>
  </si>
  <si>
    <t>723190917</t>
  </si>
  <si>
    <t>Navaření odbočky na potrubí plynovodní DN 50 - propojení potrubí</t>
  </si>
  <si>
    <t>-1902359065</t>
  </si>
  <si>
    <t>41</t>
  </si>
  <si>
    <t>723190918</t>
  </si>
  <si>
    <t>Navaření odbočky na potrubí plynovodní DN 65 - propojení potrubí</t>
  </si>
  <si>
    <t>1779242446</t>
  </si>
  <si>
    <t>42</t>
  </si>
  <si>
    <t>723190919</t>
  </si>
  <si>
    <t>Navaření odbočky na potrubí plynovodní DN 80 - propojení potrubí</t>
  </si>
  <si>
    <t>-1395662991</t>
  </si>
  <si>
    <t>43</t>
  </si>
  <si>
    <t>723213213</t>
  </si>
  <si>
    <t>Kulový přírubový uzávěr DN 65 PN 16 do 200°C těleso uhlíková ocel včetně přírub</t>
  </si>
  <si>
    <t>643251417</t>
  </si>
  <si>
    <t>44</t>
  </si>
  <si>
    <t>723219102</t>
  </si>
  <si>
    <t>Montáž armatur plynovodních přírubových DN 50 ostatní typ</t>
  </si>
  <si>
    <t>-1644878580</t>
  </si>
  <si>
    <t>45</t>
  </si>
  <si>
    <t>723221302</t>
  </si>
  <si>
    <t>Ventil vzorkovací G 3/4" PN 5 s vnějším závitem</t>
  </si>
  <si>
    <t>-275345163</t>
  </si>
  <si>
    <t>46</t>
  </si>
  <si>
    <t>723230802R</t>
  </si>
  <si>
    <t>Demontáž regulátoru plynu středotlakého řada dvojitá včetně dvířek s rámem</t>
  </si>
  <si>
    <t>-1457525997</t>
  </si>
  <si>
    <t>47</t>
  </si>
  <si>
    <t>723231111R</t>
  </si>
  <si>
    <t>Upevnění potrubí pomocí objímek</t>
  </si>
  <si>
    <t>1176427515</t>
  </si>
  <si>
    <t>48</t>
  </si>
  <si>
    <t>723231163</t>
  </si>
  <si>
    <t>Kohout kulový přímý G 3/4" PN 42 do 185°C plnoprůtokový vnitřní závit těžká řada</t>
  </si>
  <si>
    <t>582628782</t>
  </si>
  <si>
    <t>49</t>
  </si>
  <si>
    <t>723231167</t>
  </si>
  <si>
    <t>Kohout kulový přímý G 2" PN 42 do 185°C plnoprůtokový vnitřní závit těžká řada</t>
  </si>
  <si>
    <t>437200133</t>
  </si>
  <si>
    <t>50</t>
  </si>
  <si>
    <t>723234314</t>
  </si>
  <si>
    <t>Regulátor tlaku plynu STL/NTL jednostupňový výkon min. 40 m3/hod pro zemní plyn</t>
  </si>
  <si>
    <t>-453166672</t>
  </si>
  <si>
    <t>51</t>
  </si>
  <si>
    <t>723234351R1</t>
  </si>
  <si>
    <t>Skříňka HUP+SRT nerez 600x600x350, dvířka matná úprava</t>
  </si>
  <si>
    <t>-1507252170</t>
  </si>
  <si>
    <t>52</t>
  </si>
  <si>
    <t>723234351R2</t>
  </si>
  <si>
    <t>Skříňka UP nerez 400x400x300, matná úprava</t>
  </si>
  <si>
    <t>647875858</t>
  </si>
  <si>
    <t>53</t>
  </si>
  <si>
    <t>723260801</t>
  </si>
  <si>
    <t>Demontáž plynoměrů G 2 nebo G 4 nebo G 10 max. průtok do 16 m3/hod.</t>
  </si>
  <si>
    <t>-1465735437</t>
  </si>
  <si>
    <t>54</t>
  </si>
  <si>
    <t>723260802</t>
  </si>
  <si>
    <t>Demontáž plynoměrů G 25 nebo G 40 nebo PL 4 max. průtok do 65 m3/hod.</t>
  </si>
  <si>
    <t>-404861544</t>
  </si>
  <si>
    <t>55</t>
  </si>
  <si>
    <t>723261913</t>
  </si>
  <si>
    <t>Montáž plynoměrů G-10 maximální průtok 16 m3/hod.</t>
  </si>
  <si>
    <t>-457683828</t>
  </si>
  <si>
    <t>56</t>
  </si>
  <si>
    <t>723261914</t>
  </si>
  <si>
    <t>Montáž plynoměrů G-25 maximální průtok 40 m3/hod.</t>
  </si>
  <si>
    <t>821179141</t>
  </si>
  <si>
    <t>57</t>
  </si>
  <si>
    <t>998723121</t>
  </si>
  <si>
    <t>Přesun hmot tonážní pro vnitřní plynovod ruční v objektech v do 6 m</t>
  </si>
  <si>
    <t>-702156586</t>
  </si>
  <si>
    <t>724</t>
  </si>
  <si>
    <t>Zdravotechnika - strojní vybavení</t>
  </si>
  <si>
    <t>58</t>
  </si>
  <si>
    <t>724233005</t>
  </si>
  <si>
    <t>Nádoba expanzní tlaková pro akumulační ohřev TV s membránou závitové připojení PN 0,8 o objemu 25 l</t>
  </si>
  <si>
    <t>437485015</t>
  </si>
  <si>
    <t>59</t>
  </si>
  <si>
    <t>998724121</t>
  </si>
  <si>
    <t>Přesun hmot tonážní pro strojní vybavení ruční v objektech v do 6 m</t>
  </si>
  <si>
    <t>819076875</t>
  </si>
  <si>
    <t>731</t>
  </si>
  <si>
    <t>Ústřední vytápění - kotelny</t>
  </si>
  <si>
    <t>60</t>
  </si>
  <si>
    <t>731200829</t>
  </si>
  <si>
    <t>Demontáž kotle ocelového na plynná nebo kapalná paliva výkon přes 75 do 125 kW</t>
  </si>
  <si>
    <t>-1705450291</t>
  </si>
  <si>
    <t>61</t>
  </si>
  <si>
    <t>731244494</t>
  </si>
  <si>
    <t>Montáž kotle ocelového závěsného na plyn kondenzačního o výkonu přes 50 kW</t>
  </si>
  <si>
    <t>834624567</t>
  </si>
  <si>
    <t>62</t>
  </si>
  <si>
    <t>M</t>
  </si>
  <si>
    <t>48417618</t>
  </si>
  <si>
    <t>stavebnice kaskádové kotelny (2x kotel plynový kondenzační závěsný) pro vytápění 12,3-110,2 kW včetně QAA75</t>
  </si>
  <si>
    <t>1693945468</t>
  </si>
  <si>
    <t>63</t>
  </si>
  <si>
    <t>48417618R3</t>
  </si>
  <si>
    <t>RSV43.345/Sada s AVS74.261/101</t>
  </si>
  <si>
    <t>ks</t>
  </si>
  <si>
    <t>1705018204</t>
  </si>
  <si>
    <t>64</t>
  </si>
  <si>
    <t>48417618R4</t>
  </si>
  <si>
    <t>externí modul AVS75</t>
  </si>
  <si>
    <t>-822136823</t>
  </si>
  <si>
    <t>65</t>
  </si>
  <si>
    <t>731391811</t>
  </si>
  <si>
    <t>Vypuštění vody z kotle samospádem pl kotle do 5 m2</t>
  </si>
  <si>
    <t>817498856</t>
  </si>
  <si>
    <t>66</t>
  </si>
  <si>
    <t>731810301</t>
  </si>
  <si>
    <t>Montáž odtahu spalin a komínové vložky</t>
  </si>
  <si>
    <t>-2114195955</t>
  </si>
  <si>
    <t>67</t>
  </si>
  <si>
    <t>48483023</t>
  </si>
  <si>
    <t>sada odkouření pro 2 kotle v kaskádě 160/110 mm</t>
  </si>
  <si>
    <t>sada</t>
  </si>
  <si>
    <t>127364870</t>
  </si>
  <si>
    <t>68</t>
  </si>
  <si>
    <t>48477248</t>
  </si>
  <si>
    <t>odtah spalin - trubka černá s hrdlem DN 160 1m</t>
  </si>
  <si>
    <t>-2006100726</t>
  </si>
  <si>
    <t>69</t>
  </si>
  <si>
    <t>48477249</t>
  </si>
  <si>
    <t>odtah spalin - trubka černá s hrdlem DN 160 0,5m</t>
  </si>
  <si>
    <t>-1477534130</t>
  </si>
  <si>
    <t>70</t>
  </si>
  <si>
    <t>48477154</t>
  </si>
  <si>
    <t>odtah spalin - koleno 87° černá DN 160</t>
  </si>
  <si>
    <t>-1030928888</t>
  </si>
  <si>
    <t>71</t>
  </si>
  <si>
    <t>48477155</t>
  </si>
  <si>
    <t>odtah spalin - revizní koleno 87° černá DN 160</t>
  </si>
  <si>
    <t>-2009136907</t>
  </si>
  <si>
    <t>72</t>
  </si>
  <si>
    <t>48477262</t>
  </si>
  <si>
    <t>odtah spalin - objímka (ZUB) M8/10 DN 160</t>
  </si>
  <si>
    <t>978680477</t>
  </si>
  <si>
    <t>73</t>
  </si>
  <si>
    <t>48477244</t>
  </si>
  <si>
    <t>komín - koleno 87° pro vložkování s podpěrou černá DN 160</t>
  </si>
  <si>
    <t>-1237797232</t>
  </si>
  <si>
    <t>74</t>
  </si>
  <si>
    <t>48477204</t>
  </si>
  <si>
    <t>komín - trubka s hrdlem černá DN 110 2m</t>
  </si>
  <si>
    <t>-752451016</t>
  </si>
  <si>
    <t>75</t>
  </si>
  <si>
    <t>48477205</t>
  </si>
  <si>
    <t>komín - trubka s hrdlem černá DN 160 2m</t>
  </si>
  <si>
    <t>662415509</t>
  </si>
  <si>
    <t>76</t>
  </si>
  <si>
    <t>48477206</t>
  </si>
  <si>
    <t>komín - trubka s hrdlem černá DN 160 1m</t>
  </si>
  <si>
    <t>-1551278297</t>
  </si>
  <si>
    <t>77</t>
  </si>
  <si>
    <t>48477128</t>
  </si>
  <si>
    <t>komín - distanční objímka EW/160</t>
  </si>
  <si>
    <t>2037599375</t>
  </si>
  <si>
    <t>78</t>
  </si>
  <si>
    <t>48477242</t>
  </si>
  <si>
    <t>komín - komínová plastová hlavice (komplet) černá DN 160</t>
  </si>
  <si>
    <t>379118499</t>
  </si>
  <si>
    <t>79</t>
  </si>
  <si>
    <t>998731121</t>
  </si>
  <si>
    <t>Přesun hmot tonážní pro kotelny ruční v objektech v do 6 m</t>
  </si>
  <si>
    <t>1257148626</t>
  </si>
  <si>
    <t>732</t>
  </si>
  <si>
    <t>Ústřední vytápění - strojovny</t>
  </si>
  <si>
    <t>80</t>
  </si>
  <si>
    <t>732113108</t>
  </si>
  <si>
    <t>Vyrovnávač dynamických tlaků DN 200 PN 6 hydraulický přírubový</t>
  </si>
  <si>
    <t>697398009</t>
  </si>
  <si>
    <t>81</t>
  </si>
  <si>
    <t>732211123</t>
  </si>
  <si>
    <t>Ohřívač stacionární zásobníkový nepřímotopný s integrovaným výměníkem o objemu 500 l, plocha výměníku 2,5 m2</t>
  </si>
  <si>
    <t>259772865</t>
  </si>
  <si>
    <t>82</t>
  </si>
  <si>
    <t>732320814</t>
  </si>
  <si>
    <t>Demontáž nádrže beztlaké nebo tlakové odpojení od rozvodů potrubí obsah přes 200 do 500 l</t>
  </si>
  <si>
    <t>-1136878084</t>
  </si>
  <si>
    <t>83</t>
  </si>
  <si>
    <t>732324814</t>
  </si>
  <si>
    <t>Demontáž nádrže beztlaké nebo tlakové vypuštění vody z nádrže obsah přes 200 do 500 l</t>
  </si>
  <si>
    <t>232535934</t>
  </si>
  <si>
    <t>84</t>
  </si>
  <si>
    <t>732331778</t>
  </si>
  <si>
    <t>Příslušenství k expanzním nádobám bezpečnostní uzávěr G 1 k měření tlaku</t>
  </si>
  <si>
    <t>-1489438453</t>
  </si>
  <si>
    <t>85</t>
  </si>
  <si>
    <t>732391902</t>
  </si>
  <si>
    <t>Zpětná montáž nádoby nebo nádrže po opravě obsahu přes 200 do 600 l</t>
  </si>
  <si>
    <t>-1114661963</t>
  </si>
  <si>
    <t>86</t>
  </si>
  <si>
    <t>732420811</t>
  </si>
  <si>
    <t>Demontáž čerpadla oběhového spirálního DN 25</t>
  </si>
  <si>
    <t>-175781603</t>
  </si>
  <si>
    <t>87</t>
  </si>
  <si>
    <t>732420812</t>
  </si>
  <si>
    <t>Demontáž čerpadla oběhového spirálního DN 32</t>
  </si>
  <si>
    <t>473640288</t>
  </si>
  <si>
    <t>88</t>
  </si>
  <si>
    <t>732420813</t>
  </si>
  <si>
    <t>Demontáž čerpadla oběhového spirálního do DN 50</t>
  </si>
  <si>
    <t>579069602</t>
  </si>
  <si>
    <t>89</t>
  </si>
  <si>
    <t>732420921</t>
  </si>
  <si>
    <t>Zpětná montáž čerpadla oběhového spirálního po opravě DN 25</t>
  </si>
  <si>
    <t>1873201356</t>
  </si>
  <si>
    <t>90</t>
  </si>
  <si>
    <t>732420922</t>
  </si>
  <si>
    <t>Zpětná montáž čerpadla oběhového spirálního po opravě DN 32</t>
  </si>
  <si>
    <t>516434167</t>
  </si>
  <si>
    <t>91</t>
  </si>
  <si>
    <t>732421203</t>
  </si>
  <si>
    <t>Čerpadlo teplovodní mokroběžné závitové cirkulační DN 25 výtlak do 6,0 m průtok 3,0 m3/h pro TUV</t>
  </si>
  <si>
    <t>693214333</t>
  </si>
  <si>
    <t>92</t>
  </si>
  <si>
    <t>732421401</t>
  </si>
  <si>
    <t>Čerpadlo teplovodní mokroběžné závitové oběhové DN 25 výtlak 2,0 m průtok 1,4 m3/h PN 10 pro vytápění</t>
  </si>
  <si>
    <t>527984385</t>
  </si>
  <si>
    <t>93</t>
  </si>
  <si>
    <t>732421451</t>
  </si>
  <si>
    <t>Čerpadlo teplovodní mokroběžné závitové oběhové DN 32 výtlak 5,0 m průtok 2,0 m3/h PN 10 pro vytápění</t>
  </si>
  <si>
    <t>-1118506379</t>
  </si>
  <si>
    <t>94</t>
  </si>
  <si>
    <t>732422515R1</t>
  </si>
  <si>
    <t>Čerpadlo teplovodní mokroběžné závitové oběhové DN 50 výtlak 3,5 m průtok 3,6 m3/h PN10 pro vytápění</t>
  </si>
  <si>
    <t>-1042884111</t>
  </si>
  <si>
    <t>95</t>
  </si>
  <si>
    <t>732422515R2</t>
  </si>
  <si>
    <t>Čerpadlo teplovodní mokroběžné závitové oběhové DN 50 výtlak 5,0 m průtok 7,0 m3/h PN10 pro vytápění</t>
  </si>
  <si>
    <t>-1427157505</t>
  </si>
  <si>
    <t>96</t>
  </si>
  <si>
    <t>732422515R3</t>
  </si>
  <si>
    <t>1947286174</t>
  </si>
  <si>
    <t>97</t>
  </si>
  <si>
    <t>998732121</t>
  </si>
  <si>
    <t>Přesun hmot tonážní pro strojovny ruční v objektech v do 6 m</t>
  </si>
  <si>
    <t>-2139428945</t>
  </si>
  <si>
    <t>733</t>
  </si>
  <si>
    <t>Ústřední vytápění - rozvodné potrubí</t>
  </si>
  <si>
    <t>98</t>
  </si>
  <si>
    <t>73311110R</t>
  </si>
  <si>
    <t>Průzkum - zjištění funkčních a nefunkčních potrubí vedených z prostoru kotelny. Demontáž nefunkčních rozvodů.</t>
  </si>
  <si>
    <t>550243507</t>
  </si>
  <si>
    <t>99</t>
  </si>
  <si>
    <t>733111115</t>
  </si>
  <si>
    <t>Potrubí ocelové závitové černé bezešvé běžné v kotelnách nebo strojovnách DN 25</t>
  </si>
  <si>
    <t>1633036040</t>
  </si>
  <si>
    <t>100</t>
  </si>
  <si>
    <t>733111116</t>
  </si>
  <si>
    <t>Potrubí ocelové závitové černé bezešvé běžné v kotelnách nebo strojovnách DN 32</t>
  </si>
  <si>
    <t>258584901</t>
  </si>
  <si>
    <t>101</t>
  </si>
  <si>
    <t>733111117</t>
  </si>
  <si>
    <t>Potrubí ocelové závitové černé bezešvé běžné v kotelnách nebo strojovnách DN 40</t>
  </si>
  <si>
    <t>-1199417787</t>
  </si>
  <si>
    <t>102</t>
  </si>
  <si>
    <t>733111118</t>
  </si>
  <si>
    <t>Potrubí ocelové závitové černé bezešvé běžné v kotelnách nebo strojovnách DN 50</t>
  </si>
  <si>
    <t>50283975</t>
  </si>
  <si>
    <t>103</t>
  </si>
  <si>
    <t>733121225</t>
  </si>
  <si>
    <t>Potrubí ocelové hladké bezešvé v kotelnách nebo strojovnách spojované svařováním D 89x3,6 mm</t>
  </si>
  <si>
    <t>233815537</t>
  </si>
  <si>
    <t>104</t>
  </si>
  <si>
    <t>733121228</t>
  </si>
  <si>
    <t>Potrubí ocelové hladké bezešvé v kotelnách nebo strojovnách spojované svařováním D 108x4,0 mm</t>
  </si>
  <si>
    <t>1052835403</t>
  </si>
  <si>
    <t>105</t>
  </si>
  <si>
    <t>733123114</t>
  </si>
  <si>
    <t>Příplatek k potrubí ocelovému hladkému za zhotovení přípojky z trubek ocelových hladkých D 31,8x2,6 mm (DN25)</t>
  </si>
  <si>
    <t>139099238</t>
  </si>
  <si>
    <t>106</t>
  </si>
  <si>
    <t>733123115</t>
  </si>
  <si>
    <t>Příplatek k potrubí ocelovému hladkému za zhotovení přípojky z trubek ocelových hladkých D 38x2,6 mm (DN32)</t>
  </si>
  <si>
    <t>2074570572</t>
  </si>
  <si>
    <t>107</t>
  </si>
  <si>
    <t>733123116</t>
  </si>
  <si>
    <t>Příplatek k potrubí ocelovému hladkému za zhotovení přípojky z trubek ocelových hladkých D 44,5x2,6 mm (DN40)</t>
  </si>
  <si>
    <t>1381984667</t>
  </si>
  <si>
    <t>108</t>
  </si>
  <si>
    <t>733123118</t>
  </si>
  <si>
    <t>Příplatek k potrubí ocelovému hladkému za zhotovení přípojky z trubek ocelových hladkých D 57x2,9 mm (DN50)</t>
  </si>
  <si>
    <t>1903404666</t>
  </si>
  <si>
    <t>109</t>
  </si>
  <si>
    <t>733124123</t>
  </si>
  <si>
    <t>Příplatek k potrubí ocelovému hladkému za zhotovení přechodů z trubek hladkých kováním DN 80/40</t>
  </si>
  <si>
    <t>-241363523</t>
  </si>
  <si>
    <t>110</t>
  </si>
  <si>
    <t>733124124</t>
  </si>
  <si>
    <t>Příplatek k potrubí ocelovému hladkému za zhotovení přechodů z trubek hladkých kováním DN 100/80</t>
  </si>
  <si>
    <t>1551306896</t>
  </si>
  <si>
    <t>111</t>
  </si>
  <si>
    <t>733190107</t>
  </si>
  <si>
    <t>Zkouška těsnosti potrubí ocelové závitové DN do 40</t>
  </si>
  <si>
    <t>-383369668</t>
  </si>
  <si>
    <t>112</t>
  </si>
  <si>
    <t>733190108</t>
  </si>
  <si>
    <t>Zkouška těsnosti potrubí ocelové závitové DN přes 40 do 50</t>
  </si>
  <si>
    <t>1593748921</t>
  </si>
  <si>
    <t>113</t>
  </si>
  <si>
    <t>733190225</t>
  </si>
  <si>
    <t>Zkouška těsnosti potrubí ocelové hladké D přes 60,3x2,9 do 89x5,0</t>
  </si>
  <si>
    <t>-1242157302</t>
  </si>
  <si>
    <t>114</t>
  </si>
  <si>
    <t>733190232</t>
  </si>
  <si>
    <t>Zkouška těsnosti potrubí ocelové hladké D přes 89x5,0 do 133x5,0</t>
  </si>
  <si>
    <t>-867548040</t>
  </si>
  <si>
    <t>115</t>
  </si>
  <si>
    <t>733191925</t>
  </si>
  <si>
    <t>Navaření odbočky na potrubí ocelové závitové DN 25 - propojení potrubí</t>
  </si>
  <si>
    <t>-361413818</t>
  </si>
  <si>
    <t>116</t>
  </si>
  <si>
    <t>733191926</t>
  </si>
  <si>
    <t>Navaření odbočky na potrubí ocelové závitové DN 32 - propojení potrubí</t>
  </si>
  <si>
    <t>150762223</t>
  </si>
  <si>
    <t>117</t>
  </si>
  <si>
    <t>733191927</t>
  </si>
  <si>
    <t>Navaření odbočky na potrubí ocelové závitové DN 40 - propojení potrubí</t>
  </si>
  <si>
    <t>-465241992</t>
  </si>
  <si>
    <t>118</t>
  </si>
  <si>
    <t>733191928</t>
  </si>
  <si>
    <t>Navaření odbočky na potrubí ocelové závitové DN 50 - propojení potrubí</t>
  </si>
  <si>
    <t>-707491493</t>
  </si>
  <si>
    <t>119</t>
  </si>
  <si>
    <t>733811252</t>
  </si>
  <si>
    <t>Ochrana potrubí ústředního vytápění termoizolačními trubicemi z PE s povrchovou úpravou hliníkovou fólií přelepenými samolepící hliníkovou páskou tl přes 20 do 25 mm DN přes 22 do 45 mm</t>
  </si>
  <si>
    <t>1728466836</t>
  </si>
  <si>
    <t>120</t>
  </si>
  <si>
    <t>733811253</t>
  </si>
  <si>
    <t>Ochrana potrubí ústředního vytápění termoizolačními trubicemi z PE s povrchovou úpravou hliníkovou fólií přelepenými samolepící hliníkovou páskou tl přes 20 do 25 mm DN přes 45 do 63 mm</t>
  </si>
  <si>
    <t>1973256688</t>
  </si>
  <si>
    <t>121</t>
  </si>
  <si>
    <t>733811254</t>
  </si>
  <si>
    <t>Ochrana potrubí ústředního vytápění termoizolačními trubicemi z PE s povrchovou úpravou hliníkovou fólií přelepenými samolepící hliníkovou páskou tl přes 20 do 25 mm DN přes 63 do 89 mm</t>
  </si>
  <si>
    <t>1319814521</t>
  </si>
  <si>
    <t>122</t>
  </si>
  <si>
    <t>733811255</t>
  </si>
  <si>
    <t>Ochrana potrubí ústředního vytápění termoizolačními trubicemi z PE s povrchovou úpravou hliníkovou fólií přelepenými samolepící hliníkovou páskou tl přes 20 do 25 mm DN přes 89 do 110 mm</t>
  </si>
  <si>
    <t>-1250397832</t>
  </si>
  <si>
    <t>123</t>
  </si>
  <si>
    <t>998733121</t>
  </si>
  <si>
    <t>Přesun hmot tonážní pro rozvody potrubí ruční v objektech v do 6 m</t>
  </si>
  <si>
    <t>1608263604</t>
  </si>
  <si>
    <t>734</t>
  </si>
  <si>
    <t>Ústřední vytápění - armatury</t>
  </si>
  <si>
    <t>124</t>
  </si>
  <si>
    <t>734109216</t>
  </si>
  <si>
    <t>Montáž armatury přírubové se dvěma přírubami PN 16 DN 80</t>
  </si>
  <si>
    <t>77880801</t>
  </si>
  <si>
    <t>125</t>
  </si>
  <si>
    <t>42265776R</t>
  </si>
  <si>
    <t>filtr odkalovací s magnetickou vložkou - separátor s magnetem přírubový DN 80</t>
  </si>
  <si>
    <t>681395560</t>
  </si>
  <si>
    <t>126</t>
  </si>
  <si>
    <t>734190814</t>
  </si>
  <si>
    <t>Rozpojení přírubového spoje DN do 50</t>
  </si>
  <si>
    <t>1873482646</t>
  </si>
  <si>
    <t>127</t>
  </si>
  <si>
    <t>734190818</t>
  </si>
  <si>
    <t>Rozpojení přírubového spoje DN přes 50 do 100</t>
  </si>
  <si>
    <t>-636384906</t>
  </si>
  <si>
    <t>128</t>
  </si>
  <si>
    <t>734200811</t>
  </si>
  <si>
    <t>Demontáž armatury závitové s jedním závitem přes G 1/2 do G 1/2</t>
  </si>
  <si>
    <t>-1480596343</t>
  </si>
  <si>
    <t>129</t>
  </si>
  <si>
    <t>734200822</t>
  </si>
  <si>
    <t>Demontáž armatury závitové se dvěma závity přes G 1/2 do G 1</t>
  </si>
  <si>
    <t>272067189</t>
  </si>
  <si>
    <t>130</t>
  </si>
  <si>
    <t>734200823</t>
  </si>
  <si>
    <t>Demontáž armatury závitové se dvěma závity přes G 1 přes G 1 do G 6/4</t>
  </si>
  <si>
    <t>-333557666</t>
  </si>
  <si>
    <t>131</t>
  </si>
  <si>
    <t>734200824</t>
  </si>
  <si>
    <t>Demontáž armatury závitové se dvěma závity přes G 6/4 do G 2</t>
  </si>
  <si>
    <t>-631008286</t>
  </si>
  <si>
    <t>132</t>
  </si>
  <si>
    <t>734211120</t>
  </si>
  <si>
    <t>Ventil závitový odvzdušňovací G 1/2 PN 14 do 120°C automatický</t>
  </si>
  <si>
    <t>227246069</t>
  </si>
  <si>
    <t>133</t>
  </si>
  <si>
    <t>734220125</t>
  </si>
  <si>
    <t>Ventil závitový regulační přímý G 5/4 PN 25 do 120°C vyvažovací s vypouštěním</t>
  </si>
  <si>
    <t>785540929</t>
  </si>
  <si>
    <t>134</t>
  </si>
  <si>
    <t>734220126</t>
  </si>
  <si>
    <t>Ventil závitový regulační přímý G 6/4 PN 25 do 120°C vyvažovací s vypouštěním</t>
  </si>
  <si>
    <t>-193340442</t>
  </si>
  <si>
    <t>135</t>
  </si>
  <si>
    <t>734220127</t>
  </si>
  <si>
    <t>Ventil závitový regulační přímý G 2 PN 25 do 120°C vyvažovací s vypouštěním</t>
  </si>
  <si>
    <t>-1549861995</t>
  </si>
  <si>
    <t>136</t>
  </si>
  <si>
    <t>734242416</t>
  </si>
  <si>
    <t>Ventil závitový zpětný přímý G 6/4 PN 16 do 110°C</t>
  </si>
  <si>
    <t>-1900222732</t>
  </si>
  <si>
    <t>137</t>
  </si>
  <si>
    <t>734261235</t>
  </si>
  <si>
    <t>Šroubení topenářské přímé G 1 PN 16 do 120°C</t>
  </si>
  <si>
    <t>1419903663</t>
  </si>
  <si>
    <t>138</t>
  </si>
  <si>
    <t>734290813</t>
  </si>
  <si>
    <t>Demontáž armatury směšovací přivařovací trojcestné DN 32 s přímým průtokem</t>
  </si>
  <si>
    <t>1895554443</t>
  </si>
  <si>
    <t>139</t>
  </si>
  <si>
    <t>734290814</t>
  </si>
  <si>
    <t>Demontáž armatury směšovací přivařovací trojcestné DN 40 s přímým průtokem</t>
  </si>
  <si>
    <t>2015057482</t>
  </si>
  <si>
    <t>140</t>
  </si>
  <si>
    <t>734290815</t>
  </si>
  <si>
    <t>Demontáž armatury směšovací přivařovací trojcestné DN 50 s přímým průtokem</t>
  </si>
  <si>
    <t>-836475364</t>
  </si>
  <si>
    <t>141</t>
  </si>
  <si>
    <t>734291123</t>
  </si>
  <si>
    <t>Kohout plnící a vypouštěcí G 1/2 PN 10 do 90°C závitový</t>
  </si>
  <si>
    <t>1880578589</t>
  </si>
  <si>
    <t>142</t>
  </si>
  <si>
    <t>734291255</t>
  </si>
  <si>
    <t>Filtr závitový pro topné a chladicí systémy přímý G 1 PN 16 do 160°C s vnitřními závity</t>
  </si>
  <si>
    <t>532420547</t>
  </si>
  <si>
    <t>143</t>
  </si>
  <si>
    <t>734291256</t>
  </si>
  <si>
    <t>Filtr závitový pro topné a chladicí systémy přímý G 1 1/4 PN 16 do 160°C s vnitřními závity</t>
  </si>
  <si>
    <t>-430064622</t>
  </si>
  <si>
    <t>144</t>
  </si>
  <si>
    <t>734291257</t>
  </si>
  <si>
    <t>Filtr závitový pro topné a chladicí systémy přímý G 1 1/2 PN 16 do 160°C s vnitřními závity</t>
  </si>
  <si>
    <t>-1782562078</t>
  </si>
  <si>
    <t>145</t>
  </si>
  <si>
    <t>734291258</t>
  </si>
  <si>
    <t>Filtr závitový pro topné a chladicí systémy přímý G 2 PN 16 do 160°C s vnitřními závity</t>
  </si>
  <si>
    <t>1329472613</t>
  </si>
  <si>
    <t>146</t>
  </si>
  <si>
    <t>734292715</t>
  </si>
  <si>
    <t>Kohout kulový přímý G 1 PN 42 do 185°C vnitřní závit</t>
  </si>
  <si>
    <t>-586651867</t>
  </si>
  <si>
    <t>147</t>
  </si>
  <si>
    <t>734292716</t>
  </si>
  <si>
    <t>Kohout kulový přímý G 1 1/4 PN 42 do 185°C vnitřní závit</t>
  </si>
  <si>
    <t>344160564</t>
  </si>
  <si>
    <t>148</t>
  </si>
  <si>
    <t>734292717</t>
  </si>
  <si>
    <t>Kohout kulový přímý G 1 1/2 PN 42 do 185°C vnitřní závit</t>
  </si>
  <si>
    <t>246692634</t>
  </si>
  <si>
    <t>149</t>
  </si>
  <si>
    <t>734292718</t>
  </si>
  <si>
    <t>Kohout kulový přímý G 2 PN 42 do 185°C vnitřní závit</t>
  </si>
  <si>
    <t>-1310303462</t>
  </si>
  <si>
    <t>150</t>
  </si>
  <si>
    <t>734292720</t>
  </si>
  <si>
    <t>Kohout kulový přímý G 3 PN 42 do 185°C vnitřní závit</t>
  </si>
  <si>
    <t>-260002357</t>
  </si>
  <si>
    <t>151</t>
  </si>
  <si>
    <t>734295023</t>
  </si>
  <si>
    <t>Směšovací ventil otopných a chladicích systémů závitový třícestný G 5/4" se servomotorem - servomotor bude dodávka MaR</t>
  </si>
  <si>
    <t>257554370</t>
  </si>
  <si>
    <t>152</t>
  </si>
  <si>
    <t>734295023R</t>
  </si>
  <si>
    <t>Směšovací ventil otopných a chladicích systémů závitový dvoucestný G 5/4" se servomotorem včetně (pro potrubí ohřevu TV)</t>
  </si>
  <si>
    <t>-1574540246</t>
  </si>
  <si>
    <t>153</t>
  </si>
  <si>
    <t>734295024</t>
  </si>
  <si>
    <t>Směšovací ventil otopných a chladicích systémů závitový třícestný G 6/4" se servomotorem - servomotor bude dodávka MaR</t>
  </si>
  <si>
    <t>217102384</t>
  </si>
  <si>
    <t>154</t>
  </si>
  <si>
    <t>734295025</t>
  </si>
  <si>
    <t>Směšovací ventil otopných a chladicích systémů závitový třícestný G 2" se servomotorem - servomotor bude dodávka MaR</t>
  </si>
  <si>
    <t>665371883</t>
  </si>
  <si>
    <t>155</t>
  </si>
  <si>
    <t>734410811</t>
  </si>
  <si>
    <t>Demontáž teploměru přímého nebo rohového s ochranným pouzdrem</t>
  </si>
  <si>
    <t>122906204</t>
  </si>
  <si>
    <t>156</t>
  </si>
  <si>
    <t>734411123</t>
  </si>
  <si>
    <t>Teploměr technický s pevným stonkem a jímkou zadní připojení průměr 100 mm délky 50 mm</t>
  </si>
  <si>
    <t>-975152449</t>
  </si>
  <si>
    <t>157</t>
  </si>
  <si>
    <t>734421102</t>
  </si>
  <si>
    <t>Tlakoměr s pevným stonkem a zpětnou klapkou tlak 0-16 bar průměr 63 mm spodní připojení</t>
  </si>
  <si>
    <t>-631366003</t>
  </si>
  <si>
    <t>158</t>
  </si>
  <si>
    <t>734424101</t>
  </si>
  <si>
    <t>Kondenzační smyčka k přivaření zahnutá PN 250 do 300°C</t>
  </si>
  <si>
    <t>-212929673</t>
  </si>
  <si>
    <t>159</t>
  </si>
  <si>
    <t>734494121</t>
  </si>
  <si>
    <t>Návarek s metrickým závitem M 20x1,5 délky do 220 mm</t>
  </si>
  <si>
    <t>-227158537</t>
  </si>
  <si>
    <t>160</t>
  </si>
  <si>
    <t>998734121</t>
  </si>
  <si>
    <t>Přesun hmot tonážní pro armatury ruční v objektech v do 6 m</t>
  </si>
  <si>
    <t>637787958</t>
  </si>
  <si>
    <t>783</t>
  </si>
  <si>
    <t>Dokončovací práce - nátěry</t>
  </si>
  <si>
    <t>161</t>
  </si>
  <si>
    <t>783614651</t>
  </si>
  <si>
    <t>Základní antikorozní jednonásobný syntetický potrubí DN do 50 mm</t>
  </si>
  <si>
    <t>1568436062</t>
  </si>
  <si>
    <t>162</t>
  </si>
  <si>
    <t>783614661</t>
  </si>
  <si>
    <t>Základní antikorozní jednonásobný syntetický potrubí přes DN 50 do DN 100 mm</t>
  </si>
  <si>
    <t>-844165553</t>
  </si>
  <si>
    <t>163</t>
  </si>
  <si>
    <t>783617611</t>
  </si>
  <si>
    <t>Krycí dvojnásobný syntetický nátěr potrubí DN do 50 mm</t>
  </si>
  <si>
    <t>-1199376573</t>
  </si>
  <si>
    <t>164</t>
  </si>
  <si>
    <t>783617631</t>
  </si>
  <si>
    <t>Krycí dvojnásobný syntetický nátěr potrubí přes DN 50 do DN 100 mm</t>
  </si>
  <si>
    <t>939536956</t>
  </si>
  <si>
    <t>Práce a dodávky M</t>
  </si>
  <si>
    <t>58-M</t>
  </si>
  <si>
    <t>Revize vyhrazených technických zařízení</t>
  </si>
  <si>
    <t>165</t>
  </si>
  <si>
    <t>580506320</t>
  </si>
  <si>
    <t>Provedení tlakové zkoušky plynovodu nízkotlakého, včetně zprávy</t>
  </si>
  <si>
    <t>úsek</t>
  </si>
  <si>
    <t>10871272</t>
  </si>
  <si>
    <t>166</t>
  </si>
  <si>
    <t>580506333</t>
  </si>
  <si>
    <t>Revize odběrního plynového zařízení, včetně písemné zprávy</t>
  </si>
  <si>
    <t>1467030234</t>
  </si>
  <si>
    <t>167</t>
  </si>
  <si>
    <t>580507310</t>
  </si>
  <si>
    <t>Zprovoznění kaskády plynových kotlů včetně regulačních prvků dodávaných s kaskádou</t>
  </si>
  <si>
    <t>1190142371</t>
  </si>
  <si>
    <t>168</t>
  </si>
  <si>
    <t>580507311</t>
  </si>
  <si>
    <t>Zaškolení obsluhy kotelny</t>
  </si>
  <si>
    <t>-1547057876</t>
  </si>
  <si>
    <t>169</t>
  </si>
  <si>
    <t>580507321</t>
  </si>
  <si>
    <t>Revize spalinových cest plynového kotle přes 50 kW, včetně písemné zprávy</t>
  </si>
  <si>
    <t>49434541</t>
  </si>
  <si>
    <t>OST</t>
  </si>
  <si>
    <t>Ostatní</t>
  </si>
  <si>
    <t>O01</t>
  </si>
  <si>
    <t>170</t>
  </si>
  <si>
    <t>0010010</t>
  </si>
  <si>
    <t>Topná zkouška a vyregulování topného systému</t>
  </si>
  <si>
    <t>hod</t>
  </si>
  <si>
    <t>512</t>
  </si>
  <si>
    <t>550910917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</si>
</sst>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45" workbookViewId="0">
      <selection activeCell="AJ39" sqref="AJ3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R5" s="16"/>
      <c r="BE5" s="15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197">
        <v>45726</v>
      </c>
      <c r="AR8" s="16"/>
      <c r="BE8" s="156"/>
      <c r="BS8" s="13" t="s">
        <v>6</v>
      </c>
    </row>
    <row r="9" spans="1:74" ht="14.45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56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56"/>
      <c r="BS11" s="13" t="s">
        <v>6</v>
      </c>
    </row>
    <row r="12" spans="1:74" ht="6.95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56"/>
      <c r="BS13" s="13" t="s">
        <v>6</v>
      </c>
    </row>
    <row r="14" spans="1:74" ht="12.75">
      <c r="B14" s="16"/>
      <c r="E14" s="161" t="s">
        <v>28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26</v>
      </c>
      <c r="AN14" s="25" t="s">
        <v>28</v>
      </c>
      <c r="AR14" s="16"/>
      <c r="BE14" s="156"/>
      <c r="BS14" s="13" t="s">
        <v>6</v>
      </c>
    </row>
    <row r="15" spans="1:74" ht="6.95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56"/>
      <c r="BS16" s="13" t="s">
        <v>4</v>
      </c>
    </row>
    <row r="17" spans="2:71" ht="18.399999999999999" customHeight="1">
      <c r="B17" s="16"/>
      <c r="E17" s="21" t="s">
        <v>25</v>
      </c>
      <c r="AK17" s="23" t="s">
        <v>26</v>
      </c>
      <c r="AN17" s="21" t="s">
        <v>1</v>
      </c>
      <c r="AR17" s="16"/>
      <c r="BE17" s="156"/>
      <c r="BS17" s="13" t="s">
        <v>30</v>
      </c>
    </row>
    <row r="18" spans="2:71" ht="6.95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56"/>
      <c r="BS19" s="13" t="s">
        <v>6</v>
      </c>
    </row>
    <row r="20" spans="2:71" ht="18.399999999999999" customHeight="1">
      <c r="B20" s="16"/>
      <c r="E20" s="21" t="s">
        <v>25</v>
      </c>
      <c r="AK20" s="23" t="s">
        <v>26</v>
      </c>
      <c r="AN20" s="21" t="s">
        <v>1</v>
      </c>
      <c r="AR20" s="16"/>
      <c r="BE20" s="156"/>
      <c r="BS20" s="13" t="s">
        <v>30</v>
      </c>
    </row>
    <row r="21" spans="2:71" ht="6.95" customHeight="1">
      <c r="B21" s="16"/>
      <c r="AR21" s="16"/>
      <c r="BE21" s="156"/>
    </row>
    <row r="22" spans="2:71" ht="12" customHeight="1">
      <c r="B22" s="16"/>
      <c r="D22" s="23" t="s">
        <v>32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5" customHeight="1">
      <c r="B24" s="16"/>
      <c r="AR24" s="16"/>
      <c r="BE24" s="15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5" customHeight="1">
      <c r="B27" s="28"/>
      <c r="AR27" s="28"/>
      <c r="BE27" s="156"/>
    </row>
    <row r="28" spans="2:71" s="1" customFormat="1" ht="12.75">
      <c r="B28" s="28"/>
      <c r="L28" s="166" t="s">
        <v>34</v>
      </c>
      <c r="M28" s="166"/>
      <c r="N28" s="166"/>
      <c r="O28" s="166"/>
      <c r="P28" s="166"/>
      <c r="W28" s="166" t="s">
        <v>35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36</v>
      </c>
      <c r="AL28" s="166"/>
      <c r="AM28" s="166"/>
      <c r="AN28" s="166"/>
      <c r="AO28" s="166"/>
      <c r="AR28" s="28"/>
      <c r="BE28" s="156"/>
    </row>
    <row r="29" spans="2:71" s="2" customFormat="1" ht="14.45" customHeight="1">
      <c r="B29" s="32"/>
      <c r="D29" s="23" t="s">
        <v>37</v>
      </c>
      <c r="F29" s="23" t="s">
        <v>38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5" customHeight="1">
      <c r="B30" s="32"/>
      <c r="F30" s="23" t="s">
        <v>39</v>
      </c>
      <c r="L30" s="169">
        <v>0.12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5" hidden="1" customHeight="1">
      <c r="B31" s="32"/>
      <c r="F31" s="23" t="s">
        <v>40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5" hidden="1" customHeight="1">
      <c r="B32" s="32"/>
      <c r="F32" s="23" t="s">
        <v>41</v>
      </c>
      <c r="L32" s="169">
        <v>0.12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5" hidden="1" customHeight="1">
      <c r="B33" s="32"/>
      <c r="F33" s="23" t="s">
        <v>42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5" customHeight="1">
      <c r="B34" s="28"/>
      <c r="AR34" s="28"/>
      <c r="BE34" s="156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0" t="s">
        <v>45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2025-002</v>
      </c>
      <c r="AR84" s="44"/>
    </row>
    <row r="85" spans="1:91" s="4" customFormat="1" ht="36.950000000000003" customHeight="1">
      <c r="B85" s="45"/>
      <c r="C85" s="46" t="s">
        <v>16</v>
      </c>
      <c r="L85" s="174" t="str">
        <f>K6</f>
        <v>Rekonstrukce plynové kotelny ZŠ Komenského, Dačice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Dačice</v>
      </c>
      <c r="AI87" s="23" t="s">
        <v>22</v>
      </c>
      <c r="AM87" s="176">
        <f>IF(AN8= "","",AN8)</f>
        <v>45726</v>
      </c>
      <c r="AN87" s="176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53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1" s="1" customFormat="1" ht="10.9" customHeight="1">
      <c r="B91" s="28"/>
      <c r="AR91" s="28"/>
      <c r="AS91" s="181"/>
      <c r="AT91" s="182"/>
      <c r="BD91" s="52"/>
    </row>
    <row r="92" spans="1:91" s="1" customFormat="1" ht="29.25" customHeight="1">
      <c r="B92" s="28"/>
      <c r="C92" s="183" t="s">
        <v>54</v>
      </c>
      <c r="D92" s="184"/>
      <c r="E92" s="184"/>
      <c r="F92" s="184"/>
      <c r="G92" s="184"/>
      <c r="H92" s="53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190" t="s">
        <v>78</v>
      </c>
      <c r="E95" s="190"/>
      <c r="F95" s="190"/>
      <c r="G95" s="190"/>
      <c r="H95" s="190"/>
      <c r="I95" s="73"/>
      <c r="J95" s="190" t="s">
        <v>79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'2025-002-ZTI - TPS - Plyn...'!J30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4" t="s">
        <v>80</v>
      </c>
      <c r="AR95" s="71"/>
      <c r="AS95" s="75">
        <v>0</v>
      </c>
      <c r="AT95" s="76">
        <f>ROUND(SUM(AV95:AW95),2)</f>
        <v>0</v>
      </c>
      <c r="AU95" s="77">
        <f>'2025-002-ZTI - TPS - Plyn...'!P130</f>
        <v>0</v>
      </c>
      <c r="AV95" s="76">
        <f>'2025-002-ZTI - TPS - Plyn...'!J33</f>
        <v>0</v>
      </c>
      <c r="AW95" s="76">
        <f>'2025-002-ZTI - TPS - Plyn...'!J34</f>
        <v>0</v>
      </c>
      <c r="AX95" s="76">
        <f>'2025-002-ZTI - TPS - Plyn...'!J35</f>
        <v>0</v>
      </c>
      <c r="AY95" s="76">
        <f>'2025-002-ZTI - TPS - Plyn...'!J36</f>
        <v>0</v>
      </c>
      <c r="AZ95" s="76">
        <f>'2025-002-ZTI - TPS - Plyn...'!F33</f>
        <v>0</v>
      </c>
      <c r="BA95" s="76">
        <f>'2025-002-ZTI - TPS - Plyn...'!F34</f>
        <v>0</v>
      </c>
      <c r="BB95" s="76">
        <f>'2025-002-ZTI - TPS - Plyn...'!F35</f>
        <v>0</v>
      </c>
      <c r="BC95" s="76">
        <f>'2025-002-ZTI - TPS - Plyn...'!F36</f>
        <v>0</v>
      </c>
      <c r="BD95" s="78">
        <f>'2025-002-ZTI - TPS - Plyn...'!F37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yrqcG/efOMDuTEdT4xbkz+81tFhhL/grtJczTTm2MVdFbmzASZCd9x15Utp6NIxggkJZP9bP3u1yVVWp6OrAxw==" saltValue="dC+YU7hi08JJH99Hpe2XUOjDJfvS4exkNekOyqwoTemIf0118FUds152RM18E3vea6OLN0Wmg9LfZTzgJOJTD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-002-ZTI - TPS - Ply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5"/>
  <sheetViews>
    <sheetView showGridLines="0" topLeftCell="A147" workbookViewId="0">
      <selection activeCell="I198" sqref="I19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84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3" t="str">
        <f>'Rekapitulace stavby'!K6</f>
        <v>Rekonstrukce plynové kotelny ZŠ Komenského, Dačice</v>
      </c>
      <c r="F7" s="194"/>
      <c r="G7" s="194"/>
      <c r="H7" s="194"/>
      <c r="L7" s="16"/>
    </row>
    <row r="8" spans="2:46" s="1" customFormat="1" ht="12" customHeight="1">
      <c r="B8" s="28"/>
      <c r="D8" s="23" t="s">
        <v>85</v>
      </c>
      <c r="L8" s="28"/>
    </row>
    <row r="9" spans="2:46" s="1" customFormat="1" ht="16.5" customHeight="1">
      <c r="B9" s="28"/>
      <c r="E9" s="174" t="s">
        <v>86</v>
      </c>
      <c r="F9" s="195"/>
      <c r="G9" s="195"/>
      <c r="H9" s="195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45726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1"/>
      <c r="E27" s="163" t="s">
        <v>1</v>
      </c>
      <c r="F27" s="163"/>
      <c r="G27" s="163"/>
      <c r="H27" s="163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33</v>
      </c>
      <c r="J30" s="62">
        <f>ROUND(J130,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1" t="s">
        <v>37</v>
      </c>
      <c r="E33" s="23" t="s">
        <v>38</v>
      </c>
      <c r="F33" s="83">
        <f>ROUND((SUM(BE130:BE314)),  2)</f>
        <v>0</v>
      </c>
      <c r="I33" s="84">
        <v>0.21</v>
      </c>
      <c r="J33" s="83">
        <f>ROUND(((SUM(BE130:BE314))*I33),  2)</f>
        <v>0</v>
      </c>
      <c r="L33" s="28"/>
    </row>
    <row r="34" spans="2:12" s="1" customFormat="1" ht="14.45" customHeight="1">
      <c r="B34" s="28"/>
      <c r="E34" s="23" t="s">
        <v>39</v>
      </c>
      <c r="F34" s="83">
        <f>ROUND((SUM(BF130:BF314)),  2)</f>
        <v>0</v>
      </c>
      <c r="I34" s="84">
        <v>0.12</v>
      </c>
      <c r="J34" s="83">
        <f>ROUND(((SUM(BF130:BF314))*I34),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3">
        <f>ROUND((SUM(BG130:BG314)),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3">
        <f>ROUND((SUM(BH130:BH314)),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3">
        <f>ROUND((SUM(BI130:BI314)),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93" t="str">
        <f>E7</f>
        <v>Rekonstrukce plynové kotelny ZŠ Komenského, Dačice</v>
      </c>
      <c r="F85" s="194"/>
      <c r="G85" s="194"/>
      <c r="H85" s="194"/>
      <c r="L85" s="28"/>
    </row>
    <row r="86" spans="2:47" s="1" customFormat="1" ht="12" hidden="1" customHeight="1">
      <c r="B86" s="28"/>
      <c r="C86" s="23" t="s">
        <v>85</v>
      </c>
      <c r="L86" s="28"/>
    </row>
    <row r="87" spans="2:47" s="1" customFormat="1" ht="16.5" hidden="1" customHeight="1">
      <c r="B87" s="28"/>
      <c r="E87" s="174" t="str">
        <f>E9</f>
        <v>2025-002-ZTI - TPS - Plyn, ZTI, ÚT</v>
      </c>
      <c r="F87" s="195"/>
      <c r="G87" s="195"/>
      <c r="H87" s="195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Dačice</v>
      </c>
      <c r="I89" s="23" t="s">
        <v>22</v>
      </c>
      <c r="J89" s="48">
        <f>IF(J12="","",J12)</f>
        <v>45726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90</v>
      </c>
      <c r="J96" s="62">
        <f>J130</f>
        <v>0</v>
      </c>
      <c r="L96" s="28"/>
      <c r="AU96" s="13" t="s">
        <v>91</v>
      </c>
    </row>
    <row r="97" spans="2:12" s="8" customFormat="1" ht="24.95" hidden="1" customHeight="1">
      <c r="B97" s="96"/>
      <c r="D97" s="97" t="s">
        <v>92</v>
      </c>
      <c r="E97" s="98"/>
      <c r="F97" s="98"/>
      <c r="G97" s="98"/>
      <c r="H97" s="98"/>
      <c r="I97" s="98"/>
      <c r="J97" s="99">
        <f>J131</f>
        <v>0</v>
      </c>
      <c r="L97" s="96"/>
    </row>
    <row r="98" spans="2:12" s="9" customFormat="1" ht="19.899999999999999" hidden="1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9" customFormat="1" ht="19.899999999999999" hidden="1" customHeight="1">
      <c r="B99" s="100"/>
      <c r="D99" s="101" t="s">
        <v>94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9" customFormat="1" ht="19.899999999999999" hidden="1" customHeight="1">
      <c r="B100" s="100"/>
      <c r="D100" s="101" t="s">
        <v>95</v>
      </c>
      <c r="E100" s="102"/>
      <c r="F100" s="102"/>
      <c r="G100" s="102"/>
      <c r="H100" s="102"/>
      <c r="I100" s="102"/>
      <c r="J100" s="103">
        <f>J152</f>
        <v>0</v>
      </c>
      <c r="L100" s="100"/>
    </row>
    <row r="101" spans="2:12" s="9" customFormat="1" ht="19.899999999999999" hidden="1" customHeight="1">
      <c r="B101" s="100"/>
      <c r="D101" s="101" t="s">
        <v>96</v>
      </c>
      <c r="E101" s="102"/>
      <c r="F101" s="102"/>
      <c r="G101" s="102"/>
      <c r="H101" s="102"/>
      <c r="I101" s="102"/>
      <c r="J101" s="103">
        <f>J192</f>
        <v>0</v>
      </c>
      <c r="L101" s="100"/>
    </row>
    <row r="102" spans="2:12" s="9" customFormat="1" ht="19.899999999999999" hidden="1" customHeight="1">
      <c r="B102" s="100"/>
      <c r="D102" s="101" t="s">
        <v>97</v>
      </c>
      <c r="E102" s="102"/>
      <c r="F102" s="102"/>
      <c r="G102" s="102"/>
      <c r="H102" s="102"/>
      <c r="I102" s="102"/>
      <c r="J102" s="103">
        <f>J195</f>
        <v>0</v>
      </c>
      <c r="L102" s="100"/>
    </row>
    <row r="103" spans="2:12" s="9" customFormat="1" ht="19.899999999999999" hidden="1" customHeight="1">
      <c r="B103" s="100"/>
      <c r="D103" s="101" t="s">
        <v>98</v>
      </c>
      <c r="E103" s="102"/>
      <c r="F103" s="102"/>
      <c r="G103" s="102"/>
      <c r="H103" s="102"/>
      <c r="I103" s="102"/>
      <c r="J103" s="103">
        <f>J216</f>
        <v>0</v>
      </c>
      <c r="L103" s="100"/>
    </row>
    <row r="104" spans="2:12" s="9" customFormat="1" ht="19.899999999999999" hidden="1" customHeight="1">
      <c r="B104" s="100"/>
      <c r="D104" s="101" t="s">
        <v>99</v>
      </c>
      <c r="E104" s="102"/>
      <c r="F104" s="102"/>
      <c r="G104" s="102"/>
      <c r="H104" s="102"/>
      <c r="I104" s="102"/>
      <c r="J104" s="103">
        <f>J235</f>
        <v>0</v>
      </c>
      <c r="L104" s="100"/>
    </row>
    <row r="105" spans="2:12" s="9" customFormat="1" ht="19.899999999999999" hidden="1" customHeight="1">
      <c r="B105" s="100"/>
      <c r="D105" s="101" t="s">
        <v>100</v>
      </c>
      <c r="E105" s="102"/>
      <c r="F105" s="102"/>
      <c r="G105" s="102"/>
      <c r="H105" s="102"/>
      <c r="I105" s="102"/>
      <c r="J105" s="103">
        <f>J262</f>
        <v>0</v>
      </c>
      <c r="L105" s="100"/>
    </row>
    <row r="106" spans="2:12" s="9" customFormat="1" ht="19.899999999999999" hidden="1" customHeight="1">
      <c r="B106" s="100"/>
      <c r="D106" s="101" t="s">
        <v>101</v>
      </c>
      <c r="E106" s="102"/>
      <c r="F106" s="102"/>
      <c r="G106" s="102"/>
      <c r="H106" s="102"/>
      <c r="I106" s="102"/>
      <c r="J106" s="103">
        <f>J300</f>
        <v>0</v>
      </c>
      <c r="L106" s="100"/>
    </row>
    <row r="107" spans="2:12" s="8" customFormat="1" ht="24.95" hidden="1" customHeight="1">
      <c r="B107" s="96"/>
      <c r="D107" s="97" t="s">
        <v>102</v>
      </c>
      <c r="E107" s="98"/>
      <c r="F107" s="98"/>
      <c r="G107" s="98"/>
      <c r="H107" s="98"/>
      <c r="I107" s="98"/>
      <c r="J107" s="99">
        <f>J305</f>
        <v>0</v>
      </c>
      <c r="L107" s="96"/>
    </row>
    <row r="108" spans="2:12" s="9" customFormat="1" ht="19.899999999999999" hidden="1" customHeight="1">
      <c r="B108" s="100"/>
      <c r="D108" s="101" t="s">
        <v>103</v>
      </c>
      <c r="E108" s="102"/>
      <c r="F108" s="102"/>
      <c r="G108" s="102"/>
      <c r="H108" s="102"/>
      <c r="I108" s="102"/>
      <c r="J108" s="103">
        <f>J306</f>
        <v>0</v>
      </c>
      <c r="L108" s="100"/>
    </row>
    <row r="109" spans="2:12" s="8" customFormat="1" ht="24.95" hidden="1" customHeight="1">
      <c r="B109" s="96"/>
      <c r="D109" s="97" t="s">
        <v>104</v>
      </c>
      <c r="E109" s="98"/>
      <c r="F109" s="98"/>
      <c r="G109" s="98"/>
      <c r="H109" s="98"/>
      <c r="I109" s="98"/>
      <c r="J109" s="99">
        <f>J312</f>
        <v>0</v>
      </c>
      <c r="L109" s="96"/>
    </row>
    <row r="110" spans="2:12" s="9" customFormat="1" ht="19.899999999999999" hidden="1" customHeight="1">
      <c r="B110" s="100"/>
      <c r="D110" s="101" t="s">
        <v>105</v>
      </c>
      <c r="E110" s="102"/>
      <c r="F110" s="102"/>
      <c r="G110" s="102"/>
      <c r="H110" s="102"/>
      <c r="I110" s="102"/>
      <c r="J110" s="103">
        <f>J313</f>
        <v>0</v>
      </c>
      <c r="L110" s="100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t="11.25" hidden="1"/>
    <row r="114" spans="2:12" ht="11.25" hidden="1"/>
    <row r="115" spans="2:12" ht="11.25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17" t="s">
        <v>106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16</v>
      </c>
      <c r="L119" s="28"/>
    </row>
    <row r="120" spans="2:12" s="1" customFormat="1" ht="16.5" customHeight="1">
      <c r="B120" s="28"/>
      <c r="E120" s="193" t="str">
        <f>E7</f>
        <v>Rekonstrukce plynové kotelny ZŠ Komenského, Dačice</v>
      </c>
      <c r="F120" s="194"/>
      <c r="G120" s="194"/>
      <c r="H120" s="194"/>
      <c r="L120" s="28"/>
    </row>
    <row r="121" spans="2:12" s="1" customFormat="1" ht="12" customHeight="1">
      <c r="B121" s="28"/>
      <c r="C121" s="23" t="s">
        <v>85</v>
      </c>
      <c r="L121" s="28"/>
    </row>
    <row r="122" spans="2:12" s="1" customFormat="1" ht="16.5" customHeight="1">
      <c r="B122" s="28"/>
      <c r="E122" s="174" t="str">
        <f>E9</f>
        <v>2025-002-ZTI - TPS - Plyn, ZTI, ÚT</v>
      </c>
      <c r="F122" s="195"/>
      <c r="G122" s="195"/>
      <c r="H122" s="195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F12</f>
        <v>Dačice</v>
      </c>
      <c r="I124" s="23" t="s">
        <v>22</v>
      </c>
      <c r="J124" s="48">
        <f>IF(J12="","",J12)</f>
        <v>45726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23</v>
      </c>
      <c r="F126" s="21" t="str">
        <f>E15</f>
        <v xml:space="preserve"> </v>
      </c>
      <c r="I126" s="23" t="s">
        <v>29</v>
      </c>
      <c r="J126" s="26" t="str">
        <f>E21</f>
        <v xml:space="preserve"> </v>
      </c>
      <c r="L126" s="28"/>
    </row>
    <row r="127" spans="2:12" s="1" customFormat="1" ht="15.2" customHeight="1">
      <c r="B127" s="28"/>
      <c r="C127" s="23" t="s">
        <v>27</v>
      </c>
      <c r="F127" s="21" t="str">
        <f>IF(E18="","",E18)</f>
        <v>Vyplň údaj</v>
      </c>
      <c r="I127" s="23" t="s">
        <v>31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04"/>
      <c r="C129" s="105" t="s">
        <v>107</v>
      </c>
      <c r="D129" s="106" t="s">
        <v>58</v>
      </c>
      <c r="E129" s="106" t="s">
        <v>54</v>
      </c>
      <c r="F129" s="106" t="s">
        <v>55</v>
      </c>
      <c r="G129" s="106" t="s">
        <v>108</v>
      </c>
      <c r="H129" s="106" t="s">
        <v>109</v>
      </c>
      <c r="I129" s="106" t="s">
        <v>110</v>
      </c>
      <c r="J129" s="107" t="s">
        <v>89</v>
      </c>
      <c r="K129" s="108" t="s">
        <v>111</v>
      </c>
      <c r="L129" s="104"/>
      <c r="M129" s="55" t="s">
        <v>1</v>
      </c>
      <c r="N129" s="56" t="s">
        <v>37</v>
      </c>
      <c r="O129" s="56" t="s">
        <v>112</v>
      </c>
      <c r="P129" s="56" t="s">
        <v>113</v>
      </c>
      <c r="Q129" s="56" t="s">
        <v>114</v>
      </c>
      <c r="R129" s="56" t="s">
        <v>115</v>
      </c>
      <c r="S129" s="56" t="s">
        <v>116</v>
      </c>
      <c r="T129" s="57" t="s">
        <v>117</v>
      </c>
    </row>
    <row r="130" spans="2:65" s="1" customFormat="1" ht="22.9" customHeight="1">
      <c r="B130" s="28"/>
      <c r="C130" s="60" t="s">
        <v>118</v>
      </c>
      <c r="J130" s="109">
        <f>BK130</f>
        <v>0</v>
      </c>
      <c r="L130" s="28"/>
      <c r="M130" s="58"/>
      <c r="N130" s="49"/>
      <c r="O130" s="49"/>
      <c r="P130" s="110">
        <f>P131+P305+P312</f>
        <v>0</v>
      </c>
      <c r="Q130" s="49"/>
      <c r="R130" s="110">
        <f>R131+R305+R312</f>
        <v>2.1454399999999998</v>
      </c>
      <c r="S130" s="49"/>
      <c r="T130" s="111">
        <f>T131+T305+T312</f>
        <v>1.8581900000000002</v>
      </c>
      <c r="AT130" s="13" t="s">
        <v>72</v>
      </c>
      <c r="AU130" s="13" t="s">
        <v>91</v>
      </c>
      <c r="BK130" s="112">
        <f>BK131+BK305+BK312</f>
        <v>0</v>
      </c>
    </row>
    <row r="131" spans="2:65" s="11" customFormat="1" ht="25.9" customHeight="1">
      <c r="B131" s="113"/>
      <c r="D131" s="114" t="s">
        <v>72</v>
      </c>
      <c r="E131" s="115" t="s">
        <v>119</v>
      </c>
      <c r="F131" s="115" t="s">
        <v>120</v>
      </c>
      <c r="I131" s="116"/>
      <c r="J131" s="117">
        <f>BK131</f>
        <v>0</v>
      </c>
      <c r="L131" s="113"/>
      <c r="M131" s="118"/>
      <c r="P131" s="119">
        <f>P132+P136+P152+P192+P195+P216+P235+P262+P300</f>
        <v>0</v>
      </c>
      <c r="R131" s="119">
        <f>R132+R136+R152+R192+R195+R216+R235+R262+R300</f>
        <v>2.1454399999999998</v>
      </c>
      <c r="T131" s="120">
        <f>T132+T136+T152+T192+T195+T216+T235+T262+T300</f>
        <v>1.8581900000000002</v>
      </c>
      <c r="AR131" s="114" t="s">
        <v>83</v>
      </c>
      <c r="AT131" s="121" t="s">
        <v>72</v>
      </c>
      <c r="AU131" s="121" t="s">
        <v>73</v>
      </c>
      <c r="AY131" s="114" t="s">
        <v>121</v>
      </c>
      <c r="BK131" s="122">
        <f>BK132+BK136+BK152+BK192+BK195+BK216+BK235+BK262+BK300</f>
        <v>0</v>
      </c>
    </row>
    <row r="132" spans="2:65" s="11" customFormat="1" ht="22.9" customHeight="1">
      <c r="B132" s="113"/>
      <c r="D132" s="114" t="s">
        <v>72</v>
      </c>
      <c r="E132" s="123" t="s">
        <v>122</v>
      </c>
      <c r="F132" s="123" t="s">
        <v>123</v>
      </c>
      <c r="I132" s="116"/>
      <c r="J132" s="124">
        <f>BK132</f>
        <v>0</v>
      </c>
      <c r="L132" s="113"/>
      <c r="M132" s="118"/>
      <c r="P132" s="119">
        <f>SUM(P133:P135)</f>
        <v>0</v>
      </c>
      <c r="R132" s="119">
        <f>SUM(R133:R135)</f>
        <v>5.0000000000000001E-4</v>
      </c>
      <c r="T132" s="120">
        <f>SUM(T133:T135)</f>
        <v>0</v>
      </c>
      <c r="AR132" s="114" t="s">
        <v>83</v>
      </c>
      <c r="AT132" s="121" t="s">
        <v>72</v>
      </c>
      <c r="AU132" s="121" t="s">
        <v>81</v>
      </c>
      <c r="AY132" s="114" t="s">
        <v>121</v>
      </c>
      <c r="BK132" s="122">
        <f>SUM(BK133:BK135)</f>
        <v>0</v>
      </c>
    </row>
    <row r="133" spans="2:65" s="1" customFormat="1" ht="21.75" customHeight="1">
      <c r="B133" s="28"/>
      <c r="C133" s="125" t="s">
        <v>81</v>
      </c>
      <c r="D133" s="125" t="s">
        <v>124</v>
      </c>
      <c r="E133" s="126" t="s">
        <v>125</v>
      </c>
      <c r="F133" s="127" t="s">
        <v>126</v>
      </c>
      <c r="G133" s="128" t="s">
        <v>127</v>
      </c>
      <c r="H133" s="129">
        <v>1</v>
      </c>
      <c r="I133" s="130"/>
      <c r="J133" s="131">
        <f>ROUND(I133*H133,2)</f>
        <v>0</v>
      </c>
      <c r="K133" s="132"/>
      <c r="L133" s="28"/>
      <c r="M133" s="133" t="s">
        <v>1</v>
      </c>
      <c r="N133" s="134" t="s">
        <v>38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128</v>
      </c>
      <c r="AT133" s="137" t="s">
        <v>124</v>
      </c>
      <c r="AU133" s="137" t="s">
        <v>83</v>
      </c>
      <c r="AY133" s="13" t="s">
        <v>121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81</v>
      </c>
      <c r="BK133" s="138">
        <f>ROUND(I133*H133,2)</f>
        <v>0</v>
      </c>
      <c r="BL133" s="13" t="s">
        <v>128</v>
      </c>
      <c r="BM133" s="137" t="s">
        <v>129</v>
      </c>
    </row>
    <row r="134" spans="2:65" s="1" customFormat="1" ht="24.2" customHeight="1">
      <c r="B134" s="28"/>
      <c r="C134" s="125" t="s">
        <v>83</v>
      </c>
      <c r="D134" s="125" t="s">
        <v>124</v>
      </c>
      <c r="E134" s="126" t="s">
        <v>130</v>
      </c>
      <c r="F134" s="127" t="s">
        <v>131</v>
      </c>
      <c r="G134" s="128" t="s">
        <v>132</v>
      </c>
      <c r="H134" s="129">
        <v>1</v>
      </c>
      <c r="I134" s="130"/>
      <c r="J134" s="131">
        <f>ROUND(I134*H134,2)</f>
        <v>0</v>
      </c>
      <c r="K134" s="132"/>
      <c r="L134" s="28"/>
      <c r="M134" s="133" t="s">
        <v>1</v>
      </c>
      <c r="N134" s="134" t="s">
        <v>38</v>
      </c>
      <c r="P134" s="135">
        <f>O134*H134</f>
        <v>0</v>
      </c>
      <c r="Q134" s="135">
        <v>5.0000000000000001E-4</v>
      </c>
      <c r="R134" s="135">
        <f>Q134*H134</f>
        <v>5.0000000000000001E-4</v>
      </c>
      <c r="S134" s="135">
        <v>0</v>
      </c>
      <c r="T134" s="136">
        <f>S134*H134</f>
        <v>0</v>
      </c>
      <c r="AR134" s="137" t="s">
        <v>128</v>
      </c>
      <c r="AT134" s="137" t="s">
        <v>124</v>
      </c>
      <c r="AU134" s="137" t="s">
        <v>83</v>
      </c>
      <c r="AY134" s="13" t="s">
        <v>121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81</v>
      </c>
      <c r="BK134" s="138">
        <f>ROUND(I134*H134,2)</f>
        <v>0</v>
      </c>
      <c r="BL134" s="13" t="s">
        <v>128</v>
      </c>
      <c r="BM134" s="137" t="s">
        <v>133</v>
      </c>
    </row>
    <row r="135" spans="2:65" s="1" customFormat="1" ht="16.5" customHeight="1">
      <c r="B135" s="28"/>
      <c r="C135" s="125" t="s">
        <v>134</v>
      </c>
      <c r="D135" s="125" t="s">
        <v>124</v>
      </c>
      <c r="E135" s="126" t="s">
        <v>135</v>
      </c>
      <c r="F135" s="127" t="s">
        <v>136</v>
      </c>
      <c r="G135" s="128" t="s">
        <v>137</v>
      </c>
      <c r="H135" s="129">
        <v>1E-3</v>
      </c>
      <c r="I135" s="130"/>
      <c r="J135" s="131">
        <f>ROUND(I135*H135,2)</f>
        <v>0</v>
      </c>
      <c r="K135" s="132"/>
      <c r="L135" s="28"/>
      <c r="M135" s="133" t="s">
        <v>1</v>
      </c>
      <c r="N135" s="134" t="s">
        <v>38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128</v>
      </c>
      <c r="AT135" s="137" t="s">
        <v>124</v>
      </c>
      <c r="AU135" s="137" t="s">
        <v>83</v>
      </c>
      <c r="AY135" s="13" t="s">
        <v>121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81</v>
      </c>
      <c r="BK135" s="138">
        <f>ROUND(I135*H135,2)</f>
        <v>0</v>
      </c>
      <c r="BL135" s="13" t="s">
        <v>128</v>
      </c>
      <c r="BM135" s="137" t="s">
        <v>138</v>
      </c>
    </row>
    <row r="136" spans="2:65" s="11" customFormat="1" ht="22.9" customHeight="1">
      <c r="B136" s="113"/>
      <c r="D136" s="114" t="s">
        <v>72</v>
      </c>
      <c r="E136" s="123" t="s">
        <v>139</v>
      </c>
      <c r="F136" s="123" t="s">
        <v>140</v>
      </c>
      <c r="I136" s="116"/>
      <c r="J136" s="124">
        <f>BK136</f>
        <v>0</v>
      </c>
      <c r="L136" s="113"/>
      <c r="M136" s="118"/>
      <c r="P136" s="119">
        <f>SUM(P137:P151)</f>
        <v>0</v>
      </c>
      <c r="R136" s="119">
        <f>SUM(R137:R151)</f>
        <v>9.7249999999999975E-2</v>
      </c>
      <c r="T136" s="120">
        <f>SUM(T137:T151)</f>
        <v>0</v>
      </c>
      <c r="AR136" s="114" t="s">
        <v>83</v>
      </c>
      <c r="AT136" s="121" t="s">
        <v>72</v>
      </c>
      <c r="AU136" s="121" t="s">
        <v>81</v>
      </c>
      <c r="AY136" s="114" t="s">
        <v>121</v>
      </c>
      <c r="BK136" s="122">
        <f>SUM(BK137:BK151)</f>
        <v>0</v>
      </c>
    </row>
    <row r="137" spans="2:65" s="1" customFormat="1" ht="16.5" customHeight="1">
      <c r="B137" s="28"/>
      <c r="C137" s="125" t="s">
        <v>141</v>
      </c>
      <c r="D137" s="125" t="s">
        <v>124</v>
      </c>
      <c r="E137" s="126" t="s">
        <v>142</v>
      </c>
      <c r="F137" s="127" t="s">
        <v>143</v>
      </c>
      <c r="G137" s="128" t="s">
        <v>144</v>
      </c>
      <c r="H137" s="129">
        <v>10</v>
      </c>
      <c r="I137" s="130"/>
      <c r="J137" s="131">
        <f t="shared" ref="J137:J151" si="0">ROUND(I137*H137,2)</f>
        <v>0</v>
      </c>
      <c r="K137" s="132"/>
      <c r="L137" s="28"/>
      <c r="M137" s="133" t="s">
        <v>1</v>
      </c>
      <c r="N137" s="134" t="s">
        <v>38</v>
      </c>
      <c r="P137" s="135">
        <f t="shared" ref="P137:P151" si="1">O137*H137</f>
        <v>0</v>
      </c>
      <c r="Q137" s="135">
        <v>1.2600000000000001E-3</v>
      </c>
      <c r="R137" s="135">
        <f t="shared" ref="R137:R151" si="2">Q137*H137</f>
        <v>1.26E-2</v>
      </c>
      <c r="S137" s="135">
        <v>0</v>
      </c>
      <c r="T137" s="136">
        <f t="shared" ref="T137:T151" si="3">S137*H137</f>
        <v>0</v>
      </c>
      <c r="AR137" s="137" t="s">
        <v>128</v>
      </c>
      <c r="AT137" s="137" t="s">
        <v>124</v>
      </c>
      <c r="AU137" s="137" t="s">
        <v>83</v>
      </c>
      <c r="AY137" s="13" t="s">
        <v>121</v>
      </c>
      <c r="BE137" s="138">
        <f t="shared" ref="BE137:BE151" si="4">IF(N137="základní",J137,0)</f>
        <v>0</v>
      </c>
      <c r="BF137" s="138">
        <f t="shared" ref="BF137:BF151" si="5">IF(N137="snížená",J137,0)</f>
        <v>0</v>
      </c>
      <c r="BG137" s="138">
        <f t="shared" ref="BG137:BG151" si="6">IF(N137="zákl. přenesená",J137,0)</f>
        <v>0</v>
      </c>
      <c r="BH137" s="138">
        <f t="shared" ref="BH137:BH151" si="7">IF(N137="sníž. přenesená",J137,0)</f>
        <v>0</v>
      </c>
      <c r="BI137" s="138">
        <f t="shared" ref="BI137:BI151" si="8">IF(N137="nulová",J137,0)</f>
        <v>0</v>
      </c>
      <c r="BJ137" s="13" t="s">
        <v>81</v>
      </c>
      <c r="BK137" s="138">
        <f t="shared" ref="BK137:BK151" si="9">ROUND(I137*H137,2)</f>
        <v>0</v>
      </c>
      <c r="BL137" s="13" t="s">
        <v>128</v>
      </c>
      <c r="BM137" s="137" t="s">
        <v>145</v>
      </c>
    </row>
    <row r="138" spans="2:65" s="1" customFormat="1" ht="16.5" customHeight="1">
      <c r="B138" s="28"/>
      <c r="C138" s="125" t="s">
        <v>146</v>
      </c>
      <c r="D138" s="125" t="s">
        <v>124</v>
      </c>
      <c r="E138" s="126" t="s">
        <v>147</v>
      </c>
      <c r="F138" s="127" t="s">
        <v>148</v>
      </c>
      <c r="G138" s="128" t="s">
        <v>144</v>
      </c>
      <c r="H138" s="129">
        <v>25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38</v>
      </c>
      <c r="P138" s="135">
        <f t="shared" si="1"/>
        <v>0</v>
      </c>
      <c r="Q138" s="135">
        <v>1.3799999999999999E-3</v>
      </c>
      <c r="R138" s="135">
        <f t="shared" si="2"/>
        <v>3.4499999999999996E-2</v>
      </c>
      <c r="S138" s="135">
        <v>0</v>
      </c>
      <c r="T138" s="136">
        <f t="shared" si="3"/>
        <v>0</v>
      </c>
      <c r="AR138" s="137" t="s">
        <v>128</v>
      </c>
      <c r="AT138" s="137" t="s">
        <v>124</v>
      </c>
      <c r="AU138" s="137" t="s">
        <v>83</v>
      </c>
      <c r="AY138" s="13" t="s">
        <v>121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81</v>
      </c>
      <c r="BK138" s="138">
        <f t="shared" si="9"/>
        <v>0</v>
      </c>
      <c r="BL138" s="13" t="s">
        <v>128</v>
      </c>
      <c r="BM138" s="137" t="s">
        <v>149</v>
      </c>
    </row>
    <row r="139" spans="2:65" s="1" customFormat="1" ht="24.2" customHeight="1">
      <c r="B139" s="28"/>
      <c r="C139" s="125" t="s">
        <v>150</v>
      </c>
      <c r="D139" s="125" t="s">
        <v>124</v>
      </c>
      <c r="E139" s="126" t="s">
        <v>151</v>
      </c>
      <c r="F139" s="127" t="s">
        <v>152</v>
      </c>
      <c r="G139" s="128" t="s">
        <v>144</v>
      </c>
      <c r="H139" s="129">
        <v>10</v>
      </c>
      <c r="I139" s="130"/>
      <c r="J139" s="131">
        <f t="shared" si="0"/>
        <v>0</v>
      </c>
      <c r="K139" s="132"/>
      <c r="L139" s="28"/>
      <c r="M139" s="133" t="s">
        <v>1</v>
      </c>
      <c r="N139" s="134" t="s">
        <v>38</v>
      </c>
      <c r="P139" s="135">
        <f t="shared" si="1"/>
        <v>0</v>
      </c>
      <c r="Q139" s="135">
        <v>1E-4</v>
      </c>
      <c r="R139" s="135">
        <f t="shared" si="2"/>
        <v>1E-3</v>
      </c>
      <c r="S139" s="135">
        <v>0</v>
      </c>
      <c r="T139" s="136">
        <f t="shared" si="3"/>
        <v>0</v>
      </c>
      <c r="AR139" s="137" t="s">
        <v>128</v>
      </c>
      <c r="AT139" s="137" t="s">
        <v>124</v>
      </c>
      <c r="AU139" s="137" t="s">
        <v>83</v>
      </c>
      <c r="AY139" s="13" t="s">
        <v>121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81</v>
      </c>
      <c r="BK139" s="138">
        <f t="shared" si="9"/>
        <v>0</v>
      </c>
      <c r="BL139" s="13" t="s">
        <v>128</v>
      </c>
      <c r="BM139" s="137" t="s">
        <v>153</v>
      </c>
    </row>
    <row r="140" spans="2:65" s="1" customFormat="1" ht="24.2" customHeight="1">
      <c r="B140" s="28"/>
      <c r="C140" s="125" t="s">
        <v>154</v>
      </c>
      <c r="D140" s="125" t="s">
        <v>124</v>
      </c>
      <c r="E140" s="126" t="s">
        <v>155</v>
      </c>
      <c r="F140" s="127" t="s">
        <v>156</v>
      </c>
      <c r="G140" s="128" t="s">
        <v>144</v>
      </c>
      <c r="H140" s="129">
        <v>25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38</v>
      </c>
      <c r="P140" s="135">
        <f t="shared" si="1"/>
        <v>0</v>
      </c>
      <c r="Q140" s="135">
        <v>1.6000000000000001E-4</v>
      </c>
      <c r="R140" s="135">
        <f t="shared" si="2"/>
        <v>4.0000000000000001E-3</v>
      </c>
      <c r="S140" s="135">
        <v>0</v>
      </c>
      <c r="T140" s="136">
        <f t="shared" si="3"/>
        <v>0</v>
      </c>
      <c r="AR140" s="137" t="s">
        <v>128</v>
      </c>
      <c r="AT140" s="137" t="s">
        <v>124</v>
      </c>
      <c r="AU140" s="137" t="s">
        <v>83</v>
      </c>
      <c r="AY140" s="13" t="s">
        <v>121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81</v>
      </c>
      <c r="BK140" s="138">
        <f t="shared" si="9"/>
        <v>0</v>
      </c>
      <c r="BL140" s="13" t="s">
        <v>128</v>
      </c>
      <c r="BM140" s="137" t="s">
        <v>157</v>
      </c>
    </row>
    <row r="141" spans="2:65" s="1" customFormat="1" ht="16.5" customHeight="1">
      <c r="B141" s="28"/>
      <c r="C141" s="125" t="s">
        <v>158</v>
      </c>
      <c r="D141" s="125" t="s">
        <v>124</v>
      </c>
      <c r="E141" s="126" t="s">
        <v>159</v>
      </c>
      <c r="F141" s="127" t="s">
        <v>160</v>
      </c>
      <c r="G141" s="128" t="s">
        <v>127</v>
      </c>
      <c r="H141" s="129">
        <v>1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38</v>
      </c>
      <c r="P141" s="135">
        <f t="shared" si="1"/>
        <v>0</v>
      </c>
      <c r="Q141" s="135">
        <v>5.1999999999999995E-4</v>
      </c>
      <c r="R141" s="135">
        <f t="shared" si="2"/>
        <v>5.1999999999999995E-4</v>
      </c>
      <c r="S141" s="135">
        <v>0</v>
      </c>
      <c r="T141" s="136">
        <f t="shared" si="3"/>
        <v>0</v>
      </c>
      <c r="AR141" s="137" t="s">
        <v>128</v>
      </c>
      <c r="AT141" s="137" t="s">
        <v>124</v>
      </c>
      <c r="AU141" s="137" t="s">
        <v>83</v>
      </c>
      <c r="AY141" s="13" t="s">
        <v>121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81</v>
      </c>
      <c r="BK141" s="138">
        <f t="shared" si="9"/>
        <v>0</v>
      </c>
      <c r="BL141" s="13" t="s">
        <v>128</v>
      </c>
      <c r="BM141" s="137" t="s">
        <v>161</v>
      </c>
    </row>
    <row r="142" spans="2:65" s="1" customFormat="1" ht="16.5" customHeight="1">
      <c r="B142" s="28"/>
      <c r="C142" s="125" t="s">
        <v>162</v>
      </c>
      <c r="D142" s="125" t="s">
        <v>124</v>
      </c>
      <c r="E142" s="126" t="s">
        <v>163</v>
      </c>
      <c r="F142" s="127" t="s">
        <v>164</v>
      </c>
      <c r="G142" s="128" t="s">
        <v>127</v>
      </c>
      <c r="H142" s="129">
        <v>1</v>
      </c>
      <c r="I142" s="130"/>
      <c r="J142" s="131">
        <f t="shared" si="0"/>
        <v>0</v>
      </c>
      <c r="K142" s="132"/>
      <c r="L142" s="28"/>
      <c r="M142" s="133" t="s">
        <v>1</v>
      </c>
      <c r="N142" s="134" t="s">
        <v>38</v>
      </c>
      <c r="P142" s="135">
        <f t="shared" si="1"/>
        <v>0</v>
      </c>
      <c r="Q142" s="135">
        <v>5.5999999999999995E-4</v>
      </c>
      <c r="R142" s="135">
        <f t="shared" si="2"/>
        <v>5.5999999999999995E-4</v>
      </c>
      <c r="S142" s="135">
        <v>0</v>
      </c>
      <c r="T142" s="136">
        <f t="shared" si="3"/>
        <v>0</v>
      </c>
      <c r="AR142" s="137" t="s">
        <v>128</v>
      </c>
      <c r="AT142" s="137" t="s">
        <v>124</v>
      </c>
      <c r="AU142" s="137" t="s">
        <v>83</v>
      </c>
      <c r="AY142" s="13" t="s">
        <v>121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81</v>
      </c>
      <c r="BK142" s="138">
        <f t="shared" si="9"/>
        <v>0</v>
      </c>
      <c r="BL142" s="13" t="s">
        <v>128</v>
      </c>
      <c r="BM142" s="137" t="s">
        <v>165</v>
      </c>
    </row>
    <row r="143" spans="2:65" s="1" customFormat="1" ht="16.5" customHeight="1">
      <c r="B143" s="28"/>
      <c r="C143" s="125" t="s">
        <v>166</v>
      </c>
      <c r="D143" s="125" t="s">
        <v>124</v>
      </c>
      <c r="E143" s="126" t="s">
        <v>167</v>
      </c>
      <c r="F143" s="127" t="s">
        <v>168</v>
      </c>
      <c r="G143" s="128" t="s">
        <v>127</v>
      </c>
      <c r="H143" s="129">
        <v>1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38</v>
      </c>
      <c r="P143" s="135">
        <f t="shared" si="1"/>
        <v>0</v>
      </c>
      <c r="Q143" s="135">
        <v>4.6999999999999999E-4</v>
      </c>
      <c r="R143" s="135">
        <f t="shared" si="2"/>
        <v>4.6999999999999999E-4</v>
      </c>
      <c r="S143" s="135">
        <v>0</v>
      </c>
      <c r="T143" s="136">
        <f t="shared" si="3"/>
        <v>0</v>
      </c>
      <c r="AR143" s="137" t="s">
        <v>128</v>
      </c>
      <c r="AT143" s="137" t="s">
        <v>124</v>
      </c>
      <c r="AU143" s="137" t="s">
        <v>83</v>
      </c>
      <c r="AY143" s="13" t="s">
        <v>121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81</v>
      </c>
      <c r="BK143" s="138">
        <f t="shared" si="9"/>
        <v>0</v>
      </c>
      <c r="BL143" s="13" t="s">
        <v>128</v>
      </c>
      <c r="BM143" s="137" t="s">
        <v>169</v>
      </c>
    </row>
    <row r="144" spans="2:65" s="1" customFormat="1" ht="16.5" customHeight="1">
      <c r="B144" s="28"/>
      <c r="C144" s="125" t="s">
        <v>170</v>
      </c>
      <c r="D144" s="125" t="s">
        <v>124</v>
      </c>
      <c r="E144" s="126" t="s">
        <v>171</v>
      </c>
      <c r="F144" s="127" t="s">
        <v>172</v>
      </c>
      <c r="G144" s="128" t="s">
        <v>127</v>
      </c>
      <c r="H144" s="129">
        <v>2</v>
      </c>
      <c r="I144" s="130"/>
      <c r="J144" s="131">
        <f t="shared" si="0"/>
        <v>0</v>
      </c>
      <c r="K144" s="132"/>
      <c r="L144" s="28"/>
      <c r="M144" s="133" t="s">
        <v>1</v>
      </c>
      <c r="N144" s="134" t="s">
        <v>38</v>
      </c>
      <c r="P144" s="135">
        <f t="shared" si="1"/>
        <v>0</v>
      </c>
      <c r="Q144" s="135">
        <v>5.0000000000000001E-4</v>
      </c>
      <c r="R144" s="135">
        <f t="shared" si="2"/>
        <v>1E-3</v>
      </c>
      <c r="S144" s="135">
        <v>0</v>
      </c>
      <c r="T144" s="136">
        <f t="shared" si="3"/>
        <v>0</v>
      </c>
      <c r="AR144" s="137" t="s">
        <v>128</v>
      </c>
      <c r="AT144" s="137" t="s">
        <v>124</v>
      </c>
      <c r="AU144" s="137" t="s">
        <v>83</v>
      </c>
      <c r="AY144" s="13" t="s">
        <v>121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81</v>
      </c>
      <c r="BK144" s="138">
        <f t="shared" si="9"/>
        <v>0</v>
      </c>
      <c r="BL144" s="13" t="s">
        <v>128</v>
      </c>
      <c r="BM144" s="137" t="s">
        <v>173</v>
      </c>
    </row>
    <row r="145" spans="2:65" s="1" customFormat="1" ht="16.5" customHeight="1">
      <c r="B145" s="28"/>
      <c r="C145" s="125" t="s">
        <v>8</v>
      </c>
      <c r="D145" s="125" t="s">
        <v>124</v>
      </c>
      <c r="E145" s="126" t="s">
        <v>174</v>
      </c>
      <c r="F145" s="127" t="s">
        <v>175</v>
      </c>
      <c r="G145" s="128" t="s">
        <v>127</v>
      </c>
      <c r="H145" s="129">
        <v>2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38</v>
      </c>
      <c r="P145" s="135">
        <f t="shared" si="1"/>
        <v>0</v>
      </c>
      <c r="Q145" s="135">
        <v>6.9999999999999999E-4</v>
      </c>
      <c r="R145" s="135">
        <f t="shared" si="2"/>
        <v>1.4E-3</v>
      </c>
      <c r="S145" s="135">
        <v>0</v>
      </c>
      <c r="T145" s="136">
        <f t="shared" si="3"/>
        <v>0</v>
      </c>
      <c r="AR145" s="137" t="s">
        <v>128</v>
      </c>
      <c r="AT145" s="137" t="s">
        <v>124</v>
      </c>
      <c r="AU145" s="137" t="s">
        <v>83</v>
      </c>
      <c r="AY145" s="13" t="s">
        <v>121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81</v>
      </c>
      <c r="BK145" s="138">
        <f t="shared" si="9"/>
        <v>0</v>
      </c>
      <c r="BL145" s="13" t="s">
        <v>128</v>
      </c>
      <c r="BM145" s="137" t="s">
        <v>176</v>
      </c>
    </row>
    <row r="146" spans="2:65" s="1" customFormat="1" ht="16.5" customHeight="1">
      <c r="B146" s="28"/>
      <c r="C146" s="125" t="s">
        <v>177</v>
      </c>
      <c r="D146" s="125" t="s">
        <v>124</v>
      </c>
      <c r="E146" s="126" t="s">
        <v>178</v>
      </c>
      <c r="F146" s="127" t="s">
        <v>179</v>
      </c>
      <c r="G146" s="128" t="s">
        <v>127</v>
      </c>
      <c r="H146" s="129">
        <v>1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38</v>
      </c>
      <c r="P146" s="135">
        <f t="shared" si="1"/>
        <v>0</v>
      </c>
      <c r="Q146" s="135">
        <v>3.1E-4</v>
      </c>
      <c r="R146" s="135">
        <f t="shared" si="2"/>
        <v>3.1E-4</v>
      </c>
      <c r="S146" s="135">
        <v>0</v>
      </c>
      <c r="T146" s="136">
        <f t="shared" si="3"/>
        <v>0</v>
      </c>
      <c r="AR146" s="137" t="s">
        <v>128</v>
      </c>
      <c r="AT146" s="137" t="s">
        <v>124</v>
      </c>
      <c r="AU146" s="137" t="s">
        <v>83</v>
      </c>
      <c r="AY146" s="13" t="s">
        <v>121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81</v>
      </c>
      <c r="BK146" s="138">
        <f t="shared" si="9"/>
        <v>0</v>
      </c>
      <c r="BL146" s="13" t="s">
        <v>128</v>
      </c>
      <c r="BM146" s="137" t="s">
        <v>180</v>
      </c>
    </row>
    <row r="147" spans="2:65" s="1" customFormat="1" ht="16.5" customHeight="1">
      <c r="B147" s="28"/>
      <c r="C147" s="125" t="s">
        <v>181</v>
      </c>
      <c r="D147" s="125" t="s">
        <v>124</v>
      </c>
      <c r="E147" s="126" t="s">
        <v>182</v>
      </c>
      <c r="F147" s="127" t="s">
        <v>183</v>
      </c>
      <c r="G147" s="128" t="s">
        <v>144</v>
      </c>
      <c r="H147" s="129">
        <v>35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38</v>
      </c>
      <c r="P147" s="135">
        <f t="shared" si="1"/>
        <v>0</v>
      </c>
      <c r="Q147" s="135">
        <v>1.0000000000000001E-5</v>
      </c>
      <c r="R147" s="135">
        <f t="shared" si="2"/>
        <v>3.5000000000000005E-4</v>
      </c>
      <c r="S147" s="135">
        <v>0</v>
      </c>
      <c r="T147" s="136">
        <f t="shared" si="3"/>
        <v>0</v>
      </c>
      <c r="AR147" s="137" t="s">
        <v>128</v>
      </c>
      <c r="AT147" s="137" t="s">
        <v>124</v>
      </c>
      <c r="AU147" s="137" t="s">
        <v>83</v>
      </c>
      <c r="AY147" s="13" t="s">
        <v>121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81</v>
      </c>
      <c r="BK147" s="138">
        <f t="shared" si="9"/>
        <v>0</v>
      </c>
      <c r="BL147" s="13" t="s">
        <v>128</v>
      </c>
      <c r="BM147" s="137" t="s">
        <v>184</v>
      </c>
    </row>
    <row r="148" spans="2:65" s="1" customFormat="1" ht="16.5" customHeight="1">
      <c r="B148" s="28"/>
      <c r="C148" s="125" t="s">
        <v>185</v>
      </c>
      <c r="D148" s="125" t="s">
        <v>124</v>
      </c>
      <c r="E148" s="126" t="s">
        <v>186</v>
      </c>
      <c r="F148" s="127" t="s">
        <v>187</v>
      </c>
      <c r="G148" s="128" t="s">
        <v>144</v>
      </c>
      <c r="H148" s="129">
        <v>35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38</v>
      </c>
      <c r="P148" s="135">
        <f t="shared" si="1"/>
        <v>0</v>
      </c>
      <c r="Q148" s="135">
        <v>2.0000000000000002E-5</v>
      </c>
      <c r="R148" s="135">
        <f t="shared" si="2"/>
        <v>7.000000000000001E-4</v>
      </c>
      <c r="S148" s="135">
        <v>0</v>
      </c>
      <c r="T148" s="136">
        <f t="shared" si="3"/>
        <v>0</v>
      </c>
      <c r="AR148" s="137" t="s">
        <v>128</v>
      </c>
      <c r="AT148" s="137" t="s">
        <v>124</v>
      </c>
      <c r="AU148" s="137" t="s">
        <v>83</v>
      </c>
      <c r="AY148" s="13" t="s">
        <v>121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81</v>
      </c>
      <c r="BK148" s="138">
        <f t="shared" si="9"/>
        <v>0</v>
      </c>
      <c r="BL148" s="13" t="s">
        <v>128</v>
      </c>
      <c r="BM148" s="137" t="s">
        <v>188</v>
      </c>
    </row>
    <row r="149" spans="2:65" s="1" customFormat="1" ht="16.5" customHeight="1">
      <c r="B149" s="28"/>
      <c r="C149" s="125" t="s">
        <v>128</v>
      </c>
      <c r="D149" s="125" t="s">
        <v>124</v>
      </c>
      <c r="E149" s="126" t="s">
        <v>189</v>
      </c>
      <c r="F149" s="127" t="s">
        <v>190</v>
      </c>
      <c r="G149" s="128" t="s">
        <v>132</v>
      </c>
      <c r="H149" s="129">
        <v>1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38</v>
      </c>
      <c r="P149" s="135">
        <f t="shared" si="1"/>
        <v>0</v>
      </c>
      <c r="Q149" s="135">
        <v>1.992E-2</v>
      </c>
      <c r="R149" s="135">
        <f t="shared" si="2"/>
        <v>1.992E-2</v>
      </c>
      <c r="S149" s="135">
        <v>0</v>
      </c>
      <c r="T149" s="136">
        <f t="shared" si="3"/>
        <v>0</v>
      </c>
      <c r="AR149" s="137" t="s">
        <v>128</v>
      </c>
      <c r="AT149" s="137" t="s">
        <v>124</v>
      </c>
      <c r="AU149" s="137" t="s">
        <v>83</v>
      </c>
      <c r="AY149" s="13" t="s">
        <v>121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81</v>
      </c>
      <c r="BK149" s="138">
        <f t="shared" si="9"/>
        <v>0</v>
      </c>
      <c r="BL149" s="13" t="s">
        <v>128</v>
      </c>
      <c r="BM149" s="137" t="s">
        <v>191</v>
      </c>
    </row>
    <row r="150" spans="2:65" s="1" customFormat="1" ht="16.5" customHeight="1">
      <c r="B150" s="28"/>
      <c r="C150" s="125" t="s">
        <v>192</v>
      </c>
      <c r="D150" s="125" t="s">
        <v>124</v>
      </c>
      <c r="E150" s="126" t="s">
        <v>193</v>
      </c>
      <c r="F150" s="127" t="s">
        <v>194</v>
      </c>
      <c r="G150" s="128" t="s">
        <v>132</v>
      </c>
      <c r="H150" s="129">
        <v>1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38</v>
      </c>
      <c r="P150" s="135">
        <f t="shared" si="1"/>
        <v>0</v>
      </c>
      <c r="Q150" s="135">
        <v>1.992E-2</v>
      </c>
      <c r="R150" s="135">
        <f t="shared" si="2"/>
        <v>1.992E-2</v>
      </c>
      <c r="S150" s="135">
        <v>0</v>
      </c>
      <c r="T150" s="136">
        <f t="shared" si="3"/>
        <v>0</v>
      </c>
      <c r="AR150" s="137" t="s">
        <v>128</v>
      </c>
      <c r="AT150" s="137" t="s">
        <v>124</v>
      </c>
      <c r="AU150" s="137" t="s">
        <v>83</v>
      </c>
      <c r="AY150" s="13" t="s">
        <v>121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81</v>
      </c>
      <c r="BK150" s="138">
        <f t="shared" si="9"/>
        <v>0</v>
      </c>
      <c r="BL150" s="13" t="s">
        <v>128</v>
      </c>
      <c r="BM150" s="137" t="s">
        <v>195</v>
      </c>
    </row>
    <row r="151" spans="2:65" s="1" customFormat="1" ht="16.5" customHeight="1">
      <c r="B151" s="28"/>
      <c r="C151" s="125" t="s">
        <v>196</v>
      </c>
      <c r="D151" s="125" t="s">
        <v>124</v>
      </c>
      <c r="E151" s="126" t="s">
        <v>197</v>
      </c>
      <c r="F151" s="127" t="s">
        <v>198</v>
      </c>
      <c r="G151" s="128" t="s">
        <v>137</v>
      </c>
      <c r="H151" s="129">
        <v>9.7000000000000003E-2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38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128</v>
      </c>
      <c r="AT151" s="137" t="s">
        <v>124</v>
      </c>
      <c r="AU151" s="137" t="s">
        <v>83</v>
      </c>
      <c r="AY151" s="13" t="s">
        <v>121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81</v>
      </c>
      <c r="BK151" s="138">
        <f t="shared" si="9"/>
        <v>0</v>
      </c>
      <c r="BL151" s="13" t="s">
        <v>128</v>
      </c>
      <c r="BM151" s="137" t="s">
        <v>199</v>
      </c>
    </row>
    <row r="152" spans="2:65" s="11" customFormat="1" ht="22.9" customHeight="1">
      <c r="B152" s="113"/>
      <c r="D152" s="114" t="s">
        <v>72</v>
      </c>
      <c r="E152" s="123" t="s">
        <v>200</v>
      </c>
      <c r="F152" s="123" t="s">
        <v>201</v>
      </c>
      <c r="I152" s="116"/>
      <c r="J152" s="124">
        <f>BK152</f>
        <v>0</v>
      </c>
      <c r="L152" s="113"/>
      <c r="M152" s="118"/>
      <c r="P152" s="119">
        <f>SUM(P153:P191)</f>
        <v>0</v>
      </c>
      <c r="R152" s="119">
        <f>SUM(R153:R191)</f>
        <v>0.311697</v>
      </c>
      <c r="T152" s="120">
        <f>SUM(T153:T191)</f>
        <v>0.34211000000000003</v>
      </c>
      <c r="AR152" s="114" t="s">
        <v>83</v>
      </c>
      <c r="AT152" s="121" t="s">
        <v>72</v>
      </c>
      <c r="AU152" s="121" t="s">
        <v>81</v>
      </c>
      <c r="AY152" s="114" t="s">
        <v>121</v>
      </c>
      <c r="BK152" s="122">
        <f>SUM(BK153:BK191)</f>
        <v>0</v>
      </c>
    </row>
    <row r="153" spans="2:65" s="1" customFormat="1" ht="16.5" customHeight="1">
      <c r="B153" s="28"/>
      <c r="C153" s="125" t="s">
        <v>202</v>
      </c>
      <c r="D153" s="125" t="s">
        <v>124</v>
      </c>
      <c r="E153" s="126" t="s">
        <v>203</v>
      </c>
      <c r="F153" s="127" t="s">
        <v>204</v>
      </c>
      <c r="G153" s="128" t="s">
        <v>144</v>
      </c>
      <c r="H153" s="129">
        <v>5</v>
      </c>
      <c r="I153" s="130"/>
      <c r="J153" s="131">
        <f t="shared" ref="J153:J191" si="10">ROUND(I153*H153,2)</f>
        <v>0</v>
      </c>
      <c r="K153" s="132"/>
      <c r="L153" s="28"/>
      <c r="M153" s="133" t="s">
        <v>1</v>
      </c>
      <c r="N153" s="134" t="s">
        <v>38</v>
      </c>
      <c r="P153" s="135">
        <f t="shared" ref="P153:P191" si="11">O153*H153</f>
        <v>0</v>
      </c>
      <c r="Q153" s="135">
        <v>1.8500000000000001E-3</v>
      </c>
      <c r="R153" s="135">
        <f t="shared" ref="R153:R191" si="12">Q153*H153</f>
        <v>9.2500000000000013E-3</v>
      </c>
      <c r="S153" s="135">
        <v>0</v>
      </c>
      <c r="T153" s="136">
        <f t="shared" ref="T153:T191" si="13">S153*H153</f>
        <v>0</v>
      </c>
      <c r="AR153" s="137" t="s">
        <v>128</v>
      </c>
      <c r="AT153" s="137" t="s">
        <v>124</v>
      </c>
      <c r="AU153" s="137" t="s">
        <v>83</v>
      </c>
      <c r="AY153" s="13" t="s">
        <v>121</v>
      </c>
      <c r="BE153" s="138">
        <f t="shared" ref="BE153:BE191" si="14">IF(N153="základní",J153,0)</f>
        <v>0</v>
      </c>
      <c r="BF153" s="138">
        <f t="shared" ref="BF153:BF191" si="15">IF(N153="snížená",J153,0)</f>
        <v>0</v>
      </c>
      <c r="BG153" s="138">
        <f t="shared" ref="BG153:BG191" si="16">IF(N153="zákl. přenesená",J153,0)</f>
        <v>0</v>
      </c>
      <c r="BH153" s="138">
        <f t="shared" ref="BH153:BH191" si="17">IF(N153="sníž. přenesená",J153,0)</f>
        <v>0</v>
      </c>
      <c r="BI153" s="138">
        <f t="shared" ref="BI153:BI191" si="18">IF(N153="nulová",J153,0)</f>
        <v>0</v>
      </c>
      <c r="BJ153" s="13" t="s">
        <v>81</v>
      </c>
      <c r="BK153" s="138">
        <f t="shared" ref="BK153:BK191" si="19">ROUND(I153*H153,2)</f>
        <v>0</v>
      </c>
      <c r="BL153" s="13" t="s">
        <v>128</v>
      </c>
      <c r="BM153" s="137" t="s">
        <v>205</v>
      </c>
    </row>
    <row r="154" spans="2:65" s="1" customFormat="1" ht="16.5" customHeight="1">
      <c r="B154" s="28"/>
      <c r="C154" s="125" t="s">
        <v>206</v>
      </c>
      <c r="D154" s="125" t="s">
        <v>124</v>
      </c>
      <c r="E154" s="126" t="s">
        <v>207</v>
      </c>
      <c r="F154" s="127" t="s">
        <v>208</v>
      </c>
      <c r="G154" s="128" t="s">
        <v>144</v>
      </c>
      <c r="H154" s="129">
        <v>6.5</v>
      </c>
      <c r="I154" s="130"/>
      <c r="J154" s="131">
        <f t="shared" si="10"/>
        <v>0</v>
      </c>
      <c r="K154" s="132"/>
      <c r="L154" s="28"/>
      <c r="M154" s="133" t="s">
        <v>1</v>
      </c>
      <c r="N154" s="134" t="s">
        <v>38</v>
      </c>
      <c r="P154" s="135">
        <f t="shared" si="11"/>
        <v>0</v>
      </c>
      <c r="Q154" s="135">
        <v>2.7000000000000001E-3</v>
      </c>
      <c r="R154" s="135">
        <f t="shared" si="12"/>
        <v>1.755E-2</v>
      </c>
      <c r="S154" s="135">
        <v>0</v>
      </c>
      <c r="T154" s="136">
        <f t="shared" si="13"/>
        <v>0</v>
      </c>
      <c r="AR154" s="137" t="s">
        <v>128</v>
      </c>
      <c r="AT154" s="137" t="s">
        <v>124</v>
      </c>
      <c r="AU154" s="137" t="s">
        <v>83</v>
      </c>
      <c r="AY154" s="13" t="s">
        <v>121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81</v>
      </c>
      <c r="BK154" s="138">
        <f t="shared" si="19"/>
        <v>0</v>
      </c>
      <c r="BL154" s="13" t="s">
        <v>128</v>
      </c>
      <c r="BM154" s="137" t="s">
        <v>209</v>
      </c>
    </row>
    <row r="155" spans="2:65" s="1" customFormat="1" ht="16.5" customHeight="1">
      <c r="B155" s="28"/>
      <c r="C155" s="125" t="s">
        <v>7</v>
      </c>
      <c r="D155" s="125" t="s">
        <v>124</v>
      </c>
      <c r="E155" s="126" t="s">
        <v>210</v>
      </c>
      <c r="F155" s="127" t="s">
        <v>211</v>
      </c>
      <c r="G155" s="128" t="s">
        <v>144</v>
      </c>
      <c r="H155" s="129">
        <v>6</v>
      </c>
      <c r="I155" s="130"/>
      <c r="J155" s="131">
        <f t="shared" si="10"/>
        <v>0</v>
      </c>
      <c r="K155" s="132"/>
      <c r="L155" s="28"/>
      <c r="M155" s="133" t="s">
        <v>1</v>
      </c>
      <c r="N155" s="134" t="s">
        <v>38</v>
      </c>
      <c r="P155" s="135">
        <f t="shared" si="11"/>
        <v>0</v>
      </c>
      <c r="Q155" s="135">
        <v>1.1E-4</v>
      </c>
      <c r="R155" s="135">
        <f t="shared" si="12"/>
        <v>6.6E-4</v>
      </c>
      <c r="S155" s="135">
        <v>2.15E-3</v>
      </c>
      <c r="T155" s="136">
        <f t="shared" si="13"/>
        <v>1.29E-2</v>
      </c>
      <c r="AR155" s="137" t="s">
        <v>128</v>
      </c>
      <c r="AT155" s="137" t="s">
        <v>124</v>
      </c>
      <c r="AU155" s="137" t="s">
        <v>83</v>
      </c>
      <c r="AY155" s="13" t="s">
        <v>121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81</v>
      </c>
      <c r="BK155" s="138">
        <f t="shared" si="19"/>
        <v>0</v>
      </c>
      <c r="BL155" s="13" t="s">
        <v>128</v>
      </c>
      <c r="BM155" s="137" t="s">
        <v>212</v>
      </c>
    </row>
    <row r="156" spans="2:65" s="1" customFormat="1" ht="16.5" customHeight="1">
      <c r="B156" s="28"/>
      <c r="C156" s="125" t="s">
        <v>213</v>
      </c>
      <c r="D156" s="125" t="s">
        <v>124</v>
      </c>
      <c r="E156" s="126" t="s">
        <v>214</v>
      </c>
      <c r="F156" s="127" t="s">
        <v>215</v>
      </c>
      <c r="G156" s="128" t="s">
        <v>144</v>
      </c>
      <c r="H156" s="129">
        <v>20</v>
      </c>
      <c r="I156" s="130"/>
      <c r="J156" s="131">
        <f t="shared" si="10"/>
        <v>0</v>
      </c>
      <c r="K156" s="132"/>
      <c r="L156" s="28"/>
      <c r="M156" s="133" t="s">
        <v>1</v>
      </c>
      <c r="N156" s="134" t="s">
        <v>38</v>
      </c>
      <c r="P156" s="135">
        <f t="shared" si="11"/>
        <v>0</v>
      </c>
      <c r="Q156" s="135">
        <v>3.8999999999999999E-4</v>
      </c>
      <c r="R156" s="135">
        <f t="shared" si="12"/>
        <v>7.7999999999999996E-3</v>
      </c>
      <c r="S156" s="135">
        <v>3.4199999999999999E-3</v>
      </c>
      <c r="T156" s="136">
        <f t="shared" si="13"/>
        <v>6.8400000000000002E-2</v>
      </c>
      <c r="AR156" s="137" t="s">
        <v>128</v>
      </c>
      <c r="AT156" s="137" t="s">
        <v>124</v>
      </c>
      <c r="AU156" s="137" t="s">
        <v>83</v>
      </c>
      <c r="AY156" s="13" t="s">
        <v>121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81</v>
      </c>
      <c r="BK156" s="138">
        <f t="shared" si="19"/>
        <v>0</v>
      </c>
      <c r="BL156" s="13" t="s">
        <v>128</v>
      </c>
      <c r="BM156" s="137" t="s">
        <v>216</v>
      </c>
    </row>
    <row r="157" spans="2:65" s="1" customFormat="1" ht="16.5" customHeight="1">
      <c r="B157" s="28"/>
      <c r="C157" s="125" t="s">
        <v>217</v>
      </c>
      <c r="D157" s="125" t="s">
        <v>124</v>
      </c>
      <c r="E157" s="126" t="s">
        <v>218</v>
      </c>
      <c r="F157" s="127" t="s">
        <v>219</v>
      </c>
      <c r="G157" s="128" t="s">
        <v>144</v>
      </c>
      <c r="H157" s="129">
        <v>7.5</v>
      </c>
      <c r="I157" s="130"/>
      <c r="J157" s="131">
        <f t="shared" si="10"/>
        <v>0</v>
      </c>
      <c r="K157" s="132"/>
      <c r="L157" s="28"/>
      <c r="M157" s="133" t="s">
        <v>1</v>
      </c>
      <c r="N157" s="134" t="s">
        <v>38</v>
      </c>
      <c r="P157" s="135">
        <f t="shared" si="11"/>
        <v>0</v>
      </c>
      <c r="Q157" s="135">
        <v>4.9300000000000004E-3</v>
      </c>
      <c r="R157" s="135">
        <f t="shared" si="12"/>
        <v>3.6975000000000001E-2</v>
      </c>
      <c r="S157" s="135">
        <v>0</v>
      </c>
      <c r="T157" s="136">
        <f t="shared" si="13"/>
        <v>0</v>
      </c>
      <c r="AR157" s="137" t="s">
        <v>128</v>
      </c>
      <c r="AT157" s="137" t="s">
        <v>124</v>
      </c>
      <c r="AU157" s="137" t="s">
        <v>83</v>
      </c>
      <c r="AY157" s="13" t="s">
        <v>121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81</v>
      </c>
      <c r="BK157" s="138">
        <f t="shared" si="19"/>
        <v>0</v>
      </c>
      <c r="BL157" s="13" t="s">
        <v>128</v>
      </c>
      <c r="BM157" s="137" t="s">
        <v>220</v>
      </c>
    </row>
    <row r="158" spans="2:65" s="1" customFormat="1" ht="16.5" customHeight="1">
      <c r="B158" s="28"/>
      <c r="C158" s="125" t="s">
        <v>221</v>
      </c>
      <c r="D158" s="125" t="s">
        <v>124</v>
      </c>
      <c r="E158" s="126" t="s">
        <v>222</v>
      </c>
      <c r="F158" s="127" t="s">
        <v>223</v>
      </c>
      <c r="G158" s="128" t="s">
        <v>144</v>
      </c>
      <c r="H158" s="129">
        <v>15</v>
      </c>
      <c r="I158" s="130"/>
      <c r="J158" s="131">
        <f t="shared" si="10"/>
        <v>0</v>
      </c>
      <c r="K158" s="132"/>
      <c r="L158" s="28"/>
      <c r="M158" s="133" t="s">
        <v>1</v>
      </c>
      <c r="N158" s="134" t="s">
        <v>38</v>
      </c>
      <c r="P158" s="135">
        <f t="shared" si="11"/>
        <v>0</v>
      </c>
      <c r="Q158" s="135">
        <v>6.7999999999999996E-3</v>
      </c>
      <c r="R158" s="135">
        <f t="shared" si="12"/>
        <v>0.10199999999999999</v>
      </c>
      <c r="S158" s="135">
        <v>0</v>
      </c>
      <c r="T158" s="136">
        <f t="shared" si="13"/>
        <v>0</v>
      </c>
      <c r="AR158" s="137" t="s">
        <v>128</v>
      </c>
      <c r="AT158" s="137" t="s">
        <v>124</v>
      </c>
      <c r="AU158" s="137" t="s">
        <v>83</v>
      </c>
      <c r="AY158" s="13" t="s">
        <v>121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81</v>
      </c>
      <c r="BK158" s="138">
        <f t="shared" si="19"/>
        <v>0</v>
      </c>
      <c r="BL158" s="13" t="s">
        <v>128</v>
      </c>
      <c r="BM158" s="137" t="s">
        <v>224</v>
      </c>
    </row>
    <row r="159" spans="2:65" s="1" customFormat="1" ht="16.5" customHeight="1">
      <c r="B159" s="28"/>
      <c r="C159" s="125" t="s">
        <v>225</v>
      </c>
      <c r="D159" s="125" t="s">
        <v>124</v>
      </c>
      <c r="E159" s="126" t="s">
        <v>226</v>
      </c>
      <c r="F159" s="127" t="s">
        <v>227</v>
      </c>
      <c r="G159" s="128" t="s">
        <v>127</v>
      </c>
      <c r="H159" s="129">
        <v>1</v>
      </c>
      <c r="I159" s="130"/>
      <c r="J159" s="131">
        <f t="shared" si="10"/>
        <v>0</v>
      </c>
      <c r="K159" s="132"/>
      <c r="L159" s="28"/>
      <c r="M159" s="133" t="s">
        <v>1</v>
      </c>
      <c r="N159" s="134" t="s">
        <v>38</v>
      </c>
      <c r="P159" s="135">
        <f t="shared" si="11"/>
        <v>0</v>
      </c>
      <c r="Q159" s="135">
        <v>1.14E-3</v>
      </c>
      <c r="R159" s="135">
        <f t="shared" si="12"/>
        <v>1.14E-3</v>
      </c>
      <c r="S159" s="135">
        <v>0</v>
      </c>
      <c r="T159" s="136">
        <f t="shared" si="13"/>
        <v>0</v>
      </c>
      <c r="AR159" s="137" t="s">
        <v>128</v>
      </c>
      <c r="AT159" s="137" t="s">
        <v>124</v>
      </c>
      <c r="AU159" s="137" t="s">
        <v>83</v>
      </c>
      <c r="AY159" s="13" t="s">
        <v>121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81</v>
      </c>
      <c r="BK159" s="138">
        <f t="shared" si="19"/>
        <v>0</v>
      </c>
      <c r="BL159" s="13" t="s">
        <v>128</v>
      </c>
      <c r="BM159" s="137" t="s">
        <v>228</v>
      </c>
    </row>
    <row r="160" spans="2:65" s="1" customFormat="1" ht="16.5" customHeight="1">
      <c r="B160" s="28"/>
      <c r="C160" s="125" t="s">
        <v>229</v>
      </c>
      <c r="D160" s="125" t="s">
        <v>124</v>
      </c>
      <c r="E160" s="126" t="s">
        <v>230</v>
      </c>
      <c r="F160" s="127" t="s">
        <v>231</v>
      </c>
      <c r="G160" s="128" t="s">
        <v>127</v>
      </c>
      <c r="H160" s="129">
        <v>2</v>
      </c>
      <c r="I160" s="130"/>
      <c r="J160" s="131">
        <f t="shared" si="10"/>
        <v>0</v>
      </c>
      <c r="K160" s="132"/>
      <c r="L160" s="28"/>
      <c r="M160" s="133" t="s">
        <v>1</v>
      </c>
      <c r="N160" s="134" t="s">
        <v>38</v>
      </c>
      <c r="P160" s="135">
        <f t="shared" si="11"/>
        <v>0</v>
      </c>
      <c r="Q160" s="135">
        <v>1.7600000000000001E-3</v>
      </c>
      <c r="R160" s="135">
        <f t="shared" si="12"/>
        <v>3.5200000000000001E-3</v>
      </c>
      <c r="S160" s="135">
        <v>0</v>
      </c>
      <c r="T160" s="136">
        <f t="shared" si="13"/>
        <v>0</v>
      </c>
      <c r="AR160" s="137" t="s">
        <v>128</v>
      </c>
      <c r="AT160" s="137" t="s">
        <v>124</v>
      </c>
      <c r="AU160" s="137" t="s">
        <v>83</v>
      </c>
      <c r="AY160" s="13" t="s">
        <v>121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81</v>
      </c>
      <c r="BK160" s="138">
        <f t="shared" si="19"/>
        <v>0</v>
      </c>
      <c r="BL160" s="13" t="s">
        <v>128</v>
      </c>
      <c r="BM160" s="137" t="s">
        <v>232</v>
      </c>
    </row>
    <row r="161" spans="2:65" s="1" customFormat="1" ht="16.5" customHeight="1">
      <c r="B161" s="28"/>
      <c r="C161" s="125" t="s">
        <v>233</v>
      </c>
      <c r="D161" s="125" t="s">
        <v>124</v>
      </c>
      <c r="E161" s="126" t="s">
        <v>234</v>
      </c>
      <c r="F161" s="127" t="s">
        <v>235</v>
      </c>
      <c r="G161" s="128" t="s">
        <v>127</v>
      </c>
      <c r="H161" s="129">
        <v>1</v>
      </c>
      <c r="I161" s="130"/>
      <c r="J161" s="131">
        <f t="shared" si="10"/>
        <v>0</v>
      </c>
      <c r="K161" s="132"/>
      <c r="L161" s="28"/>
      <c r="M161" s="133" t="s">
        <v>1</v>
      </c>
      <c r="N161" s="134" t="s">
        <v>38</v>
      </c>
      <c r="P161" s="135">
        <f t="shared" si="11"/>
        <v>0</v>
      </c>
      <c r="Q161" s="135">
        <v>1.8699999999999999E-3</v>
      </c>
      <c r="R161" s="135">
        <f t="shared" si="12"/>
        <v>1.8699999999999999E-3</v>
      </c>
      <c r="S161" s="135">
        <v>0</v>
      </c>
      <c r="T161" s="136">
        <f t="shared" si="13"/>
        <v>0</v>
      </c>
      <c r="AR161" s="137" t="s">
        <v>128</v>
      </c>
      <c r="AT161" s="137" t="s">
        <v>124</v>
      </c>
      <c r="AU161" s="137" t="s">
        <v>83</v>
      </c>
      <c r="AY161" s="13" t="s">
        <v>121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81</v>
      </c>
      <c r="BK161" s="138">
        <f t="shared" si="19"/>
        <v>0</v>
      </c>
      <c r="BL161" s="13" t="s">
        <v>128</v>
      </c>
      <c r="BM161" s="137" t="s">
        <v>236</v>
      </c>
    </row>
    <row r="162" spans="2:65" s="1" customFormat="1" ht="16.5" customHeight="1">
      <c r="B162" s="28"/>
      <c r="C162" s="125" t="s">
        <v>237</v>
      </c>
      <c r="D162" s="125" t="s">
        <v>124</v>
      </c>
      <c r="E162" s="126" t="s">
        <v>238</v>
      </c>
      <c r="F162" s="127" t="s">
        <v>239</v>
      </c>
      <c r="G162" s="128" t="s">
        <v>144</v>
      </c>
      <c r="H162" s="129">
        <v>0.4</v>
      </c>
      <c r="I162" s="130"/>
      <c r="J162" s="131">
        <f t="shared" si="10"/>
        <v>0</v>
      </c>
      <c r="K162" s="132"/>
      <c r="L162" s="28"/>
      <c r="M162" s="133" t="s">
        <v>1</v>
      </c>
      <c r="N162" s="134" t="s">
        <v>38</v>
      </c>
      <c r="P162" s="135">
        <f t="shared" si="11"/>
        <v>0</v>
      </c>
      <c r="Q162" s="135">
        <v>3.7799999999999999E-3</v>
      </c>
      <c r="R162" s="135">
        <f t="shared" si="12"/>
        <v>1.5120000000000001E-3</v>
      </c>
      <c r="S162" s="135">
        <v>0</v>
      </c>
      <c r="T162" s="136">
        <f t="shared" si="13"/>
        <v>0</v>
      </c>
      <c r="AR162" s="137" t="s">
        <v>128</v>
      </c>
      <c r="AT162" s="137" t="s">
        <v>124</v>
      </c>
      <c r="AU162" s="137" t="s">
        <v>83</v>
      </c>
      <c r="AY162" s="13" t="s">
        <v>121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81</v>
      </c>
      <c r="BK162" s="138">
        <f t="shared" si="19"/>
        <v>0</v>
      </c>
      <c r="BL162" s="13" t="s">
        <v>128</v>
      </c>
      <c r="BM162" s="137" t="s">
        <v>240</v>
      </c>
    </row>
    <row r="163" spans="2:65" s="1" customFormat="1" ht="16.5" customHeight="1">
      <c r="B163" s="28"/>
      <c r="C163" s="125" t="s">
        <v>241</v>
      </c>
      <c r="D163" s="125" t="s">
        <v>124</v>
      </c>
      <c r="E163" s="126" t="s">
        <v>242</v>
      </c>
      <c r="F163" s="127" t="s">
        <v>243</v>
      </c>
      <c r="G163" s="128" t="s">
        <v>144</v>
      </c>
      <c r="H163" s="129">
        <v>1</v>
      </c>
      <c r="I163" s="130"/>
      <c r="J163" s="131">
        <f t="shared" si="10"/>
        <v>0</v>
      </c>
      <c r="K163" s="132"/>
      <c r="L163" s="28"/>
      <c r="M163" s="133" t="s">
        <v>1</v>
      </c>
      <c r="N163" s="134" t="s">
        <v>38</v>
      </c>
      <c r="P163" s="135">
        <f t="shared" si="11"/>
        <v>0</v>
      </c>
      <c r="Q163" s="135">
        <v>8.6099999999999996E-3</v>
      </c>
      <c r="R163" s="135">
        <f t="shared" si="12"/>
        <v>8.6099999999999996E-3</v>
      </c>
      <c r="S163" s="135">
        <v>0</v>
      </c>
      <c r="T163" s="136">
        <f t="shared" si="13"/>
        <v>0</v>
      </c>
      <c r="AR163" s="137" t="s">
        <v>128</v>
      </c>
      <c r="AT163" s="137" t="s">
        <v>124</v>
      </c>
      <c r="AU163" s="137" t="s">
        <v>83</v>
      </c>
      <c r="AY163" s="13" t="s">
        <v>121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3" t="s">
        <v>81</v>
      </c>
      <c r="BK163" s="138">
        <f t="shared" si="19"/>
        <v>0</v>
      </c>
      <c r="BL163" s="13" t="s">
        <v>128</v>
      </c>
      <c r="BM163" s="137" t="s">
        <v>244</v>
      </c>
    </row>
    <row r="164" spans="2:65" s="1" customFormat="1" ht="16.5" customHeight="1">
      <c r="B164" s="28"/>
      <c r="C164" s="125" t="s">
        <v>245</v>
      </c>
      <c r="D164" s="125" t="s">
        <v>124</v>
      </c>
      <c r="E164" s="126" t="s">
        <v>246</v>
      </c>
      <c r="F164" s="127" t="s">
        <v>247</v>
      </c>
      <c r="G164" s="128" t="s">
        <v>132</v>
      </c>
      <c r="H164" s="129">
        <v>1</v>
      </c>
      <c r="I164" s="130"/>
      <c r="J164" s="131">
        <f t="shared" si="10"/>
        <v>0</v>
      </c>
      <c r="K164" s="132"/>
      <c r="L164" s="28"/>
      <c r="M164" s="133" t="s">
        <v>1</v>
      </c>
      <c r="N164" s="134" t="s">
        <v>38</v>
      </c>
      <c r="P164" s="135">
        <f t="shared" si="11"/>
        <v>0</v>
      </c>
      <c r="Q164" s="135">
        <v>3.3800000000000002E-3</v>
      </c>
      <c r="R164" s="135">
        <f t="shared" si="12"/>
        <v>3.3800000000000002E-3</v>
      </c>
      <c r="S164" s="135">
        <v>0</v>
      </c>
      <c r="T164" s="136">
        <f t="shared" si="13"/>
        <v>0</v>
      </c>
      <c r="AR164" s="137" t="s">
        <v>128</v>
      </c>
      <c r="AT164" s="137" t="s">
        <v>124</v>
      </c>
      <c r="AU164" s="137" t="s">
        <v>83</v>
      </c>
      <c r="AY164" s="13" t="s">
        <v>121</v>
      </c>
      <c r="BE164" s="138">
        <f t="shared" si="14"/>
        <v>0</v>
      </c>
      <c r="BF164" s="138">
        <f t="shared" si="15"/>
        <v>0</v>
      </c>
      <c r="BG164" s="138">
        <f t="shared" si="16"/>
        <v>0</v>
      </c>
      <c r="BH164" s="138">
        <f t="shared" si="17"/>
        <v>0</v>
      </c>
      <c r="BI164" s="138">
        <f t="shared" si="18"/>
        <v>0</v>
      </c>
      <c r="BJ164" s="13" t="s">
        <v>81</v>
      </c>
      <c r="BK164" s="138">
        <f t="shared" si="19"/>
        <v>0</v>
      </c>
      <c r="BL164" s="13" t="s">
        <v>128</v>
      </c>
      <c r="BM164" s="137" t="s">
        <v>248</v>
      </c>
    </row>
    <row r="165" spans="2:65" s="1" customFormat="1" ht="16.5" customHeight="1">
      <c r="B165" s="28"/>
      <c r="C165" s="125" t="s">
        <v>249</v>
      </c>
      <c r="D165" s="125" t="s">
        <v>124</v>
      </c>
      <c r="E165" s="126" t="s">
        <v>250</v>
      </c>
      <c r="F165" s="127" t="s">
        <v>251</v>
      </c>
      <c r="G165" s="128" t="s">
        <v>132</v>
      </c>
      <c r="H165" s="129">
        <v>1</v>
      </c>
      <c r="I165" s="130"/>
      <c r="J165" s="131">
        <f t="shared" si="10"/>
        <v>0</v>
      </c>
      <c r="K165" s="132"/>
      <c r="L165" s="28"/>
      <c r="M165" s="133" t="s">
        <v>1</v>
      </c>
      <c r="N165" s="134" t="s">
        <v>38</v>
      </c>
      <c r="P165" s="135">
        <f t="shared" si="11"/>
        <v>0</v>
      </c>
      <c r="Q165" s="135">
        <v>4.3999999999999997E-2</v>
      </c>
      <c r="R165" s="135">
        <f t="shared" si="12"/>
        <v>4.3999999999999997E-2</v>
      </c>
      <c r="S165" s="135">
        <v>0</v>
      </c>
      <c r="T165" s="136">
        <f t="shared" si="13"/>
        <v>0</v>
      </c>
      <c r="AR165" s="137" t="s">
        <v>128</v>
      </c>
      <c r="AT165" s="137" t="s">
        <v>124</v>
      </c>
      <c r="AU165" s="137" t="s">
        <v>83</v>
      </c>
      <c r="AY165" s="13" t="s">
        <v>121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81</v>
      </c>
      <c r="BK165" s="138">
        <f t="shared" si="19"/>
        <v>0</v>
      </c>
      <c r="BL165" s="13" t="s">
        <v>128</v>
      </c>
      <c r="BM165" s="137" t="s">
        <v>252</v>
      </c>
    </row>
    <row r="166" spans="2:65" s="1" customFormat="1" ht="16.5" customHeight="1">
      <c r="B166" s="28"/>
      <c r="C166" s="125" t="s">
        <v>253</v>
      </c>
      <c r="D166" s="125" t="s">
        <v>124</v>
      </c>
      <c r="E166" s="126" t="s">
        <v>254</v>
      </c>
      <c r="F166" s="127" t="s">
        <v>255</v>
      </c>
      <c r="G166" s="128" t="s">
        <v>132</v>
      </c>
      <c r="H166" s="129">
        <v>1</v>
      </c>
      <c r="I166" s="130"/>
      <c r="J166" s="131">
        <f t="shared" si="10"/>
        <v>0</v>
      </c>
      <c r="K166" s="132"/>
      <c r="L166" s="28"/>
      <c r="M166" s="133" t="s">
        <v>1</v>
      </c>
      <c r="N166" s="134" t="s">
        <v>38</v>
      </c>
      <c r="P166" s="135">
        <f t="shared" si="11"/>
        <v>0</v>
      </c>
      <c r="Q166" s="135">
        <v>2.2000000000000001E-4</v>
      </c>
      <c r="R166" s="135">
        <f t="shared" si="12"/>
        <v>2.2000000000000001E-4</v>
      </c>
      <c r="S166" s="135">
        <v>0</v>
      </c>
      <c r="T166" s="136">
        <f t="shared" si="13"/>
        <v>0</v>
      </c>
      <c r="AR166" s="137" t="s">
        <v>128</v>
      </c>
      <c r="AT166" s="137" t="s">
        <v>124</v>
      </c>
      <c r="AU166" s="137" t="s">
        <v>83</v>
      </c>
      <c r="AY166" s="13" t="s">
        <v>121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81</v>
      </c>
      <c r="BK166" s="138">
        <f t="shared" si="19"/>
        <v>0</v>
      </c>
      <c r="BL166" s="13" t="s">
        <v>128</v>
      </c>
      <c r="BM166" s="137" t="s">
        <v>256</v>
      </c>
    </row>
    <row r="167" spans="2:65" s="1" customFormat="1" ht="16.5" customHeight="1">
      <c r="B167" s="28"/>
      <c r="C167" s="125" t="s">
        <v>257</v>
      </c>
      <c r="D167" s="125" t="s">
        <v>124</v>
      </c>
      <c r="E167" s="126" t="s">
        <v>258</v>
      </c>
      <c r="F167" s="127" t="s">
        <v>259</v>
      </c>
      <c r="G167" s="128" t="s">
        <v>132</v>
      </c>
      <c r="H167" s="129">
        <v>1</v>
      </c>
      <c r="I167" s="130"/>
      <c r="J167" s="131">
        <f t="shared" si="10"/>
        <v>0</v>
      </c>
      <c r="K167" s="132"/>
      <c r="L167" s="28"/>
      <c r="M167" s="133" t="s">
        <v>1</v>
      </c>
      <c r="N167" s="134" t="s">
        <v>38</v>
      </c>
      <c r="P167" s="135">
        <f t="shared" si="11"/>
        <v>0</v>
      </c>
      <c r="Q167" s="135">
        <v>2.5999999999999998E-4</v>
      </c>
      <c r="R167" s="135">
        <f t="shared" si="12"/>
        <v>2.5999999999999998E-4</v>
      </c>
      <c r="S167" s="135">
        <v>0</v>
      </c>
      <c r="T167" s="136">
        <f t="shared" si="13"/>
        <v>0</v>
      </c>
      <c r="AR167" s="137" t="s">
        <v>128</v>
      </c>
      <c r="AT167" s="137" t="s">
        <v>124</v>
      </c>
      <c r="AU167" s="137" t="s">
        <v>83</v>
      </c>
      <c r="AY167" s="13" t="s">
        <v>121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81</v>
      </c>
      <c r="BK167" s="138">
        <f t="shared" si="19"/>
        <v>0</v>
      </c>
      <c r="BL167" s="13" t="s">
        <v>128</v>
      </c>
      <c r="BM167" s="137" t="s">
        <v>260</v>
      </c>
    </row>
    <row r="168" spans="2:65" s="1" customFormat="1" ht="16.5" customHeight="1">
      <c r="B168" s="28"/>
      <c r="C168" s="125" t="s">
        <v>261</v>
      </c>
      <c r="D168" s="125" t="s">
        <v>124</v>
      </c>
      <c r="E168" s="126" t="s">
        <v>262</v>
      </c>
      <c r="F168" s="127" t="s">
        <v>263</v>
      </c>
      <c r="G168" s="128" t="s">
        <v>264</v>
      </c>
      <c r="H168" s="129">
        <v>3</v>
      </c>
      <c r="I168" s="130"/>
      <c r="J168" s="131">
        <f t="shared" si="10"/>
        <v>0</v>
      </c>
      <c r="K168" s="132"/>
      <c r="L168" s="28"/>
      <c r="M168" s="133" t="s">
        <v>1</v>
      </c>
      <c r="N168" s="134" t="s">
        <v>38</v>
      </c>
      <c r="P168" s="135">
        <f t="shared" si="11"/>
        <v>0</v>
      </c>
      <c r="Q168" s="135">
        <v>0</v>
      </c>
      <c r="R168" s="135">
        <f t="shared" si="12"/>
        <v>0</v>
      </c>
      <c r="S168" s="135">
        <v>5.0450000000000002E-2</v>
      </c>
      <c r="T168" s="136">
        <f t="shared" si="13"/>
        <v>0.15135000000000001</v>
      </c>
      <c r="AR168" s="137" t="s">
        <v>128</v>
      </c>
      <c r="AT168" s="137" t="s">
        <v>124</v>
      </c>
      <c r="AU168" s="137" t="s">
        <v>83</v>
      </c>
      <c r="AY168" s="13" t="s">
        <v>121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81</v>
      </c>
      <c r="BK168" s="138">
        <f t="shared" si="19"/>
        <v>0</v>
      </c>
      <c r="BL168" s="13" t="s">
        <v>128</v>
      </c>
      <c r="BM168" s="137" t="s">
        <v>265</v>
      </c>
    </row>
    <row r="169" spans="2:65" s="1" customFormat="1" ht="16.5" customHeight="1">
      <c r="B169" s="28"/>
      <c r="C169" s="125" t="s">
        <v>266</v>
      </c>
      <c r="D169" s="125" t="s">
        <v>124</v>
      </c>
      <c r="E169" s="126" t="s">
        <v>267</v>
      </c>
      <c r="F169" s="127" t="s">
        <v>268</v>
      </c>
      <c r="G169" s="128" t="s">
        <v>132</v>
      </c>
      <c r="H169" s="129">
        <v>2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38</v>
      </c>
      <c r="P169" s="135">
        <f t="shared" si="11"/>
        <v>0</v>
      </c>
      <c r="Q169" s="135">
        <v>6.79E-3</v>
      </c>
      <c r="R169" s="135">
        <f t="shared" si="12"/>
        <v>1.358E-2</v>
      </c>
      <c r="S169" s="135">
        <v>0</v>
      </c>
      <c r="T169" s="136">
        <f t="shared" si="13"/>
        <v>0</v>
      </c>
      <c r="AR169" s="137" t="s">
        <v>128</v>
      </c>
      <c r="AT169" s="137" t="s">
        <v>124</v>
      </c>
      <c r="AU169" s="137" t="s">
        <v>83</v>
      </c>
      <c r="AY169" s="13" t="s">
        <v>121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81</v>
      </c>
      <c r="BK169" s="138">
        <f t="shared" si="19"/>
        <v>0</v>
      </c>
      <c r="BL169" s="13" t="s">
        <v>128</v>
      </c>
      <c r="BM169" s="137" t="s">
        <v>269</v>
      </c>
    </row>
    <row r="170" spans="2:65" s="1" customFormat="1" ht="16.5" customHeight="1">
      <c r="B170" s="28"/>
      <c r="C170" s="125" t="s">
        <v>270</v>
      </c>
      <c r="D170" s="125" t="s">
        <v>124</v>
      </c>
      <c r="E170" s="126" t="s">
        <v>271</v>
      </c>
      <c r="F170" s="127" t="s">
        <v>272</v>
      </c>
      <c r="G170" s="128" t="s">
        <v>127</v>
      </c>
      <c r="H170" s="129">
        <v>1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38</v>
      </c>
      <c r="P170" s="135">
        <f t="shared" si="11"/>
        <v>0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AR170" s="137" t="s">
        <v>128</v>
      </c>
      <c r="AT170" s="137" t="s">
        <v>124</v>
      </c>
      <c r="AU170" s="137" t="s">
        <v>83</v>
      </c>
      <c r="AY170" s="13" t="s">
        <v>121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81</v>
      </c>
      <c r="BK170" s="138">
        <f t="shared" si="19"/>
        <v>0</v>
      </c>
      <c r="BL170" s="13" t="s">
        <v>128</v>
      </c>
      <c r="BM170" s="137" t="s">
        <v>273</v>
      </c>
    </row>
    <row r="171" spans="2:65" s="1" customFormat="1" ht="16.5" customHeight="1">
      <c r="B171" s="28"/>
      <c r="C171" s="125" t="s">
        <v>274</v>
      </c>
      <c r="D171" s="125" t="s">
        <v>124</v>
      </c>
      <c r="E171" s="126" t="s">
        <v>275</v>
      </c>
      <c r="F171" s="127" t="s">
        <v>276</v>
      </c>
      <c r="G171" s="128" t="s">
        <v>127</v>
      </c>
      <c r="H171" s="129">
        <v>2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38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128</v>
      </c>
      <c r="AT171" s="137" t="s">
        <v>124</v>
      </c>
      <c r="AU171" s="137" t="s">
        <v>83</v>
      </c>
      <c r="AY171" s="13" t="s">
        <v>121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81</v>
      </c>
      <c r="BK171" s="138">
        <f t="shared" si="19"/>
        <v>0</v>
      </c>
      <c r="BL171" s="13" t="s">
        <v>128</v>
      </c>
      <c r="BM171" s="137" t="s">
        <v>277</v>
      </c>
    </row>
    <row r="172" spans="2:65" s="1" customFormat="1" ht="16.5" customHeight="1">
      <c r="B172" s="28"/>
      <c r="C172" s="125" t="s">
        <v>278</v>
      </c>
      <c r="D172" s="125" t="s">
        <v>124</v>
      </c>
      <c r="E172" s="126" t="s">
        <v>279</v>
      </c>
      <c r="F172" s="127" t="s">
        <v>280</v>
      </c>
      <c r="G172" s="128" t="s">
        <v>144</v>
      </c>
      <c r="H172" s="129">
        <v>34</v>
      </c>
      <c r="I172" s="130"/>
      <c r="J172" s="131">
        <f t="shared" si="10"/>
        <v>0</v>
      </c>
      <c r="K172" s="132"/>
      <c r="L172" s="28"/>
      <c r="M172" s="133" t="s">
        <v>1</v>
      </c>
      <c r="N172" s="134" t="s">
        <v>38</v>
      </c>
      <c r="P172" s="135">
        <f t="shared" si="11"/>
        <v>0</v>
      </c>
      <c r="Q172" s="135">
        <v>0</v>
      </c>
      <c r="R172" s="135">
        <f t="shared" si="12"/>
        <v>0</v>
      </c>
      <c r="S172" s="135">
        <v>0</v>
      </c>
      <c r="T172" s="136">
        <f t="shared" si="13"/>
        <v>0</v>
      </c>
      <c r="AR172" s="137" t="s">
        <v>128</v>
      </c>
      <c r="AT172" s="137" t="s">
        <v>124</v>
      </c>
      <c r="AU172" s="137" t="s">
        <v>83</v>
      </c>
      <c r="AY172" s="13" t="s">
        <v>121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81</v>
      </c>
      <c r="BK172" s="138">
        <f t="shared" si="19"/>
        <v>0</v>
      </c>
      <c r="BL172" s="13" t="s">
        <v>128</v>
      </c>
      <c r="BM172" s="137" t="s">
        <v>281</v>
      </c>
    </row>
    <row r="173" spans="2:65" s="1" customFormat="1" ht="16.5" customHeight="1">
      <c r="B173" s="28"/>
      <c r="C173" s="125" t="s">
        <v>282</v>
      </c>
      <c r="D173" s="125" t="s">
        <v>124</v>
      </c>
      <c r="E173" s="126" t="s">
        <v>283</v>
      </c>
      <c r="F173" s="127" t="s">
        <v>284</v>
      </c>
      <c r="G173" s="128" t="s">
        <v>127</v>
      </c>
      <c r="H173" s="129">
        <v>1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38</v>
      </c>
      <c r="P173" s="135">
        <f t="shared" si="11"/>
        <v>0</v>
      </c>
      <c r="Q173" s="135">
        <v>2.5000000000000001E-4</v>
      </c>
      <c r="R173" s="135">
        <f t="shared" si="12"/>
        <v>2.5000000000000001E-4</v>
      </c>
      <c r="S173" s="135">
        <v>0</v>
      </c>
      <c r="T173" s="136">
        <f t="shared" si="13"/>
        <v>0</v>
      </c>
      <c r="AR173" s="137" t="s">
        <v>128</v>
      </c>
      <c r="AT173" s="137" t="s">
        <v>124</v>
      </c>
      <c r="AU173" s="137" t="s">
        <v>83</v>
      </c>
      <c r="AY173" s="13" t="s">
        <v>121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81</v>
      </c>
      <c r="BK173" s="138">
        <f t="shared" si="19"/>
        <v>0</v>
      </c>
      <c r="BL173" s="13" t="s">
        <v>128</v>
      </c>
      <c r="BM173" s="137" t="s">
        <v>285</v>
      </c>
    </row>
    <row r="174" spans="2:65" s="1" customFormat="1" ht="16.5" customHeight="1">
      <c r="B174" s="28"/>
      <c r="C174" s="125" t="s">
        <v>286</v>
      </c>
      <c r="D174" s="125" t="s">
        <v>124</v>
      </c>
      <c r="E174" s="126" t="s">
        <v>287</v>
      </c>
      <c r="F174" s="127" t="s">
        <v>288</v>
      </c>
      <c r="G174" s="128" t="s">
        <v>127</v>
      </c>
      <c r="H174" s="129">
        <v>1</v>
      </c>
      <c r="I174" s="130"/>
      <c r="J174" s="131">
        <f t="shared" si="10"/>
        <v>0</v>
      </c>
      <c r="K174" s="132"/>
      <c r="L174" s="28"/>
      <c r="M174" s="133" t="s">
        <v>1</v>
      </c>
      <c r="N174" s="134" t="s">
        <v>38</v>
      </c>
      <c r="P174" s="135">
        <f t="shared" si="11"/>
        <v>0</v>
      </c>
      <c r="Q174" s="135">
        <v>2.5000000000000001E-4</v>
      </c>
      <c r="R174" s="135">
        <f t="shared" si="12"/>
        <v>2.5000000000000001E-4</v>
      </c>
      <c r="S174" s="135">
        <v>0</v>
      </c>
      <c r="T174" s="136">
        <f t="shared" si="13"/>
        <v>0</v>
      </c>
      <c r="AR174" s="137" t="s">
        <v>128</v>
      </c>
      <c r="AT174" s="137" t="s">
        <v>124</v>
      </c>
      <c r="AU174" s="137" t="s">
        <v>83</v>
      </c>
      <c r="AY174" s="13" t="s">
        <v>121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81</v>
      </c>
      <c r="BK174" s="138">
        <f t="shared" si="19"/>
        <v>0</v>
      </c>
      <c r="BL174" s="13" t="s">
        <v>128</v>
      </c>
      <c r="BM174" s="137" t="s">
        <v>289</v>
      </c>
    </row>
    <row r="175" spans="2:65" s="1" customFormat="1" ht="16.5" customHeight="1">
      <c r="B175" s="28"/>
      <c r="C175" s="125" t="s">
        <v>290</v>
      </c>
      <c r="D175" s="125" t="s">
        <v>124</v>
      </c>
      <c r="E175" s="126" t="s">
        <v>291</v>
      </c>
      <c r="F175" s="127" t="s">
        <v>292</v>
      </c>
      <c r="G175" s="128" t="s">
        <v>127</v>
      </c>
      <c r="H175" s="129">
        <v>1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38</v>
      </c>
      <c r="P175" s="135">
        <f t="shared" si="11"/>
        <v>0</v>
      </c>
      <c r="Q175" s="135">
        <v>4.4999999999999999E-4</v>
      </c>
      <c r="R175" s="135">
        <f t="shared" si="12"/>
        <v>4.4999999999999999E-4</v>
      </c>
      <c r="S175" s="135">
        <v>0</v>
      </c>
      <c r="T175" s="136">
        <f t="shared" si="13"/>
        <v>0</v>
      </c>
      <c r="AR175" s="137" t="s">
        <v>128</v>
      </c>
      <c r="AT175" s="137" t="s">
        <v>124</v>
      </c>
      <c r="AU175" s="137" t="s">
        <v>83</v>
      </c>
      <c r="AY175" s="13" t="s">
        <v>121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81</v>
      </c>
      <c r="BK175" s="138">
        <f t="shared" si="19"/>
        <v>0</v>
      </c>
      <c r="BL175" s="13" t="s">
        <v>128</v>
      </c>
      <c r="BM175" s="137" t="s">
        <v>293</v>
      </c>
    </row>
    <row r="176" spans="2:65" s="1" customFormat="1" ht="16.5" customHeight="1">
      <c r="B176" s="28"/>
      <c r="C176" s="125" t="s">
        <v>294</v>
      </c>
      <c r="D176" s="125" t="s">
        <v>124</v>
      </c>
      <c r="E176" s="126" t="s">
        <v>295</v>
      </c>
      <c r="F176" s="127" t="s">
        <v>296</v>
      </c>
      <c r="G176" s="128" t="s">
        <v>127</v>
      </c>
      <c r="H176" s="129">
        <v>1</v>
      </c>
      <c r="I176" s="130"/>
      <c r="J176" s="131">
        <f t="shared" si="10"/>
        <v>0</v>
      </c>
      <c r="K176" s="132"/>
      <c r="L176" s="28"/>
      <c r="M176" s="133" t="s">
        <v>1</v>
      </c>
      <c r="N176" s="134" t="s">
        <v>38</v>
      </c>
      <c r="P176" s="135">
        <f t="shared" si="11"/>
        <v>0</v>
      </c>
      <c r="Q176" s="135">
        <v>4.4999999999999999E-4</v>
      </c>
      <c r="R176" s="135">
        <f t="shared" si="12"/>
        <v>4.4999999999999999E-4</v>
      </c>
      <c r="S176" s="135">
        <v>0</v>
      </c>
      <c r="T176" s="136">
        <f t="shared" si="13"/>
        <v>0</v>
      </c>
      <c r="AR176" s="137" t="s">
        <v>128</v>
      </c>
      <c r="AT176" s="137" t="s">
        <v>124</v>
      </c>
      <c r="AU176" s="137" t="s">
        <v>83</v>
      </c>
      <c r="AY176" s="13" t="s">
        <v>121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81</v>
      </c>
      <c r="BK176" s="138">
        <f t="shared" si="19"/>
        <v>0</v>
      </c>
      <c r="BL176" s="13" t="s">
        <v>128</v>
      </c>
      <c r="BM176" s="137" t="s">
        <v>297</v>
      </c>
    </row>
    <row r="177" spans="2:65" s="1" customFormat="1" ht="16.5" customHeight="1">
      <c r="B177" s="28"/>
      <c r="C177" s="125" t="s">
        <v>298</v>
      </c>
      <c r="D177" s="125" t="s">
        <v>124</v>
      </c>
      <c r="E177" s="126" t="s">
        <v>299</v>
      </c>
      <c r="F177" s="127" t="s">
        <v>300</v>
      </c>
      <c r="G177" s="128" t="s">
        <v>132</v>
      </c>
      <c r="H177" s="129">
        <v>1</v>
      </c>
      <c r="I177" s="130"/>
      <c r="J177" s="131">
        <f t="shared" si="10"/>
        <v>0</v>
      </c>
      <c r="K177" s="132"/>
      <c r="L177" s="28"/>
      <c r="M177" s="133" t="s">
        <v>1</v>
      </c>
      <c r="N177" s="134" t="s">
        <v>38</v>
      </c>
      <c r="P177" s="135">
        <f t="shared" si="11"/>
        <v>0</v>
      </c>
      <c r="Q177" s="135">
        <v>2.971E-2</v>
      </c>
      <c r="R177" s="135">
        <f t="shared" si="12"/>
        <v>2.971E-2</v>
      </c>
      <c r="S177" s="135">
        <v>0</v>
      </c>
      <c r="T177" s="136">
        <f t="shared" si="13"/>
        <v>0</v>
      </c>
      <c r="AR177" s="137" t="s">
        <v>128</v>
      </c>
      <c r="AT177" s="137" t="s">
        <v>124</v>
      </c>
      <c r="AU177" s="137" t="s">
        <v>83</v>
      </c>
      <c r="AY177" s="13" t="s">
        <v>121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81</v>
      </c>
      <c r="BK177" s="138">
        <f t="shared" si="19"/>
        <v>0</v>
      </c>
      <c r="BL177" s="13" t="s">
        <v>128</v>
      </c>
      <c r="BM177" s="137" t="s">
        <v>301</v>
      </c>
    </row>
    <row r="178" spans="2:65" s="1" customFormat="1" ht="16.5" customHeight="1">
      <c r="B178" s="28"/>
      <c r="C178" s="125" t="s">
        <v>302</v>
      </c>
      <c r="D178" s="125" t="s">
        <v>124</v>
      </c>
      <c r="E178" s="126" t="s">
        <v>303</v>
      </c>
      <c r="F178" s="127" t="s">
        <v>304</v>
      </c>
      <c r="G178" s="128" t="s">
        <v>127</v>
      </c>
      <c r="H178" s="129">
        <v>1</v>
      </c>
      <c r="I178" s="130"/>
      <c r="J178" s="131">
        <f t="shared" si="10"/>
        <v>0</v>
      </c>
      <c r="K178" s="132"/>
      <c r="L178" s="28"/>
      <c r="M178" s="133" t="s">
        <v>1</v>
      </c>
      <c r="N178" s="134" t="s">
        <v>38</v>
      </c>
      <c r="P178" s="135">
        <f t="shared" si="11"/>
        <v>0</v>
      </c>
      <c r="Q178" s="135">
        <v>4.0000000000000001E-3</v>
      </c>
      <c r="R178" s="135">
        <f t="shared" si="12"/>
        <v>4.0000000000000001E-3</v>
      </c>
      <c r="S178" s="135">
        <v>0</v>
      </c>
      <c r="T178" s="136">
        <f t="shared" si="13"/>
        <v>0</v>
      </c>
      <c r="AR178" s="137" t="s">
        <v>128</v>
      </c>
      <c r="AT178" s="137" t="s">
        <v>124</v>
      </c>
      <c r="AU178" s="137" t="s">
        <v>83</v>
      </c>
      <c r="AY178" s="13" t="s">
        <v>121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81</v>
      </c>
      <c r="BK178" s="138">
        <f t="shared" si="19"/>
        <v>0</v>
      </c>
      <c r="BL178" s="13" t="s">
        <v>128</v>
      </c>
      <c r="BM178" s="137" t="s">
        <v>305</v>
      </c>
    </row>
    <row r="179" spans="2:65" s="1" customFormat="1" ht="16.5" customHeight="1">
      <c r="B179" s="28"/>
      <c r="C179" s="125" t="s">
        <v>306</v>
      </c>
      <c r="D179" s="125" t="s">
        <v>124</v>
      </c>
      <c r="E179" s="126" t="s">
        <v>307</v>
      </c>
      <c r="F179" s="127" t="s">
        <v>308</v>
      </c>
      <c r="G179" s="128" t="s">
        <v>127</v>
      </c>
      <c r="H179" s="129">
        <v>1</v>
      </c>
      <c r="I179" s="130"/>
      <c r="J179" s="131">
        <f t="shared" si="10"/>
        <v>0</v>
      </c>
      <c r="K179" s="132"/>
      <c r="L179" s="28"/>
      <c r="M179" s="133" t="s">
        <v>1</v>
      </c>
      <c r="N179" s="134" t="s">
        <v>38</v>
      </c>
      <c r="P179" s="135">
        <f t="shared" si="11"/>
        <v>0</v>
      </c>
      <c r="Q179" s="135">
        <v>1.8000000000000001E-4</v>
      </c>
      <c r="R179" s="135">
        <f t="shared" si="12"/>
        <v>1.8000000000000001E-4</v>
      </c>
      <c r="S179" s="135">
        <v>0</v>
      </c>
      <c r="T179" s="136">
        <f t="shared" si="13"/>
        <v>0</v>
      </c>
      <c r="AR179" s="137" t="s">
        <v>128</v>
      </c>
      <c r="AT179" s="137" t="s">
        <v>124</v>
      </c>
      <c r="AU179" s="137" t="s">
        <v>83</v>
      </c>
      <c r="AY179" s="13" t="s">
        <v>121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81</v>
      </c>
      <c r="BK179" s="138">
        <f t="shared" si="19"/>
        <v>0</v>
      </c>
      <c r="BL179" s="13" t="s">
        <v>128</v>
      </c>
      <c r="BM179" s="137" t="s">
        <v>309</v>
      </c>
    </row>
    <row r="180" spans="2:65" s="1" customFormat="1" ht="16.5" customHeight="1">
      <c r="B180" s="28"/>
      <c r="C180" s="125" t="s">
        <v>310</v>
      </c>
      <c r="D180" s="125" t="s">
        <v>124</v>
      </c>
      <c r="E180" s="126" t="s">
        <v>311</v>
      </c>
      <c r="F180" s="127" t="s">
        <v>312</v>
      </c>
      <c r="G180" s="128" t="s">
        <v>132</v>
      </c>
      <c r="H180" s="129">
        <v>1</v>
      </c>
      <c r="I180" s="130"/>
      <c r="J180" s="131">
        <f t="shared" si="10"/>
        <v>0</v>
      </c>
      <c r="K180" s="132"/>
      <c r="L180" s="28"/>
      <c r="M180" s="133" t="s">
        <v>1</v>
      </c>
      <c r="N180" s="134" t="s">
        <v>38</v>
      </c>
      <c r="P180" s="135">
        <f t="shared" si="11"/>
        <v>0</v>
      </c>
      <c r="Q180" s="135">
        <v>0</v>
      </c>
      <c r="R180" s="135">
        <f t="shared" si="12"/>
        <v>0</v>
      </c>
      <c r="S180" s="135">
        <v>7.5259999999999994E-2</v>
      </c>
      <c r="T180" s="136">
        <f t="shared" si="13"/>
        <v>7.5259999999999994E-2</v>
      </c>
      <c r="AR180" s="137" t="s">
        <v>128</v>
      </c>
      <c r="AT180" s="137" t="s">
        <v>124</v>
      </c>
      <c r="AU180" s="137" t="s">
        <v>83</v>
      </c>
      <c r="AY180" s="13" t="s">
        <v>121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81</v>
      </c>
      <c r="BK180" s="138">
        <f t="shared" si="19"/>
        <v>0</v>
      </c>
      <c r="BL180" s="13" t="s">
        <v>128</v>
      </c>
      <c r="BM180" s="137" t="s">
        <v>313</v>
      </c>
    </row>
    <row r="181" spans="2:65" s="1" customFormat="1" ht="16.5" customHeight="1">
      <c r="B181" s="28"/>
      <c r="C181" s="125" t="s">
        <v>314</v>
      </c>
      <c r="D181" s="125" t="s">
        <v>124</v>
      </c>
      <c r="E181" s="126" t="s">
        <v>315</v>
      </c>
      <c r="F181" s="127" t="s">
        <v>316</v>
      </c>
      <c r="G181" s="128" t="s">
        <v>127</v>
      </c>
      <c r="H181" s="129">
        <v>12</v>
      </c>
      <c r="I181" s="130"/>
      <c r="J181" s="131">
        <f t="shared" si="10"/>
        <v>0</v>
      </c>
      <c r="K181" s="132"/>
      <c r="L181" s="28"/>
      <c r="M181" s="133" t="s">
        <v>1</v>
      </c>
      <c r="N181" s="134" t="s">
        <v>38</v>
      </c>
      <c r="P181" s="135">
        <f t="shared" si="11"/>
        <v>0</v>
      </c>
      <c r="Q181" s="135">
        <v>1.1E-4</v>
      </c>
      <c r="R181" s="135">
        <f t="shared" si="12"/>
        <v>1.32E-3</v>
      </c>
      <c r="S181" s="135">
        <v>0</v>
      </c>
      <c r="T181" s="136">
        <f t="shared" si="13"/>
        <v>0</v>
      </c>
      <c r="AR181" s="137" t="s">
        <v>128</v>
      </c>
      <c r="AT181" s="137" t="s">
        <v>124</v>
      </c>
      <c r="AU181" s="137" t="s">
        <v>83</v>
      </c>
      <c r="AY181" s="13" t="s">
        <v>121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81</v>
      </c>
      <c r="BK181" s="138">
        <f t="shared" si="19"/>
        <v>0</v>
      </c>
      <c r="BL181" s="13" t="s">
        <v>128</v>
      </c>
      <c r="BM181" s="137" t="s">
        <v>317</v>
      </c>
    </row>
    <row r="182" spans="2:65" s="1" customFormat="1" ht="16.5" customHeight="1">
      <c r="B182" s="28"/>
      <c r="C182" s="125" t="s">
        <v>318</v>
      </c>
      <c r="D182" s="125" t="s">
        <v>124</v>
      </c>
      <c r="E182" s="126" t="s">
        <v>319</v>
      </c>
      <c r="F182" s="127" t="s">
        <v>320</v>
      </c>
      <c r="G182" s="128" t="s">
        <v>127</v>
      </c>
      <c r="H182" s="129">
        <v>2</v>
      </c>
      <c r="I182" s="130"/>
      <c r="J182" s="131">
        <f t="shared" si="10"/>
        <v>0</v>
      </c>
      <c r="K182" s="132"/>
      <c r="L182" s="28"/>
      <c r="M182" s="133" t="s">
        <v>1</v>
      </c>
      <c r="N182" s="134" t="s">
        <v>38</v>
      </c>
      <c r="P182" s="135">
        <f t="shared" si="11"/>
        <v>0</v>
      </c>
      <c r="Q182" s="135">
        <v>3.8000000000000002E-4</v>
      </c>
      <c r="R182" s="135">
        <f t="shared" si="12"/>
        <v>7.6000000000000004E-4</v>
      </c>
      <c r="S182" s="135">
        <v>0</v>
      </c>
      <c r="T182" s="136">
        <f t="shared" si="13"/>
        <v>0</v>
      </c>
      <c r="AR182" s="137" t="s">
        <v>128</v>
      </c>
      <c r="AT182" s="137" t="s">
        <v>124</v>
      </c>
      <c r="AU182" s="137" t="s">
        <v>83</v>
      </c>
      <c r="AY182" s="13" t="s">
        <v>121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81</v>
      </c>
      <c r="BK182" s="138">
        <f t="shared" si="19"/>
        <v>0</v>
      </c>
      <c r="BL182" s="13" t="s">
        <v>128</v>
      </c>
      <c r="BM182" s="137" t="s">
        <v>321</v>
      </c>
    </row>
    <row r="183" spans="2:65" s="1" customFormat="1" ht="16.5" customHeight="1">
      <c r="B183" s="28"/>
      <c r="C183" s="125" t="s">
        <v>322</v>
      </c>
      <c r="D183" s="125" t="s">
        <v>124</v>
      </c>
      <c r="E183" s="126" t="s">
        <v>323</v>
      </c>
      <c r="F183" s="127" t="s">
        <v>324</v>
      </c>
      <c r="G183" s="128" t="s">
        <v>127</v>
      </c>
      <c r="H183" s="129">
        <v>1</v>
      </c>
      <c r="I183" s="130"/>
      <c r="J183" s="131">
        <f t="shared" si="10"/>
        <v>0</v>
      </c>
      <c r="K183" s="132"/>
      <c r="L183" s="28"/>
      <c r="M183" s="133" t="s">
        <v>1</v>
      </c>
      <c r="N183" s="134" t="s">
        <v>38</v>
      </c>
      <c r="P183" s="135">
        <f t="shared" si="11"/>
        <v>0</v>
      </c>
      <c r="Q183" s="135">
        <v>2.0799999999999998E-3</v>
      </c>
      <c r="R183" s="135">
        <f t="shared" si="12"/>
        <v>2.0799999999999998E-3</v>
      </c>
      <c r="S183" s="135">
        <v>0</v>
      </c>
      <c r="T183" s="136">
        <f t="shared" si="13"/>
        <v>0</v>
      </c>
      <c r="AR183" s="137" t="s">
        <v>128</v>
      </c>
      <c r="AT183" s="137" t="s">
        <v>124</v>
      </c>
      <c r="AU183" s="137" t="s">
        <v>83</v>
      </c>
      <c r="AY183" s="13" t="s">
        <v>121</v>
      </c>
      <c r="BE183" s="138">
        <f t="shared" si="14"/>
        <v>0</v>
      </c>
      <c r="BF183" s="138">
        <f t="shared" si="15"/>
        <v>0</v>
      </c>
      <c r="BG183" s="138">
        <f t="shared" si="16"/>
        <v>0</v>
      </c>
      <c r="BH183" s="138">
        <f t="shared" si="17"/>
        <v>0</v>
      </c>
      <c r="BI183" s="138">
        <f t="shared" si="18"/>
        <v>0</v>
      </c>
      <c r="BJ183" s="13" t="s">
        <v>81</v>
      </c>
      <c r="BK183" s="138">
        <f t="shared" si="19"/>
        <v>0</v>
      </c>
      <c r="BL183" s="13" t="s">
        <v>128</v>
      </c>
      <c r="BM183" s="137" t="s">
        <v>325</v>
      </c>
    </row>
    <row r="184" spans="2:65" s="1" customFormat="1" ht="16.5" customHeight="1">
      <c r="B184" s="28"/>
      <c r="C184" s="125" t="s">
        <v>326</v>
      </c>
      <c r="D184" s="125" t="s">
        <v>124</v>
      </c>
      <c r="E184" s="126" t="s">
        <v>327</v>
      </c>
      <c r="F184" s="127" t="s">
        <v>328</v>
      </c>
      <c r="G184" s="128" t="s">
        <v>132</v>
      </c>
      <c r="H184" s="129">
        <v>1</v>
      </c>
      <c r="I184" s="130"/>
      <c r="J184" s="131">
        <f t="shared" si="10"/>
        <v>0</v>
      </c>
      <c r="K184" s="132"/>
      <c r="L184" s="28"/>
      <c r="M184" s="133" t="s">
        <v>1</v>
      </c>
      <c r="N184" s="134" t="s">
        <v>38</v>
      </c>
      <c r="P184" s="135">
        <f t="shared" si="11"/>
        <v>0</v>
      </c>
      <c r="Q184" s="135">
        <v>3.2799999999999999E-3</v>
      </c>
      <c r="R184" s="135">
        <f t="shared" si="12"/>
        <v>3.2799999999999999E-3</v>
      </c>
      <c r="S184" s="135">
        <v>0</v>
      </c>
      <c r="T184" s="136">
        <f t="shared" si="13"/>
        <v>0</v>
      </c>
      <c r="AR184" s="137" t="s">
        <v>128</v>
      </c>
      <c r="AT184" s="137" t="s">
        <v>124</v>
      </c>
      <c r="AU184" s="137" t="s">
        <v>83</v>
      </c>
      <c r="AY184" s="13" t="s">
        <v>121</v>
      </c>
      <c r="BE184" s="138">
        <f t="shared" si="14"/>
        <v>0</v>
      </c>
      <c r="BF184" s="138">
        <f t="shared" si="15"/>
        <v>0</v>
      </c>
      <c r="BG184" s="138">
        <f t="shared" si="16"/>
        <v>0</v>
      </c>
      <c r="BH184" s="138">
        <f t="shared" si="17"/>
        <v>0</v>
      </c>
      <c r="BI184" s="138">
        <f t="shared" si="18"/>
        <v>0</v>
      </c>
      <c r="BJ184" s="13" t="s">
        <v>81</v>
      </c>
      <c r="BK184" s="138">
        <f t="shared" si="19"/>
        <v>0</v>
      </c>
      <c r="BL184" s="13" t="s">
        <v>128</v>
      </c>
      <c r="BM184" s="137" t="s">
        <v>329</v>
      </c>
    </row>
    <row r="185" spans="2:65" s="1" customFormat="1" ht="16.5" customHeight="1">
      <c r="B185" s="28"/>
      <c r="C185" s="125" t="s">
        <v>330</v>
      </c>
      <c r="D185" s="125" t="s">
        <v>124</v>
      </c>
      <c r="E185" s="126" t="s">
        <v>331</v>
      </c>
      <c r="F185" s="127" t="s">
        <v>332</v>
      </c>
      <c r="G185" s="128" t="s">
        <v>127</v>
      </c>
      <c r="H185" s="129">
        <v>1</v>
      </c>
      <c r="I185" s="130"/>
      <c r="J185" s="131">
        <f t="shared" si="10"/>
        <v>0</v>
      </c>
      <c r="K185" s="132"/>
      <c r="L185" s="28"/>
      <c r="M185" s="133" t="s">
        <v>1</v>
      </c>
      <c r="N185" s="134" t="s">
        <v>38</v>
      </c>
      <c r="P185" s="135">
        <f t="shared" si="11"/>
        <v>0</v>
      </c>
      <c r="Q185" s="135">
        <v>5.0000000000000001E-3</v>
      </c>
      <c r="R185" s="135">
        <f t="shared" si="12"/>
        <v>5.0000000000000001E-3</v>
      </c>
      <c r="S185" s="135">
        <v>0</v>
      </c>
      <c r="T185" s="136">
        <f t="shared" si="13"/>
        <v>0</v>
      </c>
      <c r="AR185" s="137" t="s">
        <v>128</v>
      </c>
      <c r="AT185" s="137" t="s">
        <v>124</v>
      </c>
      <c r="AU185" s="137" t="s">
        <v>83</v>
      </c>
      <c r="AY185" s="13" t="s">
        <v>121</v>
      </c>
      <c r="BE185" s="138">
        <f t="shared" si="14"/>
        <v>0</v>
      </c>
      <c r="BF185" s="138">
        <f t="shared" si="15"/>
        <v>0</v>
      </c>
      <c r="BG185" s="138">
        <f t="shared" si="16"/>
        <v>0</v>
      </c>
      <c r="BH185" s="138">
        <f t="shared" si="17"/>
        <v>0</v>
      </c>
      <c r="BI185" s="138">
        <f t="shared" si="18"/>
        <v>0</v>
      </c>
      <c r="BJ185" s="13" t="s">
        <v>81</v>
      </c>
      <c r="BK185" s="138">
        <f t="shared" si="19"/>
        <v>0</v>
      </c>
      <c r="BL185" s="13" t="s">
        <v>128</v>
      </c>
      <c r="BM185" s="137" t="s">
        <v>333</v>
      </c>
    </row>
    <row r="186" spans="2:65" s="1" customFormat="1" ht="16.5" customHeight="1">
      <c r="B186" s="28"/>
      <c r="C186" s="125" t="s">
        <v>334</v>
      </c>
      <c r="D186" s="125" t="s">
        <v>124</v>
      </c>
      <c r="E186" s="126" t="s">
        <v>335</v>
      </c>
      <c r="F186" s="127" t="s">
        <v>336</v>
      </c>
      <c r="G186" s="128" t="s">
        <v>127</v>
      </c>
      <c r="H186" s="129">
        <v>1</v>
      </c>
      <c r="I186" s="130"/>
      <c r="J186" s="131">
        <f t="shared" si="10"/>
        <v>0</v>
      </c>
      <c r="K186" s="132"/>
      <c r="L186" s="28"/>
      <c r="M186" s="133" t="s">
        <v>1</v>
      </c>
      <c r="N186" s="134" t="s">
        <v>38</v>
      </c>
      <c r="P186" s="135">
        <f t="shared" si="11"/>
        <v>0</v>
      </c>
      <c r="Q186" s="135">
        <v>5.0000000000000001E-3</v>
      </c>
      <c r="R186" s="135">
        <f t="shared" si="12"/>
        <v>5.0000000000000001E-3</v>
      </c>
      <c r="S186" s="135">
        <v>0</v>
      </c>
      <c r="T186" s="136">
        <f t="shared" si="13"/>
        <v>0</v>
      </c>
      <c r="AR186" s="137" t="s">
        <v>128</v>
      </c>
      <c r="AT186" s="137" t="s">
        <v>124</v>
      </c>
      <c r="AU186" s="137" t="s">
        <v>83</v>
      </c>
      <c r="AY186" s="13" t="s">
        <v>121</v>
      </c>
      <c r="BE186" s="138">
        <f t="shared" si="14"/>
        <v>0</v>
      </c>
      <c r="BF186" s="138">
        <f t="shared" si="15"/>
        <v>0</v>
      </c>
      <c r="BG186" s="138">
        <f t="shared" si="16"/>
        <v>0</v>
      </c>
      <c r="BH186" s="138">
        <f t="shared" si="17"/>
        <v>0</v>
      </c>
      <c r="BI186" s="138">
        <f t="shared" si="18"/>
        <v>0</v>
      </c>
      <c r="BJ186" s="13" t="s">
        <v>81</v>
      </c>
      <c r="BK186" s="138">
        <f t="shared" si="19"/>
        <v>0</v>
      </c>
      <c r="BL186" s="13" t="s">
        <v>128</v>
      </c>
      <c r="BM186" s="137" t="s">
        <v>337</v>
      </c>
    </row>
    <row r="187" spans="2:65" s="1" customFormat="1" ht="16.5" customHeight="1">
      <c r="B187" s="28"/>
      <c r="C187" s="125" t="s">
        <v>338</v>
      </c>
      <c r="D187" s="125" t="s">
        <v>124</v>
      </c>
      <c r="E187" s="126" t="s">
        <v>339</v>
      </c>
      <c r="F187" s="127" t="s">
        <v>340</v>
      </c>
      <c r="G187" s="128" t="s">
        <v>127</v>
      </c>
      <c r="H187" s="129">
        <v>2</v>
      </c>
      <c r="I187" s="130"/>
      <c r="J187" s="131">
        <f t="shared" si="10"/>
        <v>0</v>
      </c>
      <c r="K187" s="132"/>
      <c r="L187" s="28"/>
      <c r="M187" s="133" t="s">
        <v>1</v>
      </c>
      <c r="N187" s="134" t="s">
        <v>38</v>
      </c>
      <c r="P187" s="135">
        <f t="shared" si="11"/>
        <v>0</v>
      </c>
      <c r="Q187" s="135">
        <v>2.7999999999999998E-4</v>
      </c>
      <c r="R187" s="135">
        <f t="shared" si="12"/>
        <v>5.5999999999999995E-4</v>
      </c>
      <c r="S187" s="135">
        <v>4.1000000000000003E-3</v>
      </c>
      <c r="T187" s="136">
        <f t="shared" si="13"/>
        <v>8.2000000000000007E-3</v>
      </c>
      <c r="AR187" s="137" t="s">
        <v>128</v>
      </c>
      <c r="AT187" s="137" t="s">
        <v>124</v>
      </c>
      <c r="AU187" s="137" t="s">
        <v>83</v>
      </c>
      <c r="AY187" s="13" t="s">
        <v>121</v>
      </c>
      <c r="BE187" s="138">
        <f t="shared" si="14"/>
        <v>0</v>
      </c>
      <c r="BF187" s="138">
        <f t="shared" si="15"/>
        <v>0</v>
      </c>
      <c r="BG187" s="138">
        <f t="shared" si="16"/>
        <v>0</v>
      </c>
      <c r="BH187" s="138">
        <f t="shared" si="17"/>
        <v>0</v>
      </c>
      <c r="BI187" s="138">
        <f t="shared" si="18"/>
        <v>0</v>
      </c>
      <c r="BJ187" s="13" t="s">
        <v>81</v>
      </c>
      <c r="BK187" s="138">
        <f t="shared" si="19"/>
        <v>0</v>
      </c>
      <c r="BL187" s="13" t="s">
        <v>128</v>
      </c>
      <c r="BM187" s="137" t="s">
        <v>341</v>
      </c>
    </row>
    <row r="188" spans="2:65" s="1" customFormat="1" ht="16.5" customHeight="1">
      <c r="B188" s="28"/>
      <c r="C188" s="125" t="s">
        <v>342</v>
      </c>
      <c r="D188" s="125" t="s">
        <v>124</v>
      </c>
      <c r="E188" s="126" t="s">
        <v>343</v>
      </c>
      <c r="F188" s="127" t="s">
        <v>344</v>
      </c>
      <c r="G188" s="128" t="s">
        <v>127</v>
      </c>
      <c r="H188" s="129">
        <v>1</v>
      </c>
      <c r="I188" s="130"/>
      <c r="J188" s="131">
        <f t="shared" si="10"/>
        <v>0</v>
      </c>
      <c r="K188" s="132"/>
      <c r="L188" s="28"/>
      <c r="M188" s="133" t="s">
        <v>1</v>
      </c>
      <c r="N188" s="134" t="s">
        <v>38</v>
      </c>
      <c r="P188" s="135">
        <f t="shared" si="11"/>
        <v>0</v>
      </c>
      <c r="Q188" s="135">
        <v>5.1000000000000004E-3</v>
      </c>
      <c r="R188" s="135">
        <f t="shared" si="12"/>
        <v>5.1000000000000004E-3</v>
      </c>
      <c r="S188" s="135">
        <v>2.5999999999999999E-2</v>
      </c>
      <c r="T188" s="136">
        <f t="shared" si="13"/>
        <v>2.5999999999999999E-2</v>
      </c>
      <c r="AR188" s="137" t="s">
        <v>128</v>
      </c>
      <c r="AT188" s="137" t="s">
        <v>124</v>
      </c>
      <c r="AU188" s="137" t="s">
        <v>83</v>
      </c>
      <c r="AY188" s="13" t="s">
        <v>121</v>
      </c>
      <c r="BE188" s="138">
        <f t="shared" si="14"/>
        <v>0</v>
      </c>
      <c r="BF188" s="138">
        <f t="shared" si="15"/>
        <v>0</v>
      </c>
      <c r="BG188" s="138">
        <f t="shared" si="16"/>
        <v>0</v>
      </c>
      <c r="BH188" s="138">
        <f t="shared" si="17"/>
        <v>0</v>
      </c>
      <c r="BI188" s="138">
        <f t="shared" si="18"/>
        <v>0</v>
      </c>
      <c r="BJ188" s="13" t="s">
        <v>81</v>
      </c>
      <c r="BK188" s="138">
        <f t="shared" si="19"/>
        <v>0</v>
      </c>
      <c r="BL188" s="13" t="s">
        <v>128</v>
      </c>
      <c r="BM188" s="137" t="s">
        <v>345</v>
      </c>
    </row>
    <row r="189" spans="2:65" s="1" customFormat="1" ht="16.5" customHeight="1">
      <c r="B189" s="28"/>
      <c r="C189" s="125" t="s">
        <v>346</v>
      </c>
      <c r="D189" s="125" t="s">
        <v>124</v>
      </c>
      <c r="E189" s="126" t="s">
        <v>347</v>
      </c>
      <c r="F189" s="127" t="s">
        <v>348</v>
      </c>
      <c r="G189" s="128" t="s">
        <v>127</v>
      </c>
      <c r="H189" s="129">
        <v>1</v>
      </c>
      <c r="I189" s="130"/>
      <c r="J189" s="131">
        <f t="shared" si="10"/>
        <v>0</v>
      </c>
      <c r="K189" s="132"/>
      <c r="L189" s="28"/>
      <c r="M189" s="133" t="s">
        <v>1</v>
      </c>
      <c r="N189" s="134" t="s">
        <v>38</v>
      </c>
      <c r="P189" s="135">
        <f t="shared" si="11"/>
        <v>0</v>
      </c>
      <c r="Q189" s="135">
        <v>1.6000000000000001E-4</v>
      </c>
      <c r="R189" s="135">
        <f t="shared" si="12"/>
        <v>1.6000000000000001E-4</v>
      </c>
      <c r="S189" s="135">
        <v>0</v>
      </c>
      <c r="T189" s="136">
        <f t="shared" si="13"/>
        <v>0</v>
      </c>
      <c r="AR189" s="137" t="s">
        <v>128</v>
      </c>
      <c r="AT189" s="137" t="s">
        <v>124</v>
      </c>
      <c r="AU189" s="137" t="s">
        <v>83</v>
      </c>
      <c r="AY189" s="13" t="s">
        <v>121</v>
      </c>
      <c r="BE189" s="138">
        <f t="shared" si="14"/>
        <v>0</v>
      </c>
      <c r="BF189" s="138">
        <f t="shared" si="15"/>
        <v>0</v>
      </c>
      <c r="BG189" s="138">
        <f t="shared" si="16"/>
        <v>0</v>
      </c>
      <c r="BH189" s="138">
        <f t="shared" si="17"/>
        <v>0</v>
      </c>
      <c r="BI189" s="138">
        <f t="shared" si="18"/>
        <v>0</v>
      </c>
      <c r="BJ189" s="13" t="s">
        <v>81</v>
      </c>
      <c r="BK189" s="138">
        <f t="shared" si="19"/>
        <v>0</v>
      </c>
      <c r="BL189" s="13" t="s">
        <v>128</v>
      </c>
      <c r="BM189" s="137" t="s">
        <v>349</v>
      </c>
    </row>
    <row r="190" spans="2:65" s="1" customFormat="1" ht="16.5" customHeight="1">
      <c r="B190" s="28"/>
      <c r="C190" s="125" t="s">
        <v>350</v>
      </c>
      <c r="D190" s="125" t="s">
        <v>124</v>
      </c>
      <c r="E190" s="126" t="s">
        <v>351</v>
      </c>
      <c r="F190" s="127" t="s">
        <v>352</v>
      </c>
      <c r="G190" s="128" t="s">
        <v>127</v>
      </c>
      <c r="H190" s="129">
        <v>1</v>
      </c>
      <c r="I190" s="130"/>
      <c r="J190" s="131">
        <f t="shared" si="10"/>
        <v>0</v>
      </c>
      <c r="K190" s="132"/>
      <c r="L190" s="28"/>
      <c r="M190" s="133" t="s">
        <v>1</v>
      </c>
      <c r="N190" s="134" t="s">
        <v>38</v>
      </c>
      <c r="P190" s="135">
        <f t="shared" si="11"/>
        <v>0</v>
      </c>
      <c r="Q190" s="135">
        <v>8.1999999999999998E-4</v>
      </c>
      <c r="R190" s="135">
        <f t="shared" si="12"/>
        <v>8.1999999999999998E-4</v>
      </c>
      <c r="S190" s="135">
        <v>0</v>
      </c>
      <c r="T190" s="136">
        <f t="shared" si="13"/>
        <v>0</v>
      </c>
      <c r="AR190" s="137" t="s">
        <v>128</v>
      </c>
      <c r="AT190" s="137" t="s">
        <v>124</v>
      </c>
      <c r="AU190" s="137" t="s">
        <v>83</v>
      </c>
      <c r="AY190" s="13" t="s">
        <v>121</v>
      </c>
      <c r="BE190" s="138">
        <f t="shared" si="14"/>
        <v>0</v>
      </c>
      <c r="BF190" s="138">
        <f t="shared" si="15"/>
        <v>0</v>
      </c>
      <c r="BG190" s="138">
        <f t="shared" si="16"/>
        <v>0</v>
      </c>
      <c r="BH190" s="138">
        <f t="shared" si="17"/>
        <v>0</v>
      </c>
      <c r="BI190" s="138">
        <f t="shared" si="18"/>
        <v>0</v>
      </c>
      <c r="BJ190" s="13" t="s">
        <v>81</v>
      </c>
      <c r="BK190" s="138">
        <f t="shared" si="19"/>
        <v>0</v>
      </c>
      <c r="BL190" s="13" t="s">
        <v>128</v>
      </c>
      <c r="BM190" s="137" t="s">
        <v>353</v>
      </c>
    </row>
    <row r="191" spans="2:65" s="1" customFormat="1" ht="16.5" customHeight="1">
      <c r="B191" s="28"/>
      <c r="C191" s="125" t="s">
        <v>354</v>
      </c>
      <c r="D191" s="125" t="s">
        <v>124</v>
      </c>
      <c r="E191" s="126" t="s">
        <v>355</v>
      </c>
      <c r="F191" s="127" t="s">
        <v>356</v>
      </c>
      <c r="G191" s="128" t="s">
        <v>137</v>
      </c>
      <c r="H191" s="129">
        <v>0.312</v>
      </c>
      <c r="I191" s="130"/>
      <c r="J191" s="131">
        <f t="shared" si="10"/>
        <v>0</v>
      </c>
      <c r="K191" s="132"/>
      <c r="L191" s="28"/>
      <c r="M191" s="133" t="s">
        <v>1</v>
      </c>
      <c r="N191" s="134" t="s">
        <v>38</v>
      </c>
      <c r="P191" s="135">
        <f t="shared" si="11"/>
        <v>0</v>
      </c>
      <c r="Q191" s="135">
        <v>0</v>
      </c>
      <c r="R191" s="135">
        <f t="shared" si="12"/>
        <v>0</v>
      </c>
      <c r="S191" s="135">
        <v>0</v>
      </c>
      <c r="T191" s="136">
        <f t="shared" si="13"/>
        <v>0</v>
      </c>
      <c r="AR191" s="137" t="s">
        <v>128</v>
      </c>
      <c r="AT191" s="137" t="s">
        <v>124</v>
      </c>
      <c r="AU191" s="137" t="s">
        <v>83</v>
      </c>
      <c r="AY191" s="13" t="s">
        <v>121</v>
      </c>
      <c r="BE191" s="138">
        <f t="shared" si="14"/>
        <v>0</v>
      </c>
      <c r="BF191" s="138">
        <f t="shared" si="15"/>
        <v>0</v>
      </c>
      <c r="BG191" s="138">
        <f t="shared" si="16"/>
        <v>0</v>
      </c>
      <c r="BH191" s="138">
        <f t="shared" si="17"/>
        <v>0</v>
      </c>
      <c r="BI191" s="138">
        <f t="shared" si="18"/>
        <v>0</v>
      </c>
      <c r="BJ191" s="13" t="s">
        <v>81</v>
      </c>
      <c r="BK191" s="138">
        <f t="shared" si="19"/>
        <v>0</v>
      </c>
      <c r="BL191" s="13" t="s">
        <v>128</v>
      </c>
      <c r="BM191" s="137" t="s">
        <v>357</v>
      </c>
    </row>
    <row r="192" spans="2:65" s="11" customFormat="1" ht="22.9" customHeight="1">
      <c r="B192" s="113"/>
      <c r="D192" s="114" t="s">
        <v>72</v>
      </c>
      <c r="E192" s="123" t="s">
        <v>358</v>
      </c>
      <c r="F192" s="123" t="s">
        <v>359</v>
      </c>
      <c r="I192" s="116"/>
      <c r="J192" s="124">
        <f>BK192</f>
        <v>0</v>
      </c>
      <c r="L192" s="113"/>
      <c r="M192" s="118"/>
      <c r="P192" s="119">
        <f>SUM(P193:P194)</f>
        <v>0</v>
      </c>
      <c r="R192" s="119">
        <f>SUM(R193:R194)</f>
        <v>7.3299999999999997E-3</v>
      </c>
      <c r="T192" s="120">
        <f>SUM(T193:T194)</f>
        <v>0</v>
      </c>
      <c r="AR192" s="114" t="s">
        <v>83</v>
      </c>
      <c r="AT192" s="121" t="s">
        <v>72</v>
      </c>
      <c r="AU192" s="121" t="s">
        <v>81</v>
      </c>
      <c r="AY192" s="114" t="s">
        <v>121</v>
      </c>
      <c r="BK192" s="122">
        <f>SUM(BK193:BK194)</f>
        <v>0</v>
      </c>
    </row>
    <row r="193" spans="2:65" s="1" customFormat="1" ht="21.75" customHeight="1">
      <c r="B193" s="28"/>
      <c r="C193" s="125" t="s">
        <v>360</v>
      </c>
      <c r="D193" s="125" t="s">
        <v>124</v>
      </c>
      <c r="E193" s="126" t="s">
        <v>361</v>
      </c>
      <c r="F193" s="127" t="s">
        <v>362</v>
      </c>
      <c r="G193" s="128" t="s">
        <v>132</v>
      </c>
      <c r="H193" s="129">
        <v>1</v>
      </c>
      <c r="I193" s="130"/>
      <c r="J193" s="131">
        <f>ROUND(I193*H193,2)</f>
        <v>0</v>
      </c>
      <c r="K193" s="132"/>
      <c r="L193" s="28"/>
      <c r="M193" s="133" t="s">
        <v>1</v>
      </c>
      <c r="N193" s="134" t="s">
        <v>38</v>
      </c>
      <c r="P193" s="135">
        <f>O193*H193</f>
        <v>0</v>
      </c>
      <c r="Q193" s="135">
        <v>7.3299999999999997E-3</v>
      </c>
      <c r="R193" s="135">
        <f>Q193*H193</f>
        <v>7.3299999999999997E-3</v>
      </c>
      <c r="S193" s="135">
        <v>0</v>
      </c>
      <c r="T193" s="136">
        <f>S193*H193</f>
        <v>0</v>
      </c>
      <c r="AR193" s="137" t="s">
        <v>128</v>
      </c>
      <c r="AT193" s="137" t="s">
        <v>124</v>
      </c>
      <c r="AU193" s="137" t="s">
        <v>83</v>
      </c>
      <c r="AY193" s="13" t="s">
        <v>121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3" t="s">
        <v>81</v>
      </c>
      <c r="BK193" s="138">
        <f>ROUND(I193*H193,2)</f>
        <v>0</v>
      </c>
      <c r="BL193" s="13" t="s">
        <v>128</v>
      </c>
      <c r="BM193" s="137" t="s">
        <v>363</v>
      </c>
    </row>
    <row r="194" spans="2:65" s="1" customFormat="1" ht="16.5" customHeight="1">
      <c r="B194" s="28"/>
      <c r="C194" s="125" t="s">
        <v>364</v>
      </c>
      <c r="D194" s="125" t="s">
        <v>124</v>
      </c>
      <c r="E194" s="126" t="s">
        <v>365</v>
      </c>
      <c r="F194" s="127" t="s">
        <v>366</v>
      </c>
      <c r="G194" s="128" t="s">
        <v>137</v>
      </c>
      <c r="H194" s="129">
        <v>7.0000000000000001E-3</v>
      </c>
      <c r="I194" s="130"/>
      <c r="J194" s="131">
        <f>ROUND(I194*H194,2)</f>
        <v>0</v>
      </c>
      <c r="K194" s="132"/>
      <c r="L194" s="28"/>
      <c r="M194" s="133" t="s">
        <v>1</v>
      </c>
      <c r="N194" s="134" t="s">
        <v>38</v>
      </c>
      <c r="P194" s="135">
        <f>O194*H194</f>
        <v>0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128</v>
      </c>
      <c r="AT194" s="137" t="s">
        <v>124</v>
      </c>
      <c r="AU194" s="137" t="s">
        <v>83</v>
      </c>
      <c r="AY194" s="13" t="s">
        <v>121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3" t="s">
        <v>81</v>
      </c>
      <c r="BK194" s="138">
        <f>ROUND(I194*H194,2)</f>
        <v>0</v>
      </c>
      <c r="BL194" s="13" t="s">
        <v>128</v>
      </c>
      <c r="BM194" s="137" t="s">
        <v>367</v>
      </c>
    </row>
    <row r="195" spans="2:65" s="11" customFormat="1" ht="22.9" customHeight="1">
      <c r="B195" s="113"/>
      <c r="D195" s="114" t="s">
        <v>72</v>
      </c>
      <c r="E195" s="123" t="s">
        <v>368</v>
      </c>
      <c r="F195" s="123" t="s">
        <v>369</v>
      </c>
      <c r="I195" s="116"/>
      <c r="J195" s="124">
        <f>BK195</f>
        <v>0</v>
      </c>
      <c r="L195" s="113"/>
      <c r="M195" s="118"/>
      <c r="P195" s="119">
        <f>SUM(P196:P215)</f>
        <v>0</v>
      </c>
      <c r="R195" s="119">
        <f>SUM(R196:R215)</f>
        <v>0.31459000000000004</v>
      </c>
      <c r="T195" s="120">
        <f>SUM(T196:T215)</f>
        <v>1.0845</v>
      </c>
      <c r="AR195" s="114" t="s">
        <v>83</v>
      </c>
      <c r="AT195" s="121" t="s">
        <v>72</v>
      </c>
      <c r="AU195" s="121" t="s">
        <v>81</v>
      </c>
      <c r="AY195" s="114" t="s">
        <v>121</v>
      </c>
      <c r="BK195" s="122">
        <f>SUM(BK196:BK215)</f>
        <v>0</v>
      </c>
    </row>
    <row r="196" spans="2:65" s="1" customFormat="1" ht="16.5" customHeight="1">
      <c r="B196" s="28"/>
      <c r="C196" s="125" t="s">
        <v>370</v>
      </c>
      <c r="D196" s="125" t="s">
        <v>124</v>
      </c>
      <c r="E196" s="126" t="s">
        <v>371</v>
      </c>
      <c r="F196" s="127" t="s">
        <v>372</v>
      </c>
      <c r="G196" s="128" t="s">
        <v>127</v>
      </c>
      <c r="H196" s="129">
        <v>2</v>
      </c>
      <c r="I196" s="130"/>
      <c r="J196" s="131">
        <f t="shared" ref="J196:J215" si="20">ROUND(I196*H196,2)</f>
        <v>0</v>
      </c>
      <c r="K196" s="132"/>
      <c r="L196" s="28"/>
      <c r="M196" s="133" t="s">
        <v>1</v>
      </c>
      <c r="N196" s="134" t="s">
        <v>38</v>
      </c>
      <c r="P196" s="135">
        <f t="shared" ref="P196:P215" si="21">O196*H196</f>
        <v>0</v>
      </c>
      <c r="Q196" s="135">
        <v>1.7000000000000001E-4</v>
      </c>
      <c r="R196" s="135">
        <f t="shared" ref="R196:R215" si="22">Q196*H196</f>
        <v>3.4000000000000002E-4</v>
      </c>
      <c r="S196" s="135">
        <v>0.54225000000000001</v>
      </c>
      <c r="T196" s="136">
        <f t="shared" ref="T196:T215" si="23">S196*H196</f>
        <v>1.0845</v>
      </c>
      <c r="AR196" s="137" t="s">
        <v>128</v>
      </c>
      <c r="AT196" s="137" t="s">
        <v>124</v>
      </c>
      <c r="AU196" s="137" t="s">
        <v>83</v>
      </c>
      <c r="AY196" s="13" t="s">
        <v>121</v>
      </c>
      <c r="BE196" s="138">
        <f t="shared" ref="BE196:BE215" si="24">IF(N196="základní",J196,0)</f>
        <v>0</v>
      </c>
      <c r="BF196" s="138">
        <f t="shared" ref="BF196:BF215" si="25">IF(N196="snížená",J196,0)</f>
        <v>0</v>
      </c>
      <c r="BG196" s="138">
        <f t="shared" ref="BG196:BG215" si="26">IF(N196="zákl. přenesená",J196,0)</f>
        <v>0</v>
      </c>
      <c r="BH196" s="138">
        <f t="shared" ref="BH196:BH215" si="27">IF(N196="sníž. přenesená",J196,0)</f>
        <v>0</v>
      </c>
      <c r="BI196" s="138">
        <f t="shared" ref="BI196:BI215" si="28">IF(N196="nulová",J196,0)</f>
        <v>0</v>
      </c>
      <c r="BJ196" s="13" t="s">
        <v>81</v>
      </c>
      <c r="BK196" s="138">
        <f t="shared" ref="BK196:BK215" si="29">ROUND(I196*H196,2)</f>
        <v>0</v>
      </c>
      <c r="BL196" s="13" t="s">
        <v>128</v>
      </c>
      <c r="BM196" s="137" t="s">
        <v>373</v>
      </c>
    </row>
    <row r="197" spans="2:65" s="1" customFormat="1" ht="16.5" customHeight="1">
      <c r="B197" s="28"/>
      <c r="C197" s="125" t="s">
        <v>374</v>
      </c>
      <c r="D197" s="125" t="s">
        <v>124</v>
      </c>
      <c r="E197" s="126" t="s">
        <v>375</v>
      </c>
      <c r="F197" s="127" t="s">
        <v>376</v>
      </c>
      <c r="G197" s="128" t="s">
        <v>132</v>
      </c>
      <c r="H197" s="129">
        <v>2</v>
      </c>
      <c r="I197" s="130"/>
      <c r="J197" s="131">
        <f t="shared" si="20"/>
        <v>0</v>
      </c>
      <c r="K197" s="132"/>
      <c r="L197" s="28"/>
      <c r="M197" s="133" t="s">
        <v>1</v>
      </c>
      <c r="N197" s="134" t="s">
        <v>38</v>
      </c>
      <c r="P197" s="135">
        <f t="shared" si="21"/>
        <v>0</v>
      </c>
      <c r="Q197" s="135">
        <v>2.5200000000000001E-3</v>
      </c>
      <c r="R197" s="135">
        <f t="shared" si="22"/>
        <v>5.0400000000000002E-3</v>
      </c>
      <c r="S197" s="135">
        <v>0</v>
      </c>
      <c r="T197" s="136">
        <f t="shared" si="23"/>
        <v>0</v>
      </c>
      <c r="AR197" s="137" t="s">
        <v>128</v>
      </c>
      <c r="AT197" s="137" t="s">
        <v>124</v>
      </c>
      <c r="AU197" s="137" t="s">
        <v>83</v>
      </c>
      <c r="AY197" s="13" t="s">
        <v>121</v>
      </c>
      <c r="BE197" s="138">
        <f t="shared" si="24"/>
        <v>0</v>
      </c>
      <c r="BF197" s="138">
        <f t="shared" si="25"/>
        <v>0</v>
      </c>
      <c r="BG197" s="138">
        <f t="shared" si="26"/>
        <v>0</v>
      </c>
      <c r="BH197" s="138">
        <f t="shared" si="27"/>
        <v>0</v>
      </c>
      <c r="BI197" s="138">
        <f t="shared" si="28"/>
        <v>0</v>
      </c>
      <c r="BJ197" s="13" t="s">
        <v>81</v>
      </c>
      <c r="BK197" s="138">
        <f t="shared" si="29"/>
        <v>0</v>
      </c>
      <c r="BL197" s="13" t="s">
        <v>128</v>
      </c>
      <c r="BM197" s="137" t="s">
        <v>377</v>
      </c>
    </row>
    <row r="198" spans="2:65" s="1" customFormat="1" ht="21.75" customHeight="1">
      <c r="B198" s="28"/>
      <c r="C198" s="139" t="s">
        <v>378</v>
      </c>
      <c r="D198" s="139" t="s">
        <v>379</v>
      </c>
      <c r="E198" s="140" t="s">
        <v>380</v>
      </c>
      <c r="F198" s="141" t="s">
        <v>381</v>
      </c>
      <c r="G198" s="142" t="s">
        <v>132</v>
      </c>
      <c r="H198" s="143">
        <v>1</v>
      </c>
      <c r="I198" s="144"/>
      <c r="J198" s="145">
        <f t="shared" si="20"/>
        <v>0</v>
      </c>
      <c r="K198" s="146"/>
      <c r="L198" s="147"/>
      <c r="M198" s="148" t="s">
        <v>1</v>
      </c>
      <c r="N198" s="149" t="s">
        <v>38</v>
      </c>
      <c r="P198" s="135">
        <f t="shared" si="21"/>
        <v>0</v>
      </c>
      <c r="Q198" s="135">
        <v>4.2000000000000003E-2</v>
      </c>
      <c r="R198" s="135">
        <f t="shared" si="22"/>
        <v>4.2000000000000003E-2</v>
      </c>
      <c r="S198" s="135">
        <v>0</v>
      </c>
      <c r="T198" s="136">
        <f t="shared" si="23"/>
        <v>0</v>
      </c>
      <c r="AR198" s="137" t="s">
        <v>253</v>
      </c>
      <c r="AT198" s="137" t="s">
        <v>379</v>
      </c>
      <c r="AU198" s="137" t="s">
        <v>83</v>
      </c>
      <c r="AY198" s="13" t="s">
        <v>121</v>
      </c>
      <c r="BE198" s="138">
        <f t="shared" si="24"/>
        <v>0</v>
      </c>
      <c r="BF198" s="138">
        <f t="shared" si="25"/>
        <v>0</v>
      </c>
      <c r="BG198" s="138">
        <f t="shared" si="26"/>
        <v>0</v>
      </c>
      <c r="BH198" s="138">
        <f t="shared" si="27"/>
        <v>0</v>
      </c>
      <c r="BI198" s="138">
        <f t="shared" si="28"/>
        <v>0</v>
      </c>
      <c r="BJ198" s="13" t="s">
        <v>81</v>
      </c>
      <c r="BK198" s="138">
        <f t="shared" si="29"/>
        <v>0</v>
      </c>
      <c r="BL198" s="13" t="s">
        <v>128</v>
      </c>
      <c r="BM198" s="137" t="s">
        <v>382</v>
      </c>
    </row>
    <row r="199" spans="2:65" s="1" customFormat="1" ht="16.5" customHeight="1">
      <c r="B199" s="28"/>
      <c r="C199" s="139" t="s">
        <v>383</v>
      </c>
      <c r="D199" s="139" t="s">
        <v>379</v>
      </c>
      <c r="E199" s="140" t="s">
        <v>384</v>
      </c>
      <c r="F199" s="141" t="s">
        <v>385</v>
      </c>
      <c r="G199" s="142" t="s">
        <v>386</v>
      </c>
      <c r="H199" s="143">
        <v>3</v>
      </c>
      <c r="I199" s="144"/>
      <c r="J199" s="145">
        <f t="shared" si="20"/>
        <v>0</v>
      </c>
      <c r="K199" s="146"/>
      <c r="L199" s="147"/>
      <c r="M199" s="148" t="s">
        <v>1</v>
      </c>
      <c r="N199" s="149" t="s">
        <v>38</v>
      </c>
      <c r="P199" s="135">
        <f t="shared" si="21"/>
        <v>0</v>
      </c>
      <c r="Q199" s="135">
        <v>4.2000000000000003E-2</v>
      </c>
      <c r="R199" s="135">
        <f t="shared" si="22"/>
        <v>0.126</v>
      </c>
      <c r="S199" s="135">
        <v>0</v>
      </c>
      <c r="T199" s="136">
        <f t="shared" si="23"/>
        <v>0</v>
      </c>
      <c r="AR199" s="137" t="s">
        <v>253</v>
      </c>
      <c r="AT199" s="137" t="s">
        <v>379</v>
      </c>
      <c r="AU199" s="137" t="s">
        <v>83</v>
      </c>
      <c r="AY199" s="13" t="s">
        <v>121</v>
      </c>
      <c r="BE199" s="138">
        <f t="shared" si="24"/>
        <v>0</v>
      </c>
      <c r="BF199" s="138">
        <f t="shared" si="25"/>
        <v>0</v>
      </c>
      <c r="BG199" s="138">
        <f t="shared" si="26"/>
        <v>0</v>
      </c>
      <c r="BH199" s="138">
        <f t="shared" si="27"/>
        <v>0</v>
      </c>
      <c r="BI199" s="138">
        <f t="shared" si="28"/>
        <v>0</v>
      </c>
      <c r="BJ199" s="13" t="s">
        <v>81</v>
      </c>
      <c r="BK199" s="138">
        <f t="shared" si="29"/>
        <v>0</v>
      </c>
      <c r="BL199" s="13" t="s">
        <v>128</v>
      </c>
      <c r="BM199" s="137" t="s">
        <v>387</v>
      </c>
    </row>
    <row r="200" spans="2:65" s="1" customFormat="1" ht="16.5" customHeight="1">
      <c r="B200" s="28"/>
      <c r="C200" s="139" t="s">
        <v>388</v>
      </c>
      <c r="D200" s="139" t="s">
        <v>379</v>
      </c>
      <c r="E200" s="140" t="s">
        <v>389</v>
      </c>
      <c r="F200" s="141" t="s">
        <v>390</v>
      </c>
      <c r="G200" s="142" t="s">
        <v>386</v>
      </c>
      <c r="H200" s="143">
        <v>3</v>
      </c>
      <c r="I200" s="144"/>
      <c r="J200" s="145">
        <f t="shared" si="20"/>
        <v>0</v>
      </c>
      <c r="K200" s="146"/>
      <c r="L200" s="147"/>
      <c r="M200" s="148" t="s">
        <v>1</v>
      </c>
      <c r="N200" s="149" t="s">
        <v>38</v>
      </c>
      <c r="P200" s="135">
        <f t="shared" si="21"/>
        <v>0</v>
      </c>
      <c r="Q200" s="135">
        <v>4.2000000000000003E-2</v>
      </c>
      <c r="R200" s="135">
        <f t="shared" si="22"/>
        <v>0.126</v>
      </c>
      <c r="S200" s="135">
        <v>0</v>
      </c>
      <c r="T200" s="136">
        <f t="shared" si="23"/>
        <v>0</v>
      </c>
      <c r="AR200" s="137" t="s">
        <v>253</v>
      </c>
      <c r="AT200" s="137" t="s">
        <v>379</v>
      </c>
      <c r="AU200" s="137" t="s">
        <v>83</v>
      </c>
      <c r="AY200" s="13" t="s">
        <v>121</v>
      </c>
      <c r="BE200" s="138">
        <f t="shared" si="24"/>
        <v>0</v>
      </c>
      <c r="BF200" s="138">
        <f t="shared" si="25"/>
        <v>0</v>
      </c>
      <c r="BG200" s="138">
        <f t="shared" si="26"/>
        <v>0</v>
      </c>
      <c r="BH200" s="138">
        <f t="shared" si="27"/>
        <v>0</v>
      </c>
      <c r="BI200" s="138">
        <f t="shared" si="28"/>
        <v>0</v>
      </c>
      <c r="BJ200" s="13" t="s">
        <v>81</v>
      </c>
      <c r="BK200" s="138">
        <f t="shared" si="29"/>
        <v>0</v>
      </c>
      <c r="BL200" s="13" t="s">
        <v>128</v>
      </c>
      <c r="BM200" s="137" t="s">
        <v>391</v>
      </c>
    </row>
    <row r="201" spans="2:65" s="1" customFormat="1" ht="16.5" customHeight="1">
      <c r="B201" s="28"/>
      <c r="C201" s="125" t="s">
        <v>392</v>
      </c>
      <c r="D201" s="125" t="s">
        <v>124</v>
      </c>
      <c r="E201" s="126" t="s">
        <v>393</v>
      </c>
      <c r="F201" s="127" t="s">
        <v>394</v>
      </c>
      <c r="G201" s="128" t="s">
        <v>127</v>
      </c>
      <c r="H201" s="129">
        <v>2</v>
      </c>
      <c r="I201" s="130"/>
      <c r="J201" s="131">
        <f t="shared" si="20"/>
        <v>0</v>
      </c>
      <c r="K201" s="132"/>
      <c r="L201" s="28"/>
      <c r="M201" s="133" t="s">
        <v>1</v>
      </c>
      <c r="N201" s="134" t="s">
        <v>38</v>
      </c>
      <c r="P201" s="135">
        <f t="shared" si="21"/>
        <v>0</v>
      </c>
      <c r="Q201" s="135">
        <v>0</v>
      </c>
      <c r="R201" s="135">
        <f t="shared" si="22"/>
        <v>0</v>
      </c>
      <c r="S201" s="135">
        <v>0</v>
      </c>
      <c r="T201" s="136">
        <f t="shared" si="23"/>
        <v>0</v>
      </c>
      <c r="AR201" s="137" t="s">
        <v>128</v>
      </c>
      <c r="AT201" s="137" t="s">
        <v>124</v>
      </c>
      <c r="AU201" s="137" t="s">
        <v>83</v>
      </c>
      <c r="AY201" s="13" t="s">
        <v>121</v>
      </c>
      <c r="BE201" s="138">
        <f t="shared" si="24"/>
        <v>0</v>
      </c>
      <c r="BF201" s="138">
        <f t="shared" si="25"/>
        <v>0</v>
      </c>
      <c r="BG201" s="138">
        <f t="shared" si="26"/>
        <v>0</v>
      </c>
      <c r="BH201" s="138">
        <f t="shared" si="27"/>
        <v>0</v>
      </c>
      <c r="BI201" s="138">
        <f t="shared" si="28"/>
        <v>0</v>
      </c>
      <c r="BJ201" s="13" t="s">
        <v>81</v>
      </c>
      <c r="BK201" s="138">
        <f t="shared" si="29"/>
        <v>0</v>
      </c>
      <c r="BL201" s="13" t="s">
        <v>128</v>
      </c>
      <c r="BM201" s="137" t="s">
        <v>395</v>
      </c>
    </row>
    <row r="202" spans="2:65" s="1" customFormat="1" ht="16.5" customHeight="1">
      <c r="B202" s="28"/>
      <c r="C202" s="125" t="s">
        <v>396</v>
      </c>
      <c r="D202" s="125" t="s">
        <v>124</v>
      </c>
      <c r="E202" s="126" t="s">
        <v>397</v>
      </c>
      <c r="F202" s="127" t="s">
        <v>398</v>
      </c>
      <c r="G202" s="128" t="s">
        <v>132</v>
      </c>
      <c r="H202" s="129">
        <v>1</v>
      </c>
      <c r="I202" s="130"/>
      <c r="J202" s="131">
        <f t="shared" si="20"/>
        <v>0</v>
      </c>
      <c r="K202" s="132"/>
      <c r="L202" s="28"/>
      <c r="M202" s="133" t="s">
        <v>1</v>
      </c>
      <c r="N202" s="134" t="s">
        <v>38</v>
      </c>
      <c r="P202" s="135">
        <f t="shared" si="21"/>
        <v>0</v>
      </c>
      <c r="Q202" s="135">
        <v>8.8000000000000003E-4</v>
      </c>
      <c r="R202" s="135">
        <f t="shared" si="22"/>
        <v>8.8000000000000003E-4</v>
      </c>
      <c r="S202" s="135">
        <v>0</v>
      </c>
      <c r="T202" s="136">
        <f t="shared" si="23"/>
        <v>0</v>
      </c>
      <c r="AR202" s="137" t="s">
        <v>128</v>
      </c>
      <c r="AT202" s="137" t="s">
        <v>124</v>
      </c>
      <c r="AU202" s="137" t="s">
        <v>83</v>
      </c>
      <c r="AY202" s="13" t="s">
        <v>121</v>
      </c>
      <c r="BE202" s="138">
        <f t="shared" si="24"/>
        <v>0</v>
      </c>
      <c r="BF202" s="138">
        <f t="shared" si="25"/>
        <v>0</v>
      </c>
      <c r="BG202" s="138">
        <f t="shared" si="26"/>
        <v>0</v>
      </c>
      <c r="BH202" s="138">
        <f t="shared" si="27"/>
        <v>0</v>
      </c>
      <c r="BI202" s="138">
        <f t="shared" si="28"/>
        <v>0</v>
      </c>
      <c r="BJ202" s="13" t="s">
        <v>81</v>
      </c>
      <c r="BK202" s="138">
        <f t="shared" si="29"/>
        <v>0</v>
      </c>
      <c r="BL202" s="13" t="s">
        <v>128</v>
      </c>
      <c r="BM202" s="137" t="s">
        <v>399</v>
      </c>
    </row>
    <row r="203" spans="2:65" s="1" customFormat="1" ht="16.5" customHeight="1">
      <c r="B203" s="28"/>
      <c r="C203" s="139" t="s">
        <v>400</v>
      </c>
      <c r="D203" s="139" t="s">
        <v>379</v>
      </c>
      <c r="E203" s="140" t="s">
        <v>401</v>
      </c>
      <c r="F203" s="141" t="s">
        <v>402</v>
      </c>
      <c r="G203" s="142" t="s">
        <v>403</v>
      </c>
      <c r="H203" s="143">
        <v>1</v>
      </c>
      <c r="I203" s="144"/>
      <c r="J203" s="145">
        <f t="shared" si="20"/>
        <v>0</v>
      </c>
      <c r="K203" s="146"/>
      <c r="L203" s="147"/>
      <c r="M203" s="148" t="s">
        <v>1</v>
      </c>
      <c r="N203" s="149" t="s">
        <v>38</v>
      </c>
      <c r="P203" s="135">
        <f t="shared" si="21"/>
        <v>0</v>
      </c>
      <c r="Q203" s="135">
        <v>2.8999999999999998E-3</v>
      </c>
      <c r="R203" s="135">
        <f t="shared" si="22"/>
        <v>2.8999999999999998E-3</v>
      </c>
      <c r="S203" s="135">
        <v>0</v>
      </c>
      <c r="T203" s="136">
        <f t="shared" si="23"/>
        <v>0</v>
      </c>
      <c r="AR203" s="137" t="s">
        <v>253</v>
      </c>
      <c r="AT203" s="137" t="s">
        <v>379</v>
      </c>
      <c r="AU203" s="137" t="s">
        <v>83</v>
      </c>
      <c r="AY203" s="13" t="s">
        <v>121</v>
      </c>
      <c r="BE203" s="138">
        <f t="shared" si="24"/>
        <v>0</v>
      </c>
      <c r="BF203" s="138">
        <f t="shared" si="25"/>
        <v>0</v>
      </c>
      <c r="BG203" s="138">
        <f t="shared" si="26"/>
        <v>0</v>
      </c>
      <c r="BH203" s="138">
        <f t="shared" si="27"/>
        <v>0</v>
      </c>
      <c r="BI203" s="138">
        <f t="shared" si="28"/>
        <v>0</v>
      </c>
      <c r="BJ203" s="13" t="s">
        <v>81</v>
      </c>
      <c r="BK203" s="138">
        <f t="shared" si="29"/>
        <v>0</v>
      </c>
      <c r="BL203" s="13" t="s">
        <v>128</v>
      </c>
      <c r="BM203" s="137" t="s">
        <v>404</v>
      </c>
    </row>
    <row r="204" spans="2:65" s="1" customFormat="1" ht="16.5" customHeight="1">
      <c r="B204" s="28"/>
      <c r="C204" s="139" t="s">
        <v>405</v>
      </c>
      <c r="D204" s="139" t="s">
        <v>379</v>
      </c>
      <c r="E204" s="140" t="s">
        <v>406</v>
      </c>
      <c r="F204" s="141" t="s">
        <v>407</v>
      </c>
      <c r="G204" s="142" t="s">
        <v>127</v>
      </c>
      <c r="H204" s="143">
        <v>3</v>
      </c>
      <c r="I204" s="144"/>
      <c r="J204" s="145">
        <f t="shared" si="20"/>
        <v>0</v>
      </c>
      <c r="K204" s="146"/>
      <c r="L204" s="147"/>
      <c r="M204" s="148" t="s">
        <v>1</v>
      </c>
      <c r="N204" s="149" t="s">
        <v>38</v>
      </c>
      <c r="P204" s="135">
        <f t="shared" si="21"/>
        <v>0</v>
      </c>
      <c r="Q204" s="135">
        <v>4.4000000000000002E-4</v>
      </c>
      <c r="R204" s="135">
        <f t="shared" si="22"/>
        <v>1.32E-3</v>
      </c>
      <c r="S204" s="135">
        <v>0</v>
      </c>
      <c r="T204" s="136">
        <f t="shared" si="23"/>
        <v>0</v>
      </c>
      <c r="AR204" s="137" t="s">
        <v>253</v>
      </c>
      <c r="AT204" s="137" t="s">
        <v>379</v>
      </c>
      <c r="AU204" s="137" t="s">
        <v>83</v>
      </c>
      <c r="AY204" s="13" t="s">
        <v>121</v>
      </c>
      <c r="BE204" s="138">
        <f t="shared" si="24"/>
        <v>0</v>
      </c>
      <c r="BF204" s="138">
        <f t="shared" si="25"/>
        <v>0</v>
      </c>
      <c r="BG204" s="138">
        <f t="shared" si="26"/>
        <v>0</v>
      </c>
      <c r="BH204" s="138">
        <f t="shared" si="27"/>
        <v>0</v>
      </c>
      <c r="BI204" s="138">
        <f t="shared" si="28"/>
        <v>0</v>
      </c>
      <c r="BJ204" s="13" t="s">
        <v>81</v>
      </c>
      <c r="BK204" s="138">
        <f t="shared" si="29"/>
        <v>0</v>
      </c>
      <c r="BL204" s="13" t="s">
        <v>128</v>
      </c>
      <c r="BM204" s="137" t="s">
        <v>408</v>
      </c>
    </row>
    <row r="205" spans="2:65" s="1" customFormat="1" ht="16.5" customHeight="1">
      <c r="B205" s="28"/>
      <c r="C205" s="139" t="s">
        <v>409</v>
      </c>
      <c r="D205" s="139" t="s">
        <v>379</v>
      </c>
      <c r="E205" s="140" t="s">
        <v>410</v>
      </c>
      <c r="F205" s="141" t="s">
        <v>411</v>
      </c>
      <c r="G205" s="142" t="s">
        <v>127</v>
      </c>
      <c r="H205" s="143">
        <v>2</v>
      </c>
      <c r="I205" s="144"/>
      <c r="J205" s="145">
        <f t="shared" si="20"/>
        <v>0</v>
      </c>
      <c r="K205" s="146"/>
      <c r="L205" s="147"/>
      <c r="M205" s="148" t="s">
        <v>1</v>
      </c>
      <c r="N205" s="149" t="s">
        <v>38</v>
      </c>
      <c r="P205" s="135">
        <f t="shared" si="21"/>
        <v>0</v>
      </c>
      <c r="Q205" s="135">
        <v>3.4000000000000002E-4</v>
      </c>
      <c r="R205" s="135">
        <f t="shared" si="22"/>
        <v>6.8000000000000005E-4</v>
      </c>
      <c r="S205" s="135">
        <v>0</v>
      </c>
      <c r="T205" s="136">
        <f t="shared" si="23"/>
        <v>0</v>
      </c>
      <c r="AR205" s="137" t="s">
        <v>253</v>
      </c>
      <c r="AT205" s="137" t="s">
        <v>379</v>
      </c>
      <c r="AU205" s="137" t="s">
        <v>83</v>
      </c>
      <c r="AY205" s="13" t="s">
        <v>121</v>
      </c>
      <c r="BE205" s="138">
        <f t="shared" si="24"/>
        <v>0</v>
      </c>
      <c r="BF205" s="138">
        <f t="shared" si="25"/>
        <v>0</v>
      </c>
      <c r="BG205" s="138">
        <f t="shared" si="26"/>
        <v>0</v>
      </c>
      <c r="BH205" s="138">
        <f t="shared" si="27"/>
        <v>0</v>
      </c>
      <c r="BI205" s="138">
        <f t="shared" si="28"/>
        <v>0</v>
      </c>
      <c r="BJ205" s="13" t="s">
        <v>81</v>
      </c>
      <c r="BK205" s="138">
        <f t="shared" si="29"/>
        <v>0</v>
      </c>
      <c r="BL205" s="13" t="s">
        <v>128</v>
      </c>
      <c r="BM205" s="137" t="s">
        <v>412</v>
      </c>
    </row>
    <row r="206" spans="2:65" s="1" customFormat="1" ht="16.5" customHeight="1">
      <c r="B206" s="28"/>
      <c r="C206" s="139" t="s">
        <v>413</v>
      </c>
      <c r="D206" s="139" t="s">
        <v>379</v>
      </c>
      <c r="E206" s="140" t="s">
        <v>414</v>
      </c>
      <c r="F206" s="141" t="s">
        <v>415</v>
      </c>
      <c r="G206" s="142" t="s">
        <v>127</v>
      </c>
      <c r="H206" s="143">
        <v>1</v>
      </c>
      <c r="I206" s="144"/>
      <c r="J206" s="145">
        <f t="shared" si="20"/>
        <v>0</v>
      </c>
      <c r="K206" s="146"/>
      <c r="L206" s="147"/>
      <c r="M206" s="148" t="s">
        <v>1</v>
      </c>
      <c r="N206" s="149" t="s">
        <v>38</v>
      </c>
      <c r="P206" s="135">
        <f t="shared" si="21"/>
        <v>0</v>
      </c>
      <c r="Q206" s="135">
        <v>3.4000000000000002E-4</v>
      </c>
      <c r="R206" s="135">
        <f t="shared" si="22"/>
        <v>3.4000000000000002E-4</v>
      </c>
      <c r="S206" s="135">
        <v>0</v>
      </c>
      <c r="T206" s="136">
        <f t="shared" si="23"/>
        <v>0</v>
      </c>
      <c r="AR206" s="137" t="s">
        <v>253</v>
      </c>
      <c r="AT206" s="137" t="s">
        <v>379</v>
      </c>
      <c r="AU206" s="137" t="s">
        <v>83</v>
      </c>
      <c r="AY206" s="13" t="s">
        <v>121</v>
      </c>
      <c r="BE206" s="138">
        <f t="shared" si="24"/>
        <v>0</v>
      </c>
      <c r="BF206" s="138">
        <f t="shared" si="25"/>
        <v>0</v>
      </c>
      <c r="BG206" s="138">
        <f t="shared" si="26"/>
        <v>0</v>
      </c>
      <c r="BH206" s="138">
        <f t="shared" si="27"/>
        <v>0</v>
      </c>
      <c r="BI206" s="138">
        <f t="shared" si="28"/>
        <v>0</v>
      </c>
      <c r="BJ206" s="13" t="s">
        <v>81</v>
      </c>
      <c r="BK206" s="138">
        <f t="shared" si="29"/>
        <v>0</v>
      </c>
      <c r="BL206" s="13" t="s">
        <v>128</v>
      </c>
      <c r="BM206" s="137" t="s">
        <v>416</v>
      </c>
    </row>
    <row r="207" spans="2:65" s="1" customFormat="1" ht="16.5" customHeight="1">
      <c r="B207" s="28"/>
      <c r="C207" s="139" t="s">
        <v>417</v>
      </c>
      <c r="D207" s="139" t="s">
        <v>379</v>
      </c>
      <c r="E207" s="140" t="s">
        <v>418</v>
      </c>
      <c r="F207" s="141" t="s">
        <v>419</v>
      </c>
      <c r="G207" s="142" t="s">
        <v>127</v>
      </c>
      <c r="H207" s="143">
        <v>2</v>
      </c>
      <c r="I207" s="144"/>
      <c r="J207" s="145">
        <f t="shared" si="20"/>
        <v>0</v>
      </c>
      <c r="K207" s="146"/>
      <c r="L207" s="147"/>
      <c r="M207" s="148" t="s">
        <v>1</v>
      </c>
      <c r="N207" s="149" t="s">
        <v>38</v>
      </c>
      <c r="P207" s="135">
        <f t="shared" si="21"/>
        <v>0</v>
      </c>
      <c r="Q207" s="135">
        <v>3.4000000000000002E-4</v>
      </c>
      <c r="R207" s="135">
        <f t="shared" si="22"/>
        <v>6.8000000000000005E-4</v>
      </c>
      <c r="S207" s="135">
        <v>0</v>
      </c>
      <c r="T207" s="136">
        <f t="shared" si="23"/>
        <v>0</v>
      </c>
      <c r="AR207" s="137" t="s">
        <v>253</v>
      </c>
      <c r="AT207" s="137" t="s">
        <v>379</v>
      </c>
      <c r="AU207" s="137" t="s">
        <v>83</v>
      </c>
      <c r="AY207" s="13" t="s">
        <v>121</v>
      </c>
      <c r="BE207" s="138">
        <f t="shared" si="24"/>
        <v>0</v>
      </c>
      <c r="BF207" s="138">
        <f t="shared" si="25"/>
        <v>0</v>
      </c>
      <c r="BG207" s="138">
        <f t="shared" si="26"/>
        <v>0</v>
      </c>
      <c r="BH207" s="138">
        <f t="shared" si="27"/>
        <v>0</v>
      </c>
      <c r="BI207" s="138">
        <f t="shared" si="28"/>
        <v>0</v>
      </c>
      <c r="BJ207" s="13" t="s">
        <v>81</v>
      </c>
      <c r="BK207" s="138">
        <f t="shared" si="29"/>
        <v>0</v>
      </c>
      <c r="BL207" s="13" t="s">
        <v>128</v>
      </c>
      <c r="BM207" s="137" t="s">
        <v>420</v>
      </c>
    </row>
    <row r="208" spans="2:65" s="1" customFormat="1" ht="16.5" customHeight="1">
      <c r="B208" s="28"/>
      <c r="C208" s="139" t="s">
        <v>421</v>
      </c>
      <c r="D208" s="139" t="s">
        <v>379</v>
      </c>
      <c r="E208" s="140" t="s">
        <v>422</v>
      </c>
      <c r="F208" s="141" t="s">
        <v>423</v>
      </c>
      <c r="G208" s="142" t="s">
        <v>127</v>
      </c>
      <c r="H208" s="143">
        <v>2</v>
      </c>
      <c r="I208" s="144"/>
      <c r="J208" s="145">
        <f t="shared" si="20"/>
        <v>0</v>
      </c>
      <c r="K208" s="146"/>
      <c r="L208" s="147"/>
      <c r="M208" s="148" t="s">
        <v>1</v>
      </c>
      <c r="N208" s="149" t="s">
        <v>38</v>
      </c>
      <c r="P208" s="135">
        <f t="shared" si="21"/>
        <v>0</v>
      </c>
      <c r="Q208" s="135">
        <v>3.2000000000000003E-4</v>
      </c>
      <c r="R208" s="135">
        <f t="shared" si="22"/>
        <v>6.4000000000000005E-4</v>
      </c>
      <c r="S208" s="135">
        <v>0</v>
      </c>
      <c r="T208" s="136">
        <f t="shared" si="23"/>
        <v>0</v>
      </c>
      <c r="AR208" s="137" t="s">
        <v>253</v>
      </c>
      <c r="AT208" s="137" t="s">
        <v>379</v>
      </c>
      <c r="AU208" s="137" t="s">
        <v>83</v>
      </c>
      <c r="AY208" s="13" t="s">
        <v>121</v>
      </c>
      <c r="BE208" s="138">
        <f t="shared" si="24"/>
        <v>0</v>
      </c>
      <c r="BF208" s="138">
        <f t="shared" si="25"/>
        <v>0</v>
      </c>
      <c r="BG208" s="138">
        <f t="shared" si="26"/>
        <v>0</v>
      </c>
      <c r="BH208" s="138">
        <f t="shared" si="27"/>
        <v>0</v>
      </c>
      <c r="BI208" s="138">
        <f t="shared" si="28"/>
        <v>0</v>
      </c>
      <c r="BJ208" s="13" t="s">
        <v>81</v>
      </c>
      <c r="BK208" s="138">
        <f t="shared" si="29"/>
        <v>0</v>
      </c>
      <c r="BL208" s="13" t="s">
        <v>128</v>
      </c>
      <c r="BM208" s="137" t="s">
        <v>424</v>
      </c>
    </row>
    <row r="209" spans="2:65" s="1" customFormat="1" ht="16.5" customHeight="1">
      <c r="B209" s="28"/>
      <c r="C209" s="139" t="s">
        <v>425</v>
      </c>
      <c r="D209" s="139" t="s">
        <v>379</v>
      </c>
      <c r="E209" s="140" t="s">
        <v>426</v>
      </c>
      <c r="F209" s="141" t="s">
        <v>427</v>
      </c>
      <c r="G209" s="142" t="s">
        <v>127</v>
      </c>
      <c r="H209" s="143">
        <v>1</v>
      </c>
      <c r="I209" s="144"/>
      <c r="J209" s="145">
        <f t="shared" si="20"/>
        <v>0</v>
      </c>
      <c r="K209" s="146"/>
      <c r="L209" s="147"/>
      <c r="M209" s="148" t="s">
        <v>1</v>
      </c>
      <c r="N209" s="149" t="s">
        <v>38</v>
      </c>
      <c r="P209" s="135">
        <f t="shared" si="21"/>
        <v>0</v>
      </c>
      <c r="Q209" s="135">
        <v>3.3E-4</v>
      </c>
      <c r="R209" s="135">
        <f t="shared" si="22"/>
        <v>3.3E-4</v>
      </c>
      <c r="S209" s="135">
        <v>0</v>
      </c>
      <c r="T209" s="136">
        <f t="shared" si="23"/>
        <v>0</v>
      </c>
      <c r="AR209" s="137" t="s">
        <v>253</v>
      </c>
      <c r="AT209" s="137" t="s">
        <v>379</v>
      </c>
      <c r="AU209" s="137" t="s">
        <v>83</v>
      </c>
      <c r="AY209" s="13" t="s">
        <v>121</v>
      </c>
      <c r="BE209" s="138">
        <f t="shared" si="24"/>
        <v>0</v>
      </c>
      <c r="BF209" s="138">
        <f t="shared" si="25"/>
        <v>0</v>
      </c>
      <c r="BG209" s="138">
        <f t="shared" si="26"/>
        <v>0</v>
      </c>
      <c r="BH209" s="138">
        <f t="shared" si="27"/>
        <v>0</v>
      </c>
      <c r="BI209" s="138">
        <f t="shared" si="28"/>
        <v>0</v>
      </c>
      <c r="BJ209" s="13" t="s">
        <v>81</v>
      </c>
      <c r="BK209" s="138">
        <f t="shared" si="29"/>
        <v>0</v>
      </c>
      <c r="BL209" s="13" t="s">
        <v>128</v>
      </c>
      <c r="BM209" s="137" t="s">
        <v>428</v>
      </c>
    </row>
    <row r="210" spans="2:65" s="1" customFormat="1" ht="16.5" customHeight="1">
      <c r="B210" s="28"/>
      <c r="C210" s="139" t="s">
        <v>429</v>
      </c>
      <c r="D210" s="139" t="s">
        <v>379</v>
      </c>
      <c r="E210" s="140" t="s">
        <v>430</v>
      </c>
      <c r="F210" s="141" t="s">
        <v>431</v>
      </c>
      <c r="G210" s="142" t="s">
        <v>127</v>
      </c>
      <c r="H210" s="143">
        <v>1</v>
      </c>
      <c r="I210" s="144"/>
      <c r="J210" s="145">
        <f t="shared" si="20"/>
        <v>0</v>
      </c>
      <c r="K210" s="146"/>
      <c r="L210" s="147"/>
      <c r="M210" s="148" t="s">
        <v>1</v>
      </c>
      <c r="N210" s="149" t="s">
        <v>38</v>
      </c>
      <c r="P210" s="135">
        <f t="shared" si="21"/>
        <v>0</v>
      </c>
      <c r="Q210" s="135">
        <v>4.4999999999999999E-4</v>
      </c>
      <c r="R210" s="135">
        <f t="shared" si="22"/>
        <v>4.4999999999999999E-4</v>
      </c>
      <c r="S210" s="135">
        <v>0</v>
      </c>
      <c r="T210" s="136">
        <f t="shared" si="23"/>
        <v>0</v>
      </c>
      <c r="AR210" s="137" t="s">
        <v>253</v>
      </c>
      <c r="AT210" s="137" t="s">
        <v>379</v>
      </c>
      <c r="AU210" s="137" t="s">
        <v>83</v>
      </c>
      <c r="AY210" s="13" t="s">
        <v>121</v>
      </c>
      <c r="BE210" s="138">
        <f t="shared" si="24"/>
        <v>0</v>
      </c>
      <c r="BF210" s="138">
        <f t="shared" si="25"/>
        <v>0</v>
      </c>
      <c r="BG210" s="138">
        <f t="shared" si="26"/>
        <v>0</v>
      </c>
      <c r="BH210" s="138">
        <f t="shared" si="27"/>
        <v>0</v>
      </c>
      <c r="BI210" s="138">
        <f t="shared" si="28"/>
        <v>0</v>
      </c>
      <c r="BJ210" s="13" t="s">
        <v>81</v>
      </c>
      <c r="BK210" s="138">
        <f t="shared" si="29"/>
        <v>0</v>
      </c>
      <c r="BL210" s="13" t="s">
        <v>128</v>
      </c>
      <c r="BM210" s="137" t="s">
        <v>432</v>
      </c>
    </row>
    <row r="211" spans="2:65" s="1" customFormat="1" ht="16.5" customHeight="1">
      <c r="B211" s="28"/>
      <c r="C211" s="139" t="s">
        <v>433</v>
      </c>
      <c r="D211" s="139" t="s">
        <v>379</v>
      </c>
      <c r="E211" s="140" t="s">
        <v>434</v>
      </c>
      <c r="F211" s="141" t="s">
        <v>435</v>
      </c>
      <c r="G211" s="142" t="s">
        <v>127</v>
      </c>
      <c r="H211" s="143">
        <v>2</v>
      </c>
      <c r="I211" s="144"/>
      <c r="J211" s="145">
        <f t="shared" si="20"/>
        <v>0</v>
      </c>
      <c r="K211" s="146"/>
      <c r="L211" s="147"/>
      <c r="M211" s="148" t="s">
        <v>1</v>
      </c>
      <c r="N211" s="149" t="s">
        <v>38</v>
      </c>
      <c r="P211" s="135">
        <f t="shared" si="21"/>
        <v>0</v>
      </c>
      <c r="Q211" s="135">
        <v>4.4999999999999999E-4</v>
      </c>
      <c r="R211" s="135">
        <f t="shared" si="22"/>
        <v>8.9999999999999998E-4</v>
      </c>
      <c r="S211" s="135">
        <v>0</v>
      </c>
      <c r="T211" s="136">
        <f t="shared" si="23"/>
        <v>0</v>
      </c>
      <c r="AR211" s="137" t="s">
        <v>253</v>
      </c>
      <c r="AT211" s="137" t="s">
        <v>379</v>
      </c>
      <c r="AU211" s="137" t="s">
        <v>83</v>
      </c>
      <c r="AY211" s="13" t="s">
        <v>121</v>
      </c>
      <c r="BE211" s="138">
        <f t="shared" si="24"/>
        <v>0</v>
      </c>
      <c r="BF211" s="138">
        <f t="shared" si="25"/>
        <v>0</v>
      </c>
      <c r="BG211" s="138">
        <f t="shared" si="26"/>
        <v>0</v>
      </c>
      <c r="BH211" s="138">
        <f t="shared" si="27"/>
        <v>0</v>
      </c>
      <c r="BI211" s="138">
        <f t="shared" si="28"/>
        <v>0</v>
      </c>
      <c r="BJ211" s="13" t="s">
        <v>81</v>
      </c>
      <c r="BK211" s="138">
        <f t="shared" si="29"/>
        <v>0</v>
      </c>
      <c r="BL211" s="13" t="s">
        <v>128</v>
      </c>
      <c r="BM211" s="137" t="s">
        <v>436</v>
      </c>
    </row>
    <row r="212" spans="2:65" s="1" customFormat="1" ht="16.5" customHeight="1">
      <c r="B212" s="28"/>
      <c r="C212" s="139" t="s">
        <v>437</v>
      </c>
      <c r="D212" s="139" t="s">
        <v>379</v>
      </c>
      <c r="E212" s="140" t="s">
        <v>438</v>
      </c>
      <c r="F212" s="141" t="s">
        <v>439</v>
      </c>
      <c r="G212" s="142" t="s">
        <v>127</v>
      </c>
      <c r="H212" s="143">
        <v>1</v>
      </c>
      <c r="I212" s="144"/>
      <c r="J212" s="145">
        <f t="shared" si="20"/>
        <v>0</v>
      </c>
      <c r="K212" s="146"/>
      <c r="L212" s="147"/>
      <c r="M212" s="148" t="s">
        <v>1</v>
      </c>
      <c r="N212" s="149" t="s">
        <v>38</v>
      </c>
      <c r="P212" s="135">
        <f t="shared" si="21"/>
        <v>0</v>
      </c>
      <c r="Q212" s="135">
        <v>5.1000000000000004E-4</v>
      </c>
      <c r="R212" s="135">
        <f t="shared" si="22"/>
        <v>5.1000000000000004E-4</v>
      </c>
      <c r="S212" s="135">
        <v>0</v>
      </c>
      <c r="T212" s="136">
        <f t="shared" si="23"/>
        <v>0</v>
      </c>
      <c r="AR212" s="137" t="s">
        <v>253</v>
      </c>
      <c r="AT212" s="137" t="s">
        <v>379</v>
      </c>
      <c r="AU212" s="137" t="s">
        <v>83</v>
      </c>
      <c r="AY212" s="13" t="s">
        <v>121</v>
      </c>
      <c r="BE212" s="138">
        <f t="shared" si="24"/>
        <v>0</v>
      </c>
      <c r="BF212" s="138">
        <f t="shared" si="25"/>
        <v>0</v>
      </c>
      <c r="BG212" s="138">
        <f t="shared" si="26"/>
        <v>0</v>
      </c>
      <c r="BH212" s="138">
        <f t="shared" si="27"/>
        <v>0</v>
      </c>
      <c r="BI212" s="138">
        <f t="shared" si="28"/>
        <v>0</v>
      </c>
      <c r="BJ212" s="13" t="s">
        <v>81</v>
      </c>
      <c r="BK212" s="138">
        <f t="shared" si="29"/>
        <v>0</v>
      </c>
      <c r="BL212" s="13" t="s">
        <v>128</v>
      </c>
      <c r="BM212" s="137" t="s">
        <v>440</v>
      </c>
    </row>
    <row r="213" spans="2:65" s="1" customFormat="1" ht="16.5" customHeight="1">
      <c r="B213" s="28"/>
      <c r="C213" s="139" t="s">
        <v>441</v>
      </c>
      <c r="D213" s="139" t="s">
        <v>379</v>
      </c>
      <c r="E213" s="140" t="s">
        <v>442</v>
      </c>
      <c r="F213" s="141" t="s">
        <v>443</v>
      </c>
      <c r="G213" s="142" t="s">
        <v>127</v>
      </c>
      <c r="H213" s="143">
        <v>11</v>
      </c>
      <c r="I213" s="144"/>
      <c r="J213" s="145">
        <f t="shared" si="20"/>
        <v>0</v>
      </c>
      <c r="K213" s="146"/>
      <c r="L213" s="147"/>
      <c r="M213" s="148" t="s">
        <v>1</v>
      </c>
      <c r="N213" s="149" t="s">
        <v>38</v>
      </c>
      <c r="P213" s="135">
        <f t="shared" si="21"/>
        <v>0</v>
      </c>
      <c r="Q213" s="135">
        <v>4.6000000000000001E-4</v>
      </c>
      <c r="R213" s="135">
        <f t="shared" si="22"/>
        <v>5.0600000000000003E-3</v>
      </c>
      <c r="S213" s="135">
        <v>0</v>
      </c>
      <c r="T213" s="136">
        <f t="shared" si="23"/>
        <v>0</v>
      </c>
      <c r="AR213" s="137" t="s">
        <v>253</v>
      </c>
      <c r="AT213" s="137" t="s">
        <v>379</v>
      </c>
      <c r="AU213" s="137" t="s">
        <v>83</v>
      </c>
      <c r="AY213" s="13" t="s">
        <v>121</v>
      </c>
      <c r="BE213" s="138">
        <f t="shared" si="24"/>
        <v>0</v>
      </c>
      <c r="BF213" s="138">
        <f t="shared" si="25"/>
        <v>0</v>
      </c>
      <c r="BG213" s="138">
        <f t="shared" si="26"/>
        <v>0</v>
      </c>
      <c r="BH213" s="138">
        <f t="shared" si="27"/>
        <v>0</v>
      </c>
      <c r="BI213" s="138">
        <f t="shared" si="28"/>
        <v>0</v>
      </c>
      <c r="BJ213" s="13" t="s">
        <v>81</v>
      </c>
      <c r="BK213" s="138">
        <f t="shared" si="29"/>
        <v>0</v>
      </c>
      <c r="BL213" s="13" t="s">
        <v>128</v>
      </c>
      <c r="BM213" s="137" t="s">
        <v>444</v>
      </c>
    </row>
    <row r="214" spans="2:65" s="1" customFormat="1" ht="16.5" customHeight="1">
      <c r="B214" s="28"/>
      <c r="C214" s="139" t="s">
        <v>445</v>
      </c>
      <c r="D214" s="139" t="s">
        <v>379</v>
      </c>
      <c r="E214" s="140" t="s">
        <v>446</v>
      </c>
      <c r="F214" s="141" t="s">
        <v>447</v>
      </c>
      <c r="G214" s="142" t="s">
        <v>127</v>
      </c>
      <c r="H214" s="143">
        <v>1</v>
      </c>
      <c r="I214" s="144"/>
      <c r="J214" s="145">
        <f t="shared" si="20"/>
        <v>0</v>
      </c>
      <c r="K214" s="146"/>
      <c r="L214" s="147"/>
      <c r="M214" s="148" t="s">
        <v>1</v>
      </c>
      <c r="N214" s="149" t="s">
        <v>38</v>
      </c>
      <c r="P214" s="135">
        <f t="shared" si="21"/>
        <v>0</v>
      </c>
      <c r="Q214" s="135">
        <v>5.1999999999999995E-4</v>
      </c>
      <c r="R214" s="135">
        <f t="shared" si="22"/>
        <v>5.1999999999999995E-4</v>
      </c>
      <c r="S214" s="135">
        <v>0</v>
      </c>
      <c r="T214" s="136">
        <f t="shared" si="23"/>
        <v>0</v>
      </c>
      <c r="AR214" s="137" t="s">
        <v>253</v>
      </c>
      <c r="AT214" s="137" t="s">
        <v>379</v>
      </c>
      <c r="AU214" s="137" t="s">
        <v>83</v>
      </c>
      <c r="AY214" s="13" t="s">
        <v>121</v>
      </c>
      <c r="BE214" s="138">
        <f t="shared" si="24"/>
        <v>0</v>
      </c>
      <c r="BF214" s="138">
        <f t="shared" si="25"/>
        <v>0</v>
      </c>
      <c r="BG214" s="138">
        <f t="shared" si="26"/>
        <v>0</v>
      </c>
      <c r="BH214" s="138">
        <f t="shared" si="27"/>
        <v>0</v>
      </c>
      <c r="BI214" s="138">
        <f t="shared" si="28"/>
        <v>0</v>
      </c>
      <c r="BJ214" s="13" t="s">
        <v>81</v>
      </c>
      <c r="BK214" s="138">
        <f t="shared" si="29"/>
        <v>0</v>
      </c>
      <c r="BL214" s="13" t="s">
        <v>128</v>
      </c>
      <c r="BM214" s="137" t="s">
        <v>448</v>
      </c>
    </row>
    <row r="215" spans="2:65" s="1" customFormat="1" ht="16.5" customHeight="1">
      <c r="B215" s="28"/>
      <c r="C215" s="125" t="s">
        <v>449</v>
      </c>
      <c r="D215" s="125" t="s">
        <v>124</v>
      </c>
      <c r="E215" s="126" t="s">
        <v>450</v>
      </c>
      <c r="F215" s="127" t="s">
        <v>451</v>
      </c>
      <c r="G215" s="128" t="s">
        <v>137</v>
      </c>
      <c r="H215" s="129">
        <v>0.315</v>
      </c>
      <c r="I215" s="130"/>
      <c r="J215" s="131">
        <f t="shared" si="20"/>
        <v>0</v>
      </c>
      <c r="K215" s="132"/>
      <c r="L215" s="28"/>
      <c r="M215" s="133" t="s">
        <v>1</v>
      </c>
      <c r="N215" s="134" t="s">
        <v>38</v>
      </c>
      <c r="P215" s="135">
        <f t="shared" si="21"/>
        <v>0</v>
      </c>
      <c r="Q215" s="135">
        <v>0</v>
      </c>
      <c r="R215" s="135">
        <f t="shared" si="22"/>
        <v>0</v>
      </c>
      <c r="S215" s="135">
        <v>0</v>
      </c>
      <c r="T215" s="136">
        <f t="shared" si="23"/>
        <v>0</v>
      </c>
      <c r="AR215" s="137" t="s">
        <v>128</v>
      </c>
      <c r="AT215" s="137" t="s">
        <v>124</v>
      </c>
      <c r="AU215" s="137" t="s">
        <v>83</v>
      </c>
      <c r="AY215" s="13" t="s">
        <v>121</v>
      </c>
      <c r="BE215" s="138">
        <f t="shared" si="24"/>
        <v>0</v>
      </c>
      <c r="BF215" s="138">
        <f t="shared" si="25"/>
        <v>0</v>
      </c>
      <c r="BG215" s="138">
        <f t="shared" si="26"/>
        <v>0</v>
      </c>
      <c r="BH215" s="138">
        <f t="shared" si="27"/>
        <v>0</v>
      </c>
      <c r="BI215" s="138">
        <f t="shared" si="28"/>
        <v>0</v>
      </c>
      <c r="BJ215" s="13" t="s">
        <v>81</v>
      </c>
      <c r="BK215" s="138">
        <f t="shared" si="29"/>
        <v>0</v>
      </c>
      <c r="BL215" s="13" t="s">
        <v>128</v>
      </c>
      <c r="BM215" s="137" t="s">
        <v>452</v>
      </c>
    </row>
    <row r="216" spans="2:65" s="11" customFormat="1" ht="22.9" customHeight="1">
      <c r="B216" s="113"/>
      <c r="D216" s="114" t="s">
        <v>72</v>
      </c>
      <c r="E216" s="123" t="s">
        <v>453</v>
      </c>
      <c r="F216" s="123" t="s">
        <v>454</v>
      </c>
      <c r="I216" s="116"/>
      <c r="J216" s="124">
        <f>BK216</f>
        <v>0</v>
      </c>
      <c r="L216" s="113"/>
      <c r="M216" s="118"/>
      <c r="P216" s="119">
        <f>SUM(P217:P234)</f>
        <v>0</v>
      </c>
      <c r="R216" s="119">
        <f>SUM(R217:R234)</f>
        <v>0.39816000000000001</v>
      </c>
      <c r="T216" s="120">
        <f>SUM(T217:T234)</f>
        <v>0.33150000000000002</v>
      </c>
      <c r="AR216" s="114" t="s">
        <v>83</v>
      </c>
      <c r="AT216" s="121" t="s">
        <v>72</v>
      </c>
      <c r="AU216" s="121" t="s">
        <v>81</v>
      </c>
      <c r="AY216" s="114" t="s">
        <v>121</v>
      </c>
      <c r="BK216" s="122">
        <f>SUM(BK217:BK234)</f>
        <v>0</v>
      </c>
    </row>
    <row r="217" spans="2:65" s="1" customFormat="1" ht="16.5" customHeight="1">
      <c r="B217" s="28"/>
      <c r="C217" s="125" t="s">
        <v>455</v>
      </c>
      <c r="D217" s="125" t="s">
        <v>124</v>
      </c>
      <c r="E217" s="126" t="s">
        <v>456</v>
      </c>
      <c r="F217" s="127" t="s">
        <v>457</v>
      </c>
      <c r="G217" s="128" t="s">
        <v>127</v>
      </c>
      <c r="H217" s="129">
        <v>1</v>
      </c>
      <c r="I217" s="130"/>
      <c r="J217" s="131">
        <f t="shared" ref="J217:J234" si="30">ROUND(I217*H217,2)</f>
        <v>0</v>
      </c>
      <c r="K217" s="132"/>
      <c r="L217" s="28"/>
      <c r="M217" s="133" t="s">
        <v>1</v>
      </c>
      <c r="N217" s="134" t="s">
        <v>38</v>
      </c>
      <c r="P217" s="135">
        <f t="shared" ref="P217:P234" si="31">O217*H217</f>
        <v>0</v>
      </c>
      <c r="Q217" s="135">
        <v>0.15668000000000001</v>
      </c>
      <c r="R217" s="135">
        <f t="shared" ref="R217:R234" si="32">Q217*H217</f>
        <v>0.15668000000000001</v>
      </c>
      <c r="S217" s="135">
        <v>0</v>
      </c>
      <c r="T217" s="136">
        <f t="shared" ref="T217:T234" si="33">S217*H217</f>
        <v>0</v>
      </c>
      <c r="AR217" s="137" t="s">
        <v>128</v>
      </c>
      <c r="AT217" s="137" t="s">
        <v>124</v>
      </c>
      <c r="AU217" s="137" t="s">
        <v>83</v>
      </c>
      <c r="AY217" s="13" t="s">
        <v>121</v>
      </c>
      <c r="BE217" s="138">
        <f t="shared" ref="BE217:BE234" si="34">IF(N217="základní",J217,0)</f>
        <v>0</v>
      </c>
      <c r="BF217" s="138">
        <f t="shared" ref="BF217:BF234" si="35">IF(N217="snížená",J217,0)</f>
        <v>0</v>
      </c>
      <c r="BG217" s="138">
        <f t="shared" ref="BG217:BG234" si="36">IF(N217="zákl. přenesená",J217,0)</f>
        <v>0</v>
      </c>
      <c r="BH217" s="138">
        <f t="shared" ref="BH217:BH234" si="37">IF(N217="sníž. přenesená",J217,0)</f>
        <v>0</v>
      </c>
      <c r="BI217" s="138">
        <f t="shared" ref="BI217:BI234" si="38">IF(N217="nulová",J217,0)</f>
        <v>0</v>
      </c>
      <c r="BJ217" s="13" t="s">
        <v>81</v>
      </c>
      <c r="BK217" s="138">
        <f t="shared" ref="BK217:BK234" si="39">ROUND(I217*H217,2)</f>
        <v>0</v>
      </c>
      <c r="BL217" s="13" t="s">
        <v>128</v>
      </c>
      <c r="BM217" s="137" t="s">
        <v>458</v>
      </c>
    </row>
    <row r="218" spans="2:65" s="1" customFormat="1" ht="24.2" customHeight="1">
      <c r="B218" s="28"/>
      <c r="C218" s="125" t="s">
        <v>459</v>
      </c>
      <c r="D218" s="125" t="s">
        <v>124</v>
      </c>
      <c r="E218" s="126" t="s">
        <v>460</v>
      </c>
      <c r="F218" s="127" t="s">
        <v>461</v>
      </c>
      <c r="G218" s="128" t="s">
        <v>132</v>
      </c>
      <c r="H218" s="129">
        <v>1</v>
      </c>
      <c r="I218" s="130"/>
      <c r="J218" s="131">
        <f t="shared" si="30"/>
        <v>0</v>
      </c>
      <c r="K218" s="132"/>
      <c r="L218" s="28"/>
      <c r="M218" s="133" t="s">
        <v>1</v>
      </c>
      <c r="N218" s="134" t="s">
        <v>38</v>
      </c>
      <c r="P218" s="135">
        <f t="shared" si="31"/>
        <v>0</v>
      </c>
      <c r="Q218" s="135">
        <v>0.15304000000000001</v>
      </c>
      <c r="R218" s="135">
        <f t="shared" si="32"/>
        <v>0.15304000000000001</v>
      </c>
      <c r="S218" s="135">
        <v>0</v>
      </c>
      <c r="T218" s="136">
        <f t="shared" si="33"/>
        <v>0</v>
      </c>
      <c r="AR218" s="137" t="s">
        <v>128</v>
      </c>
      <c r="AT218" s="137" t="s">
        <v>124</v>
      </c>
      <c r="AU218" s="137" t="s">
        <v>83</v>
      </c>
      <c r="AY218" s="13" t="s">
        <v>121</v>
      </c>
      <c r="BE218" s="138">
        <f t="shared" si="34"/>
        <v>0</v>
      </c>
      <c r="BF218" s="138">
        <f t="shared" si="35"/>
        <v>0</v>
      </c>
      <c r="BG218" s="138">
        <f t="shared" si="36"/>
        <v>0</v>
      </c>
      <c r="BH218" s="138">
        <f t="shared" si="37"/>
        <v>0</v>
      </c>
      <c r="BI218" s="138">
        <f t="shared" si="38"/>
        <v>0</v>
      </c>
      <c r="BJ218" s="13" t="s">
        <v>81</v>
      </c>
      <c r="BK218" s="138">
        <f t="shared" si="39"/>
        <v>0</v>
      </c>
      <c r="BL218" s="13" t="s">
        <v>128</v>
      </c>
      <c r="BM218" s="137" t="s">
        <v>462</v>
      </c>
    </row>
    <row r="219" spans="2:65" s="1" customFormat="1" ht="16.5" customHeight="1">
      <c r="B219" s="28"/>
      <c r="C219" s="125" t="s">
        <v>463</v>
      </c>
      <c r="D219" s="125" t="s">
        <v>124</v>
      </c>
      <c r="E219" s="126" t="s">
        <v>464</v>
      </c>
      <c r="F219" s="127" t="s">
        <v>465</v>
      </c>
      <c r="G219" s="128" t="s">
        <v>127</v>
      </c>
      <c r="H219" s="129">
        <v>2</v>
      </c>
      <c r="I219" s="130"/>
      <c r="J219" s="131">
        <f t="shared" si="30"/>
        <v>0</v>
      </c>
      <c r="K219" s="132"/>
      <c r="L219" s="28"/>
      <c r="M219" s="133" t="s">
        <v>1</v>
      </c>
      <c r="N219" s="134" t="s">
        <v>38</v>
      </c>
      <c r="P219" s="135">
        <f t="shared" si="31"/>
        <v>0</v>
      </c>
      <c r="Q219" s="135">
        <v>0</v>
      </c>
      <c r="R219" s="135">
        <f t="shared" si="32"/>
        <v>0</v>
      </c>
      <c r="S219" s="135">
        <v>0.06</v>
      </c>
      <c r="T219" s="136">
        <f t="shared" si="33"/>
        <v>0.12</v>
      </c>
      <c r="AR219" s="137" t="s">
        <v>128</v>
      </c>
      <c r="AT219" s="137" t="s">
        <v>124</v>
      </c>
      <c r="AU219" s="137" t="s">
        <v>83</v>
      </c>
      <c r="AY219" s="13" t="s">
        <v>121</v>
      </c>
      <c r="BE219" s="138">
        <f t="shared" si="34"/>
        <v>0</v>
      </c>
      <c r="BF219" s="138">
        <f t="shared" si="35"/>
        <v>0</v>
      </c>
      <c r="BG219" s="138">
        <f t="shared" si="36"/>
        <v>0</v>
      </c>
      <c r="BH219" s="138">
        <f t="shared" si="37"/>
        <v>0</v>
      </c>
      <c r="BI219" s="138">
        <f t="shared" si="38"/>
        <v>0</v>
      </c>
      <c r="BJ219" s="13" t="s">
        <v>81</v>
      </c>
      <c r="BK219" s="138">
        <f t="shared" si="39"/>
        <v>0</v>
      </c>
      <c r="BL219" s="13" t="s">
        <v>128</v>
      </c>
      <c r="BM219" s="137" t="s">
        <v>466</v>
      </c>
    </row>
    <row r="220" spans="2:65" s="1" customFormat="1" ht="16.5" customHeight="1">
      <c r="B220" s="28"/>
      <c r="C220" s="125" t="s">
        <v>467</v>
      </c>
      <c r="D220" s="125" t="s">
        <v>124</v>
      </c>
      <c r="E220" s="126" t="s">
        <v>468</v>
      </c>
      <c r="F220" s="127" t="s">
        <v>469</v>
      </c>
      <c r="G220" s="128" t="s">
        <v>127</v>
      </c>
      <c r="H220" s="129">
        <v>2</v>
      </c>
      <c r="I220" s="130"/>
      <c r="J220" s="131">
        <f t="shared" si="30"/>
        <v>0</v>
      </c>
      <c r="K220" s="132"/>
      <c r="L220" s="28"/>
      <c r="M220" s="133" t="s">
        <v>1</v>
      </c>
      <c r="N220" s="134" t="s">
        <v>38</v>
      </c>
      <c r="P220" s="135">
        <f t="shared" si="31"/>
        <v>0</v>
      </c>
      <c r="Q220" s="135">
        <v>0</v>
      </c>
      <c r="R220" s="135">
        <f t="shared" si="32"/>
        <v>0</v>
      </c>
      <c r="S220" s="135">
        <v>0.06</v>
      </c>
      <c r="T220" s="136">
        <f t="shared" si="33"/>
        <v>0.12</v>
      </c>
      <c r="AR220" s="137" t="s">
        <v>128</v>
      </c>
      <c r="AT220" s="137" t="s">
        <v>124</v>
      </c>
      <c r="AU220" s="137" t="s">
        <v>83</v>
      </c>
      <c r="AY220" s="13" t="s">
        <v>121</v>
      </c>
      <c r="BE220" s="138">
        <f t="shared" si="34"/>
        <v>0</v>
      </c>
      <c r="BF220" s="138">
        <f t="shared" si="35"/>
        <v>0</v>
      </c>
      <c r="BG220" s="138">
        <f t="shared" si="36"/>
        <v>0</v>
      </c>
      <c r="BH220" s="138">
        <f t="shared" si="37"/>
        <v>0</v>
      </c>
      <c r="BI220" s="138">
        <f t="shared" si="38"/>
        <v>0</v>
      </c>
      <c r="BJ220" s="13" t="s">
        <v>81</v>
      </c>
      <c r="BK220" s="138">
        <f t="shared" si="39"/>
        <v>0</v>
      </c>
      <c r="BL220" s="13" t="s">
        <v>128</v>
      </c>
      <c r="BM220" s="137" t="s">
        <v>470</v>
      </c>
    </row>
    <row r="221" spans="2:65" s="1" customFormat="1" ht="16.5" customHeight="1">
      <c r="B221" s="28"/>
      <c r="C221" s="125" t="s">
        <v>471</v>
      </c>
      <c r="D221" s="125" t="s">
        <v>124</v>
      </c>
      <c r="E221" s="126" t="s">
        <v>472</v>
      </c>
      <c r="F221" s="127" t="s">
        <v>473</v>
      </c>
      <c r="G221" s="128" t="s">
        <v>127</v>
      </c>
      <c r="H221" s="129">
        <v>2</v>
      </c>
      <c r="I221" s="130"/>
      <c r="J221" s="131">
        <f t="shared" si="30"/>
        <v>0</v>
      </c>
      <c r="K221" s="132"/>
      <c r="L221" s="28"/>
      <c r="M221" s="133" t="s">
        <v>1</v>
      </c>
      <c r="N221" s="134" t="s">
        <v>38</v>
      </c>
      <c r="P221" s="135">
        <f t="shared" si="31"/>
        <v>0</v>
      </c>
      <c r="Q221" s="135">
        <v>7.5000000000000002E-4</v>
      </c>
      <c r="R221" s="135">
        <f t="shared" si="32"/>
        <v>1.5E-3</v>
      </c>
      <c r="S221" s="135">
        <v>0</v>
      </c>
      <c r="T221" s="136">
        <f t="shared" si="33"/>
        <v>0</v>
      </c>
      <c r="AR221" s="137" t="s">
        <v>128</v>
      </c>
      <c r="AT221" s="137" t="s">
        <v>124</v>
      </c>
      <c r="AU221" s="137" t="s">
        <v>83</v>
      </c>
      <c r="AY221" s="13" t="s">
        <v>121</v>
      </c>
      <c r="BE221" s="138">
        <f t="shared" si="34"/>
        <v>0</v>
      </c>
      <c r="BF221" s="138">
        <f t="shared" si="35"/>
        <v>0</v>
      </c>
      <c r="BG221" s="138">
        <f t="shared" si="36"/>
        <v>0</v>
      </c>
      <c r="BH221" s="138">
        <f t="shared" si="37"/>
        <v>0</v>
      </c>
      <c r="BI221" s="138">
        <f t="shared" si="38"/>
        <v>0</v>
      </c>
      <c r="BJ221" s="13" t="s">
        <v>81</v>
      </c>
      <c r="BK221" s="138">
        <f t="shared" si="39"/>
        <v>0</v>
      </c>
      <c r="BL221" s="13" t="s">
        <v>128</v>
      </c>
      <c r="BM221" s="137" t="s">
        <v>474</v>
      </c>
    </row>
    <row r="222" spans="2:65" s="1" customFormat="1" ht="16.5" customHeight="1">
      <c r="B222" s="28"/>
      <c r="C222" s="125" t="s">
        <v>475</v>
      </c>
      <c r="D222" s="125" t="s">
        <v>124</v>
      </c>
      <c r="E222" s="126" t="s">
        <v>476</v>
      </c>
      <c r="F222" s="127" t="s">
        <v>477</v>
      </c>
      <c r="G222" s="128" t="s">
        <v>132</v>
      </c>
      <c r="H222" s="129">
        <v>2</v>
      </c>
      <c r="I222" s="130"/>
      <c r="J222" s="131">
        <f t="shared" si="30"/>
        <v>0</v>
      </c>
      <c r="K222" s="132"/>
      <c r="L222" s="28"/>
      <c r="M222" s="133" t="s">
        <v>1</v>
      </c>
      <c r="N222" s="134" t="s">
        <v>38</v>
      </c>
      <c r="P222" s="135">
        <f t="shared" si="31"/>
        <v>0</v>
      </c>
      <c r="Q222" s="135">
        <v>0</v>
      </c>
      <c r="R222" s="135">
        <f t="shared" si="32"/>
        <v>0</v>
      </c>
      <c r="S222" s="135">
        <v>0</v>
      </c>
      <c r="T222" s="136">
        <f t="shared" si="33"/>
        <v>0</v>
      </c>
      <c r="AR222" s="137" t="s">
        <v>128</v>
      </c>
      <c r="AT222" s="137" t="s">
        <v>124</v>
      </c>
      <c r="AU222" s="137" t="s">
        <v>83</v>
      </c>
      <c r="AY222" s="13" t="s">
        <v>121</v>
      </c>
      <c r="BE222" s="138">
        <f t="shared" si="34"/>
        <v>0</v>
      </c>
      <c r="BF222" s="138">
        <f t="shared" si="35"/>
        <v>0</v>
      </c>
      <c r="BG222" s="138">
        <f t="shared" si="36"/>
        <v>0</v>
      </c>
      <c r="BH222" s="138">
        <f t="shared" si="37"/>
        <v>0</v>
      </c>
      <c r="BI222" s="138">
        <f t="shared" si="38"/>
        <v>0</v>
      </c>
      <c r="BJ222" s="13" t="s">
        <v>81</v>
      </c>
      <c r="BK222" s="138">
        <f t="shared" si="39"/>
        <v>0</v>
      </c>
      <c r="BL222" s="13" t="s">
        <v>128</v>
      </c>
      <c r="BM222" s="137" t="s">
        <v>478</v>
      </c>
    </row>
    <row r="223" spans="2:65" s="1" customFormat="1" ht="16.5" customHeight="1">
      <c r="B223" s="28"/>
      <c r="C223" s="125" t="s">
        <v>479</v>
      </c>
      <c r="D223" s="125" t="s">
        <v>124</v>
      </c>
      <c r="E223" s="126" t="s">
        <v>480</v>
      </c>
      <c r="F223" s="127" t="s">
        <v>481</v>
      </c>
      <c r="G223" s="128" t="s">
        <v>127</v>
      </c>
      <c r="H223" s="129">
        <v>1</v>
      </c>
      <c r="I223" s="130"/>
      <c r="J223" s="131">
        <f t="shared" si="30"/>
        <v>0</v>
      </c>
      <c r="K223" s="132"/>
      <c r="L223" s="28"/>
      <c r="M223" s="133" t="s">
        <v>1</v>
      </c>
      <c r="N223" s="134" t="s">
        <v>38</v>
      </c>
      <c r="P223" s="135">
        <f t="shared" si="31"/>
        <v>0</v>
      </c>
      <c r="Q223" s="135">
        <v>6.9999999999999994E-5</v>
      </c>
      <c r="R223" s="135">
        <f t="shared" si="32"/>
        <v>6.9999999999999994E-5</v>
      </c>
      <c r="S223" s="135">
        <v>4.4999999999999997E-3</v>
      </c>
      <c r="T223" s="136">
        <f t="shared" si="33"/>
        <v>4.4999999999999997E-3</v>
      </c>
      <c r="AR223" s="137" t="s">
        <v>128</v>
      </c>
      <c r="AT223" s="137" t="s">
        <v>124</v>
      </c>
      <c r="AU223" s="137" t="s">
        <v>83</v>
      </c>
      <c r="AY223" s="13" t="s">
        <v>121</v>
      </c>
      <c r="BE223" s="138">
        <f t="shared" si="34"/>
        <v>0</v>
      </c>
      <c r="BF223" s="138">
        <f t="shared" si="35"/>
        <v>0</v>
      </c>
      <c r="BG223" s="138">
        <f t="shared" si="36"/>
        <v>0</v>
      </c>
      <c r="BH223" s="138">
        <f t="shared" si="37"/>
        <v>0</v>
      </c>
      <c r="BI223" s="138">
        <f t="shared" si="38"/>
        <v>0</v>
      </c>
      <c r="BJ223" s="13" t="s">
        <v>81</v>
      </c>
      <c r="BK223" s="138">
        <f t="shared" si="39"/>
        <v>0</v>
      </c>
      <c r="BL223" s="13" t="s">
        <v>128</v>
      </c>
      <c r="BM223" s="137" t="s">
        <v>482</v>
      </c>
    </row>
    <row r="224" spans="2:65" s="1" customFormat="1" ht="16.5" customHeight="1">
      <c r="B224" s="28"/>
      <c r="C224" s="125" t="s">
        <v>483</v>
      </c>
      <c r="D224" s="125" t="s">
        <v>124</v>
      </c>
      <c r="E224" s="126" t="s">
        <v>484</v>
      </c>
      <c r="F224" s="127" t="s">
        <v>485</v>
      </c>
      <c r="G224" s="128" t="s">
        <v>127</v>
      </c>
      <c r="H224" s="129">
        <v>1</v>
      </c>
      <c r="I224" s="130"/>
      <c r="J224" s="131">
        <f t="shared" si="30"/>
        <v>0</v>
      </c>
      <c r="K224" s="132"/>
      <c r="L224" s="28"/>
      <c r="M224" s="133" t="s">
        <v>1</v>
      </c>
      <c r="N224" s="134" t="s">
        <v>38</v>
      </c>
      <c r="P224" s="135">
        <f t="shared" si="31"/>
        <v>0</v>
      </c>
      <c r="Q224" s="135">
        <v>6.9999999999999994E-5</v>
      </c>
      <c r="R224" s="135">
        <f t="shared" si="32"/>
        <v>6.9999999999999994E-5</v>
      </c>
      <c r="S224" s="135">
        <v>2.1000000000000001E-2</v>
      </c>
      <c r="T224" s="136">
        <f t="shared" si="33"/>
        <v>2.1000000000000001E-2</v>
      </c>
      <c r="AR224" s="137" t="s">
        <v>128</v>
      </c>
      <c r="AT224" s="137" t="s">
        <v>124</v>
      </c>
      <c r="AU224" s="137" t="s">
        <v>83</v>
      </c>
      <c r="AY224" s="13" t="s">
        <v>121</v>
      </c>
      <c r="BE224" s="138">
        <f t="shared" si="34"/>
        <v>0</v>
      </c>
      <c r="BF224" s="138">
        <f t="shared" si="35"/>
        <v>0</v>
      </c>
      <c r="BG224" s="138">
        <f t="shared" si="36"/>
        <v>0</v>
      </c>
      <c r="BH224" s="138">
        <f t="shared" si="37"/>
        <v>0</v>
      </c>
      <c r="BI224" s="138">
        <f t="shared" si="38"/>
        <v>0</v>
      </c>
      <c r="BJ224" s="13" t="s">
        <v>81</v>
      </c>
      <c r="BK224" s="138">
        <f t="shared" si="39"/>
        <v>0</v>
      </c>
      <c r="BL224" s="13" t="s">
        <v>128</v>
      </c>
      <c r="BM224" s="137" t="s">
        <v>486</v>
      </c>
    </row>
    <row r="225" spans="2:65" s="1" customFormat="1" ht="16.5" customHeight="1">
      <c r="B225" s="28"/>
      <c r="C225" s="125" t="s">
        <v>487</v>
      </c>
      <c r="D225" s="125" t="s">
        <v>124</v>
      </c>
      <c r="E225" s="126" t="s">
        <v>488</v>
      </c>
      <c r="F225" s="127" t="s">
        <v>489</v>
      </c>
      <c r="G225" s="128" t="s">
        <v>127</v>
      </c>
      <c r="H225" s="129">
        <v>3</v>
      </c>
      <c r="I225" s="130"/>
      <c r="J225" s="131">
        <f t="shared" si="30"/>
        <v>0</v>
      </c>
      <c r="K225" s="132"/>
      <c r="L225" s="28"/>
      <c r="M225" s="133" t="s">
        <v>1</v>
      </c>
      <c r="N225" s="134" t="s">
        <v>38</v>
      </c>
      <c r="P225" s="135">
        <f t="shared" si="31"/>
        <v>0</v>
      </c>
      <c r="Q225" s="135">
        <v>6.9999999999999994E-5</v>
      </c>
      <c r="R225" s="135">
        <f t="shared" si="32"/>
        <v>2.0999999999999998E-4</v>
      </c>
      <c r="S225" s="135">
        <v>2.1999999999999999E-2</v>
      </c>
      <c r="T225" s="136">
        <f t="shared" si="33"/>
        <v>6.6000000000000003E-2</v>
      </c>
      <c r="AR225" s="137" t="s">
        <v>128</v>
      </c>
      <c r="AT225" s="137" t="s">
        <v>124</v>
      </c>
      <c r="AU225" s="137" t="s">
        <v>83</v>
      </c>
      <c r="AY225" s="13" t="s">
        <v>121</v>
      </c>
      <c r="BE225" s="138">
        <f t="shared" si="34"/>
        <v>0</v>
      </c>
      <c r="BF225" s="138">
        <f t="shared" si="35"/>
        <v>0</v>
      </c>
      <c r="BG225" s="138">
        <f t="shared" si="36"/>
        <v>0</v>
      </c>
      <c r="BH225" s="138">
        <f t="shared" si="37"/>
        <v>0</v>
      </c>
      <c r="BI225" s="138">
        <f t="shared" si="38"/>
        <v>0</v>
      </c>
      <c r="BJ225" s="13" t="s">
        <v>81</v>
      </c>
      <c r="BK225" s="138">
        <f t="shared" si="39"/>
        <v>0</v>
      </c>
      <c r="BL225" s="13" t="s">
        <v>128</v>
      </c>
      <c r="BM225" s="137" t="s">
        <v>490</v>
      </c>
    </row>
    <row r="226" spans="2:65" s="1" customFormat="1" ht="16.5" customHeight="1">
      <c r="B226" s="28"/>
      <c r="C226" s="125" t="s">
        <v>491</v>
      </c>
      <c r="D226" s="125" t="s">
        <v>124</v>
      </c>
      <c r="E226" s="126" t="s">
        <v>492</v>
      </c>
      <c r="F226" s="127" t="s">
        <v>493</v>
      </c>
      <c r="G226" s="128" t="s">
        <v>127</v>
      </c>
      <c r="H226" s="129">
        <v>1</v>
      </c>
      <c r="I226" s="130"/>
      <c r="J226" s="131">
        <f t="shared" si="30"/>
        <v>0</v>
      </c>
      <c r="K226" s="132"/>
      <c r="L226" s="28"/>
      <c r="M226" s="133" t="s">
        <v>1</v>
      </c>
      <c r="N226" s="134" t="s">
        <v>38</v>
      </c>
      <c r="P226" s="135">
        <f t="shared" si="31"/>
        <v>0</v>
      </c>
      <c r="Q226" s="135">
        <v>2.1000000000000001E-4</v>
      </c>
      <c r="R226" s="135">
        <f t="shared" si="32"/>
        <v>2.1000000000000001E-4</v>
      </c>
      <c r="S226" s="135">
        <v>0</v>
      </c>
      <c r="T226" s="136">
        <f t="shared" si="33"/>
        <v>0</v>
      </c>
      <c r="AR226" s="137" t="s">
        <v>128</v>
      </c>
      <c r="AT226" s="137" t="s">
        <v>124</v>
      </c>
      <c r="AU226" s="137" t="s">
        <v>83</v>
      </c>
      <c r="AY226" s="13" t="s">
        <v>121</v>
      </c>
      <c r="BE226" s="138">
        <f t="shared" si="34"/>
        <v>0</v>
      </c>
      <c r="BF226" s="138">
        <f t="shared" si="35"/>
        <v>0</v>
      </c>
      <c r="BG226" s="138">
        <f t="shared" si="36"/>
        <v>0</v>
      </c>
      <c r="BH226" s="138">
        <f t="shared" si="37"/>
        <v>0</v>
      </c>
      <c r="BI226" s="138">
        <f t="shared" si="38"/>
        <v>0</v>
      </c>
      <c r="BJ226" s="13" t="s">
        <v>81</v>
      </c>
      <c r="BK226" s="138">
        <f t="shared" si="39"/>
        <v>0</v>
      </c>
      <c r="BL226" s="13" t="s">
        <v>128</v>
      </c>
      <c r="BM226" s="137" t="s">
        <v>494</v>
      </c>
    </row>
    <row r="227" spans="2:65" s="1" customFormat="1" ht="16.5" customHeight="1">
      <c r="B227" s="28"/>
      <c r="C227" s="125" t="s">
        <v>495</v>
      </c>
      <c r="D227" s="125" t="s">
        <v>124</v>
      </c>
      <c r="E227" s="126" t="s">
        <v>496</v>
      </c>
      <c r="F227" s="127" t="s">
        <v>497</v>
      </c>
      <c r="G227" s="128" t="s">
        <v>127</v>
      </c>
      <c r="H227" s="129">
        <v>1</v>
      </c>
      <c r="I227" s="130"/>
      <c r="J227" s="131">
        <f t="shared" si="30"/>
        <v>0</v>
      </c>
      <c r="K227" s="132"/>
      <c r="L227" s="28"/>
      <c r="M227" s="133" t="s">
        <v>1</v>
      </c>
      <c r="N227" s="134" t="s">
        <v>38</v>
      </c>
      <c r="P227" s="135">
        <f t="shared" si="31"/>
        <v>0</v>
      </c>
      <c r="Q227" s="135">
        <v>5.5000000000000003E-4</v>
      </c>
      <c r="R227" s="135">
        <f t="shared" si="32"/>
        <v>5.5000000000000003E-4</v>
      </c>
      <c r="S227" s="135">
        <v>0</v>
      </c>
      <c r="T227" s="136">
        <f t="shared" si="33"/>
        <v>0</v>
      </c>
      <c r="AR227" s="137" t="s">
        <v>128</v>
      </c>
      <c r="AT227" s="137" t="s">
        <v>124</v>
      </c>
      <c r="AU227" s="137" t="s">
        <v>83</v>
      </c>
      <c r="AY227" s="13" t="s">
        <v>121</v>
      </c>
      <c r="BE227" s="138">
        <f t="shared" si="34"/>
        <v>0</v>
      </c>
      <c r="BF227" s="138">
        <f t="shared" si="35"/>
        <v>0</v>
      </c>
      <c r="BG227" s="138">
        <f t="shared" si="36"/>
        <v>0</v>
      </c>
      <c r="BH227" s="138">
        <f t="shared" si="37"/>
        <v>0</v>
      </c>
      <c r="BI227" s="138">
        <f t="shared" si="38"/>
        <v>0</v>
      </c>
      <c r="BJ227" s="13" t="s">
        <v>81</v>
      </c>
      <c r="BK227" s="138">
        <f t="shared" si="39"/>
        <v>0</v>
      </c>
      <c r="BL227" s="13" t="s">
        <v>128</v>
      </c>
      <c r="BM227" s="137" t="s">
        <v>498</v>
      </c>
    </row>
    <row r="228" spans="2:65" s="1" customFormat="1" ht="21.75" customHeight="1">
      <c r="B228" s="28"/>
      <c r="C228" s="125" t="s">
        <v>499</v>
      </c>
      <c r="D228" s="125" t="s">
        <v>124</v>
      </c>
      <c r="E228" s="126" t="s">
        <v>500</v>
      </c>
      <c r="F228" s="127" t="s">
        <v>501</v>
      </c>
      <c r="G228" s="128" t="s">
        <v>132</v>
      </c>
      <c r="H228" s="129">
        <v>1</v>
      </c>
      <c r="I228" s="130"/>
      <c r="J228" s="131">
        <f t="shared" si="30"/>
        <v>0</v>
      </c>
      <c r="K228" s="132"/>
      <c r="L228" s="28"/>
      <c r="M228" s="133" t="s">
        <v>1</v>
      </c>
      <c r="N228" s="134" t="s">
        <v>38</v>
      </c>
      <c r="P228" s="135">
        <f t="shared" si="31"/>
        <v>0</v>
      </c>
      <c r="Q228" s="135">
        <v>3.2799999999999999E-3</v>
      </c>
      <c r="R228" s="135">
        <f t="shared" si="32"/>
        <v>3.2799999999999999E-3</v>
      </c>
      <c r="S228" s="135">
        <v>0</v>
      </c>
      <c r="T228" s="136">
        <f t="shared" si="33"/>
        <v>0</v>
      </c>
      <c r="AR228" s="137" t="s">
        <v>128</v>
      </c>
      <c r="AT228" s="137" t="s">
        <v>124</v>
      </c>
      <c r="AU228" s="137" t="s">
        <v>83</v>
      </c>
      <c r="AY228" s="13" t="s">
        <v>121</v>
      </c>
      <c r="BE228" s="138">
        <f t="shared" si="34"/>
        <v>0</v>
      </c>
      <c r="BF228" s="138">
        <f t="shared" si="35"/>
        <v>0</v>
      </c>
      <c r="BG228" s="138">
        <f t="shared" si="36"/>
        <v>0</v>
      </c>
      <c r="BH228" s="138">
        <f t="shared" si="37"/>
        <v>0</v>
      </c>
      <c r="BI228" s="138">
        <f t="shared" si="38"/>
        <v>0</v>
      </c>
      <c r="BJ228" s="13" t="s">
        <v>81</v>
      </c>
      <c r="BK228" s="138">
        <f t="shared" si="39"/>
        <v>0</v>
      </c>
      <c r="BL228" s="13" t="s">
        <v>128</v>
      </c>
      <c r="BM228" s="137" t="s">
        <v>502</v>
      </c>
    </row>
    <row r="229" spans="2:65" s="1" customFormat="1" ht="21.75" customHeight="1">
      <c r="B229" s="28"/>
      <c r="C229" s="125" t="s">
        <v>503</v>
      </c>
      <c r="D229" s="125" t="s">
        <v>124</v>
      </c>
      <c r="E229" s="126" t="s">
        <v>504</v>
      </c>
      <c r="F229" s="127" t="s">
        <v>505</v>
      </c>
      <c r="G229" s="128" t="s">
        <v>132</v>
      </c>
      <c r="H229" s="129">
        <v>1</v>
      </c>
      <c r="I229" s="130"/>
      <c r="J229" s="131">
        <f t="shared" si="30"/>
        <v>0</v>
      </c>
      <c r="K229" s="132"/>
      <c r="L229" s="28"/>
      <c r="M229" s="133" t="s">
        <v>1</v>
      </c>
      <c r="N229" s="134" t="s">
        <v>38</v>
      </c>
      <c r="P229" s="135">
        <f t="shared" si="31"/>
        <v>0</v>
      </c>
      <c r="Q229" s="135">
        <v>7.8799999999999999E-3</v>
      </c>
      <c r="R229" s="135">
        <f t="shared" si="32"/>
        <v>7.8799999999999999E-3</v>
      </c>
      <c r="S229" s="135">
        <v>0</v>
      </c>
      <c r="T229" s="136">
        <f t="shared" si="33"/>
        <v>0</v>
      </c>
      <c r="AR229" s="137" t="s">
        <v>128</v>
      </c>
      <c r="AT229" s="137" t="s">
        <v>124</v>
      </c>
      <c r="AU229" s="137" t="s">
        <v>83</v>
      </c>
      <c r="AY229" s="13" t="s">
        <v>121</v>
      </c>
      <c r="BE229" s="138">
        <f t="shared" si="34"/>
        <v>0</v>
      </c>
      <c r="BF229" s="138">
        <f t="shared" si="35"/>
        <v>0</v>
      </c>
      <c r="BG229" s="138">
        <f t="shared" si="36"/>
        <v>0</v>
      </c>
      <c r="BH229" s="138">
        <f t="shared" si="37"/>
        <v>0</v>
      </c>
      <c r="BI229" s="138">
        <f t="shared" si="38"/>
        <v>0</v>
      </c>
      <c r="BJ229" s="13" t="s">
        <v>81</v>
      </c>
      <c r="BK229" s="138">
        <f t="shared" si="39"/>
        <v>0</v>
      </c>
      <c r="BL229" s="13" t="s">
        <v>128</v>
      </c>
      <c r="BM229" s="137" t="s">
        <v>506</v>
      </c>
    </row>
    <row r="230" spans="2:65" s="1" customFormat="1" ht="21.75" customHeight="1">
      <c r="B230" s="28"/>
      <c r="C230" s="125" t="s">
        <v>507</v>
      </c>
      <c r="D230" s="125" t="s">
        <v>124</v>
      </c>
      <c r="E230" s="126" t="s">
        <v>508</v>
      </c>
      <c r="F230" s="127" t="s">
        <v>509</v>
      </c>
      <c r="G230" s="128" t="s">
        <v>132</v>
      </c>
      <c r="H230" s="129">
        <v>1</v>
      </c>
      <c r="I230" s="130"/>
      <c r="J230" s="131">
        <f t="shared" si="30"/>
        <v>0</v>
      </c>
      <c r="K230" s="132"/>
      <c r="L230" s="28"/>
      <c r="M230" s="133" t="s">
        <v>1</v>
      </c>
      <c r="N230" s="134" t="s">
        <v>38</v>
      </c>
      <c r="P230" s="135">
        <f t="shared" si="31"/>
        <v>0</v>
      </c>
      <c r="Q230" s="135">
        <v>3.3899999999999998E-3</v>
      </c>
      <c r="R230" s="135">
        <f t="shared" si="32"/>
        <v>3.3899999999999998E-3</v>
      </c>
      <c r="S230" s="135">
        <v>0</v>
      </c>
      <c r="T230" s="136">
        <f t="shared" si="33"/>
        <v>0</v>
      </c>
      <c r="AR230" s="137" t="s">
        <v>128</v>
      </c>
      <c r="AT230" s="137" t="s">
        <v>124</v>
      </c>
      <c r="AU230" s="137" t="s">
        <v>83</v>
      </c>
      <c r="AY230" s="13" t="s">
        <v>121</v>
      </c>
      <c r="BE230" s="138">
        <f t="shared" si="34"/>
        <v>0</v>
      </c>
      <c r="BF230" s="138">
        <f t="shared" si="35"/>
        <v>0</v>
      </c>
      <c r="BG230" s="138">
        <f t="shared" si="36"/>
        <v>0</v>
      </c>
      <c r="BH230" s="138">
        <f t="shared" si="37"/>
        <v>0</v>
      </c>
      <c r="BI230" s="138">
        <f t="shared" si="38"/>
        <v>0</v>
      </c>
      <c r="BJ230" s="13" t="s">
        <v>81</v>
      </c>
      <c r="BK230" s="138">
        <f t="shared" si="39"/>
        <v>0</v>
      </c>
      <c r="BL230" s="13" t="s">
        <v>128</v>
      </c>
      <c r="BM230" s="137" t="s">
        <v>510</v>
      </c>
    </row>
    <row r="231" spans="2:65" s="1" customFormat="1" ht="21.75" customHeight="1">
      <c r="B231" s="28"/>
      <c r="C231" s="125" t="s">
        <v>511</v>
      </c>
      <c r="D231" s="125" t="s">
        <v>124</v>
      </c>
      <c r="E231" s="126" t="s">
        <v>512</v>
      </c>
      <c r="F231" s="127" t="s">
        <v>513</v>
      </c>
      <c r="G231" s="128" t="s">
        <v>132</v>
      </c>
      <c r="H231" s="129">
        <v>1</v>
      </c>
      <c r="I231" s="130"/>
      <c r="J231" s="131">
        <f t="shared" si="30"/>
        <v>0</v>
      </c>
      <c r="K231" s="132"/>
      <c r="L231" s="28"/>
      <c r="M231" s="133" t="s">
        <v>1</v>
      </c>
      <c r="N231" s="134" t="s">
        <v>38</v>
      </c>
      <c r="P231" s="135">
        <f t="shared" si="31"/>
        <v>0</v>
      </c>
      <c r="Q231" s="135">
        <v>1.7819999999999999E-2</v>
      </c>
      <c r="R231" s="135">
        <f t="shared" si="32"/>
        <v>1.7819999999999999E-2</v>
      </c>
      <c r="S231" s="135">
        <v>0</v>
      </c>
      <c r="T231" s="136">
        <f t="shared" si="33"/>
        <v>0</v>
      </c>
      <c r="AR231" s="137" t="s">
        <v>128</v>
      </c>
      <c r="AT231" s="137" t="s">
        <v>124</v>
      </c>
      <c r="AU231" s="137" t="s">
        <v>83</v>
      </c>
      <c r="AY231" s="13" t="s">
        <v>121</v>
      </c>
      <c r="BE231" s="138">
        <f t="shared" si="34"/>
        <v>0</v>
      </c>
      <c r="BF231" s="138">
        <f t="shared" si="35"/>
        <v>0</v>
      </c>
      <c r="BG231" s="138">
        <f t="shared" si="36"/>
        <v>0</v>
      </c>
      <c r="BH231" s="138">
        <f t="shared" si="37"/>
        <v>0</v>
      </c>
      <c r="BI231" s="138">
        <f t="shared" si="38"/>
        <v>0</v>
      </c>
      <c r="BJ231" s="13" t="s">
        <v>81</v>
      </c>
      <c r="BK231" s="138">
        <f t="shared" si="39"/>
        <v>0</v>
      </c>
      <c r="BL231" s="13" t="s">
        <v>128</v>
      </c>
      <c r="BM231" s="137" t="s">
        <v>514</v>
      </c>
    </row>
    <row r="232" spans="2:65" s="1" customFormat="1" ht="21.75" customHeight="1">
      <c r="B232" s="28"/>
      <c r="C232" s="125" t="s">
        <v>515</v>
      </c>
      <c r="D232" s="125" t="s">
        <v>124</v>
      </c>
      <c r="E232" s="126" t="s">
        <v>516</v>
      </c>
      <c r="F232" s="127" t="s">
        <v>517</v>
      </c>
      <c r="G232" s="128" t="s">
        <v>132</v>
      </c>
      <c r="H232" s="129">
        <v>2</v>
      </c>
      <c r="I232" s="130"/>
      <c r="J232" s="131">
        <f t="shared" si="30"/>
        <v>0</v>
      </c>
      <c r="K232" s="132"/>
      <c r="L232" s="28"/>
      <c r="M232" s="133" t="s">
        <v>1</v>
      </c>
      <c r="N232" s="134" t="s">
        <v>38</v>
      </c>
      <c r="P232" s="135">
        <f t="shared" si="31"/>
        <v>0</v>
      </c>
      <c r="Q232" s="135">
        <v>1.7819999999999999E-2</v>
      </c>
      <c r="R232" s="135">
        <f t="shared" si="32"/>
        <v>3.5639999999999998E-2</v>
      </c>
      <c r="S232" s="135">
        <v>0</v>
      </c>
      <c r="T232" s="136">
        <f t="shared" si="33"/>
        <v>0</v>
      </c>
      <c r="AR232" s="137" t="s">
        <v>128</v>
      </c>
      <c r="AT232" s="137" t="s">
        <v>124</v>
      </c>
      <c r="AU232" s="137" t="s">
        <v>83</v>
      </c>
      <c r="AY232" s="13" t="s">
        <v>121</v>
      </c>
      <c r="BE232" s="138">
        <f t="shared" si="34"/>
        <v>0</v>
      </c>
      <c r="BF232" s="138">
        <f t="shared" si="35"/>
        <v>0</v>
      </c>
      <c r="BG232" s="138">
        <f t="shared" si="36"/>
        <v>0</v>
      </c>
      <c r="BH232" s="138">
        <f t="shared" si="37"/>
        <v>0</v>
      </c>
      <c r="BI232" s="138">
        <f t="shared" si="38"/>
        <v>0</v>
      </c>
      <c r="BJ232" s="13" t="s">
        <v>81</v>
      </c>
      <c r="BK232" s="138">
        <f t="shared" si="39"/>
        <v>0</v>
      </c>
      <c r="BL232" s="13" t="s">
        <v>128</v>
      </c>
      <c r="BM232" s="137" t="s">
        <v>518</v>
      </c>
    </row>
    <row r="233" spans="2:65" s="1" customFormat="1" ht="21.75" customHeight="1">
      <c r="B233" s="28"/>
      <c r="C233" s="125" t="s">
        <v>519</v>
      </c>
      <c r="D233" s="125" t="s">
        <v>124</v>
      </c>
      <c r="E233" s="126" t="s">
        <v>520</v>
      </c>
      <c r="F233" s="127" t="s">
        <v>513</v>
      </c>
      <c r="G233" s="128" t="s">
        <v>132</v>
      </c>
      <c r="H233" s="129">
        <v>1</v>
      </c>
      <c r="I233" s="130"/>
      <c r="J233" s="131">
        <f t="shared" si="30"/>
        <v>0</v>
      </c>
      <c r="K233" s="132"/>
      <c r="L233" s="28"/>
      <c r="M233" s="133" t="s">
        <v>1</v>
      </c>
      <c r="N233" s="134" t="s">
        <v>38</v>
      </c>
      <c r="P233" s="135">
        <f t="shared" si="31"/>
        <v>0</v>
      </c>
      <c r="Q233" s="135">
        <v>1.7819999999999999E-2</v>
      </c>
      <c r="R233" s="135">
        <f t="shared" si="32"/>
        <v>1.7819999999999999E-2</v>
      </c>
      <c r="S233" s="135">
        <v>0</v>
      </c>
      <c r="T233" s="136">
        <f t="shared" si="33"/>
        <v>0</v>
      </c>
      <c r="AR233" s="137" t="s">
        <v>128</v>
      </c>
      <c r="AT233" s="137" t="s">
        <v>124</v>
      </c>
      <c r="AU233" s="137" t="s">
        <v>83</v>
      </c>
      <c r="AY233" s="13" t="s">
        <v>121</v>
      </c>
      <c r="BE233" s="138">
        <f t="shared" si="34"/>
        <v>0</v>
      </c>
      <c r="BF233" s="138">
        <f t="shared" si="35"/>
        <v>0</v>
      </c>
      <c r="BG233" s="138">
        <f t="shared" si="36"/>
        <v>0</v>
      </c>
      <c r="BH233" s="138">
        <f t="shared" si="37"/>
        <v>0</v>
      </c>
      <c r="BI233" s="138">
        <f t="shared" si="38"/>
        <v>0</v>
      </c>
      <c r="BJ233" s="13" t="s">
        <v>81</v>
      </c>
      <c r="BK233" s="138">
        <f t="shared" si="39"/>
        <v>0</v>
      </c>
      <c r="BL233" s="13" t="s">
        <v>128</v>
      </c>
      <c r="BM233" s="137" t="s">
        <v>521</v>
      </c>
    </row>
    <row r="234" spans="2:65" s="1" customFormat="1" ht="16.5" customHeight="1">
      <c r="B234" s="28"/>
      <c r="C234" s="125" t="s">
        <v>522</v>
      </c>
      <c r="D234" s="125" t="s">
        <v>124</v>
      </c>
      <c r="E234" s="126" t="s">
        <v>523</v>
      </c>
      <c r="F234" s="127" t="s">
        <v>524</v>
      </c>
      <c r="G234" s="128" t="s">
        <v>137</v>
      </c>
      <c r="H234" s="129">
        <v>0.39800000000000002</v>
      </c>
      <c r="I234" s="130"/>
      <c r="J234" s="131">
        <f t="shared" si="30"/>
        <v>0</v>
      </c>
      <c r="K234" s="132"/>
      <c r="L234" s="28"/>
      <c r="M234" s="133" t="s">
        <v>1</v>
      </c>
      <c r="N234" s="134" t="s">
        <v>38</v>
      </c>
      <c r="P234" s="135">
        <f t="shared" si="31"/>
        <v>0</v>
      </c>
      <c r="Q234" s="135">
        <v>0</v>
      </c>
      <c r="R234" s="135">
        <f t="shared" si="32"/>
        <v>0</v>
      </c>
      <c r="S234" s="135">
        <v>0</v>
      </c>
      <c r="T234" s="136">
        <f t="shared" si="33"/>
        <v>0</v>
      </c>
      <c r="AR234" s="137" t="s">
        <v>128</v>
      </c>
      <c r="AT234" s="137" t="s">
        <v>124</v>
      </c>
      <c r="AU234" s="137" t="s">
        <v>83</v>
      </c>
      <c r="AY234" s="13" t="s">
        <v>121</v>
      </c>
      <c r="BE234" s="138">
        <f t="shared" si="34"/>
        <v>0</v>
      </c>
      <c r="BF234" s="138">
        <f t="shared" si="35"/>
        <v>0</v>
      </c>
      <c r="BG234" s="138">
        <f t="shared" si="36"/>
        <v>0</v>
      </c>
      <c r="BH234" s="138">
        <f t="shared" si="37"/>
        <v>0</v>
      </c>
      <c r="BI234" s="138">
        <f t="shared" si="38"/>
        <v>0</v>
      </c>
      <c r="BJ234" s="13" t="s">
        <v>81</v>
      </c>
      <c r="BK234" s="138">
        <f t="shared" si="39"/>
        <v>0</v>
      </c>
      <c r="BL234" s="13" t="s">
        <v>128</v>
      </c>
      <c r="BM234" s="137" t="s">
        <v>525</v>
      </c>
    </row>
    <row r="235" spans="2:65" s="11" customFormat="1" ht="22.9" customHeight="1">
      <c r="B235" s="113"/>
      <c r="D235" s="114" t="s">
        <v>72</v>
      </c>
      <c r="E235" s="123" t="s">
        <v>526</v>
      </c>
      <c r="F235" s="123" t="s">
        <v>527</v>
      </c>
      <c r="I235" s="116"/>
      <c r="J235" s="124">
        <f>BK235</f>
        <v>0</v>
      </c>
      <c r="L235" s="113"/>
      <c r="M235" s="118"/>
      <c r="P235" s="119">
        <f>SUM(P236:P261)</f>
        <v>0</v>
      </c>
      <c r="R235" s="119">
        <f>SUM(R236:R261)</f>
        <v>0.85360199999999975</v>
      </c>
      <c r="T235" s="120">
        <f>SUM(T236:T261)</f>
        <v>0</v>
      </c>
      <c r="AR235" s="114" t="s">
        <v>83</v>
      </c>
      <c r="AT235" s="121" t="s">
        <v>72</v>
      </c>
      <c r="AU235" s="121" t="s">
        <v>81</v>
      </c>
      <c r="AY235" s="114" t="s">
        <v>121</v>
      </c>
      <c r="BK235" s="122">
        <f>SUM(BK236:BK261)</f>
        <v>0</v>
      </c>
    </row>
    <row r="236" spans="2:65" s="1" customFormat="1" ht="24.2" customHeight="1">
      <c r="B236" s="28"/>
      <c r="C236" s="125" t="s">
        <v>528</v>
      </c>
      <c r="D236" s="125" t="s">
        <v>124</v>
      </c>
      <c r="E236" s="126" t="s">
        <v>529</v>
      </c>
      <c r="F236" s="127" t="s">
        <v>530</v>
      </c>
      <c r="G236" s="128" t="s">
        <v>132</v>
      </c>
      <c r="H236" s="129">
        <v>1</v>
      </c>
      <c r="I236" s="130"/>
      <c r="J236" s="131">
        <f t="shared" ref="J236:J261" si="40">ROUND(I236*H236,2)</f>
        <v>0</v>
      </c>
      <c r="K236" s="132"/>
      <c r="L236" s="28"/>
      <c r="M236" s="133" t="s">
        <v>1</v>
      </c>
      <c r="N236" s="134" t="s">
        <v>38</v>
      </c>
      <c r="P236" s="135">
        <f t="shared" ref="P236:P261" si="41">O236*H236</f>
        <v>0</v>
      </c>
      <c r="Q236" s="135">
        <v>1.0499999999999999E-3</v>
      </c>
      <c r="R236" s="135">
        <f t="shared" ref="R236:R261" si="42">Q236*H236</f>
        <v>1.0499999999999999E-3</v>
      </c>
      <c r="S236" s="135">
        <v>0</v>
      </c>
      <c r="T236" s="136">
        <f t="shared" ref="T236:T261" si="43">S236*H236</f>
        <v>0</v>
      </c>
      <c r="AR236" s="137" t="s">
        <v>128</v>
      </c>
      <c r="AT236" s="137" t="s">
        <v>124</v>
      </c>
      <c r="AU236" s="137" t="s">
        <v>83</v>
      </c>
      <c r="AY236" s="13" t="s">
        <v>121</v>
      </c>
      <c r="BE236" s="138">
        <f t="shared" ref="BE236:BE261" si="44">IF(N236="základní",J236,0)</f>
        <v>0</v>
      </c>
      <c r="BF236" s="138">
        <f t="shared" ref="BF236:BF261" si="45">IF(N236="snížená",J236,0)</f>
        <v>0</v>
      </c>
      <c r="BG236" s="138">
        <f t="shared" ref="BG236:BG261" si="46">IF(N236="zákl. přenesená",J236,0)</f>
        <v>0</v>
      </c>
      <c r="BH236" s="138">
        <f t="shared" ref="BH236:BH261" si="47">IF(N236="sníž. přenesená",J236,0)</f>
        <v>0</v>
      </c>
      <c r="BI236" s="138">
        <f t="shared" ref="BI236:BI261" si="48">IF(N236="nulová",J236,0)</f>
        <v>0</v>
      </c>
      <c r="BJ236" s="13" t="s">
        <v>81</v>
      </c>
      <c r="BK236" s="138">
        <f t="shared" ref="BK236:BK261" si="49">ROUND(I236*H236,2)</f>
        <v>0</v>
      </c>
      <c r="BL236" s="13" t="s">
        <v>128</v>
      </c>
      <c r="BM236" s="137" t="s">
        <v>531</v>
      </c>
    </row>
    <row r="237" spans="2:65" s="1" customFormat="1" ht="16.5" customHeight="1">
      <c r="B237" s="28"/>
      <c r="C237" s="125" t="s">
        <v>532</v>
      </c>
      <c r="D237" s="125" t="s">
        <v>124</v>
      </c>
      <c r="E237" s="126" t="s">
        <v>533</v>
      </c>
      <c r="F237" s="127" t="s">
        <v>534</v>
      </c>
      <c r="G237" s="128" t="s">
        <v>144</v>
      </c>
      <c r="H237" s="129">
        <v>41.6</v>
      </c>
      <c r="I237" s="130"/>
      <c r="J237" s="131">
        <f t="shared" si="40"/>
        <v>0</v>
      </c>
      <c r="K237" s="132"/>
      <c r="L237" s="28"/>
      <c r="M237" s="133" t="s">
        <v>1</v>
      </c>
      <c r="N237" s="134" t="s">
        <v>38</v>
      </c>
      <c r="P237" s="135">
        <f t="shared" si="41"/>
        <v>0</v>
      </c>
      <c r="Q237" s="135">
        <v>2.96E-3</v>
      </c>
      <c r="R237" s="135">
        <f t="shared" si="42"/>
        <v>0.12313600000000001</v>
      </c>
      <c r="S237" s="135">
        <v>0</v>
      </c>
      <c r="T237" s="136">
        <f t="shared" si="43"/>
        <v>0</v>
      </c>
      <c r="AR237" s="137" t="s">
        <v>128</v>
      </c>
      <c r="AT237" s="137" t="s">
        <v>124</v>
      </c>
      <c r="AU237" s="137" t="s">
        <v>83</v>
      </c>
      <c r="AY237" s="13" t="s">
        <v>121</v>
      </c>
      <c r="BE237" s="138">
        <f t="shared" si="44"/>
        <v>0</v>
      </c>
      <c r="BF237" s="138">
        <f t="shared" si="45"/>
        <v>0</v>
      </c>
      <c r="BG237" s="138">
        <f t="shared" si="46"/>
        <v>0</v>
      </c>
      <c r="BH237" s="138">
        <f t="shared" si="47"/>
        <v>0</v>
      </c>
      <c r="BI237" s="138">
        <f t="shared" si="48"/>
        <v>0</v>
      </c>
      <c r="BJ237" s="13" t="s">
        <v>81</v>
      </c>
      <c r="BK237" s="138">
        <f t="shared" si="49"/>
        <v>0</v>
      </c>
      <c r="BL237" s="13" t="s">
        <v>128</v>
      </c>
      <c r="BM237" s="137" t="s">
        <v>535</v>
      </c>
    </row>
    <row r="238" spans="2:65" s="1" customFormat="1" ht="16.5" customHeight="1">
      <c r="B238" s="28"/>
      <c r="C238" s="125" t="s">
        <v>536</v>
      </c>
      <c r="D238" s="125" t="s">
        <v>124</v>
      </c>
      <c r="E238" s="126" t="s">
        <v>537</v>
      </c>
      <c r="F238" s="127" t="s">
        <v>538</v>
      </c>
      <c r="G238" s="128" t="s">
        <v>144</v>
      </c>
      <c r="H238" s="129">
        <v>54.5</v>
      </c>
      <c r="I238" s="130"/>
      <c r="J238" s="131">
        <f t="shared" si="40"/>
        <v>0</v>
      </c>
      <c r="K238" s="132"/>
      <c r="L238" s="28"/>
      <c r="M238" s="133" t="s">
        <v>1</v>
      </c>
      <c r="N238" s="134" t="s">
        <v>38</v>
      </c>
      <c r="P238" s="135">
        <f t="shared" si="41"/>
        <v>0</v>
      </c>
      <c r="Q238" s="135">
        <v>3.7599999999999999E-3</v>
      </c>
      <c r="R238" s="135">
        <f t="shared" si="42"/>
        <v>0.20491999999999999</v>
      </c>
      <c r="S238" s="135">
        <v>0</v>
      </c>
      <c r="T238" s="136">
        <f t="shared" si="43"/>
        <v>0</v>
      </c>
      <c r="AR238" s="137" t="s">
        <v>128</v>
      </c>
      <c r="AT238" s="137" t="s">
        <v>124</v>
      </c>
      <c r="AU238" s="137" t="s">
        <v>83</v>
      </c>
      <c r="AY238" s="13" t="s">
        <v>121</v>
      </c>
      <c r="BE238" s="138">
        <f t="shared" si="44"/>
        <v>0</v>
      </c>
      <c r="BF238" s="138">
        <f t="shared" si="45"/>
        <v>0</v>
      </c>
      <c r="BG238" s="138">
        <f t="shared" si="46"/>
        <v>0</v>
      </c>
      <c r="BH238" s="138">
        <f t="shared" si="47"/>
        <v>0</v>
      </c>
      <c r="BI238" s="138">
        <f t="shared" si="48"/>
        <v>0</v>
      </c>
      <c r="BJ238" s="13" t="s">
        <v>81</v>
      </c>
      <c r="BK238" s="138">
        <f t="shared" si="49"/>
        <v>0</v>
      </c>
      <c r="BL238" s="13" t="s">
        <v>128</v>
      </c>
      <c r="BM238" s="137" t="s">
        <v>539</v>
      </c>
    </row>
    <row r="239" spans="2:65" s="1" customFormat="1" ht="16.5" customHeight="1">
      <c r="B239" s="28"/>
      <c r="C239" s="125" t="s">
        <v>540</v>
      </c>
      <c r="D239" s="125" t="s">
        <v>124</v>
      </c>
      <c r="E239" s="126" t="s">
        <v>541</v>
      </c>
      <c r="F239" s="127" t="s">
        <v>542</v>
      </c>
      <c r="G239" s="128" t="s">
        <v>144</v>
      </c>
      <c r="H239" s="129">
        <v>19.399999999999999</v>
      </c>
      <c r="I239" s="130"/>
      <c r="J239" s="131">
        <f t="shared" si="40"/>
        <v>0</v>
      </c>
      <c r="K239" s="132"/>
      <c r="L239" s="28"/>
      <c r="M239" s="133" t="s">
        <v>1</v>
      </c>
      <c r="N239" s="134" t="s">
        <v>38</v>
      </c>
      <c r="P239" s="135">
        <f t="shared" si="41"/>
        <v>0</v>
      </c>
      <c r="Q239" s="135">
        <v>4.4000000000000003E-3</v>
      </c>
      <c r="R239" s="135">
        <f t="shared" si="42"/>
        <v>8.5360000000000005E-2</v>
      </c>
      <c r="S239" s="135">
        <v>0</v>
      </c>
      <c r="T239" s="136">
        <f t="shared" si="43"/>
        <v>0</v>
      </c>
      <c r="AR239" s="137" t="s">
        <v>128</v>
      </c>
      <c r="AT239" s="137" t="s">
        <v>124</v>
      </c>
      <c r="AU239" s="137" t="s">
        <v>83</v>
      </c>
      <c r="AY239" s="13" t="s">
        <v>121</v>
      </c>
      <c r="BE239" s="138">
        <f t="shared" si="44"/>
        <v>0</v>
      </c>
      <c r="BF239" s="138">
        <f t="shared" si="45"/>
        <v>0</v>
      </c>
      <c r="BG239" s="138">
        <f t="shared" si="46"/>
        <v>0</v>
      </c>
      <c r="BH239" s="138">
        <f t="shared" si="47"/>
        <v>0</v>
      </c>
      <c r="BI239" s="138">
        <f t="shared" si="48"/>
        <v>0</v>
      </c>
      <c r="BJ239" s="13" t="s">
        <v>81</v>
      </c>
      <c r="BK239" s="138">
        <f t="shared" si="49"/>
        <v>0</v>
      </c>
      <c r="BL239" s="13" t="s">
        <v>128</v>
      </c>
      <c r="BM239" s="137" t="s">
        <v>543</v>
      </c>
    </row>
    <row r="240" spans="2:65" s="1" customFormat="1" ht="16.5" customHeight="1">
      <c r="B240" s="28"/>
      <c r="C240" s="125" t="s">
        <v>544</v>
      </c>
      <c r="D240" s="125" t="s">
        <v>124</v>
      </c>
      <c r="E240" s="126" t="s">
        <v>545</v>
      </c>
      <c r="F240" s="127" t="s">
        <v>546</v>
      </c>
      <c r="G240" s="128" t="s">
        <v>144</v>
      </c>
      <c r="H240" s="129">
        <v>25.3</v>
      </c>
      <c r="I240" s="130"/>
      <c r="J240" s="131">
        <f t="shared" si="40"/>
        <v>0</v>
      </c>
      <c r="K240" s="132"/>
      <c r="L240" s="28"/>
      <c r="M240" s="133" t="s">
        <v>1</v>
      </c>
      <c r="N240" s="134" t="s">
        <v>38</v>
      </c>
      <c r="P240" s="135">
        <f t="shared" si="41"/>
        <v>0</v>
      </c>
      <c r="Q240" s="135">
        <v>6.2899999999999996E-3</v>
      </c>
      <c r="R240" s="135">
        <f t="shared" si="42"/>
        <v>0.159137</v>
      </c>
      <c r="S240" s="135">
        <v>0</v>
      </c>
      <c r="T240" s="136">
        <f t="shared" si="43"/>
        <v>0</v>
      </c>
      <c r="AR240" s="137" t="s">
        <v>128</v>
      </c>
      <c r="AT240" s="137" t="s">
        <v>124</v>
      </c>
      <c r="AU240" s="137" t="s">
        <v>83</v>
      </c>
      <c r="AY240" s="13" t="s">
        <v>121</v>
      </c>
      <c r="BE240" s="138">
        <f t="shared" si="44"/>
        <v>0</v>
      </c>
      <c r="BF240" s="138">
        <f t="shared" si="45"/>
        <v>0</v>
      </c>
      <c r="BG240" s="138">
        <f t="shared" si="46"/>
        <v>0</v>
      </c>
      <c r="BH240" s="138">
        <f t="shared" si="47"/>
        <v>0</v>
      </c>
      <c r="BI240" s="138">
        <f t="shared" si="48"/>
        <v>0</v>
      </c>
      <c r="BJ240" s="13" t="s">
        <v>81</v>
      </c>
      <c r="BK240" s="138">
        <f t="shared" si="49"/>
        <v>0</v>
      </c>
      <c r="BL240" s="13" t="s">
        <v>128</v>
      </c>
      <c r="BM240" s="137" t="s">
        <v>547</v>
      </c>
    </row>
    <row r="241" spans="2:65" s="1" customFormat="1" ht="21.75" customHeight="1">
      <c r="B241" s="28"/>
      <c r="C241" s="125" t="s">
        <v>548</v>
      </c>
      <c r="D241" s="125" t="s">
        <v>124</v>
      </c>
      <c r="E241" s="126" t="s">
        <v>549</v>
      </c>
      <c r="F241" s="127" t="s">
        <v>550</v>
      </c>
      <c r="G241" s="128" t="s">
        <v>144</v>
      </c>
      <c r="H241" s="129">
        <v>12.8</v>
      </c>
      <c r="I241" s="130"/>
      <c r="J241" s="131">
        <f t="shared" si="40"/>
        <v>0</v>
      </c>
      <c r="K241" s="132"/>
      <c r="L241" s="28"/>
      <c r="M241" s="133" t="s">
        <v>1</v>
      </c>
      <c r="N241" s="134" t="s">
        <v>38</v>
      </c>
      <c r="P241" s="135">
        <f t="shared" si="41"/>
        <v>0</v>
      </c>
      <c r="Q241" s="135">
        <v>9.5499999999999995E-3</v>
      </c>
      <c r="R241" s="135">
        <f t="shared" si="42"/>
        <v>0.12224</v>
      </c>
      <c r="S241" s="135">
        <v>0</v>
      </c>
      <c r="T241" s="136">
        <f t="shared" si="43"/>
        <v>0</v>
      </c>
      <c r="AR241" s="137" t="s">
        <v>128</v>
      </c>
      <c r="AT241" s="137" t="s">
        <v>124</v>
      </c>
      <c r="AU241" s="137" t="s">
        <v>83</v>
      </c>
      <c r="AY241" s="13" t="s">
        <v>121</v>
      </c>
      <c r="BE241" s="138">
        <f t="shared" si="44"/>
        <v>0</v>
      </c>
      <c r="BF241" s="138">
        <f t="shared" si="45"/>
        <v>0</v>
      </c>
      <c r="BG241" s="138">
        <f t="shared" si="46"/>
        <v>0</v>
      </c>
      <c r="BH241" s="138">
        <f t="shared" si="47"/>
        <v>0</v>
      </c>
      <c r="BI241" s="138">
        <f t="shared" si="48"/>
        <v>0</v>
      </c>
      <c r="BJ241" s="13" t="s">
        <v>81</v>
      </c>
      <c r="BK241" s="138">
        <f t="shared" si="49"/>
        <v>0</v>
      </c>
      <c r="BL241" s="13" t="s">
        <v>128</v>
      </c>
      <c r="BM241" s="137" t="s">
        <v>551</v>
      </c>
    </row>
    <row r="242" spans="2:65" s="1" customFormat="1" ht="21.75" customHeight="1">
      <c r="B242" s="28"/>
      <c r="C242" s="125" t="s">
        <v>552</v>
      </c>
      <c r="D242" s="125" t="s">
        <v>124</v>
      </c>
      <c r="E242" s="126" t="s">
        <v>553</v>
      </c>
      <c r="F242" s="127" t="s">
        <v>554</v>
      </c>
      <c r="G242" s="128" t="s">
        <v>144</v>
      </c>
      <c r="H242" s="129">
        <v>6.3</v>
      </c>
      <c r="I242" s="130"/>
      <c r="J242" s="131">
        <f t="shared" si="40"/>
        <v>0</v>
      </c>
      <c r="K242" s="132"/>
      <c r="L242" s="28"/>
      <c r="M242" s="133" t="s">
        <v>1</v>
      </c>
      <c r="N242" s="134" t="s">
        <v>38</v>
      </c>
      <c r="P242" s="135">
        <f t="shared" si="41"/>
        <v>0</v>
      </c>
      <c r="Q242" s="135">
        <v>1.3480000000000001E-2</v>
      </c>
      <c r="R242" s="135">
        <f t="shared" si="42"/>
        <v>8.4923999999999999E-2</v>
      </c>
      <c r="S242" s="135">
        <v>0</v>
      </c>
      <c r="T242" s="136">
        <f t="shared" si="43"/>
        <v>0</v>
      </c>
      <c r="AR242" s="137" t="s">
        <v>128</v>
      </c>
      <c r="AT242" s="137" t="s">
        <v>124</v>
      </c>
      <c r="AU242" s="137" t="s">
        <v>83</v>
      </c>
      <c r="AY242" s="13" t="s">
        <v>121</v>
      </c>
      <c r="BE242" s="138">
        <f t="shared" si="44"/>
        <v>0</v>
      </c>
      <c r="BF242" s="138">
        <f t="shared" si="45"/>
        <v>0</v>
      </c>
      <c r="BG242" s="138">
        <f t="shared" si="46"/>
        <v>0</v>
      </c>
      <c r="BH242" s="138">
        <f t="shared" si="47"/>
        <v>0</v>
      </c>
      <c r="BI242" s="138">
        <f t="shared" si="48"/>
        <v>0</v>
      </c>
      <c r="BJ242" s="13" t="s">
        <v>81</v>
      </c>
      <c r="BK242" s="138">
        <f t="shared" si="49"/>
        <v>0</v>
      </c>
      <c r="BL242" s="13" t="s">
        <v>128</v>
      </c>
      <c r="BM242" s="137" t="s">
        <v>555</v>
      </c>
    </row>
    <row r="243" spans="2:65" s="1" customFormat="1" ht="24.2" customHeight="1">
      <c r="B243" s="28"/>
      <c r="C243" s="125" t="s">
        <v>556</v>
      </c>
      <c r="D243" s="125" t="s">
        <v>124</v>
      </c>
      <c r="E243" s="126" t="s">
        <v>557</v>
      </c>
      <c r="F243" s="127" t="s">
        <v>558</v>
      </c>
      <c r="G243" s="128" t="s">
        <v>127</v>
      </c>
      <c r="H243" s="129">
        <v>2</v>
      </c>
      <c r="I243" s="130"/>
      <c r="J243" s="131">
        <f t="shared" si="40"/>
        <v>0</v>
      </c>
      <c r="K243" s="132"/>
      <c r="L243" s="28"/>
      <c r="M243" s="133" t="s">
        <v>1</v>
      </c>
      <c r="N243" s="134" t="s">
        <v>38</v>
      </c>
      <c r="P243" s="135">
        <f t="shared" si="41"/>
        <v>0</v>
      </c>
      <c r="Q243" s="135">
        <v>0</v>
      </c>
      <c r="R243" s="135">
        <f t="shared" si="42"/>
        <v>0</v>
      </c>
      <c r="S243" s="135">
        <v>0</v>
      </c>
      <c r="T243" s="136">
        <f t="shared" si="43"/>
        <v>0</v>
      </c>
      <c r="AR243" s="137" t="s">
        <v>128</v>
      </c>
      <c r="AT243" s="137" t="s">
        <v>124</v>
      </c>
      <c r="AU243" s="137" t="s">
        <v>83</v>
      </c>
      <c r="AY243" s="13" t="s">
        <v>121</v>
      </c>
      <c r="BE243" s="138">
        <f t="shared" si="44"/>
        <v>0</v>
      </c>
      <c r="BF243" s="138">
        <f t="shared" si="45"/>
        <v>0</v>
      </c>
      <c r="BG243" s="138">
        <f t="shared" si="46"/>
        <v>0</v>
      </c>
      <c r="BH243" s="138">
        <f t="shared" si="47"/>
        <v>0</v>
      </c>
      <c r="BI243" s="138">
        <f t="shared" si="48"/>
        <v>0</v>
      </c>
      <c r="BJ243" s="13" t="s">
        <v>81</v>
      </c>
      <c r="BK243" s="138">
        <f t="shared" si="49"/>
        <v>0</v>
      </c>
      <c r="BL243" s="13" t="s">
        <v>128</v>
      </c>
      <c r="BM243" s="137" t="s">
        <v>559</v>
      </c>
    </row>
    <row r="244" spans="2:65" s="1" customFormat="1" ht="24.2" customHeight="1">
      <c r="B244" s="28"/>
      <c r="C244" s="125" t="s">
        <v>560</v>
      </c>
      <c r="D244" s="125" t="s">
        <v>124</v>
      </c>
      <c r="E244" s="126" t="s">
        <v>561</v>
      </c>
      <c r="F244" s="127" t="s">
        <v>562</v>
      </c>
      <c r="G244" s="128" t="s">
        <v>127</v>
      </c>
      <c r="H244" s="129">
        <v>4</v>
      </c>
      <c r="I244" s="130"/>
      <c r="J244" s="131">
        <f t="shared" si="40"/>
        <v>0</v>
      </c>
      <c r="K244" s="132"/>
      <c r="L244" s="28"/>
      <c r="M244" s="133" t="s">
        <v>1</v>
      </c>
      <c r="N244" s="134" t="s">
        <v>38</v>
      </c>
      <c r="P244" s="135">
        <f t="shared" si="41"/>
        <v>0</v>
      </c>
      <c r="Q244" s="135">
        <v>0</v>
      </c>
      <c r="R244" s="135">
        <f t="shared" si="42"/>
        <v>0</v>
      </c>
      <c r="S244" s="135">
        <v>0</v>
      </c>
      <c r="T244" s="136">
        <f t="shared" si="43"/>
        <v>0</v>
      </c>
      <c r="AR244" s="137" t="s">
        <v>128</v>
      </c>
      <c r="AT244" s="137" t="s">
        <v>124</v>
      </c>
      <c r="AU244" s="137" t="s">
        <v>83</v>
      </c>
      <c r="AY244" s="13" t="s">
        <v>121</v>
      </c>
      <c r="BE244" s="138">
        <f t="shared" si="44"/>
        <v>0</v>
      </c>
      <c r="BF244" s="138">
        <f t="shared" si="45"/>
        <v>0</v>
      </c>
      <c r="BG244" s="138">
        <f t="shared" si="46"/>
        <v>0</v>
      </c>
      <c r="BH244" s="138">
        <f t="shared" si="47"/>
        <v>0</v>
      </c>
      <c r="BI244" s="138">
        <f t="shared" si="48"/>
        <v>0</v>
      </c>
      <c r="BJ244" s="13" t="s">
        <v>81</v>
      </c>
      <c r="BK244" s="138">
        <f t="shared" si="49"/>
        <v>0</v>
      </c>
      <c r="BL244" s="13" t="s">
        <v>128</v>
      </c>
      <c r="BM244" s="137" t="s">
        <v>563</v>
      </c>
    </row>
    <row r="245" spans="2:65" s="1" customFormat="1" ht="24.2" customHeight="1">
      <c r="B245" s="28"/>
      <c r="C245" s="125" t="s">
        <v>564</v>
      </c>
      <c r="D245" s="125" t="s">
        <v>124</v>
      </c>
      <c r="E245" s="126" t="s">
        <v>565</v>
      </c>
      <c r="F245" s="127" t="s">
        <v>566</v>
      </c>
      <c r="G245" s="128" t="s">
        <v>127</v>
      </c>
      <c r="H245" s="129">
        <v>2</v>
      </c>
      <c r="I245" s="130"/>
      <c r="J245" s="131">
        <f t="shared" si="40"/>
        <v>0</v>
      </c>
      <c r="K245" s="132"/>
      <c r="L245" s="28"/>
      <c r="M245" s="133" t="s">
        <v>1</v>
      </c>
      <c r="N245" s="134" t="s">
        <v>38</v>
      </c>
      <c r="P245" s="135">
        <f t="shared" si="41"/>
        <v>0</v>
      </c>
      <c r="Q245" s="135">
        <v>0</v>
      </c>
      <c r="R245" s="135">
        <f t="shared" si="42"/>
        <v>0</v>
      </c>
      <c r="S245" s="135">
        <v>0</v>
      </c>
      <c r="T245" s="136">
        <f t="shared" si="43"/>
        <v>0</v>
      </c>
      <c r="AR245" s="137" t="s">
        <v>128</v>
      </c>
      <c r="AT245" s="137" t="s">
        <v>124</v>
      </c>
      <c r="AU245" s="137" t="s">
        <v>83</v>
      </c>
      <c r="AY245" s="13" t="s">
        <v>121</v>
      </c>
      <c r="BE245" s="138">
        <f t="shared" si="44"/>
        <v>0</v>
      </c>
      <c r="BF245" s="138">
        <f t="shared" si="45"/>
        <v>0</v>
      </c>
      <c r="BG245" s="138">
        <f t="shared" si="46"/>
        <v>0</v>
      </c>
      <c r="BH245" s="138">
        <f t="shared" si="47"/>
        <v>0</v>
      </c>
      <c r="BI245" s="138">
        <f t="shared" si="48"/>
        <v>0</v>
      </c>
      <c r="BJ245" s="13" t="s">
        <v>81</v>
      </c>
      <c r="BK245" s="138">
        <f t="shared" si="49"/>
        <v>0</v>
      </c>
      <c r="BL245" s="13" t="s">
        <v>128</v>
      </c>
      <c r="BM245" s="137" t="s">
        <v>567</v>
      </c>
    </row>
    <row r="246" spans="2:65" s="1" customFormat="1" ht="24.2" customHeight="1">
      <c r="B246" s="28"/>
      <c r="C246" s="125" t="s">
        <v>568</v>
      </c>
      <c r="D246" s="125" t="s">
        <v>124</v>
      </c>
      <c r="E246" s="126" t="s">
        <v>569</v>
      </c>
      <c r="F246" s="127" t="s">
        <v>570</v>
      </c>
      <c r="G246" s="128" t="s">
        <v>127</v>
      </c>
      <c r="H246" s="129">
        <v>6</v>
      </c>
      <c r="I246" s="130"/>
      <c r="J246" s="131">
        <f t="shared" si="40"/>
        <v>0</v>
      </c>
      <c r="K246" s="132"/>
      <c r="L246" s="28"/>
      <c r="M246" s="133" t="s">
        <v>1</v>
      </c>
      <c r="N246" s="134" t="s">
        <v>38</v>
      </c>
      <c r="P246" s="135">
        <f t="shared" si="41"/>
        <v>0</v>
      </c>
      <c r="Q246" s="135">
        <v>0</v>
      </c>
      <c r="R246" s="135">
        <f t="shared" si="42"/>
        <v>0</v>
      </c>
      <c r="S246" s="135">
        <v>0</v>
      </c>
      <c r="T246" s="136">
        <f t="shared" si="43"/>
        <v>0</v>
      </c>
      <c r="AR246" s="137" t="s">
        <v>128</v>
      </c>
      <c r="AT246" s="137" t="s">
        <v>124</v>
      </c>
      <c r="AU246" s="137" t="s">
        <v>83</v>
      </c>
      <c r="AY246" s="13" t="s">
        <v>121</v>
      </c>
      <c r="BE246" s="138">
        <f t="shared" si="44"/>
        <v>0</v>
      </c>
      <c r="BF246" s="138">
        <f t="shared" si="45"/>
        <v>0</v>
      </c>
      <c r="BG246" s="138">
        <f t="shared" si="46"/>
        <v>0</v>
      </c>
      <c r="BH246" s="138">
        <f t="shared" si="47"/>
        <v>0</v>
      </c>
      <c r="BI246" s="138">
        <f t="shared" si="48"/>
        <v>0</v>
      </c>
      <c r="BJ246" s="13" t="s">
        <v>81</v>
      </c>
      <c r="BK246" s="138">
        <f t="shared" si="49"/>
        <v>0</v>
      </c>
      <c r="BL246" s="13" t="s">
        <v>128</v>
      </c>
      <c r="BM246" s="137" t="s">
        <v>571</v>
      </c>
    </row>
    <row r="247" spans="2:65" s="1" customFormat="1" ht="21.75" customHeight="1">
      <c r="B247" s="28"/>
      <c r="C247" s="125" t="s">
        <v>572</v>
      </c>
      <c r="D247" s="125" t="s">
        <v>124</v>
      </c>
      <c r="E247" s="126" t="s">
        <v>573</v>
      </c>
      <c r="F247" s="127" t="s">
        <v>574</v>
      </c>
      <c r="G247" s="128" t="s">
        <v>127</v>
      </c>
      <c r="H247" s="129">
        <v>2</v>
      </c>
      <c r="I247" s="130"/>
      <c r="J247" s="131">
        <f t="shared" si="40"/>
        <v>0</v>
      </c>
      <c r="K247" s="132"/>
      <c r="L247" s="28"/>
      <c r="M247" s="133" t="s">
        <v>1</v>
      </c>
      <c r="N247" s="134" t="s">
        <v>38</v>
      </c>
      <c r="P247" s="135">
        <f t="shared" si="41"/>
        <v>0</v>
      </c>
      <c r="Q247" s="135">
        <v>2.9199999999999999E-3</v>
      </c>
      <c r="R247" s="135">
        <f t="shared" si="42"/>
        <v>5.8399999999999997E-3</v>
      </c>
      <c r="S247" s="135">
        <v>0</v>
      </c>
      <c r="T247" s="136">
        <f t="shared" si="43"/>
        <v>0</v>
      </c>
      <c r="AR247" s="137" t="s">
        <v>128</v>
      </c>
      <c r="AT247" s="137" t="s">
        <v>124</v>
      </c>
      <c r="AU247" s="137" t="s">
        <v>83</v>
      </c>
      <c r="AY247" s="13" t="s">
        <v>121</v>
      </c>
      <c r="BE247" s="138">
        <f t="shared" si="44"/>
        <v>0</v>
      </c>
      <c r="BF247" s="138">
        <f t="shared" si="45"/>
        <v>0</v>
      </c>
      <c r="BG247" s="138">
        <f t="shared" si="46"/>
        <v>0</v>
      </c>
      <c r="BH247" s="138">
        <f t="shared" si="47"/>
        <v>0</v>
      </c>
      <c r="BI247" s="138">
        <f t="shared" si="48"/>
        <v>0</v>
      </c>
      <c r="BJ247" s="13" t="s">
        <v>81</v>
      </c>
      <c r="BK247" s="138">
        <f t="shared" si="49"/>
        <v>0</v>
      </c>
      <c r="BL247" s="13" t="s">
        <v>128</v>
      </c>
      <c r="BM247" s="137" t="s">
        <v>575</v>
      </c>
    </row>
    <row r="248" spans="2:65" s="1" customFormat="1" ht="21.75" customHeight="1">
      <c r="B248" s="28"/>
      <c r="C248" s="125" t="s">
        <v>576</v>
      </c>
      <c r="D248" s="125" t="s">
        <v>124</v>
      </c>
      <c r="E248" s="126" t="s">
        <v>577</v>
      </c>
      <c r="F248" s="127" t="s">
        <v>578</v>
      </c>
      <c r="G248" s="128" t="s">
        <v>127</v>
      </c>
      <c r="H248" s="129">
        <v>4</v>
      </c>
      <c r="I248" s="130"/>
      <c r="J248" s="131">
        <f t="shared" si="40"/>
        <v>0</v>
      </c>
      <c r="K248" s="132"/>
      <c r="L248" s="28"/>
      <c r="M248" s="133" t="s">
        <v>1</v>
      </c>
      <c r="N248" s="134" t="s">
        <v>38</v>
      </c>
      <c r="P248" s="135">
        <f t="shared" si="41"/>
        <v>0</v>
      </c>
      <c r="Q248" s="135">
        <v>3.0400000000000002E-3</v>
      </c>
      <c r="R248" s="135">
        <f t="shared" si="42"/>
        <v>1.2160000000000001E-2</v>
      </c>
      <c r="S248" s="135">
        <v>0</v>
      </c>
      <c r="T248" s="136">
        <f t="shared" si="43"/>
        <v>0</v>
      </c>
      <c r="AR248" s="137" t="s">
        <v>128</v>
      </c>
      <c r="AT248" s="137" t="s">
        <v>124</v>
      </c>
      <c r="AU248" s="137" t="s">
        <v>83</v>
      </c>
      <c r="AY248" s="13" t="s">
        <v>121</v>
      </c>
      <c r="BE248" s="138">
        <f t="shared" si="44"/>
        <v>0</v>
      </c>
      <c r="BF248" s="138">
        <f t="shared" si="45"/>
        <v>0</v>
      </c>
      <c r="BG248" s="138">
        <f t="shared" si="46"/>
        <v>0</v>
      </c>
      <c r="BH248" s="138">
        <f t="shared" si="47"/>
        <v>0</v>
      </c>
      <c r="BI248" s="138">
        <f t="shared" si="48"/>
        <v>0</v>
      </c>
      <c r="BJ248" s="13" t="s">
        <v>81</v>
      </c>
      <c r="BK248" s="138">
        <f t="shared" si="49"/>
        <v>0</v>
      </c>
      <c r="BL248" s="13" t="s">
        <v>128</v>
      </c>
      <c r="BM248" s="137" t="s">
        <v>579</v>
      </c>
    </row>
    <row r="249" spans="2:65" s="1" customFormat="1" ht="16.5" customHeight="1">
      <c r="B249" s="28"/>
      <c r="C249" s="125" t="s">
        <v>580</v>
      </c>
      <c r="D249" s="125" t="s">
        <v>124</v>
      </c>
      <c r="E249" s="126" t="s">
        <v>581</v>
      </c>
      <c r="F249" s="127" t="s">
        <v>582</v>
      </c>
      <c r="G249" s="128" t="s">
        <v>144</v>
      </c>
      <c r="H249" s="129">
        <v>96.1</v>
      </c>
      <c r="I249" s="130"/>
      <c r="J249" s="131">
        <f t="shared" si="40"/>
        <v>0</v>
      </c>
      <c r="K249" s="132"/>
      <c r="L249" s="28"/>
      <c r="M249" s="133" t="s">
        <v>1</v>
      </c>
      <c r="N249" s="134" t="s">
        <v>38</v>
      </c>
      <c r="P249" s="135">
        <f t="shared" si="41"/>
        <v>0</v>
      </c>
      <c r="Q249" s="135">
        <v>0</v>
      </c>
      <c r="R249" s="135">
        <f t="shared" si="42"/>
        <v>0</v>
      </c>
      <c r="S249" s="135">
        <v>0</v>
      </c>
      <c r="T249" s="136">
        <f t="shared" si="43"/>
        <v>0</v>
      </c>
      <c r="AR249" s="137" t="s">
        <v>128</v>
      </c>
      <c r="AT249" s="137" t="s">
        <v>124</v>
      </c>
      <c r="AU249" s="137" t="s">
        <v>83</v>
      </c>
      <c r="AY249" s="13" t="s">
        <v>121</v>
      </c>
      <c r="BE249" s="138">
        <f t="shared" si="44"/>
        <v>0</v>
      </c>
      <c r="BF249" s="138">
        <f t="shared" si="45"/>
        <v>0</v>
      </c>
      <c r="BG249" s="138">
        <f t="shared" si="46"/>
        <v>0</v>
      </c>
      <c r="BH249" s="138">
        <f t="shared" si="47"/>
        <v>0</v>
      </c>
      <c r="BI249" s="138">
        <f t="shared" si="48"/>
        <v>0</v>
      </c>
      <c r="BJ249" s="13" t="s">
        <v>81</v>
      </c>
      <c r="BK249" s="138">
        <f t="shared" si="49"/>
        <v>0</v>
      </c>
      <c r="BL249" s="13" t="s">
        <v>128</v>
      </c>
      <c r="BM249" s="137" t="s">
        <v>583</v>
      </c>
    </row>
    <row r="250" spans="2:65" s="1" customFormat="1" ht="16.5" customHeight="1">
      <c r="B250" s="28"/>
      <c r="C250" s="125" t="s">
        <v>584</v>
      </c>
      <c r="D250" s="125" t="s">
        <v>124</v>
      </c>
      <c r="E250" s="126" t="s">
        <v>585</v>
      </c>
      <c r="F250" s="127" t="s">
        <v>586</v>
      </c>
      <c r="G250" s="128" t="s">
        <v>144</v>
      </c>
      <c r="H250" s="129">
        <v>44.7</v>
      </c>
      <c r="I250" s="130"/>
      <c r="J250" s="131">
        <f t="shared" si="40"/>
        <v>0</v>
      </c>
      <c r="K250" s="132"/>
      <c r="L250" s="28"/>
      <c r="M250" s="133" t="s">
        <v>1</v>
      </c>
      <c r="N250" s="134" t="s">
        <v>38</v>
      </c>
      <c r="P250" s="135">
        <f t="shared" si="41"/>
        <v>0</v>
      </c>
      <c r="Q250" s="135">
        <v>0</v>
      </c>
      <c r="R250" s="135">
        <f t="shared" si="42"/>
        <v>0</v>
      </c>
      <c r="S250" s="135">
        <v>0</v>
      </c>
      <c r="T250" s="136">
        <f t="shared" si="43"/>
        <v>0</v>
      </c>
      <c r="AR250" s="137" t="s">
        <v>128</v>
      </c>
      <c r="AT250" s="137" t="s">
        <v>124</v>
      </c>
      <c r="AU250" s="137" t="s">
        <v>83</v>
      </c>
      <c r="AY250" s="13" t="s">
        <v>121</v>
      </c>
      <c r="BE250" s="138">
        <f t="shared" si="44"/>
        <v>0</v>
      </c>
      <c r="BF250" s="138">
        <f t="shared" si="45"/>
        <v>0</v>
      </c>
      <c r="BG250" s="138">
        <f t="shared" si="46"/>
        <v>0</v>
      </c>
      <c r="BH250" s="138">
        <f t="shared" si="47"/>
        <v>0</v>
      </c>
      <c r="BI250" s="138">
        <f t="shared" si="48"/>
        <v>0</v>
      </c>
      <c r="BJ250" s="13" t="s">
        <v>81</v>
      </c>
      <c r="BK250" s="138">
        <f t="shared" si="49"/>
        <v>0</v>
      </c>
      <c r="BL250" s="13" t="s">
        <v>128</v>
      </c>
      <c r="BM250" s="137" t="s">
        <v>587</v>
      </c>
    </row>
    <row r="251" spans="2:65" s="1" customFormat="1" ht="16.5" customHeight="1">
      <c r="B251" s="28"/>
      <c r="C251" s="125" t="s">
        <v>588</v>
      </c>
      <c r="D251" s="125" t="s">
        <v>124</v>
      </c>
      <c r="E251" s="126" t="s">
        <v>589</v>
      </c>
      <c r="F251" s="127" t="s">
        <v>590</v>
      </c>
      <c r="G251" s="128" t="s">
        <v>144</v>
      </c>
      <c r="H251" s="129">
        <v>12.8</v>
      </c>
      <c r="I251" s="130"/>
      <c r="J251" s="131">
        <f t="shared" si="40"/>
        <v>0</v>
      </c>
      <c r="K251" s="132"/>
      <c r="L251" s="28"/>
      <c r="M251" s="133" t="s">
        <v>1</v>
      </c>
      <c r="N251" s="134" t="s">
        <v>38</v>
      </c>
      <c r="P251" s="135">
        <f t="shared" si="41"/>
        <v>0</v>
      </c>
      <c r="Q251" s="135">
        <v>0</v>
      </c>
      <c r="R251" s="135">
        <f t="shared" si="42"/>
        <v>0</v>
      </c>
      <c r="S251" s="135">
        <v>0</v>
      </c>
      <c r="T251" s="136">
        <f t="shared" si="43"/>
        <v>0</v>
      </c>
      <c r="AR251" s="137" t="s">
        <v>128</v>
      </c>
      <c r="AT251" s="137" t="s">
        <v>124</v>
      </c>
      <c r="AU251" s="137" t="s">
        <v>83</v>
      </c>
      <c r="AY251" s="13" t="s">
        <v>121</v>
      </c>
      <c r="BE251" s="138">
        <f t="shared" si="44"/>
        <v>0</v>
      </c>
      <c r="BF251" s="138">
        <f t="shared" si="45"/>
        <v>0</v>
      </c>
      <c r="BG251" s="138">
        <f t="shared" si="46"/>
        <v>0</v>
      </c>
      <c r="BH251" s="138">
        <f t="shared" si="47"/>
        <v>0</v>
      </c>
      <c r="BI251" s="138">
        <f t="shared" si="48"/>
        <v>0</v>
      </c>
      <c r="BJ251" s="13" t="s">
        <v>81</v>
      </c>
      <c r="BK251" s="138">
        <f t="shared" si="49"/>
        <v>0</v>
      </c>
      <c r="BL251" s="13" t="s">
        <v>128</v>
      </c>
      <c r="BM251" s="137" t="s">
        <v>591</v>
      </c>
    </row>
    <row r="252" spans="2:65" s="1" customFormat="1" ht="16.5" customHeight="1">
      <c r="B252" s="28"/>
      <c r="C252" s="125" t="s">
        <v>592</v>
      </c>
      <c r="D252" s="125" t="s">
        <v>124</v>
      </c>
      <c r="E252" s="126" t="s">
        <v>593</v>
      </c>
      <c r="F252" s="127" t="s">
        <v>594</v>
      </c>
      <c r="G252" s="128" t="s">
        <v>144</v>
      </c>
      <c r="H252" s="129">
        <v>6.3</v>
      </c>
      <c r="I252" s="130"/>
      <c r="J252" s="131">
        <f t="shared" si="40"/>
        <v>0</v>
      </c>
      <c r="K252" s="132"/>
      <c r="L252" s="28"/>
      <c r="M252" s="133" t="s">
        <v>1</v>
      </c>
      <c r="N252" s="134" t="s">
        <v>38</v>
      </c>
      <c r="P252" s="135">
        <f t="shared" si="41"/>
        <v>0</v>
      </c>
      <c r="Q252" s="135">
        <v>0</v>
      </c>
      <c r="R252" s="135">
        <f t="shared" si="42"/>
        <v>0</v>
      </c>
      <c r="S252" s="135">
        <v>0</v>
      </c>
      <c r="T252" s="136">
        <f t="shared" si="43"/>
        <v>0</v>
      </c>
      <c r="AR252" s="137" t="s">
        <v>128</v>
      </c>
      <c r="AT252" s="137" t="s">
        <v>124</v>
      </c>
      <c r="AU252" s="137" t="s">
        <v>83</v>
      </c>
      <c r="AY252" s="13" t="s">
        <v>121</v>
      </c>
      <c r="BE252" s="138">
        <f t="shared" si="44"/>
        <v>0</v>
      </c>
      <c r="BF252" s="138">
        <f t="shared" si="45"/>
        <v>0</v>
      </c>
      <c r="BG252" s="138">
        <f t="shared" si="46"/>
        <v>0</v>
      </c>
      <c r="BH252" s="138">
        <f t="shared" si="47"/>
        <v>0</v>
      </c>
      <c r="BI252" s="138">
        <f t="shared" si="48"/>
        <v>0</v>
      </c>
      <c r="BJ252" s="13" t="s">
        <v>81</v>
      </c>
      <c r="BK252" s="138">
        <f t="shared" si="49"/>
        <v>0</v>
      </c>
      <c r="BL252" s="13" t="s">
        <v>128</v>
      </c>
      <c r="BM252" s="137" t="s">
        <v>595</v>
      </c>
    </row>
    <row r="253" spans="2:65" s="1" customFormat="1" ht="16.5" customHeight="1">
      <c r="B253" s="28"/>
      <c r="C253" s="125" t="s">
        <v>596</v>
      </c>
      <c r="D253" s="125" t="s">
        <v>124</v>
      </c>
      <c r="E253" s="126" t="s">
        <v>597</v>
      </c>
      <c r="F253" s="127" t="s">
        <v>598</v>
      </c>
      <c r="G253" s="128" t="s">
        <v>127</v>
      </c>
      <c r="H253" s="129">
        <v>2</v>
      </c>
      <c r="I253" s="130"/>
      <c r="J253" s="131">
        <f t="shared" si="40"/>
        <v>0</v>
      </c>
      <c r="K253" s="132"/>
      <c r="L253" s="28"/>
      <c r="M253" s="133" t="s">
        <v>1</v>
      </c>
      <c r="N253" s="134" t="s">
        <v>38</v>
      </c>
      <c r="P253" s="135">
        <f t="shared" si="41"/>
        <v>0</v>
      </c>
      <c r="Q253" s="135">
        <v>6.9999999999999999E-4</v>
      </c>
      <c r="R253" s="135">
        <f t="shared" si="42"/>
        <v>1.4E-3</v>
      </c>
      <c r="S253" s="135">
        <v>0</v>
      </c>
      <c r="T253" s="136">
        <f t="shared" si="43"/>
        <v>0</v>
      </c>
      <c r="AR253" s="137" t="s">
        <v>128</v>
      </c>
      <c r="AT253" s="137" t="s">
        <v>124</v>
      </c>
      <c r="AU253" s="137" t="s">
        <v>83</v>
      </c>
      <c r="AY253" s="13" t="s">
        <v>121</v>
      </c>
      <c r="BE253" s="138">
        <f t="shared" si="44"/>
        <v>0</v>
      </c>
      <c r="BF253" s="138">
        <f t="shared" si="45"/>
        <v>0</v>
      </c>
      <c r="BG253" s="138">
        <f t="shared" si="46"/>
        <v>0</v>
      </c>
      <c r="BH253" s="138">
        <f t="shared" si="47"/>
        <v>0</v>
      </c>
      <c r="BI253" s="138">
        <f t="shared" si="48"/>
        <v>0</v>
      </c>
      <c r="BJ253" s="13" t="s">
        <v>81</v>
      </c>
      <c r="BK253" s="138">
        <f t="shared" si="49"/>
        <v>0</v>
      </c>
      <c r="BL253" s="13" t="s">
        <v>128</v>
      </c>
      <c r="BM253" s="137" t="s">
        <v>599</v>
      </c>
    </row>
    <row r="254" spans="2:65" s="1" customFormat="1" ht="16.5" customHeight="1">
      <c r="B254" s="28"/>
      <c r="C254" s="125" t="s">
        <v>600</v>
      </c>
      <c r="D254" s="125" t="s">
        <v>124</v>
      </c>
      <c r="E254" s="126" t="s">
        <v>601</v>
      </c>
      <c r="F254" s="127" t="s">
        <v>602</v>
      </c>
      <c r="G254" s="128" t="s">
        <v>127</v>
      </c>
      <c r="H254" s="129">
        <v>4</v>
      </c>
      <c r="I254" s="130"/>
      <c r="J254" s="131">
        <f t="shared" si="40"/>
        <v>0</v>
      </c>
      <c r="K254" s="132"/>
      <c r="L254" s="28"/>
      <c r="M254" s="133" t="s">
        <v>1</v>
      </c>
      <c r="N254" s="134" t="s">
        <v>38</v>
      </c>
      <c r="P254" s="135">
        <f t="shared" si="41"/>
        <v>0</v>
      </c>
      <c r="Q254" s="135">
        <v>8.0000000000000004E-4</v>
      </c>
      <c r="R254" s="135">
        <f t="shared" si="42"/>
        <v>3.2000000000000002E-3</v>
      </c>
      <c r="S254" s="135">
        <v>0</v>
      </c>
      <c r="T254" s="136">
        <f t="shared" si="43"/>
        <v>0</v>
      </c>
      <c r="AR254" s="137" t="s">
        <v>128</v>
      </c>
      <c r="AT254" s="137" t="s">
        <v>124</v>
      </c>
      <c r="AU254" s="137" t="s">
        <v>83</v>
      </c>
      <c r="AY254" s="13" t="s">
        <v>121</v>
      </c>
      <c r="BE254" s="138">
        <f t="shared" si="44"/>
        <v>0</v>
      </c>
      <c r="BF254" s="138">
        <f t="shared" si="45"/>
        <v>0</v>
      </c>
      <c r="BG254" s="138">
        <f t="shared" si="46"/>
        <v>0</v>
      </c>
      <c r="BH254" s="138">
        <f t="shared" si="47"/>
        <v>0</v>
      </c>
      <c r="BI254" s="138">
        <f t="shared" si="48"/>
        <v>0</v>
      </c>
      <c r="BJ254" s="13" t="s">
        <v>81</v>
      </c>
      <c r="BK254" s="138">
        <f t="shared" si="49"/>
        <v>0</v>
      </c>
      <c r="BL254" s="13" t="s">
        <v>128</v>
      </c>
      <c r="BM254" s="137" t="s">
        <v>603</v>
      </c>
    </row>
    <row r="255" spans="2:65" s="1" customFormat="1" ht="16.5" customHeight="1">
      <c r="B255" s="28"/>
      <c r="C255" s="125" t="s">
        <v>604</v>
      </c>
      <c r="D255" s="125" t="s">
        <v>124</v>
      </c>
      <c r="E255" s="126" t="s">
        <v>605</v>
      </c>
      <c r="F255" s="127" t="s">
        <v>606</v>
      </c>
      <c r="G255" s="128" t="s">
        <v>127</v>
      </c>
      <c r="H255" s="129">
        <v>2</v>
      </c>
      <c r="I255" s="130"/>
      <c r="J255" s="131">
        <f t="shared" si="40"/>
        <v>0</v>
      </c>
      <c r="K255" s="132"/>
      <c r="L255" s="28"/>
      <c r="M255" s="133" t="s">
        <v>1</v>
      </c>
      <c r="N255" s="134" t="s">
        <v>38</v>
      </c>
      <c r="P255" s="135">
        <f t="shared" si="41"/>
        <v>0</v>
      </c>
      <c r="Q255" s="135">
        <v>9.2000000000000003E-4</v>
      </c>
      <c r="R255" s="135">
        <f t="shared" si="42"/>
        <v>1.8400000000000001E-3</v>
      </c>
      <c r="S255" s="135">
        <v>0</v>
      </c>
      <c r="T255" s="136">
        <f t="shared" si="43"/>
        <v>0</v>
      </c>
      <c r="AR255" s="137" t="s">
        <v>128</v>
      </c>
      <c r="AT255" s="137" t="s">
        <v>124</v>
      </c>
      <c r="AU255" s="137" t="s">
        <v>83</v>
      </c>
      <c r="AY255" s="13" t="s">
        <v>121</v>
      </c>
      <c r="BE255" s="138">
        <f t="shared" si="44"/>
        <v>0</v>
      </c>
      <c r="BF255" s="138">
        <f t="shared" si="45"/>
        <v>0</v>
      </c>
      <c r="BG255" s="138">
        <f t="shared" si="46"/>
        <v>0</v>
      </c>
      <c r="BH255" s="138">
        <f t="shared" si="47"/>
        <v>0</v>
      </c>
      <c r="BI255" s="138">
        <f t="shared" si="48"/>
        <v>0</v>
      </c>
      <c r="BJ255" s="13" t="s">
        <v>81</v>
      </c>
      <c r="BK255" s="138">
        <f t="shared" si="49"/>
        <v>0</v>
      </c>
      <c r="BL255" s="13" t="s">
        <v>128</v>
      </c>
      <c r="BM255" s="137" t="s">
        <v>607</v>
      </c>
    </row>
    <row r="256" spans="2:65" s="1" customFormat="1" ht="16.5" customHeight="1">
      <c r="B256" s="28"/>
      <c r="C256" s="125" t="s">
        <v>608</v>
      </c>
      <c r="D256" s="125" t="s">
        <v>124</v>
      </c>
      <c r="E256" s="126" t="s">
        <v>609</v>
      </c>
      <c r="F256" s="127" t="s">
        <v>610</v>
      </c>
      <c r="G256" s="128" t="s">
        <v>127</v>
      </c>
      <c r="H256" s="129">
        <v>6</v>
      </c>
      <c r="I256" s="130"/>
      <c r="J256" s="131">
        <f t="shared" si="40"/>
        <v>0</v>
      </c>
      <c r="K256" s="132"/>
      <c r="L256" s="28"/>
      <c r="M256" s="133" t="s">
        <v>1</v>
      </c>
      <c r="N256" s="134" t="s">
        <v>38</v>
      </c>
      <c r="P256" s="135">
        <f t="shared" si="41"/>
        <v>0</v>
      </c>
      <c r="Q256" s="135">
        <v>1.1199999999999999E-3</v>
      </c>
      <c r="R256" s="135">
        <f t="shared" si="42"/>
        <v>6.7199999999999994E-3</v>
      </c>
      <c r="S256" s="135">
        <v>0</v>
      </c>
      <c r="T256" s="136">
        <f t="shared" si="43"/>
        <v>0</v>
      </c>
      <c r="AR256" s="137" t="s">
        <v>128</v>
      </c>
      <c r="AT256" s="137" t="s">
        <v>124</v>
      </c>
      <c r="AU256" s="137" t="s">
        <v>83</v>
      </c>
      <c r="AY256" s="13" t="s">
        <v>121</v>
      </c>
      <c r="BE256" s="138">
        <f t="shared" si="44"/>
        <v>0</v>
      </c>
      <c r="BF256" s="138">
        <f t="shared" si="45"/>
        <v>0</v>
      </c>
      <c r="BG256" s="138">
        <f t="shared" si="46"/>
        <v>0</v>
      </c>
      <c r="BH256" s="138">
        <f t="shared" si="47"/>
        <v>0</v>
      </c>
      <c r="BI256" s="138">
        <f t="shared" si="48"/>
        <v>0</v>
      </c>
      <c r="BJ256" s="13" t="s">
        <v>81</v>
      </c>
      <c r="BK256" s="138">
        <f t="shared" si="49"/>
        <v>0</v>
      </c>
      <c r="BL256" s="13" t="s">
        <v>128</v>
      </c>
      <c r="BM256" s="137" t="s">
        <v>611</v>
      </c>
    </row>
    <row r="257" spans="2:65" s="1" customFormat="1" ht="33" customHeight="1">
      <c r="B257" s="28"/>
      <c r="C257" s="125" t="s">
        <v>612</v>
      </c>
      <c r="D257" s="125" t="s">
        <v>124</v>
      </c>
      <c r="E257" s="126" t="s">
        <v>613</v>
      </c>
      <c r="F257" s="127" t="s">
        <v>614</v>
      </c>
      <c r="G257" s="128" t="s">
        <v>144</v>
      </c>
      <c r="H257" s="129">
        <v>115.5</v>
      </c>
      <c r="I257" s="130"/>
      <c r="J257" s="131">
        <f t="shared" si="40"/>
        <v>0</v>
      </c>
      <c r="K257" s="132"/>
      <c r="L257" s="28"/>
      <c r="M257" s="133" t="s">
        <v>1</v>
      </c>
      <c r="N257" s="134" t="s">
        <v>38</v>
      </c>
      <c r="P257" s="135">
        <f t="shared" si="41"/>
        <v>0</v>
      </c>
      <c r="Q257" s="135">
        <v>2.4000000000000001E-4</v>
      </c>
      <c r="R257" s="135">
        <f t="shared" si="42"/>
        <v>2.7720000000000002E-2</v>
      </c>
      <c r="S257" s="135">
        <v>0</v>
      </c>
      <c r="T257" s="136">
        <f t="shared" si="43"/>
        <v>0</v>
      </c>
      <c r="AR257" s="137" t="s">
        <v>128</v>
      </c>
      <c r="AT257" s="137" t="s">
        <v>124</v>
      </c>
      <c r="AU257" s="137" t="s">
        <v>83</v>
      </c>
      <c r="AY257" s="13" t="s">
        <v>121</v>
      </c>
      <c r="BE257" s="138">
        <f t="shared" si="44"/>
        <v>0</v>
      </c>
      <c r="BF257" s="138">
        <f t="shared" si="45"/>
        <v>0</v>
      </c>
      <c r="BG257" s="138">
        <f t="shared" si="46"/>
        <v>0</v>
      </c>
      <c r="BH257" s="138">
        <f t="shared" si="47"/>
        <v>0</v>
      </c>
      <c r="BI257" s="138">
        <f t="shared" si="48"/>
        <v>0</v>
      </c>
      <c r="BJ257" s="13" t="s">
        <v>81</v>
      </c>
      <c r="BK257" s="138">
        <f t="shared" si="49"/>
        <v>0</v>
      </c>
      <c r="BL257" s="13" t="s">
        <v>128</v>
      </c>
      <c r="BM257" s="137" t="s">
        <v>615</v>
      </c>
    </row>
    <row r="258" spans="2:65" s="1" customFormat="1" ht="33" customHeight="1">
      <c r="B258" s="28"/>
      <c r="C258" s="125" t="s">
        <v>616</v>
      </c>
      <c r="D258" s="125" t="s">
        <v>124</v>
      </c>
      <c r="E258" s="126" t="s">
        <v>617</v>
      </c>
      <c r="F258" s="127" t="s">
        <v>618</v>
      </c>
      <c r="G258" s="128" t="s">
        <v>144</v>
      </c>
      <c r="H258" s="129">
        <v>25.3</v>
      </c>
      <c r="I258" s="130"/>
      <c r="J258" s="131">
        <f t="shared" si="40"/>
        <v>0</v>
      </c>
      <c r="K258" s="132"/>
      <c r="L258" s="28"/>
      <c r="M258" s="133" t="s">
        <v>1</v>
      </c>
      <c r="N258" s="134" t="s">
        <v>38</v>
      </c>
      <c r="P258" s="135">
        <f t="shared" si="41"/>
        <v>0</v>
      </c>
      <c r="Q258" s="135">
        <v>2.7E-4</v>
      </c>
      <c r="R258" s="135">
        <f t="shared" si="42"/>
        <v>6.8310000000000003E-3</v>
      </c>
      <c r="S258" s="135">
        <v>0</v>
      </c>
      <c r="T258" s="136">
        <f t="shared" si="43"/>
        <v>0</v>
      </c>
      <c r="AR258" s="137" t="s">
        <v>128</v>
      </c>
      <c r="AT258" s="137" t="s">
        <v>124</v>
      </c>
      <c r="AU258" s="137" t="s">
        <v>83</v>
      </c>
      <c r="AY258" s="13" t="s">
        <v>121</v>
      </c>
      <c r="BE258" s="138">
        <f t="shared" si="44"/>
        <v>0</v>
      </c>
      <c r="BF258" s="138">
        <f t="shared" si="45"/>
        <v>0</v>
      </c>
      <c r="BG258" s="138">
        <f t="shared" si="46"/>
        <v>0</v>
      </c>
      <c r="BH258" s="138">
        <f t="shared" si="47"/>
        <v>0</v>
      </c>
      <c r="BI258" s="138">
        <f t="shared" si="48"/>
        <v>0</v>
      </c>
      <c r="BJ258" s="13" t="s">
        <v>81</v>
      </c>
      <c r="BK258" s="138">
        <f t="shared" si="49"/>
        <v>0</v>
      </c>
      <c r="BL258" s="13" t="s">
        <v>128</v>
      </c>
      <c r="BM258" s="137" t="s">
        <v>619</v>
      </c>
    </row>
    <row r="259" spans="2:65" s="1" customFormat="1" ht="33" customHeight="1">
      <c r="B259" s="28"/>
      <c r="C259" s="125" t="s">
        <v>620</v>
      </c>
      <c r="D259" s="125" t="s">
        <v>124</v>
      </c>
      <c r="E259" s="126" t="s">
        <v>621</v>
      </c>
      <c r="F259" s="127" t="s">
        <v>622</v>
      </c>
      <c r="G259" s="128" t="s">
        <v>144</v>
      </c>
      <c r="H259" s="129">
        <v>12.8</v>
      </c>
      <c r="I259" s="130"/>
      <c r="J259" s="131">
        <f t="shared" si="40"/>
        <v>0</v>
      </c>
      <c r="K259" s="132"/>
      <c r="L259" s="28"/>
      <c r="M259" s="133" t="s">
        <v>1</v>
      </c>
      <c r="N259" s="134" t="s">
        <v>38</v>
      </c>
      <c r="P259" s="135">
        <f t="shared" si="41"/>
        <v>0</v>
      </c>
      <c r="Q259" s="135">
        <v>3.4000000000000002E-4</v>
      </c>
      <c r="R259" s="135">
        <f t="shared" si="42"/>
        <v>4.3520000000000008E-3</v>
      </c>
      <c r="S259" s="135">
        <v>0</v>
      </c>
      <c r="T259" s="136">
        <f t="shared" si="43"/>
        <v>0</v>
      </c>
      <c r="AR259" s="137" t="s">
        <v>128</v>
      </c>
      <c r="AT259" s="137" t="s">
        <v>124</v>
      </c>
      <c r="AU259" s="137" t="s">
        <v>83</v>
      </c>
      <c r="AY259" s="13" t="s">
        <v>121</v>
      </c>
      <c r="BE259" s="138">
        <f t="shared" si="44"/>
        <v>0</v>
      </c>
      <c r="BF259" s="138">
        <f t="shared" si="45"/>
        <v>0</v>
      </c>
      <c r="BG259" s="138">
        <f t="shared" si="46"/>
        <v>0</v>
      </c>
      <c r="BH259" s="138">
        <f t="shared" si="47"/>
        <v>0</v>
      </c>
      <c r="BI259" s="138">
        <f t="shared" si="48"/>
        <v>0</v>
      </c>
      <c r="BJ259" s="13" t="s">
        <v>81</v>
      </c>
      <c r="BK259" s="138">
        <f t="shared" si="49"/>
        <v>0</v>
      </c>
      <c r="BL259" s="13" t="s">
        <v>128</v>
      </c>
      <c r="BM259" s="137" t="s">
        <v>623</v>
      </c>
    </row>
    <row r="260" spans="2:65" s="1" customFormat="1" ht="33" customHeight="1">
      <c r="B260" s="28"/>
      <c r="C260" s="125" t="s">
        <v>624</v>
      </c>
      <c r="D260" s="125" t="s">
        <v>124</v>
      </c>
      <c r="E260" s="126" t="s">
        <v>625</v>
      </c>
      <c r="F260" s="127" t="s">
        <v>626</v>
      </c>
      <c r="G260" s="128" t="s">
        <v>144</v>
      </c>
      <c r="H260" s="129">
        <v>6.3</v>
      </c>
      <c r="I260" s="130"/>
      <c r="J260" s="131">
        <f t="shared" si="40"/>
        <v>0</v>
      </c>
      <c r="K260" s="132"/>
      <c r="L260" s="28"/>
      <c r="M260" s="133" t="s">
        <v>1</v>
      </c>
      <c r="N260" s="134" t="s">
        <v>38</v>
      </c>
      <c r="P260" s="135">
        <f t="shared" si="41"/>
        <v>0</v>
      </c>
      <c r="Q260" s="135">
        <v>4.4000000000000002E-4</v>
      </c>
      <c r="R260" s="135">
        <f t="shared" si="42"/>
        <v>2.7720000000000002E-3</v>
      </c>
      <c r="S260" s="135">
        <v>0</v>
      </c>
      <c r="T260" s="136">
        <f t="shared" si="43"/>
        <v>0</v>
      </c>
      <c r="AR260" s="137" t="s">
        <v>128</v>
      </c>
      <c r="AT260" s="137" t="s">
        <v>124</v>
      </c>
      <c r="AU260" s="137" t="s">
        <v>83</v>
      </c>
      <c r="AY260" s="13" t="s">
        <v>121</v>
      </c>
      <c r="BE260" s="138">
        <f t="shared" si="44"/>
        <v>0</v>
      </c>
      <c r="BF260" s="138">
        <f t="shared" si="45"/>
        <v>0</v>
      </c>
      <c r="BG260" s="138">
        <f t="shared" si="46"/>
        <v>0</v>
      </c>
      <c r="BH260" s="138">
        <f t="shared" si="47"/>
        <v>0</v>
      </c>
      <c r="BI260" s="138">
        <f t="shared" si="48"/>
        <v>0</v>
      </c>
      <c r="BJ260" s="13" t="s">
        <v>81</v>
      </c>
      <c r="BK260" s="138">
        <f t="shared" si="49"/>
        <v>0</v>
      </c>
      <c r="BL260" s="13" t="s">
        <v>128</v>
      </c>
      <c r="BM260" s="137" t="s">
        <v>627</v>
      </c>
    </row>
    <row r="261" spans="2:65" s="1" customFormat="1" ht="16.5" customHeight="1">
      <c r="B261" s="28"/>
      <c r="C261" s="125" t="s">
        <v>628</v>
      </c>
      <c r="D261" s="125" t="s">
        <v>124</v>
      </c>
      <c r="E261" s="126" t="s">
        <v>629</v>
      </c>
      <c r="F261" s="127" t="s">
        <v>630</v>
      </c>
      <c r="G261" s="128" t="s">
        <v>137</v>
      </c>
      <c r="H261" s="129">
        <v>0.85399999999999998</v>
      </c>
      <c r="I261" s="130"/>
      <c r="J261" s="131">
        <f t="shared" si="40"/>
        <v>0</v>
      </c>
      <c r="K261" s="132"/>
      <c r="L261" s="28"/>
      <c r="M261" s="133" t="s">
        <v>1</v>
      </c>
      <c r="N261" s="134" t="s">
        <v>38</v>
      </c>
      <c r="P261" s="135">
        <f t="shared" si="41"/>
        <v>0</v>
      </c>
      <c r="Q261" s="135">
        <v>0</v>
      </c>
      <c r="R261" s="135">
        <f t="shared" si="42"/>
        <v>0</v>
      </c>
      <c r="S261" s="135">
        <v>0</v>
      </c>
      <c r="T261" s="136">
        <f t="shared" si="43"/>
        <v>0</v>
      </c>
      <c r="AR261" s="137" t="s">
        <v>128</v>
      </c>
      <c r="AT261" s="137" t="s">
        <v>124</v>
      </c>
      <c r="AU261" s="137" t="s">
        <v>83</v>
      </c>
      <c r="AY261" s="13" t="s">
        <v>121</v>
      </c>
      <c r="BE261" s="138">
        <f t="shared" si="44"/>
        <v>0</v>
      </c>
      <c r="BF261" s="138">
        <f t="shared" si="45"/>
        <v>0</v>
      </c>
      <c r="BG261" s="138">
        <f t="shared" si="46"/>
        <v>0</v>
      </c>
      <c r="BH261" s="138">
        <f t="shared" si="47"/>
        <v>0</v>
      </c>
      <c r="BI261" s="138">
        <f t="shared" si="48"/>
        <v>0</v>
      </c>
      <c r="BJ261" s="13" t="s">
        <v>81</v>
      </c>
      <c r="BK261" s="138">
        <f t="shared" si="49"/>
        <v>0</v>
      </c>
      <c r="BL261" s="13" t="s">
        <v>128</v>
      </c>
      <c r="BM261" s="137" t="s">
        <v>631</v>
      </c>
    </row>
    <row r="262" spans="2:65" s="11" customFormat="1" ht="22.9" customHeight="1">
      <c r="B262" s="113"/>
      <c r="D262" s="114" t="s">
        <v>72</v>
      </c>
      <c r="E262" s="123" t="s">
        <v>632</v>
      </c>
      <c r="F262" s="123" t="s">
        <v>633</v>
      </c>
      <c r="I262" s="116"/>
      <c r="J262" s="124">
        <f>BK262</f>
        <v>0</v>
      </c>
      <c r="L262" s="113"/>
      <c r="M262" s="118"/>
      <c r="P262" s="119">
        <f>SUM(P263:P299)</f>
        <v>0</v>
      </c>
      <c r="R262" s="119">
        <f>SUM(R263:R299)</f>
        <v>0.15564</v>
      </c>
      <c r="T262" s="120">
        <f>SUM(T263:T299)</f>
        <v>0.10007999999999997</v>
      </c>
      <c r="AR262" s="114" t="s">
        <v>83</v>
      </c>
      <c r="AT262" s="121" t="s">
        <v>72</v>
      </c>
      <c r="AU262" s="121" t="s">
        <v>81</v>
      </c>
      <c r="AY262" s="114" t="s">
        <v>121</v>
      </c>
      <c r="BK262" s="122">
        <f>SUM(BK263:BK299)</f>
        <v>0</v>
      </c>
    </row>
    <row r="263" spans="2:65" s="1" customFormat="1" ht="16.5" customHeight="1">
      <c r="B263" s="28"/>
      <c r="C263" s="125" t="s">
        <v>634</v>
      </c>
      <c r="D263" s="125" t="s">
        <v>124</v>
      </c>
      <c r="E263" s="126" t="s">
        <v>635</v>
      </c>
      <c r="F263" s="127" t="s">
        <v>636</v>
      </c>
      <c r="G263" s="128" t="s">
        <v>132</v>
      </c>
      <c r="H263" s="129">
        <v>1</v>
      </c>
      <c r="I263" s="130"/>
      <c r="J263" s="131">
        <f t="shared" ref="J263:J299" si="50">ROUND(I263*H263,2)</f>
        <v>0</v>
      </c>
      <c r="K263" s="132"/>
      <c r="L263" s="28"/>
      <c r="M263" s="133" t="s">
        <v>1</v>
      </c>
      <c r="N263" s="134" t="s">
        <v>38</v>
      </c>
      <c r="P263" s="135">
        <f t="shared" ref="P263:P299" si="51">O263*H263</f>
        <v>0</v>
      </c>
      <c r="Q263" s="135">
        <v>1.149E-2</v>
      </c>
      <c r="R263" s="135">
        <f t="shared" ref="R263:R299" si="52">Q263*H263</f>
        <v>1.149E-2</v>
      </c>
      <c r="S263" s="135">
        <v>0</v>
      </c>
      <c r="T263" s="136">
        <f t="shared" ref="T263:T299" si="53">S263*H263</f>
        <v>0</v>
      </c>
      <c r="AR263" s="137" t="s">
        <v>128</v>
      </c>
      <c r="AT263" s="137" t="s">
        <v>124</v>
      </c>
      <c r="AU263" s="137" t="s">
        <v>83</v>
      </c>
      <c r="AY263" s="13" t="s">
        <v>121</v>
      </c>
      <c r="BE263" s="138">
        <f t="shared" ref="BE263:BE299" si="54">IF(N263="základní",J263,0)</f>
        <v>0</v>
      </c>
      <c r="BF263" s="138">
        <f t="shared" ref="BF263:BF299" si="55">IF(N263="snížená",J263,0)</f>
        <v>0</v>
      </c>
      <c r="BG263" s="138">
        <f t="shared" ref="BG263:BG299" si="56">IF(N263="zákl. přenesená",J263,0)</f>
        <v>0</v>
      </c>
      <c r="BH263" s="138">
        <f t="shared" ref="BH263:BH299" si="57">IF(N263="sníž. přenesená",J263,0)</f>
        <v>0</v>
      </c>
      <c r="BI263" s="138">
        <f t="shared" ref="BI263:BI299" si="58">IF(N263="nulová",J263,0)</f>
        <v>0</v>
      </c>
      <c r="BJ263" s="13" t="s">
        <v>81</v>
      </c>
      <c r="BK263" s="138">
        <f t="shared" ref="BK263:BK299" si="59">ROUND(I263*H263,2)</f>
        <v>0</v>
      </c>
      <c r="BL263" s="13" t="s">
        <v>128</v>
      </c>
      <c r="BM263" s="137" t="s">
        <v>637</v>
      </c>
    </row>
    <row r="264" spans="2:65" s="1" customFormat="1" ht="16.5" customHeight="1">
      <c r="B264" s="28"/>
      <c r="C264" s="139" t="s">
        <v>638</v>
      </c>
      <c r="D264" s="139" t="s">
        <v>379</v>
      </c>
      <c r="E264" s="140" t="s">
        <v>639</v>
      </c>
      <c r="F264" s="141" t="s">
        <v>640</v>
      </c>
      <c r="G264" s="142" t="s">
        <v>127</v>
      </c>
      <c r="H264" s="143">
        <v>1</v>
      </c>
      <c r="I264" s="144"/>
      <c r="J264" s="145">
        <f t="shared" si="50"/>
        <v>0</v>
      </c>
      <c r="K264" s="146"/>
      <c r="L264" s="147"/>
      <c r="M264" s="148" t="s">
        <v>1</v>
      </c>
      <c r="N264" s="149" t="s">
        <v>38</v>
      </c>
      <c r="P264" s="135">
        <f t="shared" si="51"/>
        <v>0</v>
      </c>
      <c r="Q264" s="135">
        <v>1.83E-2</v>
      </c>
      <c r="R264" s="135">
        <f t="shared" si="52"/>
        <v>1.83E-2</v>
      </c>
      <c r="S264" s="135">
        <v>0</v>
      </c>
      <c r="T264" s="136">
        <f t="shared" si="53"/>
        <v>0</v>
      </c>
      <c r="AR264" s="137" t="s">
        <v>253</v>
      </c>
      <c r="AT264" s="137" t="s">
        <v>379</v>
      </c>
      <c r="AU264" s="137" t="s">
        <v>83</v>
      </c>
      <c r="AY264" s="13" t="s">
        <v>121</v>
      </c>
      <c r="BE264" s="138">
        <f t="shared" si="54"/>
        <v>0</v>
      </c>
      <c r="BF264" s="138">
        <f t="shared" si="55"/>
        <v>0</v>
      </c>
      <c r="BG264" s="138">
        <f t="shared" si="56"/>
        <v>0</v>
      </c>
      <c r="BH264" s="138">
        <f t="shared" si="57"/>
        <v>0</v>
      </c>
      <c r="BI264" s="138">
        <f t="shared" si="58"/>
        <v>0</v>
      </c>
      <c r="BJ264" s="13" t="s">
        <v>81</v>
      </c>
      <c r="BK264" s="138">
        <f t="shared" si="59"/>
        <v>0</v>
      </c>
      <c r="BL264" s="13" t="s">
        <v>128</v>
      </c>
      <c r="BM264" s="137" t="s">
        <v>641</v>
      </c>
    </row>
    <row r="265" spans="2:65" s="1" customFormat="1" ht="16.5" customHeight="1">
      <c r="B265" s="28"/>
      <c r="C265" s="125" t="s">
        <v>642</v>
      </c>
      <c r="D265" s="125" t="s">
        <v>124</v>
      </c>
      <c r="E265" s="126" t="s">
        <v>643</v>
      </c>
      <c r="F265" s="127" t="s">
        <v>644</v>
      </c>
      <c r="G265" s="128" t="s">
        <v>127</v>
      </c>
      <c r="H265" s="129">
        <v>7</v>
      </c>
      <c r="I265" s="130"/>
      <c r="J265" s="131">
        <f t="shared" si="50"/>
        <v>0</v>
      </c>
      <c r="K265" s="132"/>
      <c r="L265" s="28"/>
      <c r="M265" s="133" t="s">
        <v>1</v>
      </c>
      <c r="N265" s="134" t="s">
        <v>38</v>
      </c>
      <c r="P265" s="135">
        <f t="shared" si="51"/>
        <v>0</v>
      </c>
      <c r="Q265" s="135">
        <v>2.0000000000000002E-5</v>
      </c>
      <c r="R265" s="135">
        <f t="shared" si="52"/>
        <v>1.4000000000000001E-4</v>
      </c>
      <c r="S265" s="135">
        <v>0</v>
      </c>
      <c r="T265" s="136">
        <f t="shared" si="53"/>
        <v>0</v>
      </c>
      <c r="AR265" s="137" t="s">
        <v>128</v>
      </c>
      <c r="AT265" s="137" t="s">
        <v>124</v>
      </c>
      <c r="AU265" s="137" t="s">
        <v>83</v>
      </c>
      <c r="AY265" s="13" t="s">
        <v>121</v>
      </c>
      <c r="BE265" s="138">
        <f t="shared" si="54"/>
        <v>0</v>
      </c>
      <c r="BF265" s="138">
        <f t="shared" si="55"/>
        <v>0</v>
      </c>
      <c r="BG265" s="138">
        <f t="shared" si="56"/>
        <v>0</v>
      </c>
      <c r="BH265" s="138">
        <f t="shared" si="57"/>
        <v>0</v>
      </c>
      <c r="BI265" s="138">
        <f t="shared" si="58"/>
        <v>0</v>
      </c>
      <c r="BJ265" s="13" t="s">
        <v>81</v>
      </c>
      <c r="BK265" s="138">
        <f t="shared" si="59"/>
        <v>0</v>
      </c>
      <c r="BL265" s="13" t="s">
        <v>128</v>
      </c>
      <c r="BM265" s="137" t="s">
        <v>645</v>
      </c>
    </row>
    <row r="266" spans="2:65" s="1" customFormat="1" ht="16.5" customHeight="1">
      <c r="B266" s="28"/>
      <c r="C266" s="125" t="s">
        <v>646</v>
      </c>
      <c r="D266" s="125" t="s">
        <v>124</v>
      </c>
      <c r="E266" s="126" t="s">
        <v>647</v>
      </c>
      <c r="F266" s="127" t="s">
        <v>648</v>
      </c>
      <c r="G266" s="128" t="s">
        <v>127</v>
      </c>
      <c r="H266" s="129">
        <v>6</v>
      </c>
      <c r="I266" s="130"/>
      <c r="J266" s="131">
        <f t="shared" si="50"/>
        <v>0</v>
      </c>
      <c r="K266" s="132"/>
      <c r="L266" s="28"/>
      <c r="M266" s="133" t="s">
        <v>1</v>
      </c>
      <c r="N266" s="134" t="s">
        <v>38</v>
      </c>
      <c r="P266" s="135">
        <f t="shared" si="51"/>
        <v>0</v>
      </c>
      <c r="Q266" s="135">
        <v>2.0000000000000002E-5</v>
      </c>
      <c r="R266" s="135">
        <f t="shared" si="52"/>
        <v>1.2000000000000002E-4</v>
      </c>
      <c r="S266" s="135">
        <v>0</v>
      </c>
      <c r="T266" s="136">
        <f t="shared" si="53"/>
        <v>0</v>
      </c>
      <c r="AR266" s="137" t="s">
        <v>128</v>
      </c>
      <c r="AT266" s="137" t="s">
        <v>124</v>
      </c>
      <c r="AU266" s="137" t="s">
        <v>83</v>
      </c>
      <c r="AY266" s="13" t="s">
        <v>121</v>
      </c>
      <c r="BE266" s="138">
        <f t="shared" si="54"/>
        <v>0</v>
      </c>
      <c r="BF266" s="138">
        <f t="shared" si="55"/>
        <v>0</v>
      </c>
      <c r="BG266" s="138">
        <f t="shared" si="56"/>
        <v>0</v>
      </c>
      <c r="BH266" s="138">
        <f t="shared" si="57"/>
        <v>0</v>
      </c>
      <c r="BI266" s="138">
        <f t="shared" si="58"/>
        <v>0</v>
      </c>
      <c r="BJ266" s="13" t="s">
        <v>81</v>
      </c>
      <c r="BK266" s="138">
        <f t="shared" si="59"/>
        <v>0</v>
      </c>
      <c r="BL266" s="13" t="s">
        <v>128</v>
      </c>
      <c r="BM266" s="137" t="s">
        <v>649</v>
      </c>
    </row>
    <row r="267" spans="2:65" s="1" customFormat="1" ht="16.5" customHeight="1">
      <c r="B267" s="28"/>
      <c r="C267" s="125" t="s">
        <v>650</v>
      </c>
      <c r="D267" s="125" t="s">
        <v>124</v>
      </c>
      <c r="E267" s="126" t="s">
        <v>651</v>
      </c>
      <c r="F267" s="127" t="s">
        <v>652</v>
      </c>
      <c r="G267" s="128" t="s">
        <v>127</v>
      </c>
      <c r="H267" s="129">
        <v>12</v>
      </c>
      <c r="I267" s="130"/>
      <c r="J267" s="131">
        <f t="shared" si="50"/>
        <v>0</v>
      </c>
      <c r="K267" s="132"/>
      <c r="L267" s="28"/>
      <c r="M267" s="133" t="s">
        <v>1</v>
      </c>
      <c r="N267" s="134" t="s">
        <v>38</v>
      </c>
      <c r="P267" s="135">
        <f t="shared" si="51"/>
        <v>0</v>
      </c>
      <c r="Q267" s="135">
        <v>4.0000000000000003E-5</v>
      </c>
      <c r="R267" s="135">
        <f t="shared" si="52"/>
        <v>4.8000000000000007E-4</v>
      </c>
      <c r="S267" s="135">
        <v>4.4999999999999999E-4</v>
      </c>
      <c r="T267" s="136">
        <f t="shared" si="53"/>
        <v>5.4000000000000003E-3</v>
      </c>
      <c r="AR267" s="137" t="s">
        <v>128</v>
      </c>
      <c r="AT267" s="137" t="s">
        <v>124</v>
      </c>
      <c r="AU267" s="137" t="s">
        <v>83</v>
      </c>
      <c r="AY267" s="13" t="s">
        <v>121</v>
      </c>
      <c r="BE267" s="138">
        <f t="shared" si="54"/>
        <v>0</v>
      </c>
      <c r="BF267" s="138">
        <f t="shared" si="55"/>
        <v>0</v>
      </c>
      <c r="BG267" s="138">
        <f t="shared" si="56"/>
        <v>0</v>
      </c>
      <c r="BH267" s="138">
        <f t="shared" si="57"/>
        <v>0</v>
      </c>
      <c r="BI267" s="138">
        <f t="shared" si="58"/>
        <v>0</v>
      </c>
      <c r="BJ267" s="13" t="s">
        <v>81</v>
      </c>
      <c r="BK267" s="138">
        <f t="shared" si="59"/>
        <v>0</v>
      </c>
      <c r="BL267" s="13" t="s">
        <v>128</v>
      </c>
      <c r="BM267" s="137" t="s">
        <v>653</v>
      </c>
    </row>
    <row r="268" spans="2:65" s="1" customFormat="1" ht="16.5" customHeight="1">
      <c r="B268" s="28"/>
      <c r="C268" s="125" t="s">
        <v>654</v>
      </c>
      <c r="D268" s="125" t="s">
        <v>124</v>
      </c>
      <c r="E268" s="126" t="s">
        <v>655</v>
      </c>
      <c r="F268" s="127" t="s">
        <v>656</v>
      </c>
      <c r="G268" s="128" t="s">
        <v>127</v>
      </c>
      <c r="H268" s="129">
        <v>8</v>
      </c>
      <c r="I268" s="130"/>
      <c r="J268" s="131">
        <f t="shared" si="50"/>
        <v>0</v>
      </c>
      <c r="K268" s="132"/>
      <c r="L268" s="28"/>
      <c r="M268" s="133" t="s">
        <v>1</v>
      </c>
      <c r="N268" s="134" t="s">
        <v>38</v>
      </c>
      <c r="P268" s="135">
        <f t="shared" si="51"/>
        <v>0</v>
      </c>
      <c r="Q268" s="135">
        <v>1.2999999999999999E-4</v>
      </c>
      <c r="R268" s="135">
        <f t="shared" si="52"/>
        <v>1.0399999999999999E-3</v>
      </c>
      <c r="S268" s="135">
        <v>1.1000000000000001E-3</v>
      </c>
      <c r="T268" s="136">
        <f t="shared" si="53"/>
        <v>8.8000000000000005E-3</v>
      </c>
      <c r="AR268" s="137" t="s">
        <v>128</v>
      </c>
      <c r="AT268" s="137" t="s">
        <v>124</v>
      </c>
      <c r="AU268" s="137" t="s">
        <v>83</v>
      </c>
      <c r="AY268" s="13" t="s">
        <v>121</v>
      </c>
      <c r="BE268" s="138">
        <f t="shared" si="54"/>
        <v>0</v>
      </c>
      <c r="BF268" s="138">
        <f t="shared" si="55"/>
        <v>0</v>
      </c>
      <c r="BG268" s="138">
        <f t="shared" si="56"/>
        <v>0</v>
      </c>
      <c r="BH268" s="138">
        <f t="shared" si="57"/>
        <v>0</v>
      </c>
      <c r="BI268" s="138">
        <f t="shared" si="58"/>
        <v>0</v>
      </c>
      <c r="BJ268" s="13" t="s">
        <v>81</v>
      </c>
      <c r="BK268" s="138">
        <f t="shared" si="59"/>
        <v>0</v>
      </c>
      <c r="BL268" s="13" t="s">
        <v>128</v>
      </c>
      <c r="BM268" s="137" t="s">
        <v>657</v>
      </c>
    </row>
    <row r="269" spans="2:65" s="1" customFormat="1" ht="16.5" customHeight="1">
      <c r="B269" s="28"/>
      <c r="C269" s="125" t="s">
        <v>658</v>
      </c>
      <c r="D269" s="125" t="s">
        <v>124</v>
      </c>
      <c r="E269" s="126" t="s">
        <v>659</v>
      </c>
      <c r="F269" s="127" t="s">
        <v>660</v>
      </c>
      <c r="G269" s="128" t="s">
        <v>127</v>
      </c>
      <c r="H269" s="129">
        <v>12</v>
      </c>
      <c r="I269" s="130"/>
      <c r="J269" s="131">
        <f t="shared" si="50"/>
        <v>0</v>
      </c>
      <c r="K269" s="132"/>
      <c r="L269" s="28"/>
      <c r="M269" s="133" t="s">
        <v>1</v>
      </c>
      <c r="N269" s="134" t="s">
        <v>38</v>
      </c>
      <c r="P269" s="135">
        <f t="shared" si="51"/>
        <v>0</v>
      </c>
      <c r="Q269" s="135">
        <v>1.7000000000000001E-4</v>
      </c>
      <c r="R269" s="135">
        <f t="shared" si="52"/>
        <v>2.0400000000000001E-3</v>
      </c>
      <c r="S269" s="135">
        <v>2.2000000000000001E-3</v>
      </c>
      <c r="T269" s="136">
        <f t="shared" si="53"/>
        <v>2.64E-2</v>
      </c>
      <c r="AR269" s="137" t="s">
        <v>128</v>
      </c>
      <c r="AT269" s="137" t="s">
        <v>124</v>
      </c>
      <c r="AU269" s="137" t="s">
        <v>83</v>
      </c>
      <c r="AY269" s="13" t="s">
        <v>121</v>
      </c>
      <c r="BE269" s="138">
        <f t="shared" si="54"/>
        <v>0</v>
      </c>
      <c r="BF269" s="138">
        <f t="shared" si="55"/>
        <v>0</v>
      </c>
      <c r="BG269" s="138">
        <f t="shared" si="56"/>
        <v>0</v>
      </c>
      <c r="BH269" s="138">
        <f t="shared" si="57"/>
        <v>0</v>
      </c>
      <c r="BI269" s="138">
        <f t="shared" si="58"/>
        <v>0</v>
      </c>
      <c r="BJ269" s="13" t="s">
        <v>81</v>
      </c>
      <c r="BK269" s="138">
        <f t="shared" si="59"/>
        <v>0</v>
      </c>
      <c r="BL269" s="13" t="s">
        <v>128</v>
      </c>
      <c r="BM269" s="137" t="s">
        <v>661</v>
      </c>
    </row>
    <row r="270" spans="2:65" s="1" customFormat="1" ht="16.5" customHeight="1">
      <c r="B270" s="28"/>
      <c r="C270" s="125" t="s">
        <v>662</v>
      </c>
      <c r="D270" s="125" t="s">
        <v>124</v>
      </c>
      <c r="E270" s="126" t="s">
        <v>663</v>
      </c>
      <c r="F270" s="127" t="s">
        <v>664</v>
      </c>
      <c r="G270" s="128" t="s">
        <v>127</v>
      </c>
      <c r="H270" s="129">
        <v>8</v>
      </c>
      <c r="I270" s="130"/>
      <c r="J270" s="131">
        <f t="shared" si="50"/>
        <v>0</v>
      </c>
      <c r="K270" s="132"/>
      <c r="L270" s="28"/>
      <c r="M270" s="133" t="s">
        <v>1</v>
      </c>
      <c r="N270" s="134" t="s">
        <v>38</v>
      </c>
      <c r="P270" s="135">
        <f t="shared" si="51"/>
        <v>0</v>
      </c>
      <c r="Q270" s="135">
        <v>2.1000000000000001E-4</v>
      </c>
      <c r="R270" s="135">
        <f t="shared" si="52"/>
        <v>1.6800000000000001E-3</v>
      </c>
      <c r="S270" s="135">
        <v>3.5000000000000001E-3</v>
      </c>
      <c r="T270" s="136">
        <f t="shared" si="53"/>
        <v>2.8000000000000001E-2</v>
      </c>
      <c r="AR270" s="137" t="s">
        <v>128</v>
      </c>
      <c r="AT270" s="137" t="s">
        <v>124</v>
      </c>
      <c r="AU270" s="137" t="s">
        <v>83</v>
      </c>
      <c r="AY270" s="13" t="s">
        <v>121</v>
      </c>
      <c r="BE270" s="138">
        <f t="shared" si="54"/>
        <v>0</v>
      </c>
      <c r="BF270" s="138">
        <f t="shared" si="55"/>
        <v>0</v>
      </c>
      <c r="BG270" s="138">
        <f t="shared" si="56"/>
        <v>0</v>
      </c>
      <c r="BH270" s="138">
        <f t="shared" si="57"/>
        <v>0</v>
      </c>
      <c r="BI270" s="138">
        <f t="shared" si="58"/>
        <v>0</v>
      </c>
      <c r="BJ270" s="13" t="s">
        <v>81</v>
      </c>
      <c r="BK270" s="138">
        <f t="shared" si="59"/>
        <v>0</v>
      </c>
      <c r="BL270" s="13" t="s">
        <v>128</v>
      </c>
      <c r="BM270" s="137" t="s">
        <v>665</v>
      </c>
    </row>
    <row r="271" spans="2:65" s="1" customFormat="1" ht="16.5" customHeight="1">
      <c r="B271" s="28"/>
      <c r="C271" s="125" t="s">
        <v>666</v>
      </c>
      <c r="D271" s="125" t="s">
        <v>124</v>
      </c>
      <c r="E271" s="126" t="s">
        <v>667</v>
      </c>
      <c r="F271" s="127" t="s">
        <v>668</v>
      </c>
      <c r="G271" s="128" t="s">
        <v>127</v>
      </c>
      <c r="H271" s="129">
        <v>18</v>
      </c>
      <c r="I271" s="130"/>
      <c r="J271" s="131">
        <f t="shared" si="50"/>
        <v>0</v>
      </c>
      <c r="K271" s="132"/>
      <c r="L271" s="28"/>
      <c r="M271" s="133" t="s">
        <v>1</v>
      </c>
      <c r="N271" s="134" t="s">
        <v>38</v>
      </c>
      <c r="P271" s="135">
        <f t="shared" si="51"/>
        <v>0</v>
      </c>
      <c r="Q271" s="135">
        <v>2.4000000000000001E-4</v>
      </c>
      <c r="R271" s="135">
        <f t="shared" si="52"/>
        <v>4.3200000000000001E-3</v>
      </c>
      <c r="S271" s="135">
        <v>0</v>
      </c>
      <c r="T271" s="136">
        <f t="shared" si="53"/>
        <v>0</v>
      </c>
      <c r="AR271" s="137" t="s">
        <v>128</v>
      </c>
      <c r="AT271" s="137" t="s">
        <v>124</v>
      </c>
      <c r="AU271" s="137" t="s">
        <v>83</v>
      </c>
      <c r="AY271" s="13" t="s">
        <v>121</v>
      </c>
      <c r="BE271" s="138">
        <f t="shared" si="54"/>
        <v>0</v>
      </c>
      <c r="BF271" s="138">
        <f t="shared" si="55"/>
        <v>0</v>
      </c>
      <c r="BG271" s="138">
        <f t="shared" si="56"/>
        <v>0</v>
      </c>
      <c r="BH271" s="138">
        <f t="shared" si="57"/>
        <v>0</v>
      </c>
      <c r="BI271" s="138">
        <f t="shared" si="58"/>
        <v>0</v>
      </c>
      <c r="BJ271" s="13" t="s">
        <v>81</v>
      </c>
      <c r="BK271" s="138">
        <f t="shared" si="59"/>
        <v>0</v>
      </c>
      <c r="BL271" s="13" t="s">
        <v>128</v>
      </c>
      <c r="BM271" s="137" t="s">
        <v>669</v>
      </c>
    </row>
    <row r="272" spans="2:65" s="1" customFormat="1" ht="16.5" customHeight="1">
      <c r="B272" s="28"/>
      <c r="C272" s="125" t="s">
        <v>670</v>
      </c>
      <c r="D272" s="125" t="s">
        <v>124</v>
      </c>
      <c r="E272" s="126" t="s">
        <v>671</v>
      </c>
      <c r="F272" s="127" t="s">
        <v>672</v>
      </c>
      <c r="G272" s="128" t="s">
        <v>127</v>
      </c>
      <c r="H272" s="129">
        <v>2</v>
      </c>
      <c r="I272" s="130"/>
      <c r="J272" s="131">
        <f t="shared" si="50"/>
        <v>0</v>
      </c>
      <c r="K272" s="132"/>
      <c r="L272" s="28"/>
      <c r="M272" s="133" t="s">
        <v>1</v>
      </c>
      <c r="N272" s="134" t="s">
        <v>38</v>
      </c>
      <c r="P272" s="135">
        <f t="shared" si="51"/>
        <v>0</v>
      </c>
      <c r="Q272" s="135">
        <v>1.2199999999999999E-3</v>
      </c>
      <c r="R272" s="135">
        <f t="shared" si="52"/>
        <v>2.4399999999999999E-3</v>
      </c>
      <c r="S272" s="135">
        <v>0</v>
      </c>
      <c r="T272" s="136">
        <f t="shared" si="53"/>
        <v>0</v>
      </c>
      <c r="AR272" s="137" t="s">
        <v>128</v>
      </c>
      <c r="AT272" s="137" t="s">
        <v>124</v>
      </c>
      <c r="AU272" s="137" t="s">
        <v>83</v>
      </c>
      <c r="AY272" s="13" t="s">
        <v>121</v>
      </c>
      <c r="BE272" s="138">
        <f t="shared" si="54"/>
        <v>0</v>
      </c>
      <c r="BF272" s="138">
        <f t="shared" si="55"/>
        <v>0</v>
      </c>
      <c r="BG272" s="138">
        <f t="shared" si="56"/>
        <v>0</v>
      </c>
      <c r="BH272" s="138">
        <f t="shared" si="57"/>
        <v>0</v>
      </c>
      <c r="BI272" s="138">
        <f t="shared" si="58"/>
        <v>0</v>
      </c>
      <c r="BJ272" s="13" t="s">
        <v>81</v>
      </c>
      <c r="BK272" s="138">
        <f t="shared" si="59"/>
        <v>0</v>
      </c>
      <c r="BL272" s="13" t="s">
        <v>128</v>
      </c>
      <c r="BM272" s="137" t="s">
        <v>673</v>
      </c>
    </row>
    <row r="273" spans="2:65" s="1" customFormat="1" ht="16.5" customHeight="1">
      <c r="B273" s="28"/>
      <c r="C273" s="125" t="s">
        <v>674</v>
      </c>
      <c r="D273" s="125" t="s">
        <v>124</v>
      </c>
      <c r="E273" s="126" t="s">
        <v>675</v>
      </c>
      <c r="F273" s="127" t="s">
        <v>676</v>
      </c>
      <c r="G273" s="128" t="s">
        <v>127</v>
      </c>
      <c r="H273" s="129">
        <v>1</v>
      </c>
      <c r="I273" s="130"/>
      <c r="J273" s="131">
        <f t="shared" si="50"/>
        <v>0</v>
      </c>
      <c r="K273" s="132"/>
      <c r="L273" s="28"/>
      <c r="M273" s="133" t="s">
        <v>1</v>
      </c>
      <c r="N273" s="134" t="s">
        <v>38</v>
      </c>
      <c r="P273" s="135">
        <f t="shared" si="51"/>
        <v>0</v>
      </c>
      <c r="Q273" s="135">
        <v>1.6900000000000001E-3</v>
      </c>
      <c r="R273" s="135">
        <f t="shared" si="52"/>
        <v>1.6900000000000001E-3</v>
      </c>
      <c r="S273" s="135">
        <v>0</v>
      </c>
      <c r="T273" s="136">
        <f t="shared" si="53"/>
        <v>0</v>
      </c>
      <c r="AR273" s="137" t="s">
        <v>128</v>
      </c>
      <c r="AT273" s="137" t="s">
        <v>124</v>
      </c>
      <c r="AU273" s="137" t="s">
        <v>83</v>
      </c>
      <c r="AY273" s="13" t="s">
        <v>121</v>
      </c>
      <c r="BE273" s="138">
        <f t="shared" si="54"/>
        <v>0</v>
      </c>
      <c r="BF273" s="138">
        <f t="shared" si="55"/>
        <v>0</v>
      </c>
      <c r="BG273" s="138">
        <f t="shared" si="56"/>
        <v>0</v>
      </c>
      <c r="BH273" s="138">
        <f t="shared" si="57"/>
        <v>0</v>
      </c>
      <c r="BI273" s="138">
        <f t="shared" si="58"/>
        <v>0</v>
      </c>
      <c r="BJ273" s="13" t="s">
        <v>81</v>
      </c>
      <c r="BK273" s="138">
        <f t="shared" si="59"/>
        <v>0</v>
      </c>
      <c r="BL273" s="13" t="s">
        <v>128</v>
      </c>
      <c r="BM273" s="137" t="s">
        <v>677</v>
      </c>
    </row>
    <row r="274" spans="2:65" s="1" customFormat="1" ht="16.5" customHeight="1">
      <c r="B274" s="28"/>
      <c r="C274" s="125" t="s">
        <v>678</v>
      </c>
      <c r="D274" s="125" t="s">
        <v>124</v>
      </c>
      <c r="E274" s="126" t="s">
        <v>679</v>
      </c>
      <c r="F274" s="127" t="s">
        <v>680</v>
      </c>
      <c r="G274" s="128" t="s">
        <v>127</v>
      </c>
      <c r="H274" s="129">
        <v>2</v>
      </c>
      <c r="I274" s="130"/>
      <c r="J274" s="131">
        <f t="shared" si="50"/>
        <v>0</v>
      </c>
      <c r="K274" s="132"/>
      <c r="L274" s="28"/>
      <c r="M274" s="133" t="s">
        <v>1</v>
      </c>
      <c r="N274" s="134" t="s">
        <v>38</v>
      </c>
      <c r="P274" s="135">
        <f t="shared" si="51"/>
        <v>0</v>
      </c>
      <c r="Q274" s="135">
        <v>2.33E-3</v>
      </c>
      <c r="R274" s="135">
        <f t="shared" si="52"/>
        <v>4.6600000000000001E-3</v>
      </c>
      <c r="S274" s="135">
        <v>0</v>
      </c>
      <c r="T274" s="136">
        <f t="shared" si="53"/>
        <v>0</v>
      </c>
      <c r="AR274" s="137" t="s">
        <v>128</v>
      </c>
      <c r="AT274" s="137" t="s">
        <v>124</v>
      </c>
      <c r="AU274" s="137" t="s">
        <v>83</v>
      </c>
      <c r="AY274" s="13" t="s">
        <v>121</v>
      </c>
      <c r="BE274" s="138">
        <f t="shared" si="54"/>
        <v>0</v>
      </c>
      <c r="BF274" s="138">
        <f t="shared" si="55"/>
        <v>0</v>
      </c>
      <c r="BG274" s="138">
        <f t="shared" si="56"/>
        <v>0</v>
      </c>
      <c r="BH274" s="138">
        <f t="shared" si="57"/>
        <v>0</v>
      </c>
      <c r="BI274" s="138">
        <f t="shared" si="58"/>
        <v>0</v>
      </c>
      <c r="BJ274" s="13" t="s">
        <v>81</v>
      </c>
      <c r="BK274" s="138">
        <f t="shared" si="59"/>
        <v>0</v>
      </c>
      <c r="BL274" s="13" t="s">
        <v>128</v>
      </c>
      <c r="BM274" s="137" t="s">
        <v>681</v>
      </c>
    </row>
    <row r="275" spans="2:65" s="1" customFormat="1" ht="16.5" customHeight="1">
      <c r="B275" s="28"/>
      <c r="C275" s="125" t="s">
        <v>682</v>
      </c>
      <c r="D275" s="125" t="s">
        <v>124</v>
      </c>
      <c r="E275" s="126" t="s">
        <v>683</v>
      </c>
      <c r="F275" s="127" t="s">
        <v>684</v>
      </c>
      <c r="G275" s="128" t="s">
        <v>127</v>
      </c>
      <c r="H275" s="129">
        <v>2</v>
      </c>
      <c r="I275" s="130"/>
      <c r="J275" s="131">
        <f t="shared" si="50"/>
        <v>0</v>
      </c>
      <c r="K275" s="132"/>
      <c r="L275" s="28"/>
      <c r="M275" s="133" t="s">
        <v>1</v>
      </c>
      <c r="N275" s="134" t="s">
        <v>38</v>
      </c>
      <c r="P275" s="135">
        <f t="shared" si="51"/>
        <v>0</v>
      </c>
      <c r="Q275" s="135">
        <v>6.9999999999999999E-4</v>
      </c>
      <c r="R275" s="135">
        <f t="shared" si="52"/>
        <v>1.4E-3</v>
      </c>
      <c r="S275" s="135">
        <v>0</v>
      </c>
      <c r="T275" s="136">
        <f t="shared" si="53"/>
        <v>0</v>
      </c>
      <c r="AR275" s="137" t="s">
        <v>128</v>
      </c>
      <c r="AT275" s="137" t="s">
        <v>124</v>
      </c>
      <c r="AU275" s="137" t="s">
        <v>83</v>
      </c>
      <c r="AY275" s="13" t="s">
        <v>121</v>
      </c>
      <c r="BE275" s="138">
        <f t="shared" si="54"/>
        <v>0</v>
      </c>
      <c r="BF275" s="138">
        <f t="shared" si="55"/>
        <v>0</v>
      </c>
      <c r="BG275" s="138">
        <f t="shared" si="56"/>
        <v>0</v>
      </c>
      <c r="BH275" s="138">
        <f t="shared" si="57"/>
        <v>0</v>
      </c>
      <c r="BI275" s="138">
        <f t="shared" si="58"/>
        <v>0</v>
      </c>
      <c r="BJ275" s="13" t="s">
        <v>81</v>
      </c>
      <c r="BK275" s="138">
        <f t="shared" si="59"/>
        <v>0</v>
      </c>
      <c r="BL275" s="13" t="s">
        <v>128</v>
      </c>
      <c r="BM275" s="137" t="s">
        <v>685</v>
      </c>
    </row>
    <row r="276" spans="2:65" s="1" customFormat="1" ht="16.5" customHeight="1">
      <c r="B276" s="28"/>
      <c r="C276" s="125" t="s">
        <v>686</v>
      </c>
      <c r="D276" s="125" t="s">
        <v>124</v>
      </c>
      <c r="E276" s="126" t="s">
        <v>687</v>
      </c>
      <c r="F276" s="127" t="s">
        <v>688</v>
      </c>
      <c r="G276" s="128" t="s">
        <v>127</v>
      </c>
      <c r="H276" s="129">
        <v>2</v>
      </c>
      <c r="I276" s="130"/>
      <c r="J276" s="131">
        <f t="shared" si="50"/>
        <v>0</v>
      </c>
      <c r="K276" s="132"/>
      <c r="L276" s="28"/>
      <c r="M276" s="133" t="s">
        <v>1</v>
      </c>
      <c r="N276" s="134" t="s">
        <v>38</v>
      </c>
      <c r="P276" s="135">
        <f t="shared" si="51"/>
        <v>0</v>
      </c>
      <c r="Q276" s="135">
        <v>4.4000000000000002E-4</v>
      </c>
      <c r="R276" s="135">
        <f t="shared" si="52"/>
        <v>8.8000000000000003E-4</v>
      </c>
      <c r="S276" s="135">
        <v>0</v>
      </c>
      <c r="T276" s="136">
        <f t="shared" si="53"/>
        <v>0</v>
      </c>
      <c r="AR276" s="137" t="s">
        <v>128</v>
      </c>
      <c r="AT276" s="137" t="s">
        <v>124</v>
      </c>
      <c r="AU276" s="137" t="s">
        <v>83</v>
      </c>
      <c r="AY276" s="13" t="s">
        <v>121</v>
      </c>
      <c r="BE276" s="138">
        <f t="shared" si="54"/>
        <v>0</v>
      </c>
      <c r="BF276" s="138">
        <f t="shared" si="55"/>
        <v>0</v>
      </c>
      <c r="BG276" s="138">
        <f t="shared" si="56"/>
        <v>0</v>
      </c>
      <c r="BH276" s="138">
        <f t="shared" si="57"/>
        <v>0</v>
      </c>
      <c r="BI276" s="138">
        <f t="shared" si="58"/>
        <v>0</v>
      </c>
      <c r="BJ276" s="13" t="s">
        <v>81</v>
      </c>
      <c r="BK276" s="138">
        <f t="shared" si="59"/>
        <v>0</v>
      </c>
      <c r="BL276" s="13" t="s">
        <v>128</v>
      </c>
      <c r="BM276" s="137" t="s">
        <v>689</v>
      </c>
    </row>
    <row r="277" spans="2:65" s="1" customFormat="1" ht="16.5" customHeight="1">
      <c r="B277" s="28"/>
      <c r="C277" s="125" t="s">
        <v>690</v>
      </c>
      <c r="D277" s="125" t="s">
        <v>124</v>
      </c>
      <c r="E277" s="126" t="s">
        <v>691</v>
      </c>
      <c r="F277" s="127" t="s">
        <v>692</v>
      </c>
      <c r="G277" s="128" t="s">
        <v>127</v>
      </c>
      <c r="H277" s="129">
        <v>2</v>
      </c>
      <c r="I277" s="130"/>
      <c r="J277" s="131">
        <f t="shared" si="50"/>
        <v>0</v>
      </c>
      <c r="K277" s="132"/>
      <c r="L277" s="28"/>
      <c r="M277" s="133" t="s">
        <v>1</v>
      </c>
      <c r="N277" s="134" t="s">
        <v>38</v>
      </c>
      <c r="P277" s="135">
        <f t="shared" si="51"/>
        <v>0</v>
      </c>
      <c r="Q277" s="135">
        <v>1.0000000000000001E-5</v>
      </c>
      <c r="R277" s="135">
        <f t="shared" si="52"/>
        <v>2.0000000000000002E-5</v>
      </c>
      <c r="S277" s="135">
        <v>2.7100000000000002E-3</v>
      </c>
      <c r="T277" s="136">
        <f t="shared" si="53"/>
        <v>5.4200000000000003E-3</v>
      </c>
      <c r="AR277" s="137" t="s">
        <v>128</v>
      </c>
      <c r="AT277" s="137" t="s">
        <v>124</v>
      </c>
      <c r="AU277" s="137" t="s">
        <v>83</v>
      </c>
      <c r="AY277" s="13" t="s">
        <v>121</v>
      </c>
      <c r="BE277" s="138">
        <f t="shared" si="54"/>
        <v>0</v>
      </c>
      <c r="BF277" s="138">
        <f t="shared" si="55"/>
        <v>0</v>
      </c>
      <c r="BG277" s="138">
        <f t="shared" si="56"/>
        <v>0</v>
      </c>
      <c r="BH277" s="138">
        <f t="shared" si="57"/>
        <v>0</v>
      </c>
      <c r="BI277" s="138">
        <f t="shared" si="58"/>
        <v>0</v>
      </c>
      <c r="BJ277" s="13" t="s">
        <v>81</v>
      </c>
      <c r="BK277" s="138">
        <f t="shared" si="59"/>
        <v>0</v>
      </c>
      <c r="BL277" s="13" t="s">
        <v>128</v>
      </c>
      <c r="BM277" s="137" t="s">
        <v>693</v>
      </c>
    </row>
    <row r="278" spans="2:65" s="1" customFormat="1" ht="16.5" customHeight="1">
      <c r="B278" s="28"/>
      <c r="C278" s="125" t="s">
        <v>694</v>
      </c>
      <c r="D278" s="125" t="s">
        <v>124</v>
      </c>
      <c r="E278" s="126" t="s">
        <v>695</v>
      </c>
      <c r="F278" s="127" t="s">
        <v>696</v>
      </c>
      <c r="G278" s="128" t="s">
        <v>127</v>
      </c>
      <c r="H278" s="129">
        <v>1</v>
      </c>
      <c r="I278" s="130"/>
      <c r="J278" s="131">
        <f t="shared" si="50"/>
        <v>0</v>
      </c>
      <c r="K278" s="132"/>
      <c r="L278" s="28"/>
      <c r="M278" s="133" t="s">
        <v>1</v>
      </c>
      <c r="N278" s="134" t="s">
        <v>38</v>
      </c>
      <c r="P278" s="135">
        <f t="shared" si="51"/>
        <v>0</v>
      </c>
      <c r="Q278" s="135">
        <v>1.0000000000000001E-5</v>
      </c>
      <c r="R278" s="135">
        <f t="shared" si="52"/>
        <v>1.0000000000000001E-5</v>
      </c>
      <c r="S278" s="135">
        <v>3.3800000000000002E-3</v>
      </c>
      <c r="T278" s="136">
        <f t="shared" si="53"/>
        <v>3.3800000000000002E-3</v>
      </c>
      <c r="AR278" s="137" t="s">
        <v>128</v>
      </c>
      <c r="AT278" s="137" t="s">
        <v>124</v>
      </c>
      <c r="AU278" s="137" t="s">
        <v>83</v>
      </c>
      <c r="AY278" s="13" t="s">
        <v>121</v>
      </c>
      <c r="BE278" s="138">
        <f t="shared" si="54"/>
        <v>0</v>
      </c>
      <c r="BF278" s="138">
        <f t="shared" si="55"/>
        <v>0</v>
      </c>
      <c r="BG278" s="138">
        <f t="shared" si="56"/>
        <v>0</v>
      </c>
      <c r="BH278" s="138">
        <f t="shared" si="57"/>
        <v>0</v>
      </c>
      <c r="BI278" s="138">
        <f t="shared" si="58"/>
        <v>0</v>
      </c>
      <c r="BJ278" s="13" t="s">
        <v>81</v>
      </c>
      <c r="BK278" s="138">
        <f t="shared" si="59"/>
        <v>0</v>
      </c>
      <c r="BL278" s="13" t="s">
        <v>128</v>
      </c>
      <c r="BM278" s="137" t="s">
        <v>697</v>
      </c>
    </row>
    <row r="279" spans="2:65" s="1" customFormat="1" ht="16.5" customHeight="1">
      <c r="B279" s="28"/>
      <c r="C279" s="125" t="s">
        <v>698</v>
      </c>
      <c r="D279" s="125" t="s">
        <v>124</v>
      </c>
      <c r="E279" s="126" t="s">
        <v>699</v>
      </c>
      <c r="F279" s="127" t="s">
        <v>700</v>
      </c>
      <c r="G279" s="128" t="s">
        <v>127</v>
      </c>
      <c r="H279" s="129">
        <v>3</v>
      </c>
      <c r="I279" s="130"/>
      <c r="J279" s="131">
        <f t="shared" si="50"/>
        <v>0</v>
      </c>
      <c r="K279" s="132"/>
      <c r="L279" s="28"/>
      <c r="M279" s="133" t="s">
        <v>1</v>
      </c>
      <c r="N279" s="134" t="s">
        <v>38</v>
      </c>
      <c r="P279" s="135">
        <f t="shared" si="51"/>
        <v>0</v>
      </c>
      <c r="Q279" s="135">
        <v>2.9999999999999997E-4</v>
      </c>
      <c r="R279" s="135">
        <f t="shared" si="52"/>
        <v>8.9999999999999998E-4</v>
      </c>
      <c r="S279" s="135">
        <v>4.3600000000000002E-3</v>
      </c>
      <c r="T279" s="136">
        <f t="shared" si="53"/>
        <v>1.3080000000000001E-2</v>
      </c>
      <c r="AR279" s="137" t="s">
        <v>128</v>
      </c>
      <c r="AT279" s="137" t="s">
        <v>124</v>
      </c>
      <c r="AU279" s="137" t="s">
        <v>83</v>
      </c>
      <c r="AY279" s="13" t="s">
        <v>121</v>
      </c>
      <c r="BE279" s="138">
        <f t="shared" si="54"/>
        <v>0</v>
      </c>
      <c r="BF279" s="138">
        <f t="shared" si="55"/>
        <v>0</v>
      </c>
      <c r="BG279" s="138">
        <f t="shared" si="56"/>
        <v>0</v>
      </c>
      <c r="BH279" s="138">
        <f t="shared" si="57"/>
        <v>0</v>
      </c>
      <c r="BI279" s="138">
        <f t="shared" si="58"/>
        <v>0</v>
      </c>
      <c r="BJ279" s="13" t="s">
        <v>81</v>
      </c>
      <c r="BK279" s="138">
        <f t="shared" si="59"/>
        <v>0</v>
      </c>
      <c r="BL279" s="13" t="s">
        <v>128</v>
      </c>
      <c r="BM279" s="137" t="s">
        <v>701</v>
      </c>
    </row>
    <row r="280" spans="2:65" s="1" customFormat="1" ht="16.5" customHeight="1">
      <c r="B280" s="28"/>
      <c r="C280" s="125" t="s">
        <v>702</v>
      </c>
      <c r="D280" s="125" t="s">
        <v>124</v>
      </c>
      <c r="E280" s="126" t="s">
        <v>703</v>
      </c>
      <c r="F280" s="127" t="s">
        <v>704</v>
      </c>
      <c r="G280" s="128" t="s">
        <v>127</v>
      </c>
      <c r="H280" s="129">
        <v>6</v>
      </c>
      <c r="I280" s="130"/>
      <c r="J280" s="131">
        <f t="shared" si="50"/>
        <v>0</v>
      </c>
      <c r="K280" s="132"/>
      <c r="L280" s="28"/>
      <c r="M280" s="133" t="s">
        <v>1</v>
      </c>
      <c r="N280" s="134" t="s">
        <v>38</v>
      </c>
      <c r="P280" s="135">
        <f t="shared" si="51"/>
        <v>0</v>
      </c>
      <c r="Q280" s="135">
        <v>2.2000000000000001E-4</v>
      </c>
      <c r="R280" s="135">
        <f t="shared" si="52"/>
        <v>1.32E-3</v>
      </c>
      <c r="S280" s="135">
        <v>0</v>
      </c>
      <c r="T280" s="136">
        <f t="shared" si="53"/>
        <v>0</v>
      </c>
      <c r="AR280" s="137" t="s">
        <v>128</v>
      </c>
      <c r="AT280" s="137" t="s">
        <v>124</v>
      </c>
      <c r="AU280" s="137" t="s">
        <v>83</v>
      </c>
      <c r="AY280" s="13" t="s">
        <v>121</v>
      </c>
      <c r="BE280" s="138">
        <f t="shared" si="54"/>
        <v>0</v>
      </c>
      <c r="BF280" s="138">
        <f t="shared" si="55"/>
        <v>0</v>
      </c>
      <c r="BG280" s="138">
        <f t="shared" si="56"/>
        <v>0</v>
      </c>
      <c r="BH280" s="138">
        <f t="shared" si="57"/>
        <v>0</v>
      </c>
      <c r="BI280" s="138">
        <f t="shared" si="58"/>
        <v>0</v>
      </c>
      <c r="BJ280" s="13" t="s">
        <v>81</v>
      </c>
      <c r="BK280" s="138">
        <f t="shared" si="59"/>
        <v>0</v>
      </c>
      <c r="BL280" s="13" t="s">
        <v>128</v>
      </c>
      <c r="BM280" s="137" t="s">
        <v>705</v>
      </c>
    </row>
    <row r="281" spans="2:65" s="1" customFormat="1" ht="16.5" customHeight="1">
      <c r="B281" s="28"/>
      <c r="C281" s="125" t="s">
        <v>706</v>
      </c>
      <c r="D281" s="125" t="s">
        <v>124</v>
      </c>
      <c r="E281" s="126" t="s">
        <v>707</v>
      </c>
      <c r="F281" s="127" t="s">
        <v>708</v>
      </c>
      <c r="G281" s="128" t="s">
        <v>127</v>
      </c>
      <c r="H281" s="129">
        <v>1</v>
      </c>
      <c r="I281" s="130"/>
      <c r="J281" s="131">
        <f t="shared" si="50"/>
        <v>0</v>
      </c>
      <c r="K281" s="132"/>
      <c r="L281" s="28"/>
      <c r="M281" s="133" t="s">
        <v>1</v>
      </c>
      <c r="N281" s="134" t="s">
        <v>38</v>
      </c>
      <c r="P281" s="135">
        <f t="shared" si="51"/>
        <v>0</v>
      </c>
      <c r="Q281" s="135">
        <v>5.6999999999999998E-4</v>
      </c>
      <c r="R281" s="135">
        <f t="shared" si="52"/>
        <v>5.6999999999999998E-4</v>
      </c>
      <c r="S281" s="135">
        <v>0</v>
      </c>
      <c r="T281" s="136">
        <f t="shared" si="53"/>
        <v>0</v>
      </c>
      <c r="AR281" s="137" t="s">
        <v>128</v>
      </c>
      <c r="AT281" s="137" t="s">
        <v>124</v>
      </c>
      <c r="AU281" s="137" t="s">
        <v>83</v>
      </c>
      <c r="AY281" s="13" t="s">
        <v>121</v>
      </c>
      <c r="BE281" s="138">
        <f t="shared" si="54"/>
        <v>0</v>
      </c>
      <c r="BF281" s="138">
        <f t="shared" si="55"/>
        <v>0</v>
      </c>
      <c r="BG281" s="138">
        <f t="shared" si="56"/>
        <v>0</v>
      </c>
      <c r="BH281" s="138">
        <f t="shared" si="57"/>
        <v>0</v>
      </c>
      <c r="BI281" s="138">
        <f t="shared" si="58"/>
        <v>0</v>
      </c>
      <c r="BJ281" s="13" t="s">
        <v>81</v>
      </c>
      <c r="BK281" s="138">
        <f t="shared" si="59"/>
        <v>0</v>
      </c>
      <c r="BL281" s="13" t="s">
        <v>128</v>
      </c>
      <c r="BM281" s="137" t="s">
        <v>709</v>
      </c>
    </row>
    <row r="282" spans="2:65" s="1" customFormat="1" ht="16.5" customHeight="1">
      <c r="B282" s="28"/>
      <c r="C282" s="125" t="s">
        <v>710</v>
      </c>
      <c r="D282" s="125" t="s">
        <v>124</v>
      </c>
      <c r="E282" s="126" t="s">
        <v>711</v>
      </c>
      <c r="F282" s="127" t="s">
        <v>712</v>
      </c>
      <c r="G282" s="128" t="s">
        <v>127</v>
      </c>
      <c r="H282" s="129">
        <v>2</v>
      </c>
      <c r="I282" s="130"/>
      <c r="J282" s="131">
        <f t="shared" si="50"/>
        <v>0</v>
      </c>
      <c r="K282" s="132"/>
      <c r="L282" s="28"/>
      <c r="M282" s="133" t="s">
        <v>1</v>
      </c>
      <c r="N282" s="134" t="s">
        <v>38</v>
      </c>
      <c r="P282" s="135">
        <f t="shared" si="51"/>
        <v>0</v>
      </c>
      <c r="Q282" s="135">
        <v>1.14E-3</v>
      </c>
      <c r="R282" s="135">
        <f t="shared" si="52"/>
        <v>2.2799999999999999E-3</v>
      </c>
      <c r="S282" s="135">
        <v>0</v>
      </c>
      <c r="T282" s="136">
        <f t="shared" si="53"/>
        <v>0</v>
      </c>
      <c r="AR282" s="137" t="s">
        <v>128</v>
      </c>
      <c r="AT282" s="137" t="s">
        <v>124</v>
      </c>
      <c r="AU282" s="137" t="s">
        <v>83</v>
      </c>
      <c r="AY282" s="13" t="s">
        <v>121</v>
      </c>
      <c r="BE282" s="138">
        <f t="shared" si="54"/>
        <v>0</v>
      </c>
      <c r="BF282" s="138">
        <f t="shared" si="55"/>
        <v>0</v>
      </c>
      <c r="BG282" s="138">
        <f t="shared" si="56"/>
        <v>0</v>
      </c>
      <c r="BH282" s="138">
        <f t="shared" si="57"/>
        <v>0</v>
      </c>
      <c r="BI282" s="138">
        <f t="shared" si="58"/>
        <v>0</v>
      </c>
      <c r="BJ282" s="13" t="s">
        <v>81</v>
      </c>
      <c r="BK282" s="138">
        <f t="shared" si="59"/>
        <v>0</v>
      </c>
      <c r="BL282" s="13" t="s">
        <v>128</v>
      </c>
      <c r="BM282" s="137" t="s">
        <v>713</v>
      </c>
    </row>
    <row r="283" spans="2:65" s="1" customFormat="1" ht="16.5" customHeight="1">
      <c r="B283" s="28"/>
      <c r="C283" s="125" t="s">
        <v>714</v>
      </c>
      <c r="D283" s="125" t="s">
        <v>124</v>
      </c>
      <c r="E283" s="126" t="s">
        <v>715</v>
      </c>
      <c r="F283" s="127" t="s">
        <v>716</v>
      </c>
      <c r="G283" s="128" t="s">
        <v>127</v>
      </c>
      <c r="H283" s="129">
        <v>4</v>
      </c>
      <c r="I283" s="130"/>
      <c r="J283" s="131">
        <f t="shared" si="50"/>
        <v>0</v>
      </c>
      <c r="K283" s="132"/>
      <c r="L283" s="28"/>
      <c r="M283" s="133" t="s">
        <v>1</v>
      </c>
      <c r="N283" s="134" t="s">
        <v>38</v>
      </c>
      <c r="P283" s="135">
        <f t="shared" si="51"/>
        <v>0</v>
      </c>
      <c r="Q283" s="135">
        <v>1.24E-3</v>
      </c>
      <c r="R283" s="135">
        <f t="shared" si="52"/>
        <v>4.96E-3</v>
      </c>
      <c r="S283" s="135">
        <v>0</v>
      </c>
      <c r="T283" s="136">
        <f t="shared" si="53"/>
        <v>0</v>
      </c>
      <c r="AR283" s="137" t="s">
        <v>128</v>
      </c>
      <c r="AT283" s="137" t="s">
        <v>124</v>
      </c>
      <c r="AU283" s="137" t="s">
        <v>83</v>
      </c>
      <c r="AY283" s="13" t="s">
        <v>121</v>
      </c>
      <c r="BE283" s="138">
        <f t="shared" si="54"/>
        <v>0</v>
      </c>
      <c r="BF283" s="138">
        <f t="shared" si="55"/>
        <v>0</v>
      </c>
      <c r="BG283" s="138">
        <f t="shared" si="56"/>
        <v>0</v>
      </c>
      <c r="BH283" s="138">
        <f t="shared" si="57"/>
        <v>0</v>
      </c>
      <c r="BI283" s="138">
        <f t="shared" si="58"/>
        <v>0</v>
      </c>
      <c r="BJ283" s="13" t="s">
        <v>81</v>
      </c>
      <c r="BK283" s="138">
        <f t="shared" si="59"/>
        <v>0</v>
      </c>
      <c r="BL283" s="13" t="s">
        <v>128</v>
      </c>
      <c r="BM283" s="137" t="s">
        <v>717</v>
      </c>
    </row>
    <row r="284" spans="2:65" s="1" customFormat="1" ht="16.5" customHeight="1">
      <c r="B284" s="28"/>
      <c r="C284" s="125" t="s">
        <v>718</v>
      </c>
      <c r="D284" s="125" t="s">
        <v>124</v>
      </c>
      <c r="E284" s="126" t="s">
        <v>719</v>
      </c>
      <c r="F284" s="127" t="s">
        <v>720</v>
      </c>
      <c r="G284" s="128" t="s">
        <v>127</v>
      </c>
      <c r="H284" s="129">
        <v>2</v>
      </c>
      <c r="I284" s="130"/>
      <c r="J284" s="131">
        <f t="shared" si="50"/>
        <v>0</v>
      </c>
      <c r="K284" s="132"/>
      <c r="L284" s="28"/>
      <c r="M284" s="133" t="s">
        <v>1</v>
      </c>
      <c r="N284" s="134" t="s">
        <v>38</v>
      </c>
      <c r="P284" s="135">
        <f t="shared" si="51"/>
        <v>0</v>
      </c>
      <c r="Q284" s="135">
        <v>1.73E-3</v>
      </c>
      <c r="R284" s="135">
        <f t="shared" si="52"/>
        <v>3.46E-3</v>
      </c>
      <c r="S284" s="135">
        <v>0</v>
      </c>
      <c r="T284" s="136">
        <f t="shared" si="53"/>
        <v>0</v>
      </c>
      <c r="AR284" s="137" t="s">
        <v>128</v>
      </c>
      <c r="AT284" s="137" t="s">
        <v>124</v>
      </c>
      <c r="AU284" s="137" t="s">
        <v>83</v>
      </c>
      <c r="AY284" s="13" t="s">
        <v>121</v>
      </c>
      <c r="BE284" s="138">
        <f t="shared" si="54"/>
        <v>0</v>
      </c>
      <c r="BF284" s="138">
        <f t="shared" si="55"/>
        <v>0</v>
      </c>
      <c r="BG284" s="138">
        <f t="shared" si="56"/>
        <v>0</v>
      </c>
      <c r="BH284" s="138">
        <f t="shared" si="57"/>
        <v>0</v>
      </c>
      <c r="BI284" s="138">
        <f t="shared" si="58"/>
        <v>0</v>
      </c>
      <c r="BJ284" s="13" t="s">
        <v>81</v>
      </c>
      <c r="BK284" s="138">
        <f t="shared" si="59"/>
        <v>0</v>
      </c>
      <c r="BL284" s="13" t="s">
        <v>128</v>
      </c>
      <c r="BM284" s="137" t="s">
        <v>721</v>
      </c>
    </row>
    <row r="285" spans="2:65" s="1" customFormat="1" ht="16.5" customHeight="1">
      <c r="B285" s="28"/>
      <c r="C285" s="125" t="s">
        <v>722</v>
      </c>
      <c r="D285" s="125" t="s">
        <v>124</v>
      </c>
      <c r="E285" s="126" t="s">
        <v>723</v>
      </c>
      <c r="F285" s="127" t="s">
        <v>724</v>
      </c>
      <c r="G285" s="128" t="s">
        <v>127</v>
      </c>
      <c r="H285" s="129">
        <v>4</v>
      </c>
      <c r="I285" s="130"/>
      <c r="J285" s="131">
        <f t="shared" si="50"/>
        <v>0</v>
      </c>
      <c r="K285" s="132"/>
      <c r="L285" s="28"/>
      <c r="M285" s="133" t="s">
        <v>1</v>
      </c>
      <c r="N285" s="134" t="s">
        <v>38</v>
      </c>
      <c r="P285" s="135">
        <f t="shared" si="51"/>
        <v>0</v>
      </c>
      <c r="Q285" s="135">
        <v>5.0000000000000001E-4</v>
      </c>
      <c r="R285" s="135">
        <f t="shared" si="52"/>
        <v>2E-3</v>
      </c>
      <c r="S285" s="135">
        <v>0</v>
      </c>
      <c r="T285" s="136">
        <f t="shared" si="53"/>
        <v>0</v>
      </c>
      <c r="AR285" s="137" t="s">
        <v>128</v>
      </c>
      <c r="AT285" s="137" t="s">
        <v>124</v>
      </c>
      <c r="AU285" s="137" t="s">
        <v>83</v>
      </c>
      <c r="AY285" s="13" t="s">
        <v>121</v>
      </c>
      <c r="BE285" s="138">
        <f t="shared" si="54"/>
        <v>0</v>
      </c>
      <c r="BF285" s="138">
        <f t="shared" si="55"/>
        <v>0</v>
      </c>
      <c r="BG285" s="138">
        <f t="shared" si="56"/>
        <v>0</v>
      </c>
      <c r="BH285" s="138">
        <f t="shared" si="57"/>
        <v>0</v>
      </c>
      <c r="BI285" s="138">
        <f t="shared" si="58"/>
        <v>0</v>
      </c>
      <c r="BJ285" s="13" t="s">
        <v>81</v>
      </c>
      <c r="BK285" s="138">
        <f t="shared" si="59"/>
        <v>0</v>
      </c>
      <c r="BL285" s="13" t="s">
        <v>128</v>
      </c>
      <c r="BM285" s="137" t="s">
        <v>725</v>
      </c>
    </row>
    <row r="286" spans="2:65" s="1" customFormat="1" ht="16.5" customHeight="1">
      <c r="B286" s="28"/>
      <c r="C286" s="125" t="s">
        <v>726</v>
      </c>
      <c r="D286" s="125" t="s">
        <v>124</v>
      </c>
      <c r="E286" s="126" t="s">
        <v>727</v>
      </c>
      <c r="F286" s="127" t="s">
        <v>728</v>
      </c>
      <c r="G286" s="128" t="s">
        <v>127</v>
      </c>
      <c r="H286" s="129">
        <v>10</v>
      </c>
      <c r="I286" s="130"/>
      <c r="J286" s="131">
        <f t="shared" si="50"/>
        <v>0</v>
      </c>
      <c r="K286" s="132"/>
      <c r="L286" s="28"/>
      <c r="M286" s="133" t="s">
        <v>1</v>
      </c>
      <c r="N286" s="134" t="s">
        <v>38</v>
      </c>
      <c r="P286" s="135">
        <f t="shared" si="51"/>
        <v>0</v>
      </c>
      <c r="Q286" s="135">
        <v>6.9999999999999999E-4</v>
      </c>
      <c r="R286" s="135">
        <f t="shared" si="52"/>
        <v>7.0000000000000001E-3</v>
      </c>
      <c r="S286" s="135">
        <v>0</v>
      </c>
      <c r="T286" s="136">
        <f t="shared" si="53"/>
        <v>0</v>
      </c>
      <c r="AR286" s="137" t="s">
        <v>128</v>
      </c>
      <c r="AT286" s="137" t="s">
        <v>124</v>
      </c>
      <c r="AU286" s="137" t="s">
        <v>83</v>
      </c>
      <c r="AY286" s="13" t="s">
        <v>121</v>
      </c>
      <c r="BE286" s="138">
        <f t="shared" si="54"/>
        <v>0</v>
      </c>
      <c r="BF286" s="138">
        <f t="shared" si="55"/>
        <v>0</v>
      </c>
      <c r="BG286" s="138">
        <f t="shared" si="56"/>
        <v>0</v>
      </c>
      <c r="BH286" s="138">
        <f t="shared" si="57"/>
        <v>0</v>
      </c>
      <c r="BI286" s="138">
        <f t="shared" si="58"/>
        <v>0</v>
      </c>
      <c r="BJ286" s="13" t="s">
        <v>81</v>
      </c>
      <c r="BK286" s="138">
        <f t="shared" si="59"/>
        <v>0</v>
      </c>
      <c r="BL286" s="13" t="s">
        <v>128</v>
      </c>
      <c r="BM286" s="137" t="s">
        <v>729</v>
      </c>
    </row>
    <row r="287" spans="2:65" s="1" customFormat="1" ht="16.5" customHeight="1">
      <c r="B287" s="28"/>
      <c r="C287" s="125" t="s">
        <v>730</v>
      </c>
      <c r="D287" s="125" t="s">
        <v>124</v>
      </c>
      <c r="E287" s="126" t="s">
        <v>731</v>
      </c>
      <c r="F287" s="127" t="s">
        <v>732</v>
      </c>
      <c r="G287" s="128" t="s">
        <v>127</v>
      </c>
      <c r="H287" s="129">
        <v>14</v>
      </c>
      <c r="I287" s="130"/>
      <c r="J287" s="131">
        <f t="shared" si="50"/>
        <v>0</v>
      </c>
      <c r="K287" s="132"/>
      <c r="L287" s="28"/>
      <c r="M287" s="133" t="s">
        <v>1</v>
      </c>
      <c r="N287" s="134" t="s">
        <v>38</v>
      </c>
      <c r="P287" s="135">
        <f t="shared" si="51"/>
        <v>0</v>
      </c>
      <c r="Q287" s="135">
        <v>1.07E-3</v>
      </c>
      <c r="R287" s="135">
        <f t="shared" si="52"/>
        <v>1.498E-2</v>
      </c>
      <c r="S287" s="135">
        <v>0</v>
      </c>
      <c r="T287" s="136">
        <f t="shared" si="53"/>
        <v>0</v>
      </c>
      <c r="AR287" s="137" t="s">
        <v>128</v>
      </c>
      <c r="AT287" s="137" t="s">
        <v>124</v>
      </c>
      <c r="AU287" s="137" t="s">
        <v>83</v>
      </c>
      <c r="AY287" s="13" t="s">
        <v>121</v>
      </c>
      <c r="BE287" s="138">
        <f t="shared" si="54"/>
        <v>0</v>
      </c>
      <c r="BF287" s="138">
        <f t="shared" si="55"/>
        <v>0</v>
      </c>
      <c r="BG287" s="138">
        <f t="shared" si="56"/>
        <v>0</v>
      </c>
      <c r="BH287" s="138">
        <f t="shared" si="57"/>
        <v>0</v>
      </c>
      <c r="BI287" s="138">
        <f t="shared" si="58"/>
        <v>0</v>
      </c>
      <c r="BJ287" s="13" t="s">
        <v>81</v>
      </c>
      <c r="BK287" s="138">
        <f t="shared" si="59"/>
        <v>0</v>
      </c>
      <c r="BL287" s="13" t="s">
        <v>128</v>
      </c>
      <c r="BM287" s="137" t="s">
        <v>733</v>
      </c>
    </row>
    <row r="288" spans="2:65" s="1" customFormat="1" ht="16.5" customHeight="1">
      <c r="B288" s="28"/>
      <c r="C288" s="125" t="s">
        <v>734</v>
      </c>
      <c r="D288" s="125" t="s">
        <v>124</v>
      </c>
      <c r="E288" s="126" t="s">
        <v>735</v>
      </c>
      <c r="F288" s="127" t="s">
        <v>736</v>
      </c>
      <c r="G288" s="128" t="s">
        <v>127</v>
      </c>
      <c r="H288" s="129">
        <v>8</v>
      </c>
      <c r="I288" s="130"/>
      <c r="J288" s="131">
        <f t="shared" si="50"/>
        <v>0</v>
      </c>
      <c r="K288" s="132"/>
      <c r="L288" s="28"/>
      <c r="M288" s="133" t="s">
        <v>1</v>
      </c>
      <c r="N288" s="134" t="s">
        <v>38</v>
      </c>
      <c r="P288" s="135">
        <f t="shared" si="51"/>
        <v>0</v>
      </c>
      <c r="Q288" s="135">
        <v>1.6800000000000001E-3</v>
      </c>
      <c r="R288" s="135">
        <f t="shared" si="52"/>
        <v>1.3440000000000001E-2</v>
      </c>
      <c r="S288" s="135">
        <v>0</v>
      </c>
      <c r="T288" s="136">
        <f t="shared" si="53"/>
        <v>0</v>
      </c>
      <c r="AR288" s="137" t="s">
        <v>128</v>
      </c>
      <c r="AT288" s="137" t="s">
        <v>124</v>
      </c>
      <c r="AU288" s="137" t="s">
        <v>83</v>
      </c>
      <c r="AY288" s="13" t="s">
        <v>121</v>
      </c>
      <c r="BE288" s="138">
        <f t="shared" si="54"/>
        <v>0</v>
      </c>
      <c r="BF288" s="138">
        <f t="shared" si="55"/>
        <v>0</v>
      </c>
      <c r="BG288" s="138">
        <f t="shared" si="56"/>
        <v>0</v>
      </c>
      <c r="BH288" s="138">
        <f t="shared" si="57"/>
        <v>0</v>
      </c>
      <c r="BI288" s="138">
        <f t="shared" si="58"/>
        <v>0</v>
      </c>
      <c r="BJ288" s="13" t="s">
        <v>81</v>
      </c>
      <c r="BK288" s="138">
        <f t="shared" si="59"/>
        <v>0</v>
      </c>
      <c r="BL288" s="13" t="s">
        <v>128</v>
      </c>
      <c r="BM288" s="137" t="s">
        <v>737</v>
      </c>
    </row>
    <row r="289" spans="2:65" s="1" customFormat="1" ht="16.5" customHeight="1">
      <c r="B289" s="28"/>
      <c r="C289" s="125" t="s">
        <v>738</v>
      </c>
      <c r="D289" s="125" t="s">
        <v>124</v>
      </c>
      <c r="E289" s="126" t="s">
        <v>739</v>
      </c>
      <c r="F289" s="127" t="s">
        <v>740</v>
      </c>
      <c r="G289" s="128" t="s">
        <v>127</v>
      </c>
      <c r="H289" s="129">
        <v>2</v>
      </c>
      <c r="I289" s="130"/>
      <c r="J289" s="131">
        <f t="shared" si="50"/>
        <v>0</v>
      </c>
      <c r="K289" s="132"/>
      <c r="L289" s="28"/>
      <c r="M289" s="133" t="s">
        <v>1</v>
      </c>
      <c r="N289" s="134" t="s">
        <v>38</v>
      </c>
      <c r="P289" s="135">
        <f t="shared" si="51"/>
        <v>0</v>
      </c>
      <c r="Q289" s="135">
        <v>4.3200000000000001E-3</v>
      </c>
      <c r="R289" s="135">
        <f t="shared" si="52"/>
        <v>8.6400000000000001E-3</v>
      </c>
      <c r="S289" s="135">
        <v>0</v>
      </c>
      <c r="T289" s="136">
        <f t="shared" si="53"/>
        <v>0</v>
      </c>
      <c r="AR289" s="137" t="s">
        <v>128</v>
      </c>
      <c r="AT289" s="137" t="s">
        <v>124</v>
      </c>
      <c r="AU289" s="137" t="s">
        <v>83</v>
      </c>
      <c r="AY289" s="13" t="s">
        <v>121</v>
      </c>
      <c r="BE289" s="138">
        <f t="shared" si="54"/>
        <v>0</v>
      </c>
      <c r="BF289" s="138">
        <f t="shared" si="55"/>
        <v>0</v>
      </c>
      <c r="BG289" s="138">
        <f t="shared" si="56"/>
        <v>0</v>
      </c>
      <c r="BH289" s="138">
        <f t="shared" si="57"/>
        <v>0</v>
      </c>
      <c r="BI289" s="138">
        <f t="shared" si="58"/>
        <v>0</v>
      </c>
      <c r="BJ289" s="13" t="s">
        <v>81</v>
      </c>
      <c r="BK289" s="138">
        <f t="shared" si="59"/>
        <v>0</v>
      </c>
      <c r="BL289" s="13" t="s">
        <v>128</v>
      </c>
      <c r="BM289" s="137" t="s">
        <v>741</v>
      </c>
    </row>
    <row r="290" spans="2:65" s="1" customFormat="1" ht="24.2" customHeight="1">
      <c r="B290" s="28"/>
      <c r="C290" s="125" t="s">
        <v>742</v>
      </c>
      <c r="D290" s="125" t="s">
        <v>124</v>
      </c>
      <c r="E290" s="126" t="s">
        <v>743</v>
      </c>
      <c r="F290" s="127" t="s">
        <v>744</v>
      </c>
      <c r="G290" s="128" t="s">
        <v>127</v>
      </c>
      <c r="H290" s="129">
        <v>2</v>
      </c>
      <c r="I290" s="130"/>
      <c r="J290" s="131">
        <f t="shared" si="50"/>
        <v>0</v>
      </c>
      <c r="K290" s="132"/>
      <c r="L290" s="28"/>
      <c r="M290" s="133" t="s">
        <v>1</v>
      </c>
      <c r="N290" s="134" t="s">
        <v>38</v>
      </c>
      <c r="P290" s="135">
        <f t="shared" si="51"/>
        <v>0</v>
      </c>
      <c r="Q290" s="135">
        <v>1.72E-3</v>
      </c>
      <c r="R290" s="135">
        <f t="shared" si="52"/>
        <v>3.4399999999999999E-3</v>
      </c>
      <c r="S290" s="135">
        <v>0</v>
      </c>
      <c r="T290" s="136">
        <f t="shared" si="53"/>
        <v>0</v>
      </c>
      <c r="AR290" s="137" t="s">
        <v>128</v>
      </c>
      <c r="AT290" s="137" t="s">
        <v>124</v>
      </c>
      <c r="AU290" s="137" t="s">
        <v>83</v>
      </c>
      <c r="AY290" s="13" t="s">
        <v>121</v>
      </c>
      <c r="BE290" s="138">
        <f t="shared" si="54"/>
        <v>0</v>
      </c>
      <c r="BF290" s="138">
        <f t="shared" si="55"/>
        <v>0</v>
      </c>
      <c r="BG290" s="138">
        <f t="shared" si="56"/>
        <v>0</v>
      </c>
      <c r="BH290" s="138">
        <f t="shared" si="57"/>
        <v>0</v>
      </c>
      <c r="BI290" s="138">
        <f t="shared" si="58"/>
        <v>0</v>
      </c>
      <c r="BJ290" s="13" t="s">
        <v>81</v>
      </c>
      <c r="BK290" s="138">
        <f t="shared" si="59"/>
        <v>0</v>
      </c>
      <c r="BL290" s="13" t="s">
        <v>128</v>
      </c>
      <c r="BM290" s="137" t="s">
        <v>745</v>
      </c>
    </row>
    <row r="291" spans="2:65" s="1" customFormat="1" ht="24.2" customHeight="1">
      <c r="B291" s="28"/>
      <c r="C291" s="125" t="s">
        <v>746</v>
      </c>
      <c r="D291" s="125" t="s">
        <v>124</v>
      </c>
      <c r="E291" s="126" t="s">
        <v>747</v>
      </c>
      <c r="F291" s="127" t="s">
        <v>748</v>
      </c>
      <c r="G291" s="128" t="s">
        <v>127</v>
      </c>
      <c r="H291" s="129">
        <v>1</v>
      </c>
      <c r="I291" s="130"/>
      <c r="J291" s="131">
        <f t="shared" si="50"/>
        <v>0</v>
      </c>
      <c r="K291" s="132"/>
      <c r="L291" s="28"/>
      <c r="M291" s="133" t="s">
        <v>1</v>
      </c>
      <c r="N291" s="134" t="s">
        <v>38</v>
      </c>
      <c r="P291" s="135">
        <f t="shared" si="51"/>
        <v>0</v>
      </c>
      <c r="Q291" s="135">
        <v>1.72E-3</v>
      </c>
      <c r="R291" s="135">
        <f t="shared" si="52"/>
        <v>1.72E-3</v>
      </c>
      <c r="S291" s="135">
        <v>0</v>
      </c>
      <c r="T291" s="136">
        <f t="shared" si="53"/>
        <v>0</v>
      </c>
      <c r="AR291" s="137" t="s">
        <v>128</v>
      </c>
      <c r="AT291" s="137" t="s">
        <v>124</v>
      </c>
      <c r="AU291" s="137" t="s">
        <v>83</v>
      </c>
      <c r="AY291" s="13" t="s">
        <v>121</v>
      </c>
      <c r="BE291" s="138">
        <f t="shared" si="54"/>
        <v>0</v>
      </c>
      <c r="BF291" s="138">
        <f t="shared" si="55"/>
        <v>0</v>
      </c>
      <c r="BG291" s="138">
        <f t="shared" si="56"/>
        <v>0</v>
      </c>
      <c r="BH291" s="138">
        <f t="shared" si="57"/>
        <v>0</v>
      </c>
      <c r="BI291" s="138">
        <f t="shared" si="58"/>
        <v>0</v>
      </c>
      <c r="BJ291" s="13" t="s">
        <v>81</v>
      </c>
      <c r="BK291" s="138">
        <f t="shared" si="59"/>
        <v>0</v>
      </c>
      <c r="BL291" s="13" t="s">
        <v>128</v>
      </c>
      <c r="BM291" s="137" t="s">
        <v>749</v>
      </c>
    </row>
    <row r="292" spans="2:65" s="1" customFormat="1" ht="24.2" customHeight="1">
      <c r="B292" s="28"/>
      <c r="C292" s="125" t="s">
        <v>750</v>
      </c>
      <c r="D292" s="125" t="s">
        <v>124</v>
      </c>
      <c r="E292" s="126" t="s">
        <v>751</v>
      </c>
      <c r="F292" s="127" t="s">
        <v>752</v>
      </c>
      <c r="G292" s="128" t="s">
        <v>127</v>
      </c>
      <c r="H292" s="129">
        <v>1</v>
      </c>
      <c r="I292" s="130"/>
      <c r="J292" s="131">
        <f t="shared" si="50"/>
        <v>0</v>
      </c>
      <c r="K292" s="132"/>
      <c r="L292" s="28"/>
      <c r="M292" s="133" t="s">
        <v>1</v>
      </c>
      <c r="N292" s="134" t="s">
        <v>38</v>
      </c>
      <c r="P292" s="135">
        <f t="shared" si="51"/>
        <v>0</v>
      </c>
      <c r="Q292" s="135">
        <v>3.7699999999999999E-3</v>
      </c>
      <c r="R292" s="135">
        <f t="shared" si="52"/>
        <v>3.7699999999999999E-3</v>
      </c>
      <c r="S292" s="135">
        <v>0</v>
      </c>
      <c r="T292" s="136">
        <f t="shared" si="53"/>
        <v>0</v>
      </c>
      <c r="AR292" s="137" t="s">
        <v>128</v>
      </c>
      <c r="AT292" s="137" t="s">
        <v>124</v>
      </c>
      <c r="AU292" s="137" t="s">
        <v>83</v>
      </c>
      <c r="AY292" s="13" t="s">
        <v>121</v>
      </c>
      <c r="BE292" s="138">
        <f t="shared" si="54"/>
        <v>0</v>
      </c>
      <c r="BF292" s="138">
        <f t="shared" si="55"/>
        <v>0</v>
      </c>
      <c r="BG292" s="138">
        <f t="shared" si="56"/>
        <v>0</v>
      </c>
      <c r="BH292" s="138">
        <f t="shared" si="57"/>
        <v>0</v>
      </c>
      <c r="BI292" s="138">
        <f t="shared" si="58"/>
        <v>0</v>
      </c>
      <c r="BJ292" s="13" t="s">
        <v>81</v>
      </c>
      <c r="BK292" s="138">
        <f t="shared" si="59"/>
        <v>0</v>
      </c>
      <c r="BL292" s="13" t="s">
        <v>128</v>
      </c>
      <c r="BM292" s="137" t="s">
        <v>753</v>
      </c>
    </row>
    <row r="293" spans="2:65" s="1" customFormat="1" ht="24.2" customHeight="1">
      <c r="B293" s="28"/>
      <c r="C293" s="125" t="s">
        <v>754</v>
      </c>
      <c r="D293" s="125" t="s">
        <v>124</v>
      </c>
      <c r="E293" s="126" t="s">
        <v>755</v>
      </c>
      <c r="F293" s="127" t="s">
        <v>756</v>
      </c>
      <c r="G293" s="128" t="s">
        <v>127</v>
      </c>
      <c r="H293" s="129">
        <v>2</v>
      </c>
      <c r="I293" s="130"/>
      <c r="J293" s="131">
        <f t="shared" si="50"/>
        <v>0</v>
      </c>
      <c r="K293" s="132"/>
      <c r="L293" s="28"/>
      <c r="M293" s="133" t="s">
        <v>1</v>
      </c>
      <c r="N293" s="134" t="s">
        <v>38</v>
      </c>
      <c r="P293" s="135">
        <f t="shared" si="51"/>
        <v>0</v>
      </c>
      <c r="Q293" s="135">
        <v>3.3999999999999998E-3</v>
      </c>
      <c r="R293" s="135">
        <f t="shared" si="52"/>
        <v>6.7999999999999996E-3</v>
      </c>
      <c r="S293" s="135">
        <v>0</v>
      </c>
      <c r="T293" s="136">
        <f t="shared" si="53"/>
        <v>0</v>
      </c>
      <c r="AR293" s="137" t="s">
        <v>128</v>
      </c>
      <c r="AT293" s="137" t="s">
        <v>124</v>
      </c>
      <c r="AU293" s="137" t="s">
        <v>83</v>
      </c>
      <c r="AY293" s="13" t="s">
        <v>121</v>
      </c>
      <c r="BE293" s="138">
        <f t="shared" si="54"/>
        <v>0</v>
      </c>
      <c r="BF293" s="138">
        <f t="shared" si="55"/>
        <v>0</v>
      </c>
      <c r="BG293" s="138">
        <f t="shared" si="56"/>
        <v>0</v>
      </c>
      <c r="BH293" s="138">
        <f t="shared" si="57"/>
        <v>0</v>
      </c>
      <c r="BI293" s="138">
        <f t="shared" si="58"/>
        <v>0</v>
      </c>
      <c r="BJ293" s="13" t="s">
        <v>81</v>
      </c>
      <c r="BK293" s="138">
        <f t="shared" si="59"/>
        <v>0</v>
      </c>
      <c r="BL293" s="13" t="s">
        <v>128</v>
      </c>
      <c r="BM293" s="137" t="s">
        <v>757</v>
      </c>
    </row>
    <row r="294" spans="2:65" s="1" customFormat="1" ht="16.5" customHeight="1">
      <c r="B294" s="28"/>
      <c r="C294" s="125" t="s">
        <v>758</v>
      </c>
      <c r="D294" s="125" t="s">
        <v>124</v>
      </c>
      <c r="E294" s="126" t="s">
        <v>759</v>
      </c>
      <c r="F294" s="127" t="s">
        <v>760</v>
      </c>
      <c r="G294" s="128" t="s">
        <v>127</v>
      </c>
      <c r="H294" s="129">
        <v>24</v>
      </c>
      <c r="I294" s="130"/>
      <c r="J294" s="131">
        <f t="shared" si="50"/>
        <v>0</v>
      </c>
      <c r="K294" s="132"/>
      <c r="L294" s="28"/>
      <c r="M294" s="133" t="s">
        <v>1</v>
      </c>
      <c r="N294" s="134" t="s">
        <v>38</v>
      </c>
      <c r="P294" s="135">
        <f t="shared" si="51"/>
        <v>0</v>
      </c>
      <c r="Q294" s="135">
        <v>1.0000000000000001E-5</v>
      </c>
      <c r="R294" s="135">
        <f t="shared" si="52"/>
        <v>2.4000000000000003E-4</v>
      </c>
      <c r="S294" s="135">
        <v>4.0000000000000002E-4</v>
      </c>
      <c r="T294" s="136">
        <f t="shared" si="53"/>
        <v>9.6000000000000009E-3</v>
      </c>
      <c r="AR294" s="137" t="s">
        <v>128</v>
      </c>
      <c r="AT294" s="137" t="s">
        <v>124</v>
      </c>
      <c r="AU294" s="137" t="s">
        <v>83</v>
      </c>
      <c r="AY294" s="13" t="s">
        <v>121</v>
      </c>
      <c r="BE294" s="138">
        <f t="shared" si="54"/>
        <v>0</v>
      </c>
      <c r="BF294" s="138">
        <f t="shared" si="55"/>
        <v>0</v>
      </c>
      <c r="BG294" s="138">
        <f t="shared" si="56"/>
        <v>0</v>
      </c>
      <c r="BH294" s="138">
        <f t="shared" si="57"/>
        <v>0</v>
      </c>
      <c r="BI294" s="138">
        <f t="shared" si="58"/>
        <v>0</v>
      </c>
      <c r="BJ294" s="13" t="s">
        <v>81</v>
      </c>
      <c r="BK294" s="138">
        <f t="shared" si="59"/>
        <v>0</v>
      </c>
      <c r="BL294" s="13" t="s">
        <v>128</v>
      </c>
      <c r="BM294" s="137" t="s">
        <v>761</v>
      </c>
    </row>
    <row r="295" spans="2:65" s="1" customFormat="1" ht="16.5" customHeight="1">
      <c r="B295" s="28"/>
      <c r="C295" s="125" t="s">
        <v>762</v>
      </c>
      <c r="D295" s="125" t="s">
        <v>124</v>
      </c>
      <c r="E295" s="126" t="s">
        <v>763</v>
      </c>
      <c r="F295" s="127" t="s">
        <v>764</v>
      </c>
      <c r="G295" s="128" t="s">
        <v>127</v>
      </c>
      <c r="H295" s="129">
        <v>40</v>
      </c>
      <c r="I295" s="130"/>
      <c r="J295" s="131">
        <f t="shared" si="50"/>
        <v>0</v>
      </c>
      <c r="K295" s="132"/>
      <c r="L295" s="28"/>
      <c r="M295" s="133" t="s">
        <v>1</v>
      </c>
      <c r="N295" s="134" t="s">
        <v>38</v>
      </c>
      <c r="P295" s="135">
        <f t="shared" si="51"/>
        <v>0</v>
      </c>
      <c r="Q295" s="135">
        <v>5.1999999999999995E-4</v>
      </c>
      <c r="R295" s="135">
        <f t="shared" si="52"/>
        <v>2.0799999999999999E-2</v>
      </c>
      <c r="S295" s="135">
        <v>0</v>
      </c>
      <c r="T295" s="136">
        <f t="shared" si="53"/>
        <v>0</v>
      </c>
      <c r="AR295" s="137" t="s">
        <v>128</v>
      </c>
      <c r="AT295" s="137" t="s">
        <v>124</v>
      </c>
      <c r="AU295" s="137" t="s">
        <v>83</v>
      </c>
      <c r="AY295" s="13" t="s">
        <v>121</v>
      </c>
      <c r="BE295" s="138">
        <f t="shared" si="54"/>
        <v>0</v>
      </c>
      <c r="BF295" s="138">
        <f t="shared" si="55"/>
        <v>0</v>
      </c>
      <c r="BG295" s="138">
        <f t="shared" si="56"/>
        <v>0</v>
      </c>
      <c r="BH295" s="138">
        <f t="shared" si="57"/>
        <v>0</v>
      </c>
      <c r="BI295" s="138">
        <f t="shared" si="58"/>
        <v>0</v>
      </c>
      <c r="BJ295" s="13" t="s">
        <v>81</v>
      </c>
      <c r="BK295" s="138">
        <f t="shared" si="59"/>
        <v>0</v>
      </c>
      <c r="BL295" s="13" t="s">
        <v>128</v>
      </c>
      <c r="BM295" s="137" t="s">
        <v>765</v>
      </c>
    </row>
    <row r="296" spans="2:65" s="1" customFormat="1" ht="16.5" customHeight="1">
      <c r="B296" s="28"/>
      <c r="C296" s="125" t="s">
        <v>766</v>
      </c>
      <c r="D296" s="125" t="s">
        <v>124</v>
      </c>
      <c r="E296" s="126" t="s">
        <v>767</v>
      </c>
      <c r="F296" s="127" t="s">
        <v>768</v>
      </c>
      <c r="G296" s="128" t="s">
        <v>127</v>
      </c>
      <c r="H296" s="129">
        <v>5</v>
      </c>
      <c r="I296" s="130"/>
      <c r="J296" s="131">
        <f t="shared" si="50"/>
        <v>0</v>
      </c>
      <c r="K296" s="132"/>
      <c r="L296" s="28"/>
      <c r="M296" s="133" t="s">
        <v>1</v>
      </c>
      <c r="N296" s="134" t="s">
        <v>38</v>
      </c>
      <c r="P296" s="135">
        <f t="shared" si="51"/>
        <v>0</v>
      </c>
      <c r="Q296" s="135">
        <v>1.47E-3</v>
      </c>
      <c r="R296" s="135">
        <f t="shared" si="52"/>
        <v>7.3499999999999998E-3</v>
      </c>
      <c r="S296" s="135">
        <v>0</v>
      </c>
      <c r="T296" s="136">
        <f t="shared" si="53"/>
        <v>0</v>
      </c>
      <c r="AR296" s="137" t="s">
        <v>128</v>
      </c>
      <c r="AT296" s="137" t="s">
        <v>124</v>
      </c>
      <c r="AU296" s="137" t="s">
        <v>83</v>
      </c>
      <c r="AY296" s="13" t="s">
        <v>121</v>
      </c>
      <c r="BE296" s="138">
        <f t="shared" si="54"/>
        <v>0</v>
      </c>
      <c r="BF296" s="138">
        <f t="shared" si="55"/>
        <v>0</v>
      </c>
      <c r="BG296" s="138">
        <f t="shared" si="56"/>
        <v>0</v>
      </c>
      <c r="BH296" s="138">
        <f t="shared" si="57"/>
        <v>0</v>
      </c>
      <c r="BI296" s="138">
        <f t="shared" si="58"/>
        <v>0</v>
      </c>
      <c r="BJ296" s="13" t="s">
        <v>81</v>
      </c>
      <c r="BK296" s="138">
        <f t="shared" si="59"/>
        <v>0</v>
      </c>
      <c r="BL296" s="13" t="s">
        <v>128</v>
      </c>
      <c r="BM296" s="137" t="s">
        <v>769</v>
      </c>
    </row>
    <row r="297" spans="2:65" s="1" customFormat="1" ht="16.5" customHeight="1">
      <c r="B297" s="28"/>
      <c r="C297" s="125" t="s">
        <v>770</v>
      </c>
      <c r="D297" s="125" t="s">
        <v>124</v>
      </c>
      <c r="E297" s="126" t="s">
        <v>771</v>
      </c>
      <c r="F297" s="127" t="s">
        <v>772</v>
      </c>
      <c r="G297" s="128" t="s">
        <v>127</v>
      </c>
      <c r="H297" s="129">
        <v>1</v>
      </c>
      <c r="I297" s="130"/>
      <c r="J297" s="131">
        <f t="shared" si="50"/>
        <v>0</v>
      </c>
      <c r="K297" s="132"/>
      <c r="L297" s="28"/>
      <c r="M297" s="133" t="s">
        <v>1</v>
      </c>
      <c r="N297" s="134" t="s">
        <v>38</v>
      </c>
      <c r="P297" s="135">
        <f t="shared" si="51"/>
        <v>0</v>
      </c>
      <c r="Q297" s="135">
        <v>7.5000000000000002E-4</v>
      </c>
      <c r="R297" s="135">
        <f t="shared" si="52"/>
        <v>7.5000000000000002E-4</v>
      </c>
      <c r="S297" s="135">
        <v>0</v>
      </c>
      <c r="T297" s="136">
        <f t="shared" si="53"/>
        <v>0</v>
      </c>
      <c r="AR297" s="137" t="s">
        <v>128</v>
      </c>
      <c r="AT297" s="137" t="s">
        <v>124</v>
      </c>
      <c r="AU297" s="137" t="s">
        <v>83</v>
      </c>
      <c r="AY297" s="13" t="s">
        <v>121</v>
      </c>
      <c r="BE297" s="138">
        <f t="shared" si="54"/>
        <v>0</v>
      </c>
      <c r="BF297" s="138">
        <f t="shared" si="55"/>
        <v>0</v>
      </c>
      <c r="BG297" s="138">
        <f t="shared" si="56"/>
        <v>0</v>
      </c>
      <c r="BH297" s="138">
        <f t="shared" si="57"/>
        <v>0</v>
      </c>
      <c r="BI297" s="138">
        <f t="shared" si="58"/>
        <v>0</v>
      </c>
      <c r="BJ297" s="13" t="s">
        <v>81</v>
      </c>
      <c r="BK297" s="138">
        <f t="shared" si="59"/>
        <v>0</v>
      </c>
      <c r="BL297" s="13" t="s">
        <v>128</v>
      </c>
      <c r="BM297" s="137" t="s">
        <v>773</v>
      </c>
    </row>
    <row r="298" spans="2:65" s="1" customFormat="1" ht="16.5" customHeight="1">
      <c r="B298" s="28"/>
      <c r="C298" s="125" t="s">
        <v>774</v>
      </c>
      <c r="D298" s="125" t="s">
        <v>124</v>
      </c>
      <c r="E298" s="126" t="s">
        <v>775</v>
      </c>
      <c r="F298" s="127" t="s">
        <v>776</v>
      </c>
      <c r="G298" s="128" t="s">
        <v>127</v>
      </c>
      <c r="H298" s="129">
        <v>1</v>
      </c>
      <c r="I298" s="130"/>
      <c r="J298" s="131">
        <f t="shared" si="50"/>
        <v>0</v>
      </c>
      <c r="K298" s="132"/>
      <c r="L298" s="28"/>
      <c r="M298" s="133" t="s">
        <v>1</v>
      </c>
      <c r="N298" s="134" t="s">
        <v>38</v>
      </c>
      <c r="P298" s="135">
        <f t="shared" si="51"/>
        <v>0</v>
      </c>
      <c r="Q298" s="135">
        <v>5.1000000000000004E-4</v>
      </c>
      <c r="R298" s="135">
        <f t="shared" si="52"/>
        <v>5.1000000000000004E-4</v>
      </c>
      <c r="S298" s="135">
        <v>0</v>
      </c>
      <c r="T298" s="136">
        <f t="shared" si="53"/>
        <v>0</v>
      </c>
      <c r="AR298" s="137" t="s">
        <v>128</v>
      </c>
      <c r="AT298" s="137" t="s">
        <v>124</v>
      </c>
      <c r="AU298" s="137" t="s">
        <v>83</v>
      </c>
      <c r="AY298" s="13" t="s">
        <v>121</v>
      </c>
      <c r="BE298" s="138">
        <f t="shared" si="54"/>
        <v>0</v>
      </c>
      <c r="BF298" s="138">
        <f t="shared" si="55"/>
        <v>0</v>
      </c>
      <c r="BG298" s="138">
        <f t="shared" si="56"/>
        <v>0</v>
      </c>
      <c r="BH298" s="138">
        <f t="shared" si="57"/>
        <v>0</v>
      </c>
      <c r="BI298" s="138">
        <f t="shared" si="58"/>
        <v>0</v>
      </c>
      <c r="BJ298" s="13" t="s">
        <v>81</v>
      </c>
      <c r="BK298" s="138">
        <f t="shared" si="59"/>
        <v>0</v>
      </c>
      <c r="BL298" s="13" t="s">
        <v>128</v>
      </c>
      <c r="BM298" s="137" t="s">
        <v>777</v>
      </c>
    </row>
    <row r="299" spans="2:65" s="1" customFormat="1" ht="16.5" customHeight="1">
      <c r="B299" s="28"/>
      <c r="C299" s="125" t="s">
        <v>778</v>
      </c>
      <c r="D299" s="125" t="s">
        <v>124</v>
      </c>
      <c r="E299" s="126" t="s">
        <v>779</v>
      </c>
      <c r="F299" s="127" t="s">
        <v>780</v>
      </c>
      <c r="G299" s="128" t="s">
        <v>137</v>
      </c>
      <c r="H299" s="129">
        <v>0.156</v>
      </c>
      <c r="I299" s="130"/>
      <c r="J299" s="131">
        <f t="shared" si="50"/>
        <v>0</v>
      </c>
      <c r="K299" s="132"/>
      <c r="L299" s="28"/>
      <c r="M299" s="133" t="s">
        <v>1</v>
      </c>
      <c r="N299" s="134" t="s">
        <v>38</v>
      </c>
      <c r="P299" s="135">
        <f t="shared" si="51"/>
        <v>0</v>
      </c>
      <c r="Q299" s="135">
        <v>0</v>
      </c>
      <c r="R299" s="135">
        <f t="shared" si="52"/>
        <v>0</v>
      </c>
      <c r="S299" s="135">
        <v>0</v>
      </c>
      <c r="T299" s="136">
        <f t="shared" si="53"/>
        <v>0</v>
      </c>
      <c r="AR299" s="137" t="s">
        <v>128</v>
      </c>
      <c r="AT299" s="137" t="s">
        <v>124</v>
      </c>
      <c r="AU299" s="137" t="s">
        <v>83</v>
      </c>
      <c r="AY299" s="13" t="s">
        <v>121</v>
      </c>
      <c r="BE299" s="138">
        <f t="shared" si="54"/>
        <v>0</v>
      </c>
      <c r="BF299" s="138">
        <f t="shared" si="55"/>
        <v>0</v>
      </c>
      <c r="BG299" s="138">
        <f t="shared" si="56"/>
        <v>0</v>
      </c>
      <c r="BH299" s="138">
        <f t="shared" si="57"/>
        <v>0</v>
      </c>
      <c r="BI299" s="138">
        <f t="shared" si="58"/>
        <v>0</v>
      </c>
      <c r="BJ299" s="13" t="s">
        <v>81</v>
      </c>
      <c r="BK299" s="138">
        <f t="shared" si="59"/>
        <v>0</v>
      </c>
      <c r="BL299" s="13" t="s">
        <v>128</v>
      </c>
      <c r="BM299" s="137" t="s">
        <v>781</v>
      </c>
    </row>
    <row r="300" spans="2:65" s="11" customFormat="1" ht="22.9" customHeight="1">
      <c r="B300" s="113"/>
      <c r="D300" s="114" t="s">
        <v>72</v>
      </c>
      <c r="E300" s="123" t="s">
        <v>782</v>
      </c>
      <c r="F300" s="123" t="s">
        <v>783</v>
      </c>
      <c r="I300" s="116"/>
      <c r="J300" s="124">
        <f>BK300</f>
        <v>0</v>
      </c>
      <c r="L300" s="113"/>
      <c r="M300" s="118"/>
      <c r="P300" s="119">
        <f>SUM(P301:P304)</f>
        <v>0</v>
      </c>
      <c r="R300" s="119">
        <f>SUM(R301:R304)</f>
        <v>6.6710000000000016E-3</v>
      </c>
      <c r="T300" s="120">
        <f>SUM(T301:T304)</f>
        <v>0</v>
      </c>
      <c r="AR300" s="114" t="s">
        <v>83</v>
      </c>
      <c r="AT300" s="121" t="s">
        <v>72</v>
      </c>
      <c r="AU300" s="121" t="s">
        <v>81</v>
      </c>
      <c r="AY300" s="114" t="s">
        <v>121</v>
      </c>
      <c r="BK300" s="122">
        <f>SUM(BK301:BK304)</f>
        <v>0</v>
      </c>
    </row>
    <row r="301" spans="2:65" s="1" customFormat="1" ht="16.5" customHeight="1">
      <c r="B301" s="28"/>
      <c r="C301" s="125" t="s">
        <v>784</v>
      </c>
      <c r="D301" s="125" t="s">
        <v>124</v>
      </c>
      <c r="E301" s="126" t="s">
        <v>785</v>
      </c>
      <c r="F301" s="127" t="s">
        <v>786</v>
      </c>
      <c r="G301" s="128" t="s">
        <v>144</v>
      </c>
      <c r="H301" s="129">
        <v>159.80000000000001</v>
      </c>
      <c r="I301" s="130"/>
      <c r="J301" s="131">
        <f>ROUND(I301*H301,2)</f>
        <v>0</v>
      </c>
      <c r="K301" s="132"/>
      <c r="L301" s="28"/>
      <c r="M301" s="133" t="s">
        <v>1</v>
      </c>
      <c r="N301" s="134" t="s">
        <v>38</v>
      </c>
      <c r="P301" s="135">
        <f>O301*H301</f>
        <v>0</v>
      </c>
      <c r="Q301" s="135">
        <v>2.0000000000000002E-5</v>
      </c>
      <c r="R301" s="135">
        <f>Q301*H301</f>
        <v>3.1960000000000005E-3</v>
      </c>
      <c r="S301" s="135">
        <v>0</v>
      </c>
      <c r="T301" s="136">
        <f>S301*H301</f>
        <v>0</v>
      </c>
      <c r="AR301" s="137" t="s">
        <v>128</v>
      </c>
      <c r="AT301" s="137" t="s">
        <v>124</v>
      </c>
      <c r="AU301" s="137" t="s">
        <v>83</v>
      </c>
      <c r="AY301" s="13" t="s">
        <v>121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3" t="s">
        <v>81</v>
      </c>
      <c r="BK301" s="138">
        <f>ROUND(I301*H301,2)</f>
        <v>0</v>
      </c>
      <c r="BL301" s="13" t="s">
        <v>128</v>
      </c>
      <c r="BM301" s="137" t="s">
        <v>787</v>
      </c>
    </row>
    <row r="302" spans="2:65" s="1" customFormat="1" ht="16.5" customHeight="1">
      <c r="B302" s="28"/>
      <c r="C302" s="125" t="s">
        <v>788</v>
      </c>
      <c r="D302" s="125" t="s">
        <v>124</v>
      </c>
      <c r="E302" s="126" t="s">
        <v>789</v>
      </c>
      <c r="F302" s="127" t="s">
        <v>790</v>
      </c>
      <c r="G302" s="128" t="s">
        <v>144</v>
      </c>
      <c r="H302" s="129">
        <v>34.1</v>
      </c>
      <c r="I302" s="130"/>
      <c r="J302" s="131">
        <f>ROUND(I302*H302,2)</f>
        <v>0</v>
      </c>
      <c r="K302" s="132"/>
      <c r="L302" s="28"/>
      <c r="M302" s="133" t="s">
        <v>1</v>
      </c>
      <c r="N302" s="134" t="s">
        <v>38</v>
      </c>
      <c r="P302" s="135">
        <f>O302*H302</f>
        <v>0</v>
      </c>
      <c r="Q302" s="135">
        <v>5.0000000000000002E-5</v>
      </c>
      <c r="R302" s="135">
        <f>Q302*H302</f>
        <v>1.7050000000000001E-3</v>
      </c>
      <c r="S302" s="135">
        <v>0</v>
      </c>
      <c r="T302" s="136">
        <f>S302*H302</f>
        <v>0</v>
      </c>
      <c r="AR302" s="137" t="s">
        <v>128</v>
      </c>
      <c r="AT302" s="137" t="s">
        <v>124</v>
      </c>
      <c r="AU302" s="137" t="s">
        <v>83</v>
      </c>
      <c r="AY302" s="13" t="s">
        <v>121</v>
      </c>
      <c r="BE302" s="138">
        <f>IF(N302="základní",J302,0)</f>
        <v>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3" t="s">
        <v>81</v>
      </c>
      <c r="BK302" s="138">
        <f>ROUND(I302*H302,2)</f>
        <v>0</v>
      </c>
      <c r="BL302" s="13" t="s">
        <v>128</v>
      </c>
      <c r="BM302" s="137" t="s">
        <v>791</v>
      </c>
    </row>
    <row r="303" spans="2:65" s="1" customFormat="1" ht="16.5" customHeight="1">
      <c r="B303" s="28"/>
      <c r="C303" s="125" t="s">
        <v>792</v>
      </c>
      <c r="D303" s="125" t="s">
        <v>124</v>
      </c>
      <c r="E303" s="126" t="s">
        <v>793</v>
      </c>
      <c r="F303" s="127" t="s">
        <v>794</v>
      </c>
      <c r="G303" s="128" t="s">
        <v>144</v>
      </c>
      <c r="H303" s="129">
        <v>19</v>
      </c>
      <c r="I303" s="130"/>
      <c r="J303" s="131">
        <f>ROUND(I303*H303,2)</f>
        <v>0</v>
      </c>
      <c r="K303" s="132"/>
      <c r="L303" s="28"/>
      <c r="M303" s="133" t="s">
        <v>1</v>
      </c>
      <c r="N303" s="134" t="s">
        <v>38</v>
      </c>
      <c r="P303" s="135">
        <f>O303*H303</f>
        <v>0</v>
      </c>
      <c r="Q303" s="135">
        <v>3.0000000000000001E-5</v>
      </c>
      <c r="R303" s="135">
        <f>Q303*H303</f>
        <v>5.6999999999999998E-4</v>
      </c>
      <c r="S303" s="135">
        <v>0</v>
      </c>
      <c r="T303" s="136">
        <f>S303*H303</f>
        <v>0</v>
      </c>
      <c r="AR303" s="137" t="s">
        <v>128</v>
      </c>
      <c r="AT303" s="137" t="s">
        <v>124</v>
      </c>
      <c r="AU303" s="137" t="s">
        <v>83</v>
      </c>
      <c r="AY303" s="13" t="s">
        <v>121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3" t="s">
        <v>81</v>
      </c>
      <c r="BK303" s="138">
        <f>ROUND(I303*H303,2)</f>
        <v>0</v>
      </c>
      <c r="BL303" s="13" t="s">
        <v>128</v>
      </c>
      <c r="BM303" s="137" t="s">
        <v>795</v>
      </c>
    </row>
    <row r="304" spans="2:65" s="1" customFormat="1" ht="16.5" customHeight="1">
      <c r="B304" s="28"/>
      <c r="C304" s="125" t="s">
        <v>796</v>
      </c>
      <c r="D304" s="125" t="s">
        <v>124</v>
      </c>
      <c r="E304" s="126" t="s">
        <v>797</v>
      </c>
      <c r="F304" s="127" t="s">
        <v>798</v>
      </c>
      <c r="G304" s="128" t="s">
        <v>144</v>
      </c>
      <c r="H304" s="129">
        <v>15</v>
      </c>
      <c r="I304" s="130"/>
      <c r="J304" s="131">
        <f>ROUND(I304*H304,2)</f>
        <v>0</v>
      </c>
      <c r="K304" s="132"/>
      <c r="L304" s="28"/>
      <c r="M304" s="133" t="s">
        <v>1</v>
      </c>
      <c r="N304" s="134" t="s">
        <v>38</v>
      </c>
      <c r="P304" s="135">
        <f>O304*H304</f>
        <v>0</v>
      </c>
      <c r="Q304" s="135">
        <v>8.0000000000000007E-5</v>
      </c>
      <c r="R304" s="135">
        <f>Q304*H304</f>
        <v>1.2000000000000001E-3</v>
      </c>
      <c r="S304" s="135">
        <v>0</v>
      </c>
      <c r="T304" s="136">
        <f>S304*H304</f>
        <v>0</v>
      </c>
      <c r="AR304" s="137" t="s">
        <v>128</v>
      </c>
      <c r="AT304" s="137" t="s">
        <v>124</v>
      </c>
      <c r="AU304" s="137" t="s">
        <v>83</v>
      </c>
      <c r="AY304" s="13" t="s">
        <v>121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3" t="s">
        <v>81</v>
      </c>
      <c r="BK304" s="138">
        <f>ROUND(I304*H304,2)</f>
        <v>0</v>
      </c>
      <c r="BL304" s="13" t="s">
        <v>128</v>
      </c>
      <c r="BM304" s="137" t="s">
        <v>799</v>
      </c>
    </row>
    <row r="305" spans="2:65" s="11" customFormat="1" ht="25.9" customHeight="1">
      <c r="B305" s="113"/>
      <c r="D305" s="114" t="s">
        <v>72</v>
      </c>
      <c r="E305" s="115" t="s">
        <v>379</v>
      </c>
      <c r="F305" s="115" t="s">
        <v>800</v>
      </c>
      <c r="I305" s="116"/>
      <c r="J305" s="117">
        <f>BK305</f>
        <v>0</v>
      </c>
      <c r="L305" s="113"/>
      <c r="M305" s="118"/>
      <c r="P305" s="119">
        <f>P306</f>
        <v>0</v>
      </c>
      <c r="R305" s="119">
        <f>R306</f>
        <v>0</v>
      </c>
      <c r="T305" s="120">
        <f>T306</f>
        <v>0</v>
      </c>
      <c r="AR305" s="114" t="s">
        <v>134</v>
      </c>
      <c r="AT305" s="121" t="s">
        <v>72</v>
      </c>
      <c r="AU305" s="121" t="s">
        <v>73</v>
      </c>
      <c r="AY305" s="114" t="s">
        <v>121</v>
      </c>
      <c r="BK305" s="122">
        <f>BK306</f>
        <v>0</v>
      </c>
    </row>
    <row r="306" spans="2:65" s="11" customFormat="1" ht="22.9" customHeight="1">
      <c r="B306" s="113"/>
      <c r="D306" s="114" t="s">
        <v>72</v>
      </c>
      <c r="E306" s="123" t="s">
        <v>801</v>
      </c>
      <c r="F306" s="123" t="s">
        <v>802</v>
      </c>
      <c r="I306" s="116"/>
      <c r="J306" s="124">
        <f>BK306</f>
        <v>0</v>
      </c>
      <c r="L306" s="113"/>
      <c r="M306" s="118"/>
      <c r="P306" s="119">
        <f>SUM(P307:P311)</f>
        <v>0</v>
      </c>
      <c r="R306" s="119">
        <f>SUM(R307:R311)</f>
        <v>0</v>
      </c>
      <c r="T306" s="120">
        <f>SUM(T307:T311)</f>
        <v>0</v>
      </c>
      <c r="AR306" s="114" t="s">
        <v>134</v>
      </c>
      <c r="AT306" s="121" t="s">
        <v>72</v>
      </c>
      <c r="AU306" s="121" t="s">
        <v>81</v>
      </c>
      <c r="AY306" s="114" t="s">
        <v>121</v>
      </c>
      <c r="BK306" s="122">
        <f>SUM(BK307:BK311)</f>
        <v>0</v>
      </c>
    </row>
    <row r="307" spans="2:65" s="1" customFormat="1" ht="16.5" customHeight="1">
      <c r="B307" s="28"/>
      <c r="C307" s="125" t="s">
        <v>803</v>
      </c>
      <c r="D307" s="125" t="s">
        <v>124</v>
      </c>
      <c r="E307" s="126" t="s">
        <v>804</v>
      </c>
      <c r="F307" s="127" t="s">
        <v>805</v>
      </c>
      <c r="G307" s="128" t="s">
        <v>806</v>
      </c>
      <c r="H307" s="129">
        <v>1</v>
      </c>
      <c r="I307" s="130"/>
      <c r="J307" s="131">
        <f>ROUND(I307*H307,2)</f>
        <v>0</v>
      </c>
      <c r="K307" s="132"/>
      <c r="L307" s="28"/>
      <c r="M307" s="133" t="s">
        <v>1</v>
      </c>
      <c r="N307" s="134" t="s">
        <v>38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388</v>
      </c>
      <c r="AT307" s="137" t="s">
        <v>124</v>
      </c>
      <c r="AU307" s="137" t="s">
        <v>83</v>
      </c>
      <c r="AY307" s="13" t="s">
        <v>121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3" t="s">
        <v>81</v>
      </c>
      <c r="BK307" s="138">
        <f>ROUND(I307*H307,2)</f>
        <v>0</v>
      </c>
      <c r="BL307" s="13" t="s">
        <v>388</v>
      </c>
      <c r="BM307" s="137" t="s">
        <v>807</v>
      </c>
    </row>
    <row r="308" spans="2:65" s="1" customFormat="1" ht="16.5" customHeight="1">
      <c r="B308" s="28"/>
      <c r="C308" s="125" t="s">
        <v>808</v>
      </c>
      <c r="D308" s="125" t="s">
        <v>124</v>
      </c>
      <c r="E308" s="126" t="s">
        <v>809</v>
      </c>
      <c r="F308" s="127" t="s">
        <v>810</v>
      </c>
      <c r="G308" s="128" t="s">
        <v>132</v>
      </c>
      <c r="H308" s="129">
        <v>1</v>
      </c>
      <c r="I308" s="130"/>
      <c r="J308" s="131">
        <f>ROUND(I308*H308,2)</f>
        <v>0</v>
      </c>
      <c r="K308" s="132"/>
      <c r="L308" s="28"/>
      <c r="M308" s="133" t="s">
        <v>1</v>
      </c>
      <c r="N308" s="134" t="s">
        <v>38</v>
      </c>
      <c r="P308" s="135">
        <f>O308*H308</f>
        <v>0</v>
      </c>
      <c r="Q308" s="135">
        <v>0</v>
      </c>
      <c r="R308" s="135">
        <f>Q308*H308</f>
        <v>0</v>
      </c>
      <c r="S308" s="135">
        <v>0</v>
      </c>
      <c r="T308" s="136">
        <f>S308*H308</f>
        <v>0</v>
      </c>
      <c r="AR308" s="137" t="s">
        <v>388</v>
      </c>
      <c r="AT308" s="137" t="s">
        <v>124</v>
      </c>
      <c r="AU308" s="137" t="s">
        <v>83</v>
      </c>
      <c r="AY308" s="13" t="s">
        <v>121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3" t="s">
        <v>81</v>
      </c>
      <c r="BK308" s="138">
        <f>ROUND(I308*H308,2)</f>
        <v>0</v>
      </c>
      <c r="BL308" s="13" t="s">
        <v>388</v>
      </c>
      <c r="BM308" s="137" t="s">
        <v>811</v>
      </c>
    </row>
    <row r="309" spans="2:65" s="1" customFormat="1" ht="16.5" customHeight="1">
      <c r="B309" s="28"/>
      <c r="C309" s="125" t="s">
        <v>812</v>
      </c>
      <c r="D309" s="125" t="s">
        <v>124</v>
      </c>
      <c r="E309" s="126" t="s">
        <v>813</v>
      </c>
      <c r="F309" s="127" t="s">
        <v>814</v>
      </c>
      <c r="G309" s="128" t="s">
        <v>132</v>
      </c>
      <c r="H309" s="129">
        <v>1</v>
      </c>
      <c r="I309" s="130"/>
      <c r="J309" s="131">
        <f>ROUND(I309*H309,2)</f>
        <v>0</v>
      </c>
      <c r="K309" s="132"/>
      <c r="L309" s="28"/>
      <c r="M309" s="133" t="s">
        <v>1</v>
      </c>
      <c r="N309" s="134" t="s">
        <v>38</v>
      </c>
      <c r="P309" s="135">
        <f>O309*H309</f>
        <v>0</v>
      </c>
      <c r="Q309" s="135">
        <v>0</v>
      </c>
      <c r="R309" s="135">
        <f>Q309*H309</f>
        <v>0</v>
      </c>
      <c r="S309" s="135">
        <v>0</v>
      </c>
      <c r="T309" s="136">
        <f>S309*H309</f>
        <v>0</v>
      </c>
      <c r="AR309" s="137" t="s">
        <v>388</v>
      </c>
      <c r="AT309" s="137" t="s">
        <v>124</v>
      </c>
      <c r="AU309" s="137" t="s">
        <v>83</v>
      </c>
      <c r="AY309" s="13" t="s">
        <v>121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3" t="s">
        <v>81</v>
      </c>
      <c r="BK309" s="138">
        <f>ROUND(I309*H309,2)</f>
        <v>0</v>
      </c>
      <c r="BL309" s="13" t="s">
        <v>388</v>
      </c>
      <c r="BM309" s="137" t="s">
        <v>815</v>
      </c>
    </row>
    <row r="310" spans="2:65" s="1" customFormat="1" ht="16.5" customHeight="1">
      <c r="B310" s="28"/>
      <c r="C310" s="125" t="s">
        <v>816</v>
      </c>
      <c r="D310" s="125" t="s">
        <v>124</v>
      </c>
      <c r="E310" s="126" t="s">
        <v>817</v>
      </c>
      <c r="F310" s="127" t="s">
        <v>818</v>
      </c>
      <c r="G310" s="128" t="s">
        <v>132</v>
      </c>
      <c r="H310" s="129">
        <v>1</v>
      </c>
      <c r="I310" s="130"/>
      <c r="J310" s="131">
        <f>ROUND(I310*H310,2)</f>
        <v>0</v>
      </c>
      <c r="K310" s="132"/>
      <c r="L310" s="28"/>
      <c r="M310" s="133" t="s">
        <v>1</v>
      </c>
      <c r="N310" s="134" t="s">
        <v>38</v>
      </c>
      <c r="P310" s="135">
        <f>O310*H310</f>
        <v>0</v>
      </c>
      <c r="Q310" s="135">
        <v>0</v>
      </c>
      <c r="R310" s="135">
        <f>Q310*H310</f>
        <v>0</v>
      </c>
      <c r="S310" s="135">
        <v>0</v>
      </c>
      <c r="T310" s="136">
        <f>S310*H310</f>
        <v>0</v>
      </c>
      <c r="AR310" s="137" t="s">
        <v>388</v>
      </c>
      <c r="AT310" s="137" t="s">
        <v>124</v>
      </c>
      <c r="AU310" s="137" t="s">
        <v>83</v>
      </c>
      <c r="AY310" s="13" t="s">
        <v>121</v>
      </c>
      <c r="BE310" s="138">
        <f>IF(N310="základní",J310,0)</f>
        <v>0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3" t="s">
        <v>81</v>
      </c>
      <c r="BK310" s="138">
        <f>ROUND(I310*H310,2)</f>
        <v>0</v>
      </c>
      <c r="BL310" s="13" t="s">
        <v>388</v>
      </c>
      <c r="BM310" s="137" t="s">
        <v>819</v>
      </c>
    </row>
    <row r="311" spans="2:65" s="1" customFormat="1" ht="16.5" customHeight="1">
      <c r="B311" s="28"/>
      <c r="C311" s="125" t="s">
        <v>820</v>
      </c>
      <c r="D311" s="125" t="s">
        <v>124</v>
      </c>
      <c r="E311" s="126" t="s">
        <v>821</v>
      </c>
      <c r="F311" s="127" t="s">
        <v>822</v>
      </c>
      <c r="G311" s="128" t="s">
        <v>127</v>
      </c>
      <c r="H311" s="129">
        <v>1</v>
      </c>
      <c r="I311" s="130"/>
      <c r="J311" s="131">
        <f>ROUND(I311*H311,2)</f>
        <v>0</v>
      </c>
      <c r="K311" s="132"/>
      <c r="L311" s="28"/>
      <c r="M311" s="133" t="s">
        <v>1</v>
      </c>
      <c r="N311" s="134" t="s">
        <v>38</v>
      </c>
      <c r="P311" s="135">
        <f>O311*H311</f>
        <v>0</v>
      </c>
      <c r="Q311" s="135">
        <v>0</v>
      </c>
      <c r="R311" s="135">
        <f>Q311*H311</f>
        <v>0</v>
      </c>
      <c r="S311" s="135">
        <v>0</v>
      </c>
      <c r="T311" s="136">
        <f>S311*H311</f>
        <v>0</v>
      </c>
      <c r="AR311" s="137" t="s">
        <v>388</v>
      </c>
      <c r="AT311" s="137" t="s">
        <v>124</v>
      </c>
      <c r="AU311" s="137" t="s">
        <v>83</v>
      </c>
      <c r="AY311" s="13" t="s">
        <v>121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3" t="s">
        <v>81</v>
      </c>
      <c r="BK311" s="138">
        <f>ROUND(I311*H311,2)</f>
        <v>0</v>
      </c>
      <c r="BL311" s="13" t="s">
        <v>388</v>
      </c>
      <c r="BM311" s="137" t="s">
        <v>823</v>
      </c>
    </row>
    <row r="312" spans="2:65" s="11" customFormat="1" ht="25.9" customHeight="1">
      <c r="B312" s="113"/>
      <c r="D312" s="114" t="s">
        <v>72</v>
      </c>
      <c r="E312" s="115" t="s">
        <v>824</v>
      </c>
      <c r="F312" s="115" t="s">
        <v>825</v>
      </c>
      <c r="I312" s="116"/>
      <c r="J312" s="117">
        <f>BK312</f>
        <v>0</v>
      </c>
      <c r="L312" s="113"/>
      <c r="M312" s="118"/>
      <c r="P312" s="119">
        <f>P313</f>
        <v>0</v>
      </c>
      <c r="R312" s="119">
        <f>R313</f>
        <v>0</v>
      </c>
      <c r="T312" s="120">
        <f>T313</f>
        <v>0</v>
      </c>
      <c r="AR312" s="114" t="s">
        <v>141</v>
      </c>
      <c r="AT312" s="121" t="s">
        <v>72</v>
      </c>
      <c r="AU312" s="121" t="s">
        <v>73</v>
      </c>
      <c r="AY312" s="114" t="s">
        <v>121</v>
      </c>
      <c r="BK312" s="122">
        <f>BK313</f>
        <v>0</v>
      </c>
    </row>
    <row r="313" spans="2:65" s="11" customFormat="1" ht="22.9" customHeight="1">
      <c r="B313" s="113"/>
      <c r="D313" s="114" t="s">
        <v>72</v>
      </c>
      <c r="E313" s="123" t="s">
        <v>826</v>
      </c>
      <c r="F313" s="123" t="s">
        <v>825</v>
      </c>
      <c r="I313" s="116"/>
      <c r="J313" s="124">
        <f>BK313</f>
        <v>0</v>
      </c>
      <c r="L313" s="113"/>
      <c r="M313" s="118"/>
      <c r="P313" s="119">
        <f>P314</f>
        <v>0</v>
      </c>
      <c r="R313" s="119">
        <f>R314</f>
        <v>0</v>
      </c>
      <c r="T313" s="120">
        <f>T314</f>
        <v>0</v>
      </c>
      <c r="AR313" s="114" t="s">
        <v>141</v>
      </c>
      <c r="AT313" s="121" t="s">
        <v>72</v>
      </c>
      <c r="AU313" s="121" t="s">
        <v>81</v>
      </c>
      <c r="AY313" s="114" t="s">
        <v>121</v>
      </c>
      <c r="BK313" s="122">
        <f>BK314</f>
        <v>0</v>
      </c>
    </row>
    <row r="314" spans="2:65" s="1" customFormat="1" ht="16.5" customHeight="1">
      <c r="B314" s="28"/>
      <c r="C314" s="125" t="s">
        <v>827</v>
      </c>
      <c r="D314" s="125" t="s">
        <v>124</v>
      </c>
      <c r="E314" s="126" t="s">
        <v>828</v>
      </c>
      <c r="F314" s="127" t="s">
        <v>829</v>
      </c>
      <c r="G314" s="128" t="s">
        <v>830</v>
      </c>
      <c r="H314" s="129">
        <v>12</v>
      </c>
      <c r="I314" s="130"/>
      <c r="J314" s="131">
        <f>ROUND(I314*H314,2)</f>
        <v>0</v>
      </c>
      <c r="K314" s="132"/>
      <c r="L314" s="28"/>
      <c r="M314" s="150" t="s">
        <v>1</v>
      </c>
      <c r="N314" s="151" t="s">
        <v>38</v>
      </c>
      <c r="O314" s="152"/>
      <c r="P314" s="153">
        <f>O314*H314</f>
        <v>0</v>
      </c>
      <c r="Q314" s="153">
        <v>0</v>
      </c>
      <c r="R314" s="153">
        <f>Q314*H314</f>
        <v>0</v>
      </c>
      <c r="S314" s="153">
        <v>0</v>
      </c>
      <c r="T314" s="154">
        <f>S314*H314</f>
        <v>0</v>
      </c>
      <c r="AR314" s="137" t="s">
        <v>831</v>
      </c>
      <c r="AT314" s="137" t="s">
        <v>124</v>
      </c>
      <c r="AU314" s="137" t="s">
        <v>83</v>
      </c>
      <c r="AY314" s="13" t="s">
        <v>121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3" t="s">
        <v>81</v>
      </c>
      <c r="BK314" s="138">
        <f>ROUND(I314*H314,2)</f>
        <v>0</v>
      </c>
      <c r="BL314" s="13" t="s">
        <v>831</v>
      </c>
      <c r="BM314" s="137" t="s">
        <v>832</v>
      </c>
    </row>
    <row r="315" spans="2:65" s="1" customFormat="1" ht="6.95" customHeight="1">
      <c r="B315" s="40"/>
      <c r="C315" s="41"/>
      <c r="D315" s="41"/>
      <c r="E315" s="41"/>
      <c r="F315" s="41"/>
      <c r="G315" s="41"/>
      <c r="H315" s="41"/>
      <c r="I315" s="41"/>
      <c r="J315" s="41"/>
      <c r="K315" s="41"/>
      <c r="L315" s="28"/>
    </row>
  </sheetData>
  <sheetProtection algorithmName="SHA-512" hashValue="fGxU8r2fdvYfJagnFa+wI22YWVWSngZvlmenLGMgYWKP274TrDRA44PR+/jJDxhD0ijsJx5O7uUZrw/LNRqQQQ==" saltValue="TQPdGR6S0/MZxPE2hvwNUdvGmaZG4RvvqGZjd3Nm+G6hgQwHfX8HunGoN1Wn/4Os39Wqx1DjDBvrQE02LsyBBg==" spinCount="100000" sheet="1" objects="1" scenarios="1" formatColumns="0" formatRows="0" autoFilter="0"/>
  <autoFilter ref="C129:K314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3ECA6-4FD3-4786-A21F-910BB07869C2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2.xml><?xml version="1.0" encoding="utf-8"?>
<ds:datastoreItem xmlns:ds="http://schemas.openxmlformats.org/officeDocument/2006/customXml" ds:itemID="{31B03538-6A6C-468D-8A3B-8E8D03ADF2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5D934-1B6C-4415-82AE-2E99BB7DD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2025-002-ZTI - TPS - Plyn...</vt:lpstr>
      <vt:lpstr>'2025-002-ZTI - TPS - Plyn...'!Názvy_tisku</vt:lpstr>
      <vt:lpstr>'Rekapitulace stavby'!Názvy_tisku</vt:lpstr>
      <vt:lpstr>'2025-002-ZTI - TPS - Plyn...'!Oblast_tisku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Blaho</dc:creator>
  <cp:lastModifiedBy>Tichý Radovan</cp:lastModifiedBy>
  <dcterms:created xsi:type="dcterms:W3CDTF">2025-03-10T09:04:41Z</dcterms:created>
  <dcterms:modified xsi:type="dcterms:W3CDTF">2025-03-10T11:31:39Z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