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aci\Documents\PROJEKTY\ČESKÝ TRÁVNÍK\24-09-02_UMT Horní Slatina\ROZPOČET\25-01-21\"/>
    </mc:Choice>
  </mc:AlternateContent>
  <bookViews>
    <workbookView xWindow="0" yWindow="0" windowWidth="0" windowHeight="0"/>
  </bookViews>
  <sheets>
    <sheet name="Rekapitulace stavby" sheetId="1" r:id="rId1"/>
    <sheet name="01 - HŘIŠTĚ BEZ DŘEVĚNÉHO..." sheetId="2" r:id="rId2"/>
    <sheet name="02 - DŘEVĚNÉ HRAZENÍ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HŘIŠTĚ BEZ DŘEVĚNÉHO...'!$C$128:$K$227</definedName>
    <definedName name="_xlnm.Print_Area" localSheetId="1">'01 - HŘIŠTĚ BEZ DŘEVĚNÉHO...'!$C$4:$J$76,'01 - HŘIŠTĚ BEZ DŘEVĚNÉHO...'!$C$82:$J$110,'01 - HŘIŠTĚ BEZ DŘEVĚNÉHO...'!$C$116:$J$227</definedName>
    <definedName name="_xlnm.Print_Titles" localSheetId="1">'01 - HŘIŠTĚ BEZ DŘEVĚNÉHO...'!$128:$128</definedName>
    <definedName name="_xlnm._FilterDatabase" localSheetId="2" hidden="1">'02 - DŘEVĚNÉ HRAZENÍ'!$C$121:$K$141</definedName>
    <definedName name="_xlnm.Print_Area" localSheetId="2">'02 - DŘEVĚNÉ HRAZENÍ'!$C$4:$J$76,'02 - DŘEVĚNÉ HRAZENÍ'!$C$82:$J$103,'02 - DŘEVĚNÉ HRAZENÍ'!$C$109:$J$141</definedName>
    <definedName name="_xlnm.Print_Titles" localSheetId="2">'02 - DŘEVĚNÉ HRAZENÍ'!$121:$121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1"/>
  <c r="BH141"/>
  <c r="BG141"/>
  <c r="BF141"/>
  <c r="T141"/>
  <c r="T140"/>
  <c r="R141"/>
  <c r="R140"/>
  <c r="P141"/>
  <c r="P140"/>
  <c r="BI139"/>
  <c r="BH139"/>
  <c r="BG139"/>
  <c r="BF139"/>
  <c r="T139"/>
  <c r="T138"/>
  <c r="T137"/>
  <c r="R139"/>
  <c r="R138"/>
  <c r="R137"/>
  <c r="P139"/>
  <c r="P138"/>
  <c r="P137"/>
  <c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F116"/>
  <c r="E114"/>
  <c r="J92"/>
  <c r="F89"/>
  <c r="E87"/>
  <c r="J21"/>
  <c r="E21"/>
  <c r="J118"/>
  <c r="J20"/>
  <c r="J18"/>
  <c r="E18"/>
  <c r="F92"/>
  <c r="J17"/>
  <c r="J15"/>
  <c r="E15"/>
  <c r="F118"/>
  <c r="J14"/>
  <c r="J12"/>
  <c r="J89"/>
  <c r="E7"/>
  <c r="E85"/>
  <c i="2" r="J37"/>
  <c r="J36"/>
  <c i="1" r="AY95"/>
  <c i="2" r="J35"/>
  <c i="1" r="AX95"/>
  <c i="2" r="BI227"/>
  <c r="BH227"/>
  <c r="BG227"/>
  <c r="BF227"/>
  <c r="T227"/>
  <c r="T226"/>
  <c r="R227"/>
  <c r="R226"/>
  <c r="P227"/>
  <c r="P226"/>
  <c r="BI225"/>
  <c r="BH225"/>
  <c r="BG225"/>
  <c r="BF225"/>
  <c r="T225"/>
  <c r="T224"/>
  <c r="T223"/>
  <c r="R225"/>
  <c r="R224"/>
  <c r="R223"/>
  <c r="P225"/>
  <c r="P224"/>
  <c r="P223"/>
  <c r="BI219"/>
  <c r="BH219"/>
  <c r="BG219"/>
  <c r="BF219"/>
  <c r="T219"/>
  <c r="T218"/>
  <c r="R219"/>
  <c r="R218"/>
  <c r="P219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T210"/>
  <c r="R211"/>
  <c r="R210"/>
  <c r="P211"/>
  <c r="P210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F123"/>
  <c r="E121"/>
  <c r="J92"/>
  <c r="F89"/>
  <c r="E87"/>
  <c r="J21"/>
  <c r="E21"/>
  <c r="J125"/>
  <c r="J20"/>
  <c r="J18"/>
  <c r="E18"/>
  <c r="F92"/>
  <c r="J17"/>
  <c r="J15"/>
  <c r="E15"/>
  <c r="F91"/>
  <c r="J14"/>
  <c r="J12"/>
  <c r="J123"/>
  <c r="E7"/>
  <c r="E85"/>
  <c i="1" r="L90"/>
  <c r="AM90"/>
  <c r="AM89"/>
  <c r="L89"/>
  <c r="AM87"/>
  <c r="L87"/>
  <c r="L85"/>
  <c r="L84"/>
  <c i="2" r="J209"/>
  <c r="J176"/>
  <c r="J215"/>
  <c r="BK174"/>
  <c r="BK216"/>
  <c r="BK176"/>
  <c r="BK144"/>
  <c r="BK225"/>
  <c r="J186"/>
  <c r="J165"/>
  <c r="BK227"/>
  <c r="BK177"/>
  <c r="BK217"/>
  <c r="BK170"/>
  <c r="J136"/>
  <c r="J150"/>
  <c i="3" r="J141"/>
  <c r="BK132"/>
  <c r="J125"/>
  <c i="2" r="BK211"/>
  <c r="BK132"/>
  <c r="J179"/>
  <c r="BK209"/>
  <c r="J152"/>
  <c r="BK219"/>
  <c r="BK214"/>
  <c r="J183"/>
  <c r="BK158"/>
  <c r="BK215"/>
  <c r="BK181"/>
  <c r="J134"/>
  <c r="J174"/>
  <c r="BK140"/>
  <c r="J153"/>
  <c i="1" r="AS94"/>
  <c i="2" r="BK193"/>
  <c r="J149"/>
  <c r="J196"/>
  <c r="J217"/>
  <c r="BK179"/>
  <c r="J146"/>
  <c r="J189"/>
  <c r="J206"/>
  <c r="J171"/>
  <c r="BK153"/>
  <c r="J214"/>
  <c r="J158"/>
  <c r="J216"/>
  <c r="BK156"/>
  <c r="BK167"/>
  <c r="BK136"/>
  <c i="3" r="BK135"/>
  <c r="BK127"/>
  <c r="J135"/>
  <c i="2" r="J227"/>
  <c r="BK155"/>
  <c r="J200"/>
  <c r="J213"/>
  <c r="J177"/>
  <c r="J140"/>
  <c r="BK183"/>
  <c r="BK147"/>
  <c r="J211"/>
  <c r="J161"/>
  <c r="BK172"/>
  <c r="J144"/>
  <c i="3" r="BK129"/>
  <c r="BK141"/>
  <c r="J127"/>
  <c i="2" r="BK213"/>
  <c r="BK165"/>
  <c r="J147"/>
  <c r="BK196"/>
  <c r="BK171"/>
  <c r="BK149"/>
  <c r="J169"/>
  <c r="J203"/>
  <c r="BK169"/>
  <c r="BK134"/>
  <c r="J193"/>
  <c r="J167"/>
  <c r="BK206"/>
  <c r="BK150"/>
  <c r="J170"/>
  <c i="3" r="J139"/>
  <c r="BK125"/>
  <c r="J133"/>
  <c r="BK133"/>
  <c i="2" r="J219"/>
  <c r="J172"/>
  <c r="BK186"/>
  <c r="BK189"/>
  <c r="BK161"/>
  <c r="J225"/>
  <c r="J132"/>
  <c r="BK200"/>
  <c r="J156"/>
  <c r="BK203"/>
  <c r="BK146"/>
  <c r="J181"/>
  <c r="BK152"/>
  <c r="J155"/>
  <c i="3" r="BK139"/>
  <c r="J129"/>
  <c r="J132"/>
  <c i="2" l="1" r="P160"/>
  <c r="BK173"/>
  <c r="J173"/>
  <c r="J100"/>
  <c r="BK188"/>
  <c r="J188"/>
  <c r="J102"/>
  <c r="R195"/>
  <c r="P131"/>
  <c r="R160"/>
  <c r="P195"/>
  <c r="BK160"/>
  <c r="J160"/>
  <c r="J99"/>
  <c r="P173"/>
  <c r="R188"/>
  <c r="R131"/>
  <c r="R130"/>
  <c r="R129"/>
  <c r="R173"/>
  <c r="T195"/>
  <c i="3" r="P124"/>
  <c r="P123"/>
  <c r="P122"/>
  <c i="1" r="AU96"/>
  <c i="2" r="BK131"/>
  <c r="J131"/>
  <c r="J98"/>
  <c r="T160"/>
  <c r="BK195"/>
  <c r="J195"/>
  <c r="J103"/>
  <c i="3" r="BK124"/>
  <c r="T124"/>
  <c r="T123"/>
  <c r="T122"/>
  <c i="2" r="T131"/>
  <c r="T130"/>
  <c r="T129"/>
  <c r="T173"/>
  <c r="P188"/>
  <c r="T188"/>
  <c i="3" r="R124"/>
  <c r="R123"/>
  <c r="R122"/>
  <c i="2" r="BK224"/>
  <c r="J224"/>
  <c r="J108"/>
  <c r="BK226"/>
  <c r="J226"/>
  <c r="J109"/>
  <c r="BK185"/>
  <c r="J185"/>
  <c r="J101"/>
  <c r="BK218"/>
  <c r="J218"/>
  <c r="J106"/>
  <c r="BK208"/>
  <c r="J208"/>
  <c r="J104"/>
  <c r="BK210"/>
  <c r="J210"/>
  <c r="J105"/>
  <c i="3" r="BK134"/>
  <c r="J134"/>
  <c r="J99"/>
  <c r="BK138"/>
  <c r="J138"/>
  <c r="J101"/>
  <c r="BK140"/>
  <c r="J140"/>
  <c r="J102"/>
  <c r="F91"/>
  <c r="J116"/>
  <c r="BE132"/>
  <c r="BE139"/>
  <c r="BE141"/>
  <c i="2" r="BK130"/>
  <c r="J130"/>
  <c r="J97"/>
  <c i="3" r="E112"/>
  <c r="BE127"/>
  <c r="BE135"/>
  <c r="BE125"/>
  <c r="F119"/>
  <c r="BE129"/>
  <c r="J91"/>
  <c r="BE133"/>
  <c i="2" r="J89"/>
  <c r="E119"/>
  <c r="F126"/>
  <c r="BE147"/>
  <c r="BE165"/>
  <c r="BE167"/>
  <c r="BE144"/>
  <c r="BE152"/>
  <c r="BE170"/>
  <c r="BE171"/>
  <c r="BE174"/>
  <c r="BE206"/>
  <c r="BE211"/>
  <c r="BE213"/>
  <c r="F125"/>
  <c r="BE176"/>
  <c r="BE179"/>
  <c r="BE193"/>
  <c r="BE196"/>
  <c r="BE209"/>
  <c r="BE215"/>
  <c r="BE216"/>
  <c r="BE219"/>
  <c r="BE227"/>
  <c r="BE136"/>
  <c r="BE140"/>
  <c r="BE146"/>
  <c r="BE158"/>
  <c r="BE161"/>
  <c r="BE214"/>
  <c r="BE132"/>
  <c r="BE134"/>
  <c r="BE153"/>
  <c r="BE177"/>
  <c r="BE186"/>
  <c r="J91"/>
  <c r="BE149"/>
  <c r="BE150"/>
  <c r="BE156"/>
  <c r="BE169"/>
  <c r="BE172"/>
  <c r="BE181"/>
  <c r="BE183"/>
  <c r="BE189"/>
  <c r="BE155"/>
  <c r="BE200"/>
  <c r="BE203"/>
  <c r="BE217"/>
  <c r="BE225"/>
  <c i="3" r="F34"/>
  <c i="1" r="BA96"/>
  <c i="3" r="F36"/>
  <c i="1" r="BC96"/>
  <c i="3" r="F37"/>
  <c i="1" r="BD96"/>
  <c i="2" r="F34"/>
  <c i="1" r="BA95"/>
  <c i="2" r="F35"/>
  <c i="1" r="BB95"/>
  <c i="2" r="F36"/>
  <c i="1" r="BC95"/>
  <c i="2" r="J34"/>
  <c i="1" r="AW95"/>
  <c i="2" r="F37"/>
  <c i="1" r="BD95"/>
  <c i="3" r="J34"/>
  <c i="1" r="AW96"/>
  <c i="3" r="F35"/>
  <c i="1" r="BB96"/>
  <c i="3" l="1" r="BK123"/>
  <c i="2" r="P130"/>
  <c r="P129"/>
  <c i="1" r="AU95"/>
  <c i="2" r="BK223"/>
  <c r="J223"/>
  <c r="J107"/>
  <c i="3" r="J124"/>
  <c r="J98"/>
  <c r="BK137"/>
  <c r="J137"/>
  <c r="J100"/>
  <c i="2" r="BK129"/>
  <c r="J129"/>
  <c r="J96"/>
  <c i="1" r="AU94"/>
  <c i="2" r="J33"/>
  <c i="1" r="AV95"/>
  <c r="AT95"/>
  <c i="3" r="F33"/>
  <c i="1" r="AZ96"/>
  <c r="BA94"/>
  <c r="W30"/>
  <c r="BC94"/>
  <c r="W32"/>
  <c i="3" r="J33"/>
  <c i="1" r="AV96"/>
  <c r="AT96"/>
  <c i="2" r="F33"/>
  <c i="1" r="AZ95"/>
  <c r="BD94"/>
  <c r="W33"/>
  <c r="BB94"/>
  <c r="AX94"/>
  <c i="3" l="1" r="BK122"/>
  <c r="J122"/>
  <c r="J96"/>
  <c r="J123"/>
  <c r="J97"/>
  <c i="1" r="AW94"/>
  <c r="AK30"/>
  <c r="W31"/>
  <c i="2" r="J30"/>
  <c i="1" r="AG95"/>
  <c r="AZ94"/>
  <c r="W29"/>
  <c r="AY94"/>
  <c i="2" l="1" r="J39"/>
  <c i="1" r="AN95"/>
  <c i="3" r="J30"/>
  <c i="1" r="AG96"/>
  <c r="AV94"/>
  <c r="AK29"/>
  <c i="3" l="1" r="J39"/>
  <c i="1" r="AN96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<sst xmlns="http://schemas.openxmlformats.org/spreadsheetml/2006/main">
  <si>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</si>
  <si>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</si>
  <si>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</si>
  <si>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</si>
  <si>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</si>
  <si>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{ef0679b5-61c4-4d3d-a04c-517830f87bb8}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</si>
  <si>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</si>
  <si>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</si>
  <si>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</si>
  <si>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</si>
  <si>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</si>
  <si>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</si>
  <si>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</si>
  <si>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</si>
  <si>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CT24-09-02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</si>
  <si>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</si>
  <si>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</si>
  <si>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sportoviště z UMT Horní Slatina</t>
  </si>
  <si>
    <t>KSO:</t>
  </si>
  <si>
    <t>CC-CZ:</t>
  </si>
  <si>
    <t>Místo:</t>
  </si>
  <si>
    <t xml:space="preserve"> </t>
  </si>
  <si>
    <t>Datum:</t>
  </si>
  <si>
    <t>2. 9. 2024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</si>
  <si>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</si>
  <si>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</si>
  <si>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</si>
  <si>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</si>
  <si>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</si>
  <si>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</si>
  <si>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</si>
  <si>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</si>
  <si>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lacko.ondrej@seznam.cz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</si>
  <si>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</si>
  <si>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</si>
  <si>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</si>
  <si>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</si>
  <si>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</si>
  <si>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</si>
  <si>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</si>
  <si>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</si>
  <si>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</si>
  <si>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</si>
  <si>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</si>
  <si>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</si>
  <si>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</si>
  <si>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</si>
  <si>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</si>
  <si>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</si>
  <si>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</si>
  <si>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</si>
  <si>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</si>
  <si>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</si>
  <si>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</si>
  <si>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</si>
  <si>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</si>
  <si>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</si>
  <si>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</si>
  <si>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</si>
  <si>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</si>
  <si>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</si>
  <si>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</si>
  <si>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</si>
  <si>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</si>
  <si>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</si>
  <si>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</si>
  <si>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</si>
  <si>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</si>
  <si>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</si>
  <si>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</si>
  <si>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</si>
  <si>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</si>
  <si>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</si>
  <si>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</si>
  <si>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</si>
  <si>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</si>
  <si>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</si>
  <si>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</si>
  <si>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</si>
  <si>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</si>
  <si>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HŘIŠTĚ BEZ DŘEVĚNÉHO HRAZENÍ</t>
  </si>
  <si>
    <t>STA</t>
  </si>
  <si>
    <t>1</t>
  </si>
  <si>
    <t>{91ca2df4-0450-494b-83c4-c4c35240b79f}</t>
  </si>
  <si>
    <t>2</t>
  </si>
  <si>
    <t>02</t>
  </si>
  <si>
    <t>DŘEVĚNÉ HRAZENÍ</t>
  </si>
  <si>
    <t>{06921c5d-209b-4cdb-805b-53dfbd8180f4}</t>
  </si>
  <si>
    <t>KRYCÍ LIST SOUPISU PRACÍ</t>
  </si>
  <si>
    <t>Objekt:</t>
  </si>
  <si>
    <t>01 - HŘIŠTĚ BEZ DŘEVĚNÉHO HRAZENÍ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</si>
  <si>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</si>
  <si>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</si>
  <si>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</si>
  <si>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</si>
  <si>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</si>
  <si>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</si>
  <si>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</si>
  <si>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</si>
  <si>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</si>
  <si>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</si>
  <si>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</si>
  <si>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</si>
  <si>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</si>
  <si>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OST - Ostatní</t>
  </si>
  <si>
    <t xml:space="preserve">    789 - Povrchové úpravy ocelových konstrukcí a technologických zařízení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</si>
  <si>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</si>
  <si>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</si>
  <si>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</si>
  <si>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</si>
  <si>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</si>
  <si>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</si>
  <si>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</si>
  <si>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</si>
  <si>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</si>
  <si>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</si>
  <si>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</si>
  <si>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</si>
  <si>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</si>
  <si>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</si>
  <si>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</si>
  <si>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</si>
  <si>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</si>
  <si>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</si>
  <si>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</si>
  <si>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</si>
  <si>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</si>
  <si>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</si>
  <si>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</si>
  <si>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</si>
  <si>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4</t>
  </si>
  <si>
    <t>-2058035897</t>
  </si>
  <si>
    <t>VV</t>
  </si>
  <si>
    <t>17,96*0,63*2+4,46*1,26*2+31,6*0,63*2"pro okap.chodníček</t>
  </si>
  <si>
    <t>122251104</t>
  </si>
  <si>
    <t>Odkopávky a prokopávky nezapažené v hornině třídy těžitelnosti I skupiny 3 objem do 500 m3 strojně</t>
  </si>
  <si>
    <t>m3</t>
  </si>
  <si>
    <t>262083045</t>
  </si>
  <si>
    <t>4,46*1,26*2*0,21"zpevněná plocha v brankách</t>
  </si>
  <si>
    <t>3</t>
  </si>
  <si>
    <t>132251103</t>
  </si>
  <si>
    <t>Hloubení rýh nezapažených š do 800 mm v hornině třídy těžitelnosti I skupiny 3 objem do 100 m3 strojně</t>
  </si>
  <si>
    <t>-211285016</t>
  </si>
  <si>
    <t>(31,6*2+6,75*4+3,2*2+1,26*2)*0,3*0,3"pro obrubníky</t>
  </si>
  <si>
    <t>(32,9*2+6,74*4+4,48*2+1,26*2)*0,3*0,3</t>
  </si>
  <si>
    <t>Součet</t>
  </si>
  <si>
    <t>133251101</t>
  </si>
  <si>
    <t>Hloubení šachet nezapažených v hornině třídy těžitelnosti I skupiny 3 objem do 20 m3</t>
  </si>
  <si>
    <t>-563116681</t>
  </si>
  <si>
    <t>0,4*0,4*0,9*36"sloupky</t>
  </si>
  <si>
    <t>0,4*0,4*0,9*12"vzpěry</t>
  </si>
  <si>
    <t>5</t>
  </si>
  <si>
    <t>162251101</t>
  </si>
  <si>
    <t>Vodorovné přemístění do 20 m výkopku/sypaniny z horniny třídy těžitelnosti I skupiny 1 až 3</t>
  </si>
  <si>
    <t>-112028702</t>
  </si>
  <si>
    <t>73,685*0,2+2,36+18,303+6,912</t>
  </si>
  <si>
    <t>6</t>
  </si>
  <si>
    <t>162751117</t>
  </si>
  <si>
    <t>Vodorovné přemístění přes 9 000 do 10000 m výkopku/sypaniny z horniny třídy těžitelnosti I skupiny 1 až 3</t>
  </si>
  <si>
    <t>761011131</t>
  </si>
  <si>
    <t>7</t>
  </si>
  <si>
    <t>162751119</t>
  </si>
  <si>
    <t>Příplatek k vodorovnému přemístění výkopku/sypaniny z horniny třídy těžitelnosti I skupiny 1 až 3 ZKD 1000 m přes 10000 m</t>
  </si>
  <si>
    <t>-877297867</t>
  </si>
  <si>
    <t>42,312*37 'Přepočtené koeficientem množství</t>
  </si>
  <si>
    <t>8</t>
  </si>
  <si>
    <t>167151101</t>
  </si>
  <si>
    <t>Nakládání výkopku z hornin třídy těžitelnosti I skupiny 1 až 3 do 100 m3</t>
  </si>
  <si>
    <t>1522188734</t>
  </si>
  <si>
    <t>9</t>
  </si>
  <si>
    <t>171201231</t>
  </si>
  <si>
    <t>Poplatek za uložení zeminy a kamení na recyklační skládce (skládkovné) kód odpadu 17 05 04</t>
  </si>
  <si>
    <t>t</t>
  </si>
  <si>
    <t>-1020930133</t>
  </si>
  <si>
    <t>42,312*1,8 'Přepočtené koeficientem množství</t>
  </si>
  <si>
    <t>10</t>
  </si>
  <si>
    <t>171251201</t>
  </si>
  <si>
    <t>Uložení sypaniny na skládky nebo meziskládky</t>
  </si>
  <si>
    <t>585743505</t>
  </si>
  <si>
    <t>11</t>
  </si>
  <si>
    <t>181111111</t>
  </si>
  <si>
    <t>Plošná úprava terénu do 500 m2 zemina skupiny 1 až 4 nerovnosti přes 50 do 100 mm v rovinně a svahu do 1:5</t>
  </si>
  <si>
    <t>-1253872331</t>
  </si>
  <si>
    <t>107*1,5"plocha okolo sportoviště</t>
  </si>
  <si>
    <t>181411131</t>
  </si>
  <si>
    <t>Založení parkového trávníku výsevem pl do 1000 m2 v rovině a ve svahu do 1:5</t>
  </si>
  <si>
    <t>-1276287727</t>
  </si>
  <si>
    <t>13</t>
  </si>
  <si>
    <t>M</t>
  </si>
  <si>
    <t>00572410</t>
  </si>
  <si>
    <t>osivo směs travní parková</t>
  </si>
  <si>
    <t>kg</t>
  </si>
  <si>
    <t>2057014275</t>
  </si>
  <si>
    <t>160,5*0,035 'Přepočtené koeficientem množství</t>
  </si>
  <si>
    <t>14</t>
  </si>
  <si>
    <t>181951112</t>
  </si>
  <si>
    <t>Úprava pláně v hornině třídy těžitelnosti I skupiny 1 až 3 se zhutněním strojně</t>
  </si>
  <si>
    <t>-458269057</t>
  </si>
  <si>
    <t>4,46*1,26*2*2"zpevněná plocha v brankách</t>
  </si>
  <si>
    <t>Svislé a kompletní konstrukce</t>
  </si>
  <si>
    <t>15</t>
  </si>
  <si>
    <t>338171123-R</t>
  </si>
  <si>
    <t>Osazování sloupků a vzpěr plotových ocelových se zabetonováním</t>
  </si>
  <si>
    <t>kus</t>
  </si>
  <si>
    <t>-673551614</t>
  </si>
  <si>
    <t>44"sloupky</t>
  </si>
  <si>
    <t>12"vzpěry</t>
  </si>
  <si>
    <t>16</t>
  </si>
  <si>
    <t>14011050</t>
  </si>
  <si>
    <t>trubka ocelová bezešvá hladká jakost 11 353 76x3,2mm</t>
  </si>
  <si>
    <t>m</t>
  </si>
  <si>
    <t>1777293519</t>
  </si>
  <si>
    <t>44*4,9"sloupky</t>
  </si>
  <si>
    <t>17</t>
  </si>
  <si>
    <t>14011024</t>
  </si>
  <si>
    <t>trubka ocelová bezešvá hladká jakost 11 353 48,3x2,6mm</t>
  </si>
  <si>
    <t>-619874929</t>
  </si>
  <si>
    <t>12*6"vzpěry</t>
  </si>
  <si>
    <t>18</t>
  </si>
  <si>
    <t>348101220</t>
  </si>
  <si>
    <t>Osazení vrat nebo vrátek k oplocení na ocelové sloupky pl přes 2 do 4 m2</t>
  </si>
  <si>
    <t>-134828618</t>
  </si>
  <si>
    <t>19</t>
  </si>
  <si>
    <t>55342335-R</t>
  </si>
  <si>
    <t>branka plotová jednokřídlá Pz s PVC vrstvou 1000x2200mm,zámek</t>
  </si>
  <si>
    <t>1900190730</t>
  </si>
  <si>
    <t>20</t>
  </si>
  <si>
    <t>348101230</t>
  </si>
  <si>
    <t>Osazení vrat nebo vrátek k oplocení na ocelové sloupky pl přes 4 do 6 m2</t>
  </si>
  <si>
    <t>-1513969103</t>
  </si>
  <si>
    <t>55342360-R</t>
  </si>
  <si>
    <t>brána plotová dvoukřídlá Pz s PVC vrstvou 2000x2200mm,zámek</t>
  </si>
  <si>
    <t>1319511361</t>
  </si>
  <si>
    <t>Komunikace pozemní</t>
  </si>
  <si>
    <t>22</t>
  </si>
  <si>
    <t>564871016</t>
  </si>
  <si>
    <t>Podklad ze štěrkodrtě ŠD plochy do 100 m2 tl 300 mm</t>
  </si>
  <si>
    <t>-2114259312</t>
  </si>
  <si>
    <t>4,46*1,26*2"zpevněná plocha v brankách</t>
  </si>
  <si>
    <t>23</t>
  </si>
  <si>
    <t>565155101</t>
  </si>
  <si>
    <t>Asfaltový beton vrstva podkladní ACP 16 (obalované kamenivo OKS) tl 70 mm š do 1,5 m</t>
  </si>
  <si>
    <t>-1082609644</t>
  </si>
  <si>
    <t>24</t>
  </si>
  <si>
    <t>573211111</t>
  </si>
  <si>
    <t>Postřik živičný spojovací z asfaltu v množství 0,60 kg/m2</t>
  </si>
  <si>
    <t>-480371198</t>
  </si>
  <si>
    <t>16,7*31,6+11,239"oprava podkladní plochy</t>
  </si>
  <si>
    <t>25</t>
  </si>
  <si>
    <t>577134111</t>
  </si>
  <si>
    <t>Asfaltový beton vrstva obrusná ACO 11+ (ABS) tř. I tl 40 mm š do 3 m z nemodifikovaného asfaltu</t>
  </si>
  <si>
    <t>-2135389636</t>
  </si>
  <si>
    <t>26</t>
  </si>
  <si>
    <t>589141111</t>
  </si>
  <si>
    <t>Umělý trávník pro multisport z fibrilovaných vláken výška vlasu do 25 mm zásyp písek</t>
  </si>
  <si>
    <t>1677147055</t>
  </si>
  <si>
    <t>16,7*31,6+11,239"hrací plocha</t>
  </si>
  <si>
    <t>27</t>
  </si>
  <si>
    <t>589811111</t>
  </si>
  <si>
    <t>Vodorovné značení (lajnování) hřišť pro tenis a multisport š 5 cm</t>
  </si>
  <si>
    <t>400901546</t>
  </si>
  <si>
    <t>18,9*2+3,2*2+16,7+22+10,97*2+23,77*4+8,17*2+12,9+9*4+18*2</t>
  </si>
  <si>
    <t>Úpravy povrchů, podlahy a osazování výplní</t>
  </si>
  <si>
    <t>28</t>
  </si>
  <si>
    <t>637121112</t>
  </si>
  <si>
    <t>Okapový chodník z kačírku tl 150 mm s udusáním</t>
  </si>
  <si>
    <t>-1272632478</t>
  </si>
  <si>
    <t>32,8*0,5*2+6,75*0,5*4+1,26*0,5*4+3,36*0,5*2</t>
  </si>
  <si>
    <t>Trubní vedení</t>
  </si>
  <si>
    <t>29</t>
  </si>
  <si>
    <t>871313122</t>
  </si>
  <si>
    <t>Montáž kanalizačního potrubí hladkého plnostěnného SN 10 z PVC-U DN 160</t>
  </si>
  <si>
    <t>-981939710</t>
  </si>
  <si>
    <t>36*0,9"sloupky</t>
  </si>
  <si>
    <t>12*0,9"vzpěry</t>
  </si>
  <si>
    <t>30</t>
  </si>
  <si>
    <t>28611173</t>
  </si>
  <si>
    <t>trubka kanalizační PVC-U plnostěnná jednovrstvá DN 160x1000mm SN10</t>
  </si>
  <si>
    <t>836089541</t>
  </si>
  <si>
    <t>43,2*1,03 'Přepočtené koeficientem množství</t>
  </si>
  <si>
    <t>Ostatní konstrukce a práce, bourání</t>
  </si>
  <si>
    <t>31</t>
  </si>
  <si>
    <t>916231213</t>
  </si>
  <si>
    <t>Osazení chodníkového obrubníku betonového stojatého s boční opěrou do lože z betonu prostého</t>
  </si>
  <si>
    <t>-1737404840</t>
  </si>
  <si>
    <t>32,9*2+6,74*4+1,26*4+4,48*2"tl.50</t>
  </si>
  <si>
    <t>31,76*2+6,75*4+1,26*4+3,36*2"tl.80</t>
  </si>
  <si>
    <t>32</t>
  </si>
  <si>
    <t>59217016</t>
  </si>
  <si>
    <t>obrubník betonový chodníkový 1000x80x250mm</t>
  </si>
  <si>
    <t>-2016353642</t>
  </si>
  <si>
    <t>102,28*1,1 'Přepočtené koeficientem množství</t>
  </si>
  <si>
    <t>33</t>
  </si>
  <si>
    <t>59217060</t>
  </si>
  <si>
    <t>obrubník parkový betonový 1000x50x200mm přírodní</t>
  </si>
  <si>
    <t>-731381481</t>
  </si>
  <si>
    <t>106,76*1,1 'Přepočtené koeficientem množství</t>
  </si>
  <si>
    <t>34</t>
  </si>
  <si>
    <t>919735112</t>
  </si>
  <si>
    <t>Řezání stávajícího živičného krytu hl přes 50 do 100 mm</t>
  </si>
  <si>
    <t>-1572005686</t>
  </si>
  <si>
    <t>31,6*2+16,7*2"stávající obvod plochy</t>
  </si>
  <si>
    <t>998</t>
  </si>
  <si>
    <t>Přesun hmot</t>
  </si>
  <si>
    <t>35</t>
  </si>
  <si>
    <t>998222012</t>
  </si>
  <si>
    <t>Přesun hmot pro tělovýchovné plochy</t>
  </si>
  <si>
    <t>1922399111</t>
  </si>
  <si>
    <t>OST</t>
  </si>
  <si>
    <t>Ostatní</t>
  </si>
  <si>
    <t>36</t>
  </si>
  <si>
    <t>ost001</t>
  </si>
  <si>
    <t>D+M síť ochranná z PP, oko 45/45/3mm, vč.kotvícího materiálu</t>
  </si>
  <si>
    <t>512</t>
  </si>
  <si>
    <t>-150391907</t>
  </si>
  <si>
    <t>31,7*4,1*2+6,75*4,1*4+1,26*2,18*4+3,28*2,18*2+3,28*1,26*2</t>
  </si>
  <si>
    <t>37</t>
  </si>
  <si>
    <t>ost004</t>
  </si>
  <si>
    <t>D+M branky Al 3x2m vč.sítě</t>
  </si>
  <si>
    <t>330959610</t>
  </si>
  <si>
    <t>38</t>
  </si>
  <si>
    <t>ost005</t>
  </si>
  <si>
    <t>D+M Fe konstrukce na basketbal vč.povrch.úpravy (deska,koš,sloup,kotvení,síťka)</t>
  </si>
  <si>
    <t>-1029819715</t>
  </si>
  <si>
    <t>39</t>
  </si>
  <si>
    <t>ost006</t>
  </si>
  <si>
    <t>D+M sada volejbalová (sloupky,síť)</t>
  </si>
  <si>
    <t>sada</t>
  </si>
  <si>
    <t>-748231568</t>
  </si>
  <si>
    <t>40</t>
  </si>
  <si>
    <t>ost007</t>
  </si>
  <si>
    <t>D+M sada na tenis (sloupky,síť,single tyče,závaží)</t>
  </si>
  <si>
    <t>-95163919</t>
  </si>
  <si>
    <t>41</t>
  </si>
  <si>
    <t>ost008</t>
  </si>
  <si>
    <t>Nohejbalová síť</t>
  </si>
  <si>
    <t>-1864156277</t>
  </si>
  <si>
    <t>789</t>
  </si>
  <si>
    <t>Povrchové úpravy ocelových konstrukcí a technologických zařízení</t>
  </si>
  <si>
    <t>42</t>
  </si>
  <si>
    <t>789421514</t>
  </si>
  <si>
    <t>Žárové stříkání ocelových konstrukcí třídy IV ZnAl 50 μm</t>
  </si>
  <si>
    <t>-113155249</t>
  </si>
  <si>
    <t>(2*3,14*0,038*0,038+2*3,14*0,038*44*4,9)*2"sloupky</t>
  </si>
  <si>
    <t>(2*3,14*0,024*0,024+2*3,14*0,024*12*6)*2"vzpěry</t>
  </si>
  <si>
    <t>VRN</t>
  </si>
  <si>
    <t>Vedlejší rozpočtové náklady</t>
  </si>
  <si>
    <t>VRN3</t>
  </si>
  <si>
    <t>Zařízení staveniště</t>
  </si>
  <si>
    <t>43</t>
  </si>
  <si>
    <t>030001000</t>
  </si>
  <si>
    <t>kpl</t>
  </si>
  <si>
    <t>1024</t>
  </si>
  <si>
    <t>834250951</t>
  </si>
  <si>
    <t>VRN6</t>
  </si>
  <si>
    <t>Územní vlivy</t>
  </si>
  <si>
    <t>44</t>
  </si>
  <si>
    <t>065002000</t>
  </si>
  <si>
    <t>Mimostaveništní doprava materiálů</t>
  </si>
  <si>
    <t>-1360827442</t>
  </si>
  <si>
    <t>02 - DŘEVĚNÉ HRAZENÍ</t>
  </si>
  <si>
    <t>PSV - Práce a dodávky PSV</t>
  </si>
  <si>
    <t xml:space="preserve">    762 - Konstrukce tesařské</t>
  </si>
  <si>
    <t xml:space="preserve">    783 - Dokončovací práce - nátěry</t>
  </si>
  <si>
    <t>PSV</t>
  </si>
  <si>
    <t>Práce a dodávky PSV</t>
  </si>
  <si>
    <t>762</t>
  </si>
  <si>
    <t>Konstrukce tesařské</t>
  </si>
  <si>
    <t>762081510</t>
  </si>
  <si>
    <t>Plošné hoblování hraněného řeziva zabudovaného do konstrukce</t>
  </si>
  <si>
    <t>-823228715</t>
  </si>
  <si>
    <t>(31,6*2+6,75*4+1,263*4+3,2*2)*4*0,408"fošny</t>
  </si>
  <si>
    <t>762112110</t>
  </si>
  <si>
    <t>Montáž tesařských stěn na hladko z hraněného řeziva průřezové pl do 120 cm2</t>
  </si>
  <si>
    <t>2054708751</t>
  </si>
  <si>
    <t>(31,6*2+6,75*4+1,263*4+3,2*2)*4"fošny</t>
  </si>
  <si>
    <t>60516100</t>
  </si>
  <si>
    <t>řezivo smrkové sušené tl 30mm</t>
  </si>
  <si>
    <t>-1536439864</t>
  </si>
  <si>
    <t>406,608*0,18*0,027</t>
  </si>
  <si>
    <t>1,976*1,1 'Přepočtené koeficientem množství</t>
  </si>
  <si>
    <t>762195000-R</t>
  </si>
  <si>
    <t>Spojovací prostředky pro montáž stěn, příček, bednění stěn</t>
  </si>
  <si>
    <t>1715077858</t>
  </si>
  <si>
    <t>998762121</t>
  </si>
  <si>
    <t>Přesun hmot tonážní pro kce tesařské ruční v objektech v do 6 m</t>
  </si>
  <si>
    <t>-1636732382</t>
  </si>
  <si>
    <t>783</t>
  </si>
  <si>
    <t>Dokončovací práce - nátěry</t>
  </si>
  <si>
    <t>783118101</t>
  </si>
  <si>
    <t>Lazurovací jednonásobný syntetický nátěr truhlářských konstrukcí</t>
  </si>
  <si>
    <t>-538326269</t>
  </si>
  <si>
    <t>-2002415705</t>
  </si>
  <si>
    <t>-1845949491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</si>
</sst>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CT24-09-02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Výstavba sportoviště z UMT Horní Slatina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2. 9. 2024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>lacko.ondrej@seznam.cz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73</v>
      </c>
      <c r="BT94" s="116" t="s">
        <v>74</v>
      </c>
      <c r="BU94" s="117" t="s">
        <v>75</v>
      </c>
      <c r="BV94" s="116" t="s">
        <v>76</v>
      </c>
      <c r="BW94" s="116" t="s">
        <v>5</v>
      </c>
      <c r="BX94" s="116" t="s">
        <v>77</v>
      </c>
      <c r="CL94" s="116" t="s">
        <v>1</v>
      </c>
    </row>
    <row r="95" s="7" customFormat="1" ht="16.5" customHeight="1">
      <c r="A95" s="118" t="s">
        <v>78</v>
      </c>
      <c r="B95" s="119"/>
      <c r="C95" s="120"/>
      <c r="D95" s="121" t="s">
        <v>79</v>
      </c>
      <c r="E95" s="121"/>
      <c r="F95" s="121"/>
      <c r="G95" s="121"/>
      <c r="H95" s="121"/>
      <c r="I95" s="122"/>
      <c r="J95" s="121" t="s">
        <v>80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HŘIŠTĚ BEZ DŘEVĚNÉHO...'!J30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'01 - HŘIŠTĚ BEZ DŘEVĚNÉHO...'!P129</f>
        <v>0</v>
      </c>
      <c r="AV95" s="127">
        <f>'01 - HŘIŠTĚ BEZ DŘEVĚNÉHO...'!J33</f>
        <v>0</v>
      </c>
      <c r="AW95" s="127">
        <f>'01 - HŘIŠTĚ BEZ DŘEVĚNÉHO...'!J34</f>
        <v>0</v>
      </c>
      <c r="AX95" s="127">
        <f>'01 - HŘIŠTĚ BEZ DŘEVĚNÉHO...'!J35</f>
        <v>0</v>
      </c>
      <c r="AY95" s="127">
        <f>'01 - HŘIŠTĚ BEZ DŘEVĚNÉHO...'!J36</f>
        <v>0</v>
      </c>
      <c r="AZ95" s="127">
        <f>'01 - HŘIŠTĚ BEZ DŘEVĚNÉHO...'!F33</f>
        <v>0</v>
      </c>
      <c r="BA95" s="127">
        <f>'01 - HŘIŠTĚ BEZ DŘEVĚNÉHO...'!F34</f>
        <v>0</v>
      </c>
      <c r="BB95" s="127">
        <f>'01 - HŘIŠTĚ BEZ DŘEVĚNÉHO...'!F35</f>
        <v>0</v>
      </c>
      <c r="BC95" s="127">
        <f>'01 - HŘIŠTĚ BEZ DŘEVĚNÉHO...'!F36</f>
        <v>0</v>
      </c>
      <c r="BD95" s="129">
        <f>'01 - HŘIŠTĚ BEZ DŘEVĚNÉHO...'!F37</f>
        <v>0</v>
      </c>
      <c r="BE95" s="7"/>
      <c r="BT95" s="130" t="s">
        <v>82</v>
      </c>
      <c r="BV95" s="130" t="s">
        <v>76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 s="7" customFormat="1" ht="16.5" customHeight="1">
      <c r="A96" s="118" t="s">
        <v>78</v>
      </c>
      <c r="B96" s="119"/>
      <c r="C96" s="120"/>
      <c r="D96" s="121" t="s">
        <v>85</v>
      </c>
      <c r="E96" s="121"/>
      <c r="F96" s="121"/>
      <c r="G96" s="121"/>
      <c r="H96" s="121"/>
      <c r="I96" s="122"/>
      <c r="J96" s="121" t="s">
        <v>86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DŘEVĚNÉ HRAZENÍ'!J30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81</v>
      </c>
      <c r="AR96" s="125"/>
      <c r="AS96" s="131">
        <v>0</v>
      </c>
      <c r="AT96" s="132">
        <f>ROUND(SUM(AV96:AW96),2)</f>
        <v>0</v>
      </c>
      <c r="AU96" s="133">
        <f>'02 - DŘEVĚNÉ HRAZENÍ'!P122</f>
        <v>0</v>
      </c>
      <c r="AV96" s="132">
        <f>'02 - DŘEVĚNÉ HRAZENÍ'!J33</f>
        <v>0</v>
      </c>
      <c r="AW96" s="132">
        <f>'02 - DŘEVĚNÉ HRAZENÍ'!J34</f>
        <v>0</v>
      </c>
      <c r="AX96" s="132">
        <f>'02 - DŘEVĚNÉ HRAZENÍ'!J35</f>
        <v>0</v>
      </c>
      <c r="AY96" s="132">
        <f>'02 - DŘEVĚNÉ HRAZENÍ'!J36</f>
        <v>0</v>
      </c>
      <c r="AZ96" s="132">
        <f>'02 - DŘEVĚNÉ HRAZENÍ'!F33</f>
        <v>0</v>
      </c>
      <c r="BA96" s="132">
        <f>'02 - DŘEVĚNÉ HRAZENÍ'!F34</f>
        <v>0</v>
      </c>
      <c r="BB96" s="132">
        <f>'02 - DŘEVĚNÉ HRAZENÍ'!F35</f>
        <v>0</v>
      </c>
      <c r="BC96" s="132">
        <f>'02 - DŘEVĚNÉ HRAZENÍ'!F36</f>
        <v>0</v>
      </c>
      <c r="BD96" s="134">
        <f>'02 - DŘEVĚNÉ HRAZENÍ'!F37</f>
        <v>0</v>
      </c>
      <c r="BE96" s="7"/>
      <c r="BT96" s="130" t="s">
        <v>82</v>
      </c>
      <c r="BV96" s="130" t="s">
        <v>76</v>
      </c>
      <c r="BW96" s="130" t="s">
        <v>87</v>
      </c>
      <c r="BX96" s="130" t="s">
        <v>5</v>
      </c>
      <c r="CL96" s="130" t="s">
        <v>1</v>
      </c>
      <c r="CM96" s="130" t="s">
        <v>84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7eAi+aflakl4vpxaVjjBKSWMt1VSqJLfXU3lZjwByIlf/xnl+xfsZ+KBRcoZPFtDH2qfXVNJi8IPzDa6WRfQfw==" hashValue="Pw1sdsiBMc06f3xI1XLNDNei1qJC48XGvOfyBuMdaAMcLb+bMrDkoIW3kjaJP0VWBgWsDTFdsaYUldt7gqEQy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HŘIŠTĚ BEZ DŘEVĚNÉHO...'!C2" display="/"/>
    <hyperlink ref="A96" location="'02 - DŘEVĚNÉ HRAZ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88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Výstavba sportoviště z UMT Horní Slatina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2. 9. 2024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32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ROUND((SUM(BE129:BE227)),  2)</f>
        <v>0</v>
      </c>
      <c r="G33" s="37"/>
      <c r="H33" s="37"/>
      <c r="I33" s="154">
        <v>0.20999999999999999</v>
      </c>
      <c r="J33" s="153">
        <f>ROUND(((SUM(BE129:BE227))*I33),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40</v>
      </c>
      <c r="F34" s="153">
        <f>ROUND((SUM(BF129:BF227)),  2)</f>
        <v>0</v>
      </c>
      <c r="G34" s="37"/>
      <c r="H34" s="37"/>
      <c r="I34" s="154">
        <v>0.12</v>
      </c>
      <c r="J34" s="153">
        <f>ROUND(((SUM(BF129:BF227))*I34),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ROUND((SUM(BG129:BG227)),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ROUND((SUM(BH129:BH227)),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ROUND((SUM(BI129:BI227)),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Výstavba sportoviště z UMT Horní Slatina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HŘIŠTĚ BEZ DŘEVĚNÉHO HRAZENÍ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2. 9. 2024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lacko.ondrej@seznam.cz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92</v>
      </c>
      <c r="D94" s="175"/>
      <c r="E94" s="175"/>
      <c r="F94" s="175"/>
      <c r="G94" s="175"/>
      <c r="H94" s="175"/>
      <c r="I94" s="175"/>
      <c r="J94" s="176" t="s">
        <v>93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94</v>
      </c>
      <c r="D96" s="39"/>
      <c r="E96" s="39"/>
      <c r="F96" s="39"/>
      <c r="G96" s="39"/>
      <c r="H96" s="39"/>
      <c r="I96" s="39"/>
      <c r="J96" s="109">
        <f>J129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95</v>
      </c>
    </row>
    <row r="97" s="9" customFormat="1" ht="24.96" customHeight="1">
      <c r="A97" s="9"/>
      <c r="B97" s="178"/>
      <c r="C97" s="179"/>
      <c r="D97" s="180" t="s">
        <v>96</v>
      </c>
      <c r="E97" s="181"/>
      <c r="F97" s="181"/>
      <c r="G97" s="181"/>
      <c r="H97" s="181"/>
      <c r="I97" s="181"/>
      <c r="J97" s="182">
        <f>J130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97</v>
      </c>
      <c r="E98" s="187"/>
      <c r="F98" s="187"/>
      <c r="G98" s="187"/>
      <c r="H98" s="187"/>
      <c r="I98" s="187"/>
      <c r="J98" s="188">
        <f>J131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98</v>
      </c>
      <c r="E99" s="187"/>
      <c r="F99" s="187"/>
      <c r="G99" s="187"/>
      <c r="H99" s="187"/>
      <c r="I99" s="187"/>
      <c r="J99" s="188">
        <f>J160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99</v>
      </c>
      <c r="E100" s="187"/>
      <c r="F100" s="187"/>
      <c r="G100" s="187"/>
      <c r="H100" s="187"/>
      <c r="I100" s="187"/>
      <c r="J100" s="188">
        <f>J173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100</v>
      </c>
      <c r="E101" s="187"/>
      <c r="F101" s="187"/>
      <c r="G101" s="187"/>
      <c r="H101" s="187"/>
      <c r="I101" s="187"/>
      <c r="J101" s="188">
        <f>J185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101</v>
      </c>
      <c r="E102" s="187"/>
      <c r="F102" s="187"/>
      <c r="G102" s="187"/>
      <c r="H102" s="187"/>
      <c r="I102" s="187"/>
      <c r="J102" s="188">
        <f>J188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102</v>
      </c>
      <c r="E103" s="187"/>
      <c r="F103" s="187"/>
      <c r="G103" s="187"/>
      <c r="H103" s="187"/>
      <c r="I103" s="187"/>
      <c r="J103" s="188">
        <f>J195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103</v>
      </c>
      <c r="E104" s="187"/>
      <c r="F104" s="187"/>
      <c r="G104" s="187"/>
      <c r="H104" s="187"/>
      <c r="I104" s="187"/>
      <c r="J104" s="188">
        <f>J208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104</v>
      </c>
      <c r="E105" s="181"/>
      <c r="F105" s="181"/>
      <c r="G105" s="181"/>
      <c r="H105" s="181"/>
      <c r="I105" s="181"/>
      <c r="J105" s="182">
        <f>J210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4"/>
      <c r="C106" s="185"/>
      <c r="D106" s="186" t="s">
        <v>105</v>
      </c>
      <c r="E106" s="187"/>
      <c r="F106" s="187"/>
      <c r="G106" s="187"/>
      <c r="H106" s="187"/>
      <c r="I106" s="187"/>
      <c r="J106" s="188">
        <f>J218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8"/>
      <c r="C107" s="179"/>
      <c r="D107" s="180" t="s">
        <v>106</v>
      </c>
      <c r="E107" s="181"/>
      <c r="F107" s="181"/>
      <c r="G107" s="181"/>
      <c r="H107" s="181"/>
      <c r="I107" s="181"/>
      <c r="J107" s="182">
        <f>J223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4"/>
      <c r="C108" s="185"/>
      <c r="D108" s="186" t="s">
        <v>107</v>
      </c>
      <c r="E108" s="187"/>
      <c r="F108" s="187"/>
      <c r="G108" s="187"/>
      <c r="H108" s="187"/>
      <c r="I108" s="187"/>
      <c r="J108" s="188">
        <f>J224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108</v>
      </c>
      <c r="E109" s="187"/>
      <c r="F109" s="187"/>
      <c r="G109" s="187"/>
      <c r="H109" s="187"/>
      <c r="I109" s="187"/>
      <c r="J109" s="188">
        <f>J226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109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73" t="str">
        <f>E7</f>
        <v>Výstavba sportoviště z UMT Horní Slatina</v>
      </c>
      <c r="F119" s="31"/>
      <c r="G119" s="31"/>
      <c r="H119" s="31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89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E9</f>
        <v>01 - HŘIŠTĚ BEZ DŘEVĚNÉHO HRAZENÍ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F12</f>
        <v xml:space="preserve"> </v>
      </c>
      <c r="G123" s="39"/>
      <c r="H123" s="39"/>
      <c r="I123" s="31" t="s">
        <v>22</v>
      </c>
      <c r="J123" s="78" t="str">
        <f>IF(J12="","",J12)</f>
        <v>2. 9. 2024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9"/>
      <c r="E125" s="39"/>
      <c r="F125" s="26" t="str">
        <f>E15</f>
        <v xml:space="preserve"> </v>
      </c>
      <c r="G125" s="39"/>
      <c r="H125" s="39"/>
      <c r="I125" s="31" t="s">
        <v>29</v>
      </c>
      <c r="J125" s="35" t="str">
        <f>E21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25.65" customHeight="1">
      <c r="A126" s="37"/>
      <c r="B126" s="38"/>
      <c r="C126" s="31" t="s">
        <v>27</v>
      </c>
      <c r="D126" s="39"/>
      <c r="E126" s="39"/>
      <c r="F126" s="26" t="str">
        <f>IF(E18="","",E18)</f>
        <v>Vyplň údaj</v>
      </c>
      <c r="G126" s="39"/>
      <c r="H126" s="39"/>
      <c r="I126" s="31" t="s">
        <v>31</v>
      </c>
      <c r="J126" s="35" t="str">
        <f>E24</f>
        <v>lacko.ondrej@seznam.cz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90"/>
      <c r="B128" s="191"/>
      <c r="C128" s="192" t="s">
        <v>110</v>
      </c>
      <c r="D128" s="193" t="s">
        <v>59</v>
      </c>
      <c r="E128" s="193" t="s">
        <v>55</v>
      </c>
      <c r="F128" s="193" t="s">
        <v>56</v>
      </c>
      <c r="G128" s="193" t="s">
        <v>111</v>
      </c>
      <c r="H128" s="193" t="s">
        <v>112</v>
      </c>
      <c r="I128" s="193" t="s">
        <v>113</v>
      </c>
      <c r="J128" s="194" t="s">
        <v>93</v>
      </c>
      <c r="K128" s="195" t="s">
        <v>114</v>
      </c>
      <c r="L128" s="196"/>
      <c r="M128" s="99" t="s">
        <v>1</v>
      </c>
      <c r="N128" s="100" t="s">
        <v>38</v>
      </c>
      <c r="O128" s="100" t="s">
        <v>115</v>
      </c>
      <c r="P128" s="100" t="s">
        <v>116</v>
      </c>
      <c r="Q128" s="100" t="s">
        <v>117</v>
      </c>
      <c r="R128" s="100" t="s">
        <v>118</v>
      </c>
      <c r="S128" s="100" t="s">
        <v>119</v>
      </c>
      <c r="T128" s="101" t="s">
        <v>120</v>
      </c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</row>
    <row r="129" s="2" customFormat="1" ht="22.8" customHeight="1">
      <c r="A129" s="37"/>
      <c r="B129" s="38"/>
      <c r="C129" s="106" t="s">
        <v>121</v>
      </c>
      <c r="D129" s="39"/>
      <c r="E129" s="39"/>
      <c r="F129" s="39"/>
      <c r="G129" s="39"/>
      <c r="H129" s="39"/>
      <c r="I129" s="39"/>
      <c r="J129" s="197">
        <f>BK129</f>
        <v>0</v>
      </c>
      <c r="K129" s="39"/>
      <c r="L129" s="43"/>
      <c r="M129" s="102"/>
      <c r="N129" s="198"/>
      <c r="O129" s="103"/>
      <c r="P129" s="199">
        <f>P130+P210+P223</f>
        <v>0</v>
      </c>
      <c r="Q129" s="103"/>
      <c r="R129" s="199">
        <f>R130+R210+R223</f>
        <v>142.60792072999999</v>
      </c>
      <c r="S129" s="103"/>
      <c r="T129" s="200">
        <f>T130+T210+T223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73</v>
      </c>
      <c r="AU129" s="16" t="s">
        <v>95</v>
      </c>
      <c r="BK129" s="201">
        <f>BK130+BK210+BK223</f>
        <v>0</v>
      </c>
    </row>
    <row r="130" s="12" customFormat="1" ht="25.92" customHeight="1">
      <c r="A130" s="12"/>
      <c r="B130" s="202"/>
      <c r="C130" s="203"/>
      <c r="D130" s="204" t="s">
        <v>73</v>
      </c>
      <c r="E130" s="205" t="s">
        <v>122</v>
      </c>
      <c r="F130" s="205" t="s">
        <v>123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P131+P160+P173+P185+P188+P195+P208</f>
        <v>0</v>
      </c>
      <c r="Q130" s="210"/>
      <c r="R130" s="211">
        <f>R131+R160+R173+R185+R188+R195+R208</f>
        <v>142.48204342</v>
      </c>
      <c r="S130" s="210"/>
      <c r="T130" s="212">
        <f>T131+T160+T173+T185+T188+T195+T208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82</v>
      </c>
      <c r="AT130" s="214" t="s">
        <v>73</v>
      </c>
      <c r="AU130" s="214" t="s">
        <v>74</v>
      </c>
      <c r="AY130" s="213" t="s">
        <v>124</v>
      </c>
      <c r="BK130" s="215">
        <f>BK131+BK160+BK173+BK185+BK188+BK195+BK208</f>
        <v>0</v>
      </c>
    </row>
    <row r="131" s="12" customFormat="1" ht="22.8" customHeight="1">
      <c r="A131" s="12"/>
      <c r="B131" s="202"/>
      <c r="C131" s="203"/>
      <c r="D131" s="204" t="s">
        <v>73</v>
      </c>
      <c r="E131" s="216" t="s">
        <v>82</v>
      </c>
      <c r="F131" s="216" t="s">
        <v>125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SUM(P132:P159)</f>
        <v>0</v>
      </c>
      <c r="Q131" s="210"/>
      <c r="R131" s="211">
        <f>SUM(R132:R159)</f>
        <v>0.0056180000000000006</v>
      </c>
      <c r="S131" s="210"/>
      <c r="T131" s="212">
        <f>SUM(T132:T159)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82</v>
      </c>
      <c r="AT131" s="214" t="s">
        <v>73</v>
      </c>
      <c r="AU131" s="214" t="s">
        <v>82</v>
      </c>
      <c r="AY131" s="213" t="s">
        <v>124</v>
      </c>
      <c r="BK131" s="215">
        <f>SUM(BK132:BK159)</f>
        <v>0</v>
      </c>
    </row>
    <row r="132" s="2" customFormat="1" ht="24.15" customHeight="1">
      <c r="A132" s="37"/>
      <c r="B132" s="38"/>
      <c r="C132" s="218" t="s">
        <v>82</v>
      </c>
      <c r="D132" s="218" t="s">
        <v>126</v>
      </c>
      <c r="E132" s="219" t="s">
        <v>127</v>
      </c>
      <c r="F132" s="220" t="s">
        <v>128</v>
      </c>
      <c r="G132" s="221" t="s">
        <v>129</v>
      </c>
      <c r="H132" s="222">
        <v>73.685000000000002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39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130</v>
      </c>
      <c r="AT132" s="230" t="s">
        <v>126</v>
      </c>
      <c r="AU132" s="230" t="s">
        <v>84</v>
      </c>
      <c r="AY132" s="16" t="s">
        <v>124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82</v>
      </c>
      <c r="BK132" s="231">
        <f>ROUND(I132*H132,2)</f>
        <v>0</v>
      </c>
      <c r="BL132" s="16" t="s">
        <v>130</v>
      </c>
      <c r="BM132" s="230" t="s">
        <v>131</v>
      </c>
    </row>
    <row r="133" s="13" customFormat="1">
      <c r="A133" s="13"/>
      <c r="B133" s="232"/>
      <c r="C133" s="233"/>
      <c r="D133" s="234" t="s">
        <v>132</v>
      </c>
      <c r="E133" s="235" t="s">
        <v>1</v>
      </c>
      <c r="F133" s="236" t="s">
        <v>133</v>
      </c>
      <c r="G133" s="233"/>
      <c r="H133" s="237">
        <v>73.685000000000002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132</v>
      </c>
      <c r="AU133" s="243" t="s">
        <v>84</v>
      </c>
      <c r="AV133" s="13" t="s">
        <v>84</v>
      </c>
      <c r="AW133" s="13" t="s">
        <v>30</v>
      </c>
      <c r="AX133" s="13" t="s">
        <v>82</v>
      </c>
      <c r="AY133" s="243" t="s">
        <v>124</v>
      </c>
    </row>
    <row r="134" s="2" customFormat="1" ht="33" customHeight="1">
      <c r="A134" s="37"/>
      <c r="B134" s="38"/>
      <c r="C134" s="218" t="s">
        <v>84</v>
      </c>
      <c r="D134" s="218" t="s">
        <v>126</v>
      </c>
      <c r="E134" s="219" t="s">
        <v>134</v>
      </c>
      <c r="F134" s="220" t="s">
        <v>135</v>
      </c>
      <c r="G134" s="221" t="s">
        <v>136</v>
      </c>
      <c r="H134" s="222">
        <v>2.3599999999999999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39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130</v>
      </c>
      <c r="AT134" s="230" t="s">
        <v>126</v>
      </c>
      <c r="AU134" s="230" t="s">
        <v>84</v>
      </c>
      <c r="AY134" s="16" t="s">
        <v>124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82</v>
      </c>
      <c r="BK134" s="231">
        <f>ROUND(I134*H134,2)</f>
        <v>0</v>
      </c>
      <c r="BL134" s="16" t="s">
        <v>130</v>
      </c>
      <c r="BM134" s="230" t="s">
        <v>137</v>
      </c>
    </row>
    <row r="135" s="13" customFormat="1">
      <c r="A135" s="13"/>
      <c r="B135" s="232"/>
      <c r="C135" s="233"/>
      <c r="D135" s="234" t="s">
        <v>132</v>
      </c>
      <c r="E135" s="235" t="s">
        <v>1</v>
      </c>
      <c r="F135" s="236" t="s">
        <v>138</v>
      </c>
      <c r="G135" s="233"/>
      <c r="H135" s="237">
        <v>2.3599999999999999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132</v>
      </c>
      <c r="AU135" s="243" t="s">
        <v>84</v>
      </c>
      <c r="AV135" s="13" t="s">
        <v>84</v>
      </c>
      <c r="AW135" s="13" t="s">
        <v>30</v>
      </c>
      <c r="AX135" s="13" t="s">
        <v>82</v>
      </c>
      <c r="AY135" s="243" t="s">
        <v>124</v>
      </c>
    </row>
    <row r="136" s="2" customFormat="1" ht="33" customHeight="1">
      <c r="A136" s="37"/>
      <c r="B136" s="38"/>
      <c r="C136" s="218" t="s">
        <v>139</v>
      </c>
      <c r="D136" s="218" t="s">
        <v>126</v>
      </c>
      <c r="E136" s="219" t="s">
        <v>140</v>
      </c>
      <c r="F136" s="220" t="s">
        <v>141</v>
      </c>
      <c r="G136" s="221" t="s">
        <v>136</v>
      </c>
      <c r="H136" s="222">
        <v>18.303000000000001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39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130</v>
      </c>
      <c r="AT136" s="230" t="s">
        <v>126</v>
      </c>
      <c r="AU136" s="230" t="s">
        <v>84</v>
      </c>
      <c r="AY136" s="16" t="s">
        <v>124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82</v>
      </c>
      <c r="BK136" s="231">
        <f>ROUND(I136*H136,2)</f>
        <v>0</v>
      </c>
      <c r="BL136" s="16" t="s">
        <v>130</v>
      </c>
      <c r="BM136" s="230" t="s">
        <v>142</v>
      </c>
    </row>
    <row r="137" s="13" customFormat="1">
      <c r="A137" s="13"/>
      <c r="B137" s="232"/>
      <c r="C137" s="233"/>
      <c r="D137" s="234" t="s">
        <v>132</v>
      </c>
      <c r="E137" s="235" t="s">
        <v>1</v>
      </c>
      <c r="F137" s="236" t="s">
        <v>143</v>
      </c>
      <c r="G137" s="233"/>
      <c r="H137" s="237">
        <v>8.9209999999999994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132</v>
      </c>
      <c r="AU137" s="243" t="s">
        <v>84</v>
      </c>
      <c r="AV137" s="13" t="s">
        <v>84</v>
      </c>
      <c r="AW137" s="13" t="s">
        <v>30</v>
      </c>
      <c r="AX137" s="13" t="s">
        <v>74</v>
      </c>
      <c r="AY137" s="243" t="s">
        <v>124</v>
      </c>
    </row>
    <row r="138" s="13" customFormat="1">
      <c r="A138" s="13"/>
      <c r="B138" s="232"/>
      <c r="C138" s="233"/>
      <c r="D138" s="234" t="s">
        <v>132</v>
      </c>
      <c r="E138" s="235" t="s">
        <v>1</v>
      </c>
      <c r="F138" s="236" t="s">
        <v>144</v>
      </c>
      <c r="G138" s="233"/>
      <c r="H138" s="237">
        <v>9.3819999999999997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132</v>
      </c>
      <c r="AU138" s="243" t="s">
        <v>84</v>
      </c>
      <c r="AV138" s="13" t="s">
        <v>84</v>
      </c>
      <c r="AW138" s="13" t="s">
        <v>30</v>
      </c>
      <c r="AX138" s="13" t="s">
        <v>74</v>
      </c>
      <c r="AY138" s="243" t="s">
        <v>124</v>
      </c>
    </row>
    <row r="139" s="14" customFormat="1">
      <c r="A139" s="14"/>
      <c r="B139" s="244"/>
      <c r="C139" s="245"/>
      <c r="D139" s="234" t="s">
        <v>132</v>
      </c>
      <c r="E139" s="246" t="s">
        <v>1</v>
      </c>
      <c r="F139" s="247" t="s">
        <v>145</v>
      </c>
      <c r="G139" s="245"/>
      <c r="H139" s="248">
        <v>18.302999999999997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132</v>
      </c>
      <c r="AU139" s="254" t="s">
        <v>84</v>
      </c>
      <c r="AV139" s="14" t="s">
        <v>130</v>
      </c>
      <c r="AW139" s="14" t="s">
        <v>30</v>
      </c>
      <c r="AX139" s="14" t="s">
        <v>82</v>
      </c>
      <c r="AY139" s="254" t="s">
        <v>124</v>
      </c>
    </row>
    <row r="140" s="2" customFormat="1" ht="24.15" customHeight="1">
      <c r="A140" s="37"/>
      <c r="B140" s="38"/>
      <c r="C140" s="218" t="s">
        <v>130</v>
      </c>
      <c r="D140" s="218" t="s">
        <v>126</v>
      </c>
      <c r="E140" s="219" t="s">
        <v>146</v>
      </c>
      <c r="F140" s="220" t="s">
        <v>147</v>
      </c>
      <c r="G140" s="221" t="s">
        <v>136</v>
      </c>
      <c r="H140" s="222">
        <v>6.9119999999999999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39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130</v>
      </c>
      <c r="AT140" s="230" t="s">
        <v>126</v>
      </c>
      <c r="AU140" s="230" t="s">
        <v>84</v>
      </c>
      <c r="AY140" s="16" t="s">
        <v>124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82</v>
      </c>
      <c r="BK140" s="231">
        <f>ROUND(I140*H140,2)</f>
        <v>0</v>
      </c>
      <c r="BL140" s="16" t="s">
        <v>130</v>
      </c>
      <c r="BM140" s="230" t="s">
        <v>148</v>
      </c>
    </row>
    <row r="141" s="13" customFormat="1">
      <c r="A141" s="13"/>
      <c r="B141" s="232"/>
      <c r="C141" s="233"/>
      <c r="D141" s="234" t="s">
        <v>132</v>
      </c>
      <c r="E141" s="235" t="s">
        <v>1</v>
      </c>
      <c r="F141" s="236" t="s">
        <v>149</v>
      </c>
      <c r="G141" s="233"/>
      <c r="H141" s="237">
        <v>5.1840000000000002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132</v>
      </c>
      <c r="AU141" s="243" t="s">
        <v>84</v>
      </c>
      <c r="AV141" s="13" t="s">
        <v>84</v>
      </c>
      <c r="AW141" s="13" t="s">
        <v>30</v>
      </c>
      <c r="AX141" s="13" t="s">
        <v>74</v>
      </c>
      <c r="AY141" s="243" t="s">
        <v>124</v>
      </c>
    </row>
    <row r="142" s="13" customFormat="1">
      <c r="A142" s="13"/>
      <c r="B142" s="232"/>
      <c r="C142" s="233"/>
      <c r="D142" s="234" t="s">
        <v>132</v>
      </c>
      <c r="E142" s="235" t="s">
        <v>1</v>
      </c>
      <c r="F142" s="236" t="s">
        <v>150</v>
      </c>
      <c r="G142" s="233"/>
      <c r="H142" s="237">
        <v>1.728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132</v>
      </c>
      <c r="AU142" s="243" t="s">
        <v>84</v>
      </c>
      <c r="AV142" s="13" t="s">
        <v>84</v>
      </c>
      <c r="AW142" s="13" t="s">
        <v>30</v>
      </c>
      <c r="AX142" s="13" t="s">
        <v>74</v>
      </c>
      <c r="AY142" s="243" t="s">
        <v>124</v>
      </c>
    </row>
    <row r="143" s="14" customFormat="1">
      <c r="A143" s="14"/>
      <c r="B143" s="244"/>
      <c r="C143" s="245"/>
      <c r="D143" s="234" t="s">
        <v>132</v>
      </c>
      <c r="E143" s="246" t="s">
        <v>1</v>
      </c>
      <c r="F143" s="247" t="s">
        <v>145</v>
      </c>
      <c r="G143" s="245"/>
      <c r="H143" s="248">
        <v>6.9119999999999999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132</v>
      </c>
      <c r="AU143" s="254" t="s">
        <v>84</v>
      </c>
      <c r="AV143" s="14" t="s">
        <v>130</v>
      </c>
      <c r="AW143" s="14" t="s">
        <v>30</v>
      </c>
      <c r="AX143" s="14" t="s">
        <v>82</v>
      </c>
      <c r="AY143" s="254" t="s">
        <v>124</v>
      </c>
    </row>
    <row r="144" s="2" customFormat="1" ht="24.15" customHeight="1">
      <c r="A144" s="37"/>
      <c r="B144" s="38"/>
      <c r="C144" s="218" t="s">
        <v>151</v>
      </c>
      <c r="D144" s="218" t="s">
        <v>126</v>
      </c>
      <c r="E144" s="219" t="s">
        <v>152</v>
      </c>
      <c r="F144" s="220" t="s">
        <v>153</v>
      </c>
      <c r="G144" s="221" t="s">
        <v>136</v>
      </c>
      <c r="H144" s="222">
        <v>42.311999999999998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39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130</v>
      </c>
      <c r="AT144" s="230" t="s">
        <v>126</v>
      </c>
      <c r="AU144" s="230" t="s">
        <v>84</v>
      </c>
      <c r="AY144" s="16" t="s">
        <v>124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82</v>
      </c>
      <c r="BK144" s="231">
        <f>ROUND(I144*H144,2)</f>
        <v>0</v>
      </c>
      <c r="BL144" s="16" t="s">
        <v>130</v>
      </c>
      <c r="BM144" s="230" t="s">
        <v>154</v>
      </c>
    </row>
    <row r="145" s="13" customFormat="1">
      <c r="A145" s="13"/>
      <c r="B145" s="232"/>
      <c r="C145" s="233"/>
      <c r="D145" s="234" t="s">
        <v>132</v>
      </c>
      <c r="E145" s="235" t="s">
        <v>1</v>
      </c>
      <c r="F145" s="236" t="s">
        <v>155</v>
      </c>
      <c r="G145" s="233"/>
      <c r="H145" s="237">
        <v>42.311999999999998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132</v>
      </c>
      <c r="AU145" s="243" t="s">
        <v>84</v>
      </c>
      <c r="AV145" s="13" t="s">
        <v>84</v>
      </c>
      <c r="AW145" s="13" t="s">
        <v>30</v>
      </c>
      <c r="AX145" s="13" t="s">
        <v>82</v>
      </c>
      <c r="AY145" s="243" t="s">
        <v>124</v>
      </c>
    </row>
    <row r="146" s="2" customFormat="1" ht="37.8" customHeight="1">
      <c r="A146" s="37"/>
      <c r="B146" s="38"/>
      <c r="C146" s="218" t="s">
        <v>156</v>
      </c>
      <c r="D146" s="218" t="s">
        <v>126</v>
      </c>
      <c r="E146" s="219" t="s">
        <v>157</v>
      </c>
      <c r="F146" s="220" t="s">
        <v>158</v>
      </c>
      <c r="G146" s="221" t="s">
        <v>136</v>
      </c>
      <c r="H146" s="222">
        <v>42.311999999999998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39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130</v>
      </c>
      <c r="AT146" s="230" t="s">
        <v>126</v>
      </c>
      <c r="AU146" s="230" t="s">
        <v>84</v>
      </c>
      <c r="AY146" s="16" t="s">
        <v>124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82</v>
      </c>
      <c r="BK146" s="231">
        <f>ROUND(I146*H146,2)</f>
        <v>0</v>
      </c>
      <c r="BL146" s="16" t="s">
        <v>130</v>
      </c>
      <c r="BM146" s="230" t="s">
        <v>159</v>
      </c>
    </row>
    <row r="147" s="2" customFormat="1" ht="37.8" customHeight="1">
      <c r="A147" s="37"/>
      <c r="B147" s="38"/>
      <c r="C147" s="218" t="s">
        <v>160</v>
      </c>
      <c r="D147" s="218" t="s">
        <v>126</v>
      </c>
      <c r="E147" s="219" t="s">
        <v>161</v>
      </c>
      <c r="F147" s="220" t="s">
        <v>162</v>
      </c>
      <c r="G147" s="221" t="s">
        <v>136</v>
      </c>
      <c r="H147" s="222">
        <v>1565.5440000000001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39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130</v>
      </c>
      <c r="AT147" s="230" t="s">
        <v>126</v>
      </c>
      <c r="AU147" s="230" t="s">
        <v>84</v>
      </c>
      <c r="AY147" s="16" t="s">
        <v>124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82</v>
      </c>
      <c r="BK147" s="231">
        <f>ROUND(I147*H147,2)</f>
        <v>0</v>
      </c>
      <c r="BL147" s="16" t="s">
        <v>130</v>
      </c>
      <c r="BM147" s="230" t="s">
        <v>163</v>
      </c>
    </row>
    <row r="148" s="13" customFormat="1">
      <c r="A148" s="13"/>
      <c r="B148" s="232"/>
      <c r="C148" s="233"/>
      <c r="D148" s="234" t="s">
        <v>132</v>
      </c>
      <c r="E148" s="233"/>
      <c r="F148" s="236" t="s">
        <v>164</v>
      </c>
      <c r="G148" s="233"/>
      <c r="H148" s="237">
        <v>1565.5440000000001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132</v>
      </c>
      <c r="AU148" s="243" t="s">
        <v>84</v>
      </c>
      <c r="AV148" s="13" t="s">
        <v>84</v>
      </c>
      <c r="AW148" s="13" t="s">
        <v>4</v>
      </c>
      <c r="AX148" s="13" t="s">
        <v>82</v>
      </c>
      <c r="AY148" s="243" t="s">
        <v>124</v>
      </c>
    </row>
    <row r="149" s="2" customFormat="1" ht="24.15" customHeight="1">
      <c r="A149" s="37"/>
      <c r="B149" s="38"/>
      <c r="C149" s="218" t="s">
        <v>165</v>
      </c>
      <c r="D149" s="218" t="s">
        <v>126</v>
      </c>
      <c r="E149" s="219" t="s">
        <v>166</v>
      </c>
      <c r="F149" s="220" t="s">
        <v>167</v>
      </c>
      <c r="G149" s="221" t="s">
        <v>136</v>
      </c>
      <c r="H149" s="222">
        <v>42.311999999999998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39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130</v>
      </c>
      <c r="AT149" s="230" t="s">
        <v>126</v>
      </c>
      <c r="AU149" s="230" t="s">
        <v>84</v>
      </c>
      <c r="AY149" s="16" t="s">
        <v>124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82</v>
      </c>
      <c r="BK149" s="231">
        <f>ROUND(I149*H149,2)</f>
        <v>0</v>
      </c>
      <c r="BL149" s="16" t="s">
        <v>130</v>
      </c>
      <c r="BM149" s="230" t="s">
        <v>168</v>
      </c>
    </row>
    <row r="150" s="2" customFormat="1" ht="33" customHeight="1">
      <c r="A150" s="37"/>
      <c r="B150" s="38"/>
      <c r="C150" s="218" t="s">
        <v>169</v>
      </c>
      <c r="D150" s="218" t="s">
        <v>126</v>
      </c>
      <c r="E150" s="219" t="s">
        <v>170</v>
      </c>
      <c r="F150" s="220" t="s">
        <v>171</v>
      </c>
      <c r="G150" s="221" t="s">
        <v>172</v>
      </c>
      <c r="H150" s="222">
        <v>76.162000000000006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39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130</v>
      </c>
      <c r="AT150" s="230" t="s">
        <v>126</v>
      </c>
      <c r="AU150" s="230" t="s">
        <v>84</v>
      </c>
      <c r="AY150" s="16" t="s">
        <v>124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82</v>
      </c>
      <c r="BK150" s="231">
        <f>ROUND(I150*H150,2)</f>
        <v>0</v>
      </c>
      <c r="BL150" s="16" t="s">
        <v>130</v>
      </c>
      <c r="BM150" s="230" t="s">
        <v>173</v>
      </c>
    </row>
    <row r="151" s="13" customFormat="1">
      <c r="A151" s="13"/>
      <c r="B151" s="232"/>
      <c r="C151" s="233"/>
      <c r="D151" s="234" t="s">
        <v>132</v>
      </c>
      <c r="E151" s="233"/>
      <c r="F151" s="236" t="s">
        <v>174</v>
      </c>
      <c r="G151" s="233"/>
      <c r="H151" s="237">
        <v>76.162000000000006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132</v>
      </c>
      <c r="AU151" s="243" t="s">
        <v>84</v>
      </c>
      <c r="AV151" s="13" t="s">
        <v>84</v>
      </c>
      <c r="AW151" s="13" t="s">
        <v>4</v>
      </c>
      <c r="AX151" s="13" t="s">
        <v>82</v>
      </c>
      <c r="AY151" s="243" t="s">
        <v>124</v>
      </c>
    </row>
    <row r="152" s="2" customFormat="1" ht="16.5" customHeight="1">
      <c r="A152" s="37"/>
      <c r="B152" s="38"/>
      <c r="C152" s="218" t="s">
        <v>175</v>
      </c>
      <c r="D152" s="218" t="s">
        <v>126</v>
      </c>
      <c r="E152" s="219" t="s">
        <v>176</v>
      </c>
      <c r="F152" s="220" t="s">
        <v>177</v>
      </c>
      <c r="G152" s="221" t="s">
        <v>136</v>
      </c>
      <c r="H152" s="222">
        <v>42.311999999999998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39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130</v>
      </c>
      <c r="AT152" s="230" t="s">
        <v>126</v>
      </c>
      <c r="AU152" s="230" t="s">
        <v>84</v>
      </c>
      <c r="AY152" s="16" t="s">
        <v>124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82</v>
      </c>
      <c r="BK152" s="231">
        <f>ROUND(I152*H152,2)</f>
        <v>0</v>
      </c>
      <c r="BL152" s="16" t="s">
        <v>130</v>
      </c>
      <c r="BM152" s="230" t="s">
        <v>178</v>
      </c>
    </row>
    <row r="153" s="2" customFormat="1" ht="37.8" customHeight="1">
      <c r="A153" s="37"/>
      <c r="B153" s="38"/>
      <c r="C153" s="218" t="s">
        <v>179</v>
      </c>
      <c r="D153" s="218" t="s">
        <v>126</v>
      </c>
      <c r="E153" s="219" t="s">
        <v>180</v>
      </c>
      <c r="F153" s="220" t="s">
        <v>181</v>
      </c>
      <c r="G153" s="221" t="s">
        <v>129</v>
      </c>
      <c r="H153" s="222">
        <v>160.5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39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130</v>
      </c>
      <c r="AT153" s="230" t="s">
        <v>126</v>
      </c>
      <c r="AU153" s="230" t="s">
        <v>84</v>
      </c>
      <c r="AY153" s="16" t="s">
        <v>124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82</v>
      </c>
      <c r="BK153" s="231">
        <f>ROUND(I153*H153,2)</f>
        <v>0</v>
      </c>
      <c r="BL153" s="16" t="s">
        <v>130</v>
      </c>
      <c r="BM153" s="230" t="s">
        <v>182</v>
      </c>
    </row>
    <row r="154" s="13" customFormat="1">
      <c r="A154" s="13"/>
      <c r="B154" s="232"/>
      <c r="C154" s="233"/>
      <c r="D154" s="234" t="s">
        <v>132</v>
      </c>
      <c r="E154" s="235" t="s">
        <v>1</v>
      </c>
      <c r="F154" s="236" t="s">
        <v>183</v>
      </c>
      <c r="G154" s="233"/>
      <c r="H154" s="237">
        <v>160.5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132</v>
      </c>
      <c r="AU154" s="243" t="s">
        <v>84</v>
      </c>
      <c r="AV154" s="13" t="s">
        <v>84</v>
      </c>
      <c r="AW154" s="13" t="s">
        <v>30</v>
      </c>
      <c r="AX154" s="13" t="s">
        <v>82</v>
      </c>
      <c r="AY154" s="243" t="s">
        <v>124</v>
      </c>
    </row>
    <row r="155" s="2" customFormat="1" ht="24.15" customHeight="1">
      <c r="A155" s="37"/>
      <c r="B155" s="38"/>
      <c r="C155" s="218" t="s">
        <v>8</v>
      </c>
      <c r="D155" s="218" t="s">
        <v>126</v>
      </c>
      <c r="E155" s="219" t="s">
        <v>184</v>
      </c>
      <c r="F155" s="220" t="s">
        <v>185</v>
      </c>
      <c r="G155" s="221" t="s">
        <v>129</v>
      </c>
      <c r="H155" s="222">
        <v>160.5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39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130</v>
      </c>
      <c r="AT155" s="230" t="s">
        <v>126</v>
      </c>
      <c r="AU155" s="230" t="s">
        <v>84</v>
      </c>
      <c r="AY155" s="16" t="s">
        <v>124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82</v>
      </c>
      <c r="BK155" s="231">
        <f>ROUND(I155*H155,2)</f>
        <v>0</v>
      </c>
      <c r="BL155" s="16" t="s">
        <v>130</v>
      </c>
      <c r="BM155" s="230" t="s">
        <v>186</v>
      </c>
    </row>
    <row r="156" s="2" customFormat="1" ht="16.5" customHeight="1">
      <c r="A156" s="37"/>
      <c r="B156" s="38"/>
      <c r="C156" s="255" t="s">
        <v>187</v>
      </c>
      <c r="D156" s="255" t="s">
        <v>188</v>
      </c>
      <c r="E156" s="256" t="s">
        <v>189</v>
      </c>
      <c r="F156" s="257" t="s">
        <v>190</v>
      </c>
      <c r="G156" s="258" t="s">
        <v>191</v>
      </c>
      <c r="H156" s="259">
        <v>5.6180000000000003</v>
      </c>
      <c r="I156" s="260"/>
      <c r="J156" s="261">
        <f>ROUND(I156*H156,2)</f>
        <v>0</v>
      </c>
      <c r="K156" s="262"/>
      <c r="L156" s="263"/>
      <c r="M156" s="264" t="s">
        <v>1</v>
      </c>
      <c r="N156" s="265" t="s">
        <v>39</v>
      </c>
      <c r="O156" s="90"/>
      <c r="P156" s="228">
        <f>O156*H156</f>
        <v>0</v>
      </c>
      <c r="Q156" s="228">
        <v>0.001</v>
      </c>
      <c r="R156" s="228">
        <f>Q156*H156</f>
        <v>0.0056180000000000006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165</v>
      </c>
      <c r="AT156" s="230" t="s">
        <v>188</v>
      </c>
      <c r="AU156" s="230" t="s">
        <v>84</v>
      </c>
      <c r="AY156" s="16" t="s">
        <v>124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82</v>
      </c>
      <c r="BK156" s="231">
        <f>ROUND(I156*H156,2)</f>
        <v>0</v>
      </c>
      <c r="BL156" s="16" t="s">
        <v>130</v>
      </c>
      <c r="BM156" s="230" t="s">
        <v>192</v>
      </c>
    </row>
    <row r="157" s="13" customFormat="1">
      <c r="A157" s="13"/>
      <c r="B157" s="232"/>
      <c r="C157" s="233"/>
      <c r="D157" s="234" t="s">
        <v>132</v>
      </c>
      <c r="E157" s="233"/>
      <c r="F157" s="236" t="s">
        <v>193</v>
      </c>
      <c r="G157" s="233"/>
      <c r="H157" s="237">
        <v>5.6180000000000003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132</v>
      </c>
      <c r="AU157" s="243" t="s">
        <v>84</v>
      </c>
      <c r="AV157" s="13" t="s">
        <v>84</v>
      </c>
      <c r="AW157" s="13" t="s">
        <v>4</v>
      </c>
      <c r="AX157" s="13" t="s">
        <v>82</v>
      </c>
      <c r="AY157" s="243" t="s">
        <v>124</v>
      </c>
    </row>
    <row r="158" s="2" customFormat="1" ht="24.15" customHeight="1">
      <c r="A158" s="37"/>
      <c r="B158" s="38"/>
      <c r="C158" s="218" t="s">
        <v>194</v>
      </c>
      <c r="D158" s="218" t="s">
        <v>126</v>
      </c>
      <c r="E158" s="219" t="s">
        <v>195</v>
      </c>
      <c r="F158" s="220" t="s">
        <v>196</v>
      </c>
      <c r="G158" s="221" t="s">
        <v>129</v>
      </c>
      <c r="H158" s="222">
        <v>22.478000000000002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39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130</v>
      </c>
      <c r="AT158" s="230" t="s">
        <v>126</v>
      </c>
      <c r="AU158" s="230" t="s">
        <v>84</v>
      </c>
      <c r="AY158" s="16" t="s">
        <v>124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82</v>
      </c>
      <c r="BK158" s="231">
        <f>ROUND(I158*H158,2)</f>
        <v>0</v>
      </c>
      <c r="BL158" s="16" t="s">
        <v>130</v>
      </c>
      <c r="BM158" s="230" t="s">
        <v>197</v>
      </c>
    </row>
    <row r="159" s="13" customFormat="1">
      <c r="A159" s="13"/>
      <c r="B159" s="232"/>
      <c r="C159" s="233"/>
      <c r="D159" s="234" t="s">
        <v>132</v>
      </c>
      <c r="E159" s="235" t="s">
        <v>1</v>
      </c>
      <c r="F159" s="236" t="s">
        <v>198</v>
      </c>
      <c r="G159" s="233"/>
      <c r="H159" s="237">
        <v>22.478000000000002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132</v>
      </c>
      <c r="AU159" s="243" t="s">
        <v>84</v>
      </c>
      <c r="AV159" s="13" t="s">
        <v>84</v>
      </c>
      <c r="AW159" s="13" t="s">
        <v>30</v>
      </c>
      <c r="AX159" s="13" t="s">
        <v>82</v>
      </c>
      <c r="AY159" s="243" t="s">
        <v>124</v>
      </c>
    </row>
    <row r="160" s="12" customFormat="1" ht="22.8" customHeight="1">
      <c r="A160" s="12"/>
      <c r="B160" s="202"/>
      <c r="C160" s="203"/>
      <c r="D160" s="204" t="s">
        <v>73</v>
      </c>
      <c r="E160" s="216" t="s">
        <v>139</v>
      </c>
      <c r="F160" s="216" t="s">
        <v>199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SUM(P161:P172)</f>
        <v>0</v>
      </c>
      <c r="Q160" s="210"/>
      <c r="R160" s="211">
        <f>SUM(R161:R172)</f>
        <v>11.400720000000002</v>
      </c>
      <c r="S160" s="210"/>
      <c r="T160" s="212">
        <f>SUM(T161:T172)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82</v>
      </c>
      <c r="AT160" s="214" t="s">
        <v>73</v>
      </c>
      <c r="AU160" s="214" t="s">
        <v>82</v>
      </c>
      <c r="AY160" s="213" t="s">
        <v>124</v>
      </c>
      <c r="BK160" s="215">
        <f>SUM(BK161:BK172)</f>
        <v>0</v>
      </c>
    </row>
    <row r="161" s="2" customFormat="1" ht="24.15" customHeight="1">
      <c r="A161" s="37"/>
      <c r="B161" s="38"/>
      <c r="C161" s="218" t="s">
        <v>200</v>
      </c>
      <c r="D161" s="218" t="s">
        <v>126</v>
      </c>
      <c r="E161" s="219" t="s">
        <v>201</v>
      </c>
      <c r="F161" s="220" t="s">
        <v>202</v>
      </c>
      <c r="G161" s="221" t="s">
        <v>203</v>
      </c>
      <c r="H161" s="222">
        <v>56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39</v>
      </c>
      <c r="O161" s="90"/>
      <c r="P161" s="228">
        <f>O161*H161</f>
        <v>0</v>
      </c>
      <c r="Q161" s="228">
        <v>0.17488999999999999</v>
      </c>
      <c r="R161" s="228">
        <f>Q161*H161</f>
        <v>9.7938399999999994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130</v>
      </c>
      <c r="AT161" s="230" t="s">
        <v>126</v>
      </c>
      <c r="AU161" s="230" t="s">
        <v>84</v>
      </c>
      <c r="AY161" s="16" t="s">
        <v>124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82</v>
      </c>
      <c r="BK161" s="231">
        <f>ROUND(I161*H161,2)</f>
        <v>0</v>
      </c>
      <c r="BL161" s="16" t="s">
        <v>130</v>
      </c>
      <c r="BM161" s="230" t="s">
        <v>204</v>
      </c>
    </row>
    <row r="162" s="13" customFormat="1">
      <c r="A162" s="13"/>
      <c r="B162" s="232"/>
      <c r="C162" s="233"/>
      <c r="D162" s="234" t="s">
        <v>132</v>
      </c>
      <c r="E162" s="235" t="s">
        <v>1</v>
      </c>
      <c r="F162" s="236" t="s">
        <v>205</v>
      </c>
      <c r="G162" s="233"/>
      <c r="H162" s="237">
        <v>44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132</v>
      </c>
      <c r="AU162" s="243" t="s">
        <v>84</v>
      </c>
      <c r="AV162" s="13" t="s">
        <v>84</v>
      </c>
      <c r="AW162" s="13" t="s">
        <v>30</v>
      </c>
      <c r="AX162" s="13" t="s">
        <v>74</v>
      </c>
      <c r="AY162" s="243" t="s">
        <v>124</v>
      </c>
    </row>
    <row r="163" s="13" customFormat="1">
      <c r="A163" s="13"/>
      <c r="B163" s="232"/>
      <c r="C163" s="233"/>
      <c r="D163" s="234" t="s">
        <v>132</v>
      </c>
      <c r="E163" s="235" t="s">
        <v>1</v>
      </c>
      <c r="F163" s="236" t="s">
        <v>206</v>
      </c>
      <c r="G163" s="233"/>
      <c r="H163" s="237">
        <v>12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132</v>
      </c>
      <c r="AU163" s="243" t="s">
        <v>84</v>
      </c>
      <c r="AV163" s="13" t="s">
        <v>84</v>
      </c>
      <c r="AW163" s="13" t="s">
        <v>30</v>
      </c>
      <c r="AX163" s="13" t="s">
        <v>74</v>
      </c>
      <c r="AY163" s="243" t="s">
        <v>124</v>
      </c>
    </row>
    <row r="164" s="14" customFormat="1">
      <c r="A164" s="14"/>
      <c r="B164" s="244"/>
      <c r="C164" s="245"/>
      <c r="D164" s="234" t="s">
        <v>132</v>
      </c>
      <c r="E164" s="246" t="s">
        <v>1</v>
      </c>
      <c r="F164" s="247" t="s">
        <v>145</v>
      </c>
      <c r="G164" s="245"/>
      <c r="H164" s="248">
        <v>56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132</v>
      </c>
      <c r="AU164" s="254" t="s">
        <v>84</v>
      </c>
      <c r="AV164" s="14" t="s">
        <v>130</v>
      </c>
      <c r="AW164" s="14" t="s">
        <v>30</v>
      </c>
      <c r="AX164" s="14" t="s">
        <v>82</v>
      </c>
      <c r="AY164" s="254" t="s">
        <v>124</v>
      </c>
    </row>
    <row r="165" s="2" customFormat="1" ht="24.15" customHeight="1">
      <c r="A165" s="37"/>
      <c r="B165" s="38"/>
      <c r="C165" s="255" t="s">
        <v>207</v>
      </c>
      <c r="D165" s="255" t="s">
        <v>188</v>
      </c>
      <c r="E165" s="256" t="s">
        <v>208</v>
      </c>
      <c r="F165" s="257" t="s">
        <v>209</v>
      </c>
      <c r="G165" s="258" t="s">
        <v>210</v>
      </c>
      <c r="H165" s="259">
        <v>215.59999999999999</v>
      </c>
      <c r="I165" s="260"/>
      <c r="J165" s="261">
        <f>ROUND(I165*H165,2)</f>
        <v>0</v>
      </c>
      <c r="K165" s="262"/>
      <c r="L165" s="263"/>
      <c r="M165" s="264" t="s">
        <v>1</v>
      </c>
      <c r="N165" s="265" t="s">
        <v>39</v>
      </c>
      <c r="O165" s="90"/>
      <c r="P165" s="228">
        <f>O165*H165</f>
        <v>0</v>
      </c>
      <c r="Q165" s="228">
        <v>0.0059500000000000004</v>
      </c>
      <c r="R165" s="228">
        <f>Q165*H165</f>
        <v>1.2828200000000001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165</v>
      </c>
      <c r="AT165" s="230" t="s">
        <v>188</v>
      </c>
      <c r="AU165" s="230" t="s">
        <v>84</v>
      </c>
      <c r="AY165" s="16" t="s">
        <v>124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82</v>
      </c>
      <c r="BK165" s="231">
        <f>ROUND(I165*H165,2)</f>
        <v>0</v>
      </c>
      <c r="BL165" s="16" t="s">
        <v>130</v>
      </c>
      <c r="BM165" s="230" t="s">
        <v>211</v>
      </c>
    </row>
    <row r="166" s="13" customFormat="1">
      <c r="A166" s="13"/>
      <c r="B166" s="232"/>
      <c r="C166" s="233"/>
      <c r="D166" s="234" t="s">
        <v>132</v>
      </c>
      <c r="E166" s="235" t="s">
        <v>1</v>
      </c>
      <c r="F166" s="236" t="s">
        <v>212</v>
      </c>
      <c r="G166" s="233"/>
      <c r="H166" s="237">
        <v>215.59999999999999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132</v>
      </c>
      <c r="AU166" s="243" t="s">
        <v>84</v>
      </c>
      <c r="AV166" s="13" t="s">
        <v>84</v>
      </c>
      <c r="AW166" s="13" t="s">
        <v>30</v>
      </c>
      <c r="AX166" s="13" t="s">
        <v>82</v>
      </c>
      <c r="AY166" s="243" t="s">
        <v>124</v>
      </c>
    </row>
    <row r="167" s="2" customFormat="1" ht="24.15" customHeight="1">
      <c r="A167" s="37"/>
      <c r="B167" s="38"/>
      <c r="C167" s="255" t="s">
        <v>213</v>
      </c>
      <c r="D167" s="255" t="s">
        <v>188</v>
      </c>
      <c r="E167" s="256" t="s">
        <v>214</v>
      </c>
      <c r="F167" s="257" t="s">
        <v>215</v>
      </c>
      <c r="G167" s="258" t="s">
        <v>210</v>
      </c>
      <c r="H167" s="259">
        <v>72</v>
      </c>
      <c r="I167" s="260"/>
      <c r="J167" s="261">
        <f>ROUND(I167*H167,2)</f>
        <v>0</v>
      </c>
      <c r="K167" s="262"/>
      <c r="L167" s="263"/>
      <c r="M167" s="264" t="s">
        <v>1</v>
      </c>
      <c r="N167" s="265" t="s">
        <v>39</v>
      </c>
      <c r="O167" s="90"/>
      <c r="P167" s="228">
        <f>O167*H167</f>
        <v>0</v>
      </c>
      <c r="Q167" s="228">
        <v>0.0029299999999999999</v>
      </c>
      <c r="R167" s="228">
        <f>Q167*H167</f>
        <v>0.21095999999999998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165</v>
      </c>
      <c r="AT167" s="230" t="s">
        <v>188</v>
      </c>
      <c r="AU167" s="230" t="s">
        <v>84</v>
      </c>
      <c r="AY167" s="16" t="s">
        <v>124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82</v>
      </c>
      <c r="BK167" s="231">
        <f>ROUND(I167*H167,2)</f>
        <v>0</v>
      </c>
      <c r="BL167" s="16" t="s">
        <v>130</v>
      </c>
      <c r="BM167" s="230" t="s">
        <v>216</v>
      </c>
    </row>
    <row r="168" s="13" customFormat="1">
      <c r="A168" s="13"/>
      <c r="B168" s="232"/>
      <c r="C168" s="233"/>
      <c r="D168" s="234" t="s">
        <v>132</v>
      </c>
      <c r="E168" s="235" t="s">
        <v>1</v>
      </c>
      <c r="F168" s="236" t="s">
        <v>217</v>
      </c>
      <c r="G168" s="233"/>
      <c r="H168" s="237">
        <v>72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132</v>
      </c>
      <c r="AU168" s="243" t="s">
        <v>84</v>
      </c>
      <c r="AV168" s="13" t="s">
        <v>84</v>
      </c>
      <c r="AW168" s="13" t="s">
        <v>30</v>
      </c>
      <c r="AX168" s="13" t="s">
        <v>82</v>
      </c>
      <c r="AY168" s="243" t="s">
        <v>124</v>
      </c>
    </row>
    <row r="169" s="2" customFormat="1" ht="24.15" customHeight="1">
      <c r="A169" s="37"/>
      <c r="B169" s="38"/>
      <c r="C169" s="218" t="s">
        <v>218</v>
      </c>
      <c r="D169" s="218" t="s">
        <v>126</v>
      </c>
      <c r="E169" s="219" t="s">
        <v>219</v>
      </c>
      <c r="F169" s="220" t="s">
        <v>220</v>
      </c>
      <c r="G169" s="221" t="s">
        <v>203</v>
      </c>
      <c r="H169" s="222">
        <v>1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39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130</v>
      </c>
      <c r="AT169" s="230" t="s">
        <v>126</v>
      </c>
      <c r="AU169" s="230" t="s">
        <v>84</v>
      </c>
      <c r="AY169" s="16" t="s">
        <v>124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82</v>
      </c>
      <c r="BK169" s="231">
        <f>ROUND(I169*H169,2)</f>
        <v>0</v>
      </c>
      <c r="BL169" s="16" t="s">
        <v>130</v>
      </c>
      <c r="BM169" s="230" t="s">
        <v>221</v>
      </c>
    </row>
    <row r="170" s="2" customFormat="1" ht="24.15" customHeight="1">
      <c r="A170" s="37"/>
      <c r="B170" s="38"/>
      <c r="C170" s="255" t="s">
        <v>222</v>
      </c>
      <c r="D170" s="255" t="s">
        <v>188</v>
      </c>
      <c r="E170" s="256" t="s">
        <v>223</v>
      </c>
      <c r="F170" s="257" t="s">
        <v>224</v>
      </c>
      <c r="G170" s="258" t="s">
        <v>203</v>
      </c>
      <c r="H170" s="259">
        <v>1</v>
      </c>
      <c r="I170" s="260"/>
      <c r="J170" s="261">
        <f>ROUND(I170*H170,2)</f>
        <v>0</v>
      </c>
      <c r="K170" s="262"/>
      <c r="L170" s="263"/>
      <c r="M170" s="264" t="s">
        <v>1</v>
      </c>
      <c r="N170" s="265" t="s">
        <v>39</v>
      </c>
      <c r="O170" s="90"/>
      <c r="P170" s="228">
        <f>O170*H170</f>
        <v>0</v>
      </c>
      <c r="Q170" s="228">
        <v>0.056300000000000003</v>
      </c>
      <c r="R170" s="228">
        <f>Q170*H170</f>
        <v>0.056300000000000003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165</v>
      </c>
      <c r="AT170" s="230" t="s">
        <v>188</v>
      </c>
      <c r="AU170" s="230" t="s">
        <v>84</v>
      </c>
      <c r="AY170" s="16" t="s">
        <v>124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82</v>
      </c>
      <c r="BK170" s="231">
        <f>ROUND(I170*H170,2)</f>
        <v>0</v>
      </c>
      <c r="BL170" s="16" t="s">
        <v>130</v>
      </c>
      <c r="BM170" s="230" t="s">
        <v>225</v>
      </c>
    </row>
    <row r="171" s="2" customFormat="1" ht="24.15" customHeight="1">
      <c r="A171" s="37"/>
      <c r="B171" s="38"/>
      <c r="C171" s="218" t="s">
        <v>226</v>
      </c>
      <c r="D171" s="218" t="s">
        <v>126</v>
      </c>
      <c r="E171" s="219" t="s">
        <v>227</v>
      </c>
      <c r="F171" s="220" t="s">
        <v>228</v>
      </c>
      <c r="G171" s="221" t="s">
        <v>203</v>
      </c>
      <c r="H171" s="222">
        <v>1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39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130</v>
      </c>
      <c r="AT171" s="230" t="s">
        <v>126</v>
      </c>
      <c r="AU171" s="230" t="s">
        <v>84</v>
      </c>
      <c r="AY171" s="16" t="s">
        <v>124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82</v>
      </c>
      <c r="BK171" s="231">
        <f>ROUND(I171*H171,2)</f>
        <v>0</v>
      </c>
      <c r="BL171" s="16" t="s">
        <v>130</v>
      </c>
      <c r="BM171" s="230" t="s">
        <v>229</v>
      </c>
    </row>
    <row r="172" s="2" customFormat="1" ht="24.15" customHeight="1">
      <c r="A172" s="37"/>
      <c r="B172" s="38"/>
      <c r="C172" s="255" t="s">
        <v>7</v>
      </c>
      <c r="D172" s="255" t="s">
        <v>188</v>
      </c>
      <c r="E172" s="256" t="s">
        <v>230</v>
      </c>
      <c r="F172" s="257" t="s">
        <v>231</v>
      </c>
      <c r="G172" s="258" t="s">
        <v>203</v>
      </c>
      <c r="H172" s="259">
        <v>1</v>
      </c>
      <c r="I172" s="260"/>
      <c r="J172" s="261">
        <f>ROUND(I172*H172,2)</f>
        <v>0</v>
      </c>
      <c r="K172" s="262"/>
      <c r="L172" s="263"/>
      <c r="M172" s="264" t="s">
        <v>1</v>
      </c>
      <c r="N172" s="265" t="s">
        <v>39</v>
      </c>
      <c r="O172" s="90"/>
      <c r="P172" s="228">
        <f>O172*H172</f>
        <v>0</v>
      </c>
      <c r="Q172" s="228">
        <v>0.056800000000000003</v>
      </c>
      <c r="R172" s="228">
        <f>Q172*H172</f>
        <v>0.056800000000000003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165</v>
      </c>
      <c r="AT172" s="230" t="s">
        <v>188</v>
      </c>
      <c r="AU172" s="230" t="s">
        <v>84</v>
      </c>
      <c r="AY172" s="16" t="s">
        <v>124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82</v>
      </c>
      <c r="BK172" s="231">
        <f>ROUND(I172*H172,2)</f>
        <v>0</v>
      </c>
      <c r="BL172" s="16" t="s">
        <v>130</v>
      </c>
      <c r="BM172" s="230" t="s">
        <v>232</v>
      </c>
    </row>
    <row r="173" s="12" customFormat="1" ht="22.8" customHeight="1">
      <c r="A173" s="12"/>
      <c r="B173" s="202"/>
      <c r="C173" s="203"/>
      <c r="D173" s="204" t="s">
        <v>73</v>
      </c>
      <c r="E173" s="216" t="s">
        <v>151</v>
      </c>
      <c r="F173" s="216" t="s">
        <v>233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SUM(P174:P184)</f>
        <v>0</v>
      </c>
      <c r="Q173" s="210"/>
      <c r="R173" s="211">
        <f>SUM(R174:R184)</f>
        <v>81.987534060000002</v>
      </c>
      <c r="S173" s="210"/>
      <c r="T173" s="212">
        <f>SUM(T174:T184)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82</v>
      </c>
      <c r="AT173" s="214" t="s">
        <v>73</v>
      </c>
      <c r="AU173" s="214" t="s">
        <v>82</v>
      </c>
      <c r="AY173" s="213" t="s">
        <v>124</v>
      </c>
      <c r="BK173" s="215">
        <f>SUM(BK174:BK184)</f>
        <v>0</v>
      </c>
    </row>
    <row r="174" s="2" customFormat="1" ht="21.75" customHeight="1">
      <c r="A174" s="37"/>
      <c r="B174" s="38"/>
      <c r="C174" s="218" t="s">
        <v>234</v>
      </c>
      <c r="D174" s="218" t="s">
        <v>126</v>
      </c>
      <c r="E174" s="219" t="s">
        <v>235</v>
      </c>
      <c r="F174" s="220" t="s">
        <v>236</v>
      </c>
      <c r="G174" s="221" t="s">
        <v>129</v>
      </c>
      <c r="H174" s="222">
        <v>11.239000000000001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39</v>
      </c>
      <c r="O174" s="90"/>
      <c r="P174" s="228">
        <f>O174*H174</f>
        <v>0</v>
      </c>
      <c r="Q174" s="228">
        <v>0.68999999999999995</v>
      </c>
      <c r="R174" s="228">
        <f>Q174*H174</f>
        <v>7.7549099999999997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130</v>
      </c>
      <c r="AT174" s="230" t="s">
        <v>126</v>
      </c>
      <c r="AU174" s="230" t="s">
        <v>84</v>
      </c>
      <c r="AY174" s="16" t="s">
        <v>124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82</v>
      </c>
      <c r="BK174" s="231">
        <f>ROUND(I174*H174,2)</f>
        <v>0</v>
      </c>
      <c r="BL174" s="16" t="s">
        <v>130</v>
      </c>
      <c r="BM174" s="230" t="s">
        <v>237</v>
      </c>
    </row>
    <row r="175" s="13" customFormat="1">
      <c r="A175" s="13"/>
      <c r="B175" s="232"/>
      <c r="C175" s="233"/>
      <c r="D175" s="234" t="s">
        <v>132</v>
      </c>
      <c r="E175" s="235" t="s">
        <v>1</v>
      </c>
      <c r="F175" s="236" t="s">
        <v>238</v>
      </c>
      <c r="G175" s="233"/>
      <c r="H175" s="237">
        <v>11.239000000000001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132</v>
      </c>
      <c r="AU175" s="243" t="s">
        <v>84</v>
      </c>
      <c r="AV175" s="13" t="s">
        <v>84</v>
      </c>
      <c r="AW175" s="13" t="s">
        <v>30</v>
      </c>
      <c r="AX175" s="13" t="s">
        <v>82</v>
      </c>
      <c r="AY175" s="243" t="s">
        <v>124</v>
      </c>
    </row>
    <row r="176" s="2" customFormat="1" ht="33" customHeight="1">
      <c r="A176" s="37"/>
      <c r="B176" s="38"/>
      <c r="C176" s="218" t="s">
        <v>239</v>
      </c>
      <c r="D176" s="218" t="s">
        <v>126</v>
      </c>
      <c r="E176" s="219" t="s">
        <v>240</v>
      </c>
      <c r="F176" s="220" t="s">
        <v>241</v>
      </c>
      <c r="G176" s="221" t="s">
        <v>129</v>
      </c>
      <c r="H176" s="222">
        <v>11.239000000000001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39</v>
      </c>
      <c r="O176" s="90"/>
      <c r="P176" s="228">
        <f>O176*H176</f>
        <v>0</v>
      </c>
      <c r="Q176" s="228">
        <v>0.18462999999999999</v>
      </c>
      <c r="R176" s="228">
        <f>Q176*H176</f>
        <v>2.0750565700000001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130</v>
      </c>
      <c r="AT176" s="230" t="s">
        <v>126</v>
      </c>
      <c r="AU176" s="230" t="s">
        <v>84</v>
      </c>
      <c r="AY176" s="16" t="s">
        <v>124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82</v>
      </c>
      <c r="BK176" s="231">
        <f>ROUND(I176*H176,2)</f>
        <v>0</v>
      </c>
      <c r="BL176" s="16" t="s">
        <v>130</v>
      </c>
      <c r="BM176" s="230" t="s">
        <v>242</v>
      </c>
    </row>
    <row r="177" s="2" customFormat="1" ht="21.75" customHeight="1">
      <c r="A177" s="37"/>
      <c r="B177" s="38"/>
      <c r="C177" s="218" t="s">
        <v>243</v>
      </c>
      <c r="D177" s="218" t="s">
        <v>126</v>
      </c>
      <c r="E177" s="219" t="s">
        <v>244</v>
      </c>
      <c r="F177" s="220" t="s">
        <v>245</v>
      </c>
      <c r="G177" s="221" t="s">
        <v>129</v>
      </c>
      <c r="H177" s="222">
        <v>538.95899999999995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39</v>
      </c>
      <c r="O177" s="90"/>
      <c r="P177" s="228">
        <f>O177*H177</f>
        <v>0</v>
      </c>
      <c r="Q177" s="228">
        <v>0.00060999999999999997</v>
      </c>
      <c r="R177" s="228">
        <f>Q177*H177</f>
        <v>0.32876498999999998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130</v>
      </c>
      <c r="AT177" s="230" t="s">
        <v>126</v>
      </c>
      <c r="AU177" s="230" t="s">
        <v>84</v>
      </c>
      <c r="AY177" s="16" t="s">
        <v>124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82</v>
      </c>
      <c r="BK177" s="231">
        <f>ROUND(I177*H177,2)</f>
        <v>0</v>
      </c>
      <c r="BL177" s="16" t="s">
        <v>130</v>
      </c>
      <c r="BM177" s="230" t="s">
        <v>246</v>
      </c>
    </row>
    <row r="178" s="13" customFormat="1">
      <c r="A178" s="13"/>
      <c r="B178" s="232"/>
      <c r="C178" s="233"/>
      <c r="D178" s="234" t="s">
        <v>132</v>
      </c>
      <c r="E178" s="235" t="s">
        <v>1</v>
      </c>
      <c r="F178" s="236" t="s">
        <v>247</v>
      </c>
      <c r="G178" s="233"/>
      <c r="H178" s="237">
        <v>538.95899999999995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132</v>
      </c>
      <c r="AU178" s="243" t="s">
        <v>84</v>
      </c>
      <c r="AV178" s="13" t="s">
        <v>84</v>
      </c>
      <c r="AW178" s="13" t="s">
        <v>30</v>
      </c>
      <c r="AX178" s="13" t="s">
        <v>82</v>
      </c>
      <c r="AY178" s="243" t="s">
        <v>124</v>
      </c>
    </row>
    <row r="179" s="2" customFormat="1" ht="33" customHeight="1">
      <c r="A179" s="37"/>
      <c r="B179" s="38"/>
      <c r="C179" s="218" t="s">
        <v>248</v>
      </c>
      <c r="D179" s="218" t="s">
        <v>126</v>
      </c>
      <c r="E179" s="219" t="s">
        <v>249</v>
      </c>
      <c r="F179" s="220" t="s">
        <v>250</v>
      </c>
      <c r="G179" s="221" t="s">
        <v>129</v>
      </c>
      <c r="H179" s="222">
        <v>538.95899999999995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39</v>
      </c>
      <c r="O179" s="90"/>
      <c r="P179" s="228">
        <f>O179*H179</f>
        <v>0</v>
      </c>
      <c r="Q179" s="228">
        <v>0.10373</v>
      </c>
      <c r="R179" s="228">
        <f>Q179*H179</f>
        <v>55.906217069999997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130</v>
      </c>
      <c r="AT179" s="230" t="s">
        <v>126</v>
      </c>
      <c r="AU179" s="230" t="s">
        <v>84</v>
      </c>
      <c r="AY179" s="16" t="s">
        <v>124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82</v>
      </c>
      <c r="BK179" s="231">
        <f>ROUND(I179*H179,2)</f>
        <v>0</v>
      </c>
      <c r="BL179" s="16" t="s">
        <v>130</v>
      </c>
      <c r="BM179" s="230" t="s">
        <v>251</v>
      </c>
    </row>
    <row r="180" s="13" customFormat="1">
      <c r="A180" s="13"/>
      <c r="B180" s="232"/>
      <c r="C180" s="233"/>
      <c r="D180" s="234" t="s">
        <v>132</v>
      </c>
      <c r="E180" s="235" t="s">
        <v>1</v>
      </c>
      <c r="F180" s="236" t="s">
        <v>247</v>
      </c>
      <c r="G180" s="233"/>
      <c r="H180" s="237">
        <v>538.95899999999995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132</v>
      </c>
      <c r="AU180" s="243" t="s">
        <v>84</v>
      </c>
      <c r="AV180" s="13" t="s">
        <v>84</v>
      </c>
      <c r="AW180" s="13" t="s">
        <v>30</v>
      </c>
      <c r="AX180" s="13" t="s">
        <v>82</v>
      </c>
      <c r="AY180" s="243" t="s">
        <v>124</v>
      </c>
    </row>
    <row r="181" s="2" customFormat="1" ht="24.15" customHeight="1">
      <c r="A181" s="37"/>
      <c r="B181" s="38"/>
      <c r="C181" s="218" t="s">
        <v>252</v>
      </c>
      <c r="D181" s="218" t="s">
        <v>126</v>
      </c>
      <c r="E181" s="219" t="s">
        <v>253</v>
      </c>
      <c r="F181" s="220" t="s">
        <v>254</v>
      </c>
      <c r="G181" s="221" t="s">
        <v>129</v>
      </c>
      <c r="H181" s="222">
        <v>538.95899999999995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39</v>
      </c>
      <c r="O181" s="90"/>
      <c r="P181" s="228">
        <f>O181*H181</f>
        <v>0</v>
      </c>
      <c r="Q181" s="228">
        <v>0.02937</v>
      </c>
      <c r="R181" s="228">
        <f>Q181*H181</f>
        <v>15.829225829999999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130</v>
      </c>
      <c r="AT181" s="230" t="s">
        <v>126</v>
      </c>
      <c r="AU181" s="230" t="s">
        <v>84</v>
      </c>
      <c r="AY181" s="16" t="s">
        <v>124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82</v>
      </c>
      <c r="BK181" s="231">
        <f>ROUND(I181*H181,2)</f>
        <v>0</v>
      </c>
      <c r="BL181" s="16" t="s">
        <v>130</v>
      </c>
      <c r="BM181" s="230" t="s">
        <v>255</v>
      </c>
    </row>
    <row r="182" s="13" customFormat="1">
      <c r="A182" s="13"/>
      <c r="B182" s="232"/>
      <c r="C182" s="233"/>
      <c r="D182" s="234" t="s">
        <v>132</v>
      </c>
      <c r="E182" s="235" t="s">
        <v>1</v>
      </c>
      <c r="F182" s="236" t="s">
        <v>256</v>
      </c>
      <c r="G182" s="233"/>
      <c r="H182" s="237">
        <v>538.95899999999995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132</v>
      </c>
      <c r="AU182" s="243" t="s">
        <v>84</v>
      </c>
      <c r="AV182" s="13" t="s">
        <v>84</v>
      </c>
      <c r="AW182" s="13" t="s">
        <v>30</v>
      </c>
      <c r="AX182" s="13" t="s">
        <v>82</v>
      </c>
      <c r="AY182" s="243" t="s">
        <v>124</v>
      </c>
    </row>
    <row r="183" s="2" customFormat="1" ht="24.15" customHeight="1">
      <c r="A183" s="37"/>
      <c r="B183" s="38"/>
      <c r="C183" s="218" t="s">
        <v>257</v>
      </c>
      <c r="D183" s="218" t="s">
        <v>126</v>
      </c>
      <c r="E183" s="219" t="s">
        <v>258</v>
      </c>
      <c r="F183" s="220" t="s">
        <v>259</v>
      </c>
      <c r="G183" s="221" t="s">
        <v>210</v>
      </c>
      <c r="H183" s="222">
        <v>301.16000000000003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39</v>
      </c>
      <c r="O183" s="90"/>
      <c r="P183" s="228">
        <f>O183*H183</f>
        <v>0</v>
      </c>
      <c r="Q183" s="228">
        <v>0.00031</v>
      </c>
      <c r="R183" s="228">
        <f>Q183*H183</f>
        <v>0.093359600000000001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130</v>
      </c>
      <c r="AT183" s="230" t="s">
        <v>126</v>
      </c>
      <c r="AU183" s="230" t="s">
        <v>84</v>
      </c>
      <c r="AY183" s="16" t="s">
        <v>124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82</v>
      </c>
      <c r="BK183" s="231">
        <f>ROUND(I183*H183,2)</f>
        <v>0</v>
      </c>
      <c r="BL183" s="16" t="s">
        <v>130</v>
      </c>
      <c r="BM183" s="230" t="s">
        <v>260</v>
      </c>
    </row>
    <row r="184" s="13" customFormat="1">
      <c r="A184" s="13"/>
      <c r="B184" s="232"/>
      <c r="C184" s="233"/>
      <c r="D184" s="234" t="s">
        <v>132</v>
      </c>
      <c r="E184" s="235" t="s">
        <v>1</v>
      </c>
      <c r="F184" s="236" t="s">
        <v>261</v>
      </c>
      <c r="G184" s="233"/>
      <c r="H184" s="237">
        <v>301.16000000000003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132</v>
      </c>
      <c r="AU184" s="243" t="s">
        <v>84</v>
      </c>
      <c r="AV184" s="13" t="s">
        <v>84</v>
      </c>
      <c r="AW184" s="13" t="s">
        <v>30</v>
      </c>
      <c r="AX184" s="13" t="s">
        <v>82</v>
      </c>
      <c r="AY184" s="243" t="s">
        <v>124</v>
      </c>
    </row>
    <row r="185" s="12" customFormat="1" ht="22.8" customHeight="1">
      <c r="A185" s="12"/>
      <c r="B185" s="202"/>
      <c r="C185" s="203"/>
      <c r="D185" s="204" t="s">
        <v>73</v>
      </c>
      <c r="E185" s="216" t="s">
        <v>156</v>
      </c>
      <c r="F185" s="216" t="s">
        <v>262</v>
      </c>
      <c r="G185" s="203"/>
      <c r="H185" s="203"/>
      <c r="I185" s="206"/>
      <c r="J185" s="217">
        <f>BK185</f>
        <v>0</v>
      </c>
      <c r="K185" s="203"/>
      <c r="L185" s="208"/>
      <c r="M185" s="209"/>
      <c r="N185" s="210"/>
      <c r="O185" s="210"/>
      <c r="P185" s="211">
        <f>SUM(P186:P187)</f>
        <v>0</v>
      </c>
      <c r="Q185" s="210"/>
      <c r="R185" s="211">
        <f>SUM(R186:R187)</f>
        <v>14.380808</v>
      </c>
      <c r="S185" s="210"/>
      <c r="T185" s="212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82</v>
      </c>
      <c r="AT185" s="214" t="s">
        <v>73</v>
      </c>
      <c r="AU185" s="214" t="s">
        <v>82</v>
      </c>
      <c r="AY185" s="213" t="s">
        <v>124</v>
      </c>
      <c r="BK185" s="215">
        <f>SUM(BK186:BK187)</f>
        <v>0</v>
      </c>
    </row>
    <row r="186" s="2" customFormat="1" ht="21.75" customHeight="1">
      <c r="A186" s="37"/>
      <c r="B186" s="38"/>
      <c r="C186" s="218" t="s">
        <v>263</v>
      </c>
      <c r="D186" s="218" t="s">
        <v>126</v>
      </c>
      <c r="E186" s="219" t="s">
        <v>264</v>
      </c>
      <c r="F186" s="220" t="s">
        <v>265</v>
      </c>
      <c r="G186" s="221" t="s">
        <v>129</v>
      </c>
      <c r="H186" s="222">
        <v>52.18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39</v>
      </c>
      <c r="O186" s="90"/>
      <c r="P186" s="228">
        <f>O186*H186</f>
        <v>0</v>
      </c>
      <c r="Q186" s="228">
        <v>0.27560000000000001</v>
      </c>
      <c r="R186" s="228">
        <f>Q186*H186</f>
        <v>14.380808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130</v>
      </c>
      <c r="AT186" s="230" t="s">
        <v>126</v>
      </c>
      <c r="AU186" s="230" t="s">
        <v>84</v>
      </c>
      <c r="AY186" s="16" t="s">
        <v>124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82</v>
      </c>
      <c r="BK186" s="231">
        <f>ROUND(I186*H186,2)</f>
        <v>0</v>
      </c>
      <c r="BL186" s="16" t="s">
        <v>130</v>
      </c>
      <c r="BM186" s="230" t="s">
        <v>266</v>
      </c>
    </row>
    <row r="187" s="13" customFormat="1">
      <c r="A187" s="13"/>
      <c r="B187" s="232"/>
      <c r="C187" s="233"/>
      <c r="D187" s="234" t="s">
        <v>132</v>
      </c>
      <c r="E187" s="235" t="s">
        <v>1</v>
      </c>
      <c r="F187" s="236" t="s">
        <v>267</v>
      </c>
      <c r="G187" s="233"/>
      <c r="H187" s="237">
        <v>52.18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132</v>
      </c>
      <c r="AU187" s="243" t="s">
        <v>84</v>
      </c>
      <c r="AV187" s="13" t="s">
        <v>84</v>
      </c>
      <c r="AW187" s="13" t="s">
        <v>30</v>
      </c>
      <c r="AX187" s="13" t="s">
        <v>82</v>
      </c>
      <c r="AY187" s="243" t="s">
        <v>124</v>
      </c>
    </row>
    <row r="188" s="12" customFormat="1" ht="22.8" customHeight="1">
      <c r="A188" s="12"/>
      <c r="B188" s="202"/>
      <c r="C188" s="203"/>
      <c r="D188" s="204" t="s">
        <v>73</v>
      </c>
      <c r="E188" s="216" t="s">
        <v>165</v>
      </c>
      <c r="F188" s="216" t="s">
        <v>268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SUM(P189:P194)</f>
        <v>0</v>
      </c>
      <c r="Q188" s="210"/>
      <c r="R188" s="211">
        <f>SUM(R189:R194)</f>
        <v>0.10766736</v>
      </c>
      <c r="S188" s="210"/>
      <c r="T188" s="212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82</v>
      </c>
      <c r="AT188" s="214" t="s">
        <v>73</v>
      </c>
      <c r="AU188" s="214" t="s">
        <v>82</v>
      </c>
      <c r="AY188" s="213" t="s">
        <v>124</v>
      </c>
      <c r="BK188" s="215">
        <f>SUM(BK189:BK194)</f>
        <v>0</v>
      </c>
    </row>
    <row r="189" s="2" customFormat="1" ht="24.15" customHeight="1">
      <c r="A189" s="37"/>
      <c r="B189" s="38"/>
      <c r="C189" s="218" t="s">
        <v>269</v>
      </c>
      <c r="D189" s="218" t="s">
        <v>126</v>
      </c>
      <c r="E189" s="219" t="s">
        <v>270</v>
      </c>
      <c r="F189" s="220" t="s">
        <v>271</v>
      </c>
      <c r="G189" s="221" t="s">
        <v>210</v>
      </c>
      <c r="H189" s="222">
        <v>43.200000000000003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39</v>
      </c>
      <c r="O189" s="90"/>
      <c r="P189" s="228">
        <f>O189*H189</f>
        <v>0</v>
      </c>
      <c r="Q189" s="228">
        <v>1.0000000000000001E-05</v>
      </c>
      <c r="R189" s="228">
        <f>Q189*H189</f>
        <v>0.00043200000000000004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130</v>
      </c>
      <c r="AT189" s="230" t="s">
        <v>126</v>
      </c>
      <c r="AU189" s="230" t="s">
        <v>84</v>
      </c>
      <c r="AY189" s="16" t="s">
        <v>124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82</v>
      </c>
      <c r="BK189" s="231">
        <f>ROUND(I189*H189,2)</f>
        <v>0</v>
      </c>
      <c r="BL189" s="16" t="s">
        <v>130</v>
      </c>
      <c r="BM189" s="230" t="s">
        <v>272</v>
      </c>
    </row>
    <row r="190" s="13" customFormat="1">
      <c r="A190" s="13"/>
      <c r="B190" s="232"/>
      <c r="C190" s="233"/>
      <c r="D190" s="234" t="s">
        <v>132</v>
      </c>
      <c r="E190" s="235" t="s">
        <v>1</v>
      </c>
      <c r="F190" s="236" t="s">
        <v>273</v>
      </c>
      <c r="G190" s="233"/>
      <c r="H190" s="237">
        <v>32.399999999999999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132</v>
      </c>
      <c r="AU190" s="243" t="s">
        <v>84</v>
      </c>
      <c r="AV190" s="13" t="s">
        <v>84</v>
      </c>
      <c r="AW190" s="13" t="s">
        <v>30</v>
      </c>
      <c r="AX190" s="13" t="s">
        <v>74</v>
      </c>
      <c r="AY190" s="243" t="s">
        <v>124</v>
      </c>
    </row>
    <row r="191" s="13" customFormat="1">
      <c r="A191" s="13"/>
      <c r="B191" s="232"/>
      <c r="C191" s="233"/>
      <c r="D191" s="234" t="s">
        <v>132</v>
      </c>
      <c r="E191" s="235" t="s">
        <v>1</v>
      </c>
      <c r="F191" s="236" t="s">
        <v>274</v>
      </c>
      <c r="G191" s="233"/>
      <c r="H191" s="237">
        <v>10.800000000000001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132</v>
      </c>
      <c r="AU191" s="243" t="s">
        <v>84</v>
      </c>
      <c r="AV191" s="13" t="s">
        <v>84</v>
      </c>
      <c r="AW191" s="13" t="s">
        <v>30</v>
      </c>
      <c r="AX191" s="13" t="s">
        <v>74</v>
      </c>
      <c r="AY191" s="243" t="s">
        <v>124</v>
      </c>
    </row>
    <row r="192" s="14" customFormat="1">
      <c r="A192" s="14"/>
      <c r="B192" s="244"/>
      <c r="C192" s="245"/>
      <c r="D192" s="234" t="s">
        <v>132</v>
      </c>
      <c r="E192" s="246" t="s">
        <v>1</v>
      </c>
      <c r="F192" s="247" t="s">
        <v>145</v>
      </c>
      <c r="G192" s="245"/>
      <c r="H192" s="248">
        <v>43.200000000000003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132</v>
      </c>
      <c r="AU192" s="254" t="s">
        <v>84</v>
      </c>
      <c r="AV192" s="14" t="s">
        <v>130</v>
      </c>
      <c r="AW192" s="14" t="s">
        <v>30</v>
      </c>
      <c r="AX192" s="14" t="s">
        <v>82</v>
      </c>
      <c r="AY192" s="254" t="s">
        <v>124</v>
      </c>
    </row>
    <row r="193" s="2" customFormat="1" ht="24.15" customHeight="1">
      <c r="A193" s="37"/>
      <c r="B193" s="38"/>
      <c r="C193" s="255" t="s">
        <v>275</v>
      </c>
      <c r="D193" s="255" t="s">
        <v>188</v>
      </c>
      <c r="E193" s="256" t="s">
        <v>276</v>
      </c>
      <c r="F193" s="257" t="s">
        <v>277</v>
      </c>
      <c r="G193" s="258" t="s">
        <v>210</v>
      </c>
      <c r="H193" s="259">
        <v>44.496000000000002</v>
      </c>
      <c r="I193" s="260"/>
      <c r="J193" s="261">
        <f>ROUND(I193*H193,2)</f>
        <v>0</v>
      </c>
      <c r="K193" s="262"/>
      <c r="L193" s="263"/>
      <c r="M193" s="264" t="s">
        <v>1</v>
      </c>
      <c r="N193" s="265" t="s">
        <v>39</v>
      </c>
      <c r="O193" s="90"/>
      <c r="P193" s="228">
        <f>O193*H193</f>
        <v>0</v>
      </c>
      <c r="Q193" s="228">
        <v>0.0024099999999999998</v>
      </c>
      <c r="R193" s="228">
        <f>Q193*H193</f>
        <v>0.10723536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165</v>
      </c>
      <c r="AT193" s="230" t="s">
        <v>188</v>
      </c>
      <c r="AU193" s="230" t="s">
        <v>84</v>
      </c>
      <c r="AY193" s="16" t="s">
        <v>124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82</v>
      </c>
      <c r="BK193" s="231">
        <f>ROUND(I193*H193,2)</f>
        <v>0</v>
      </c>
      <c r="BL193" s="16" t="s">
        <v>130</v>
      </c>
      <c r="BM193" s="230" t="s">
        <v>278</v>
      </c>
    </row>
    <row r="194" s="13" customFormat="1">
      <c r="A194" s="13"/>
      <c r="B194" s="232"/>
      <c r="C194" s="233"/>
      <c r="D194" s="234" t="s">
        <v>132</v>
      </c>
      <c r="E194" s="233"/>
      <c r="F194" s="236" t="s">
        <v>279</v>
      </c>
      <c r="G194" s="233"/>
      <c r="H194" s="237">
        <v>44.496000000000002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132</v>
      </c>
      <c r="AU194" s="243" t="s">
        <v>84</v>
      </c>
      <c r="AV194" s="13" t="s">
        <v>84</v>
      </c>
      <c r="AW194" s="13" t="s">
        <v>4</v>
      </c>
      <c r="AX194" s="13" t="s">
        <v>82</v>
      </c>
      <c r="AY194" s="243" t="s">
        <v>124</v>
      </c>
    </row>
    <row r="195" s="12" customFormat="1" ht="22.8" customHeight="1">
      <c r="A195" s="12"/>
      <c r="B195" s="202"/>
      <c r="C195" s="203"/>
      <c r="D195" s="204" t="s">
        <v>73</v>
      </c>
      <c r="E195" s="216" t="s">
        <v>169</v>
      </c>
      <c r="F195" s="216" t="s">
        <v>280</v>
      </c>
      <c r="G195" s="203"/>
      <c r="H195" s="203"/>
      <c r="I195" s="206"/>
      <c r="J195" s="217">
        <f>BK195</f>
        <v>0</v>
      </c>
      <c r="K195" s="203"/>
      <c r="L195" s="208"/>
      <c r="M195" s="209"/>
      <c r="N195" s="210"/>
      <c r="O195" s="210"/>
      <c r="P195" s="211">
        <f>SUM(P196:P207)</f>
        <v>0</v>
      </c>
      <c r="Q195" s="210"/>
      <c r="R195" s="211">
        <f>SUM(R196:R207)</f>
        <v>34.599695999999994</v>
      </c>
      <c r="S195" s="210"/>
      <c r="T195" s="212">
        <f>SUM(T196:T207)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82</v>
      </c>
      <c r="AT195" s="214" t="s">
        <v>73</v>
      </c>
      <c r="AU195" s="214" t="s">
        <v>82</v>
      </c>
      <c r="AY195" s="213" t="s">
        <v>124</v>
      </c>
      <c r="BK195" s="215">
        <f>SUM(BK196:BK207)</f>
        <v>0</v>
      </c>
    </row>
    <row r="196" s="2" customFormat="1" ht="33" customHeight="1">
      <c r="A196" s="37"/>
      <c r="B196" s="38"/>
      <c r="C196" s="218" t="s">
        <v>281</v>
      </c>
      <c r="D196" s="218" t="s">
        <v>126</v>
      </c>
      <c r="E196" s="219" t="s">
        <v>282</v>
      </c>
      <c r="F196" s="220" t="s">
        <v>283</v>
      </c>
      <c r="G196" s="221" t="s">
        <v>210</v>
      </c>
      <c r="H196" s="222">
        <v>209.03999999999999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39</v>
      </c>
      <c r="O196" s="90"/>
      <c r="P196" s="228">
        <f>O196*H196</f>
        <v>0</v>
      </c>
      <c r="Q196" s="228">
        <v>0.1295</v>
      </c>
      <c r="R196" s="228">
        <f>Q196*H196</f>
        <v>27.070679999999999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130</v>
      </c>
      <c r="AT196" s="230" t="s">
        <v>126</v>
      </c>
      <c r="AU196" s="230" t="s">
        <v>84</v>
      </c>
      <c r="AY196" s="16" t="s">
        <v>124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82</v>
      </c>
      <c r="BK196" s="231">
        <f>ROUND(I196*H196,2)</f>
        <v>0</v>
      </c>
      <c r="BL196" s="16" t="s">
        <v>130</v>
      </c>
      <c r="BM196" s="230" t="s">
        <v>284</v>
      </c>
    </row>
    <row r="197" s="13" customFormat="1">
      <c r="A197" s="13"/>
      <c r="B197" s="232"/>
      <c r="C197" s="233"/>
      <c r="D197" s="234" t="s">
        <v>132</v>
      </c>
      <c r="E197" s="235" t="s">
        <v>1</v>
      </c>
      <c r="F197" s="236" t="s">
        <v>285</v>
      </c>
      <c r="G197" s="233"/>
      <c r="H197" s="237">
        <v>106.76000000000001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132</v>
      </c>
      <c r="AU197" s="243" t="s">
        <v>84</v>
      </c>
      <c r="AV197" s="13" t="s">
        <v>84</v>
      </c>
      <c r="AW197" s="13" t="s">
        <v>30</v>
      </c>
      <c r="AX197" s="13" t="s">
        <v>74</v>
      </c>
      <c r="AY197" s="243" t="s">
        <v>124</v>
      </c>
    </row>
    <row r="198" s="13" customFormat="1">
      <c r="A198" s="13"/>
      <c r="B198" s="232"/>
      <c r="C198" s="233"/>
      <c r="D198" s="234" t="s">
        <v>132</v>
      </c>
      <c r="E198" s="235" t="s">
        <v>1</v>
      </c>
      <c r="F198" s="236" t="s">
        <v>286</v>
      </c>
      <c r="G198" s="233"/>
      <c r="H198" s="237">
        <v>102.28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132</v>
      </c>
      <c r="AU198" s="243" t="s">
        <v>84</v>
      </c>
      <c r="AV198" s="13" t="s">
        <v>84</v>
      </c>
      <c r="AW198" s="13" t="s">
        <v>30</v>
      </c>
      <c r="AX198" s="13" t="s">
        <v>74</v>
      </c>
      <c r="AY198" s="243" t="s">
        <v>124</v>
      </c>
    </row>
    <row r="199" s="14" customFormat="1">
      <c r="A199" s="14"/>
      <c r="B199" s="244"/>
      <c r="C199" s="245"/>
      <c r="D199" s="234" t="s">
        <v>132</v>
      </c>
      <c r="E199" s="246" t="s">
        <v>1</v>
      </c>
      <c r="F199" s="247" t="s">
        <v>145</v>
      </c>
      <c r="G199" s="245"/>
      <c r="H199" s="248">
        <v>209.04000000000002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132</v>
      </c>
      <c r="AU199" s="254" t="s">
        <v>84</v>
      </c>
      <c r="AV199" s="14" t="s">
        <v>130</v>
      </c>
      <c r="AW199" s="14" t="s">
        <v>30</v>
      </c>
      <c r="AX199" s="14" t="s">
        <v>82</v>
      </c>
      <c r="AY199" s="254" t="s">
        <v>124</v>
      </c>
    </row>
    <row r="200" s="2" customFormat="1" ht="16.5" customHeight="1">
      <c r="A200" s="37"/>
      <c r="B200" s="38"/>
      <c r="C200" s="255" t="s">
        <v>287</v>
      </c>
      <c r="D200" s="255" t="s">
        <v>188</v>
      </c>
      <c r="E200" s="256" t="s">
        <v>288</v>
      </c>
      <c r="F200" s="257" t="s">
        <v>289</v>
      </c>
      <c r="G200" s="258" t="s">
        <v>210</v>
      </c>
      <c r="H200" s="259">
        <v>112.508</v>
      </c>
      <c r="I200" s="260"/>
      <c r="J200" s="261">
        <f>ROUND(I200*H200,2)</f>
        <v>0</v>
      </c>
      <c r="K200" s="262"/>
      <c r="L200" s="263"/>
      <c r="M200" s="264" t="s">
        <v>1</v>
      </c>
      <c r="N200" s="265" t="s">
        <v>39</v>
      </c>
      <c r="O200" s="90"/>
      <c r="P200" s="228">
        <f>O200*H200</f>
        <v>0</v>
      </c>
      <c r="Q200" s="228">
        <v>0.044999999999999998</v>
      </c>
      <c r="R200" s="228">
        <f>Q200*H200</f>
        <v>5.0628599999999997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165</v>
      </c>
      <c r="AT200" s="230" t="s">
        <v>188</v>
      </c>
      <c r="AU200" s="230" t="s">
        <v>84</v>
      </c>
      <c r="AY200" s="16" t="s">
        <v>124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82</v>
      </c>
      <c r="BK200" s="231">
        <f>ROUND(I200*H200,2)</f>
        <v>0</v>
      </c>
      <c r="BL200" s="16" t="s">
        <v>130</v>
      </c>
      <c r="BM200" s="230" t="s">
        <v>290</v>
      </c>
    </row>
    <row r="201" s="13" customFormat="1">
      <c r="A201" s="13"/>
      <c r="B201" s="232"/>
      <c r="C201" s="233"/>
      <c r="D201" s="234" t="s">
        <v>132</v>
      </c>
      <c r="E201" s="235" t="s">
        <v>1</v>
      </c>
      <c r="F201" s="236" t="s">
        <v>286</v>
      </c>
      <c r="G201" s="233"/>
      <c r="H201" s="237">
        <v>102.28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132</v>
      </c>
      <c r="AU201" s="243" t="s">
        <v>84</v>
      </c>
      <c r="AV201" s="13" t="s">
        <v>84</v>
      </c>
      <c r="AW201" s="13" t="s">
        <v>30</v>
      </c>
      <c r="AX201" s="13" t="s">
        <v>82</v>
      </c>
      <c r="AY201" s="243" t="s">
        <v>124</v>
      </c>
    </row>
    <row r="202" s="13" customFormat="1">
      <c r="A202" s="13"/>
      <c r="B202" s="232"/>
      <c r="C202" s="233"/>
      <c r="D202" s="234" t="s">
        <v>132</v>
      </c>
      <c r="E202" s="233"/>
      <c r="F202" s="236" t="s">
        <v>291</v>
      </c>
      <c r="G202" s="233"/>
      <c r="H202" s="237">
        <v>112.508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132</v>
      </c>
      <c r="AU202" s="243" t="s">
        <v>84</v>
      </c>
      <c r="AV202" s="13" t="s">
        <v>84</v>
      </c>
      <c r="AW202" s="13" t="s">
        <v>4</v>
      </c>
      <c r="AX202" s="13" t="s">
        <v>82</v>
      </c>
      <c r="AY202" s="243" t="s">
        <v>124</v>
      </c>
    </row>
    <row r="203" s="2" customFormat="1" ht="21.75" customHeight="1">
      <c r="A203" s="37"/>
      <c r="B203" s="38"/>
      <c r="C203" s="255" t="s">
        <v>292</v>
      </c>
      <c r="D203" s="255" t="s">
        <v>188</v>
      </c>
      <c r="E203" s="256" t="s">
        <v>293</v>
      </c>
      <c r="F203" s="257" t="s">
        <v>294</v>
      </c>
      <c r="G203" s="258" t="s">
        <v>210</v>
      </c>
      <c r="H203" s="259">
        <v>117.43600000000001</v>
      </c>
      <c r="I203" s="260"/>
      <c r="J203" s="261">
        <f>ROUND(I203*H203,2)</f>
        <v>0</v>
      </c>
      <c r="K203" s="262"/>
      <c r="L203" s="263"/>
      <c r="M203" s="264" t="s">
        <v>1</v>
      </c>
      <c r="N203" s="265" t="s">
        <v>39</v>
      </c>
      <c r="O203" s="90"/>
      <c r="P203" s="228">
        <f>O203*H203</f>
        <v>0</v>
      </c>
      <c r="Q203" s="228">
        <v>0.021000000000000001</v>
      </c>
      <c r="R203" s="228">
        <f>Q203*H203</f>
        <v>2.4661560000000002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165</v>
      </c>
      <c r="AT203" s="230" t="s">
        <v>188</v>
      </c>
      <c r="AU203" s="230" t="s">
        <v>84</v>
      </c>
      <c r="AY203" s="16" t="s">
        <v>124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82</v>
      </c>
      <c r="BK203" s="231">
        <f>ROUND(I203*H203,2)</f>
        <v>0</v>
      </c>
      <c r="BL203" s="16" t="s">
        <v>130</v>
      </c>
      <c r="BM203" s="230" t="s">
        <v>295</v>
      </c>
    </row>
    <row r="204" s="13" customFormat="1">
      <c r="A204" s="13"/>
      <c r="B204" s="232"/>
      <c r="C204" s="233"/>
      <c r="D204" s="234" t="s">
        <v>132</v>
      </c>
      <c r="E204" s="235" t="s">
        <v>1</v>
      </c>
      <c r="F204" s="236" t="s">
        <v>285</v>
      </c>
      <c r="G204" s="233"/>
      <c r="H204" s="237">
        <v>106.76000000000001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132</v>
      </c>
      <c r="AU204" s="243" t="s">
        <v>84</v>
      </c>
      <c r="AV204" s="13" t="s">
        <v>84</v>
      </c>
      <c r="AW204" s="13" t="s">
        <v>30</v>
      </c>
      <c r="AX204" s="13" t="s">
        <v>82</v>
      </c>
      <c r="AY204" s="243" t="s">
        <v>124</v>
      </c>
    </row>
    <row r="205" s="13" customFormat="1">
      <c r="A205" s="13"/>
      <c r="B205" s="232"/>
      <c r="C205" s="233"/>
      <c r="D205" s="234" t="s">
        <v>132</v>
      </c>
      <c r="E205" s="233"/>
      <c r="F205" s="236" t="s">
        <v>296</v>
      </c>
      <c r="G205" s="233"/>
      <c r="H205" s="237">
        <v>117.43600000000001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132</v>
      </c>
      <c r="AU205" s="243" t="s">
        <v>84</v>
      </c>
      <c r="AV205" s="13" t="s">
        <v>84</v>
      </c>
      <c r="AW205" s="13" t="s">
        <v>4</v>
      </c>
      <c r="AX205" s="13" t="s">
        <v>82</v>
      </c>
      <c r="AY205" s="243" t="s">
        <v>124</v>
      </c>
    </row>
    <row r="206" s="2" customFormat="1" ht="24.15" customHeight="1">
      <c r="A206" s="37"/>
      <c r="B206" s="38"/>
      <c r="C206" s="218" t="s">
        <v>297</v>
      </c>
      <c r="D206" s="218" t="s">
        <v>126</v>
      </c>
      <c r="E206" s="219" t="s">
        <v>298</v>
      </c>
      <c r="F206" s="220" t="s">
        <v>299</v>
      </c>
      <c r="G206" s="221" t="s">
        <v>210</v>
      </c>
      <c r="H206" s="222">
        <v>96.599999999999994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39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130</v>
      </c>
      <c r="AT206" s="230" t="s">
        <v>126</v>
      </c>
      <c r="AU206" s="230" t="s">
        <v>84</v>
      </c>
      <c r="AY206" s="16" t="s">
        <v>124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82</v>
      </c>
      <c r="BK206" s="231">
        <f>ROUND(I206*H206,2)</f>
        <v>0</v>
      </c>
      <c r="BL206" s="16" t="s">
        <v>130</v>
      </c>
      <c r="BM206" s="230" t="s">
        <v>300</v>
      </c>
    </row>
    <row r="207" s="13" customFormat="1">
      <c r="A207" s="13"/>
      <c r="B207" s="232"/>
      <c r="C207" s="233"/>
      <c r="D207" s="234" t="s">
        <v>132</v>
      </c>
      <c r="E207" s="235" t="s">
        <v>1</v>
      </c>
      <c r="F207" s="236" t="s">
        <v>301</v>
      </c>
      <c r="G207" s="233"/>
      <c r="H207" s="237">
        <v>96.599999999999994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132</v>
      </c>
      <c r="AU207" s="243" t="s">
        <v>84</v>
      </c>
      <c r="AV207" s="13" t="s">
        <v>84</v>
      </c>
      <c r="AW207" s="13" t="s">
        <v>30</v>
      </c>
      <c r="AX207" s="13" t="s">
        <v>82</v>
      </c>
      <c r="AY207" s="243" t="s">
        <v>124</v>
      </c>
    </row>
    <row r="208" s="12" customFormat="1" ht="22.8" customHeight="1">
      <c r="A208" s="12"/>
      <c r="B208" s="202"/>
      <c r="C208" s="203"/>
      <c r="D208" s="204" t="s">
        <v>73</v>
      </c>
      <c r="E208" s="216" t="s">
        <v>302</v>
      </c>
      <c r="F208" s="216" t="s">
        <v>303</v>
      </c>
      <c r="G208" s="203"/>
      <c r="H208" s="203"/>
      <c r="I208" s="206"/>
      <c r="J208" s="217">
        <f>BK208</f>
        <v>0</v>
      </c>
      <c r="K208" s="203"/>
      <c r="L208" s="208"/>
      <c r="M208" s="209"/>
      <c r="N208" s="210"/>
      <c r="O208" s="210"/>
      <c r="P208" s="211">
        <f>P209</f>
        <v>0</v>
      </c>
      <c r="Q208" s="210"/>
      <c r="R208" s="211">
        <f>R209</f>
        <v>0</v>
      </c>
      <c r="S208" s="210"/>
      <c r="T208" s="212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82</v>
      </c>
      <c r="AT208" s="214" t="s">
        <v>73</v>
      </c>
      <c r="AU208" s="214" t="s">
        <v>82</v>
      </c>
      <c r="AY208" s="213" t="s">
        <v>124</v>
      </c>
      <c r="BK208" s="215">
        <f>BK209</f>
        <v>0</v>
      </c>
    </row>
    <row r="209" s="2" customFormat="1" ht="16.5" customHeight="1">
      <c r="A209" s="37"/>
      <c r="B209" s="38"/>
      <c r="C209" s="218" t="s">
        <v>304</v>
      </c>
      <c r="D209" s="218" t="s">
        <v>126</v>
      </c>
      <c r="E209" s="219" t="s">
        <v>305</v>
      </c>
      <c r="F209" s="220" t="s">
        <v>306</v>
      </c>
      <c r="G209" s="221" t="s">
        <v>172</v>
      </c>
      <c r="H209" s="222">
        <v>142.482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39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130</v>
      </c>
      <c r="AT209" s="230" t="s">
        <v>126</v>
      </c>
      <c r="AU209" s="230" t="s">
        <v>84</v>
      </c>
      <c r="AY209" s="16" t="s">
        <v>124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82</v>
      </c>
      <c r="BK209" s="231">
        <f>ROUND(I209*H209,2)</f>
        <v>0</v>
      </c>
      <c r="BL209" s="16" t="s">
        <v>130</v>
      </c>
      <c r="BM209" s="230" t="s">
        <v>307</v>
      </c>
    </row>
    <row r="210" s="12" customFormat="1" ht="25.92" customHeight="1">
      <c r="A210" s="12"/>
      <c r="B210" s="202"/>
      <c r="C210" s="203"/>
      <c r="D210" s="204" t="s">
        <v>73</v>
      </c>
      <c r="E210" s="205" t="s">
        <v>308</v>
      </c>
      <c r="F210" s="205" t="s">
        <v>309</v>
      </c>
      <c r="G210" s="203"/>
      <c r="H210" s="203"/>
      <c r="I210" s="206"/>
      <c r="J210" s="207">
        <f>BK210</f>
        <v>0</v>
      </c>
      <c r="K210" s="203"/>
      <c r="L210" s="208"/>
      <c r="M210" s="209"/>
      <c r="N210" s="210"/>
      <c r="O210" s="210"/>
      <c r="P210" s="211">
        <f>P211+SUM(P212:P218)</f>
        <v>0</v>
      </c>
      <c r="Q210" s="210"/>
      <c r="R210" s="211">
        <f>R211+SUM(R212:R218)</f>
        <v>0.12587730999999999</v>
      </c>
      <c r="S210" s="210"/>
      <c r="T210" s="212">
        <f>T211+SUM(T212:T218)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130</v>
      </c>
      <c r="AT210" s="214" t="s">
        <v>73</v>
      </c>
      <c r="AU210" s="214" t="s">
        <v>74</v>
      </c>
      <c r="AY210" s="213" t="s">
        <v>124</v>
      </c>
      <c r="BK210" s="215">
        <f>BK211+SUM(BK212:BK218)</f>
        <v>0</v>
      </c>
    </row>
    <row r="211" s="2" customFormat="1" ht="24.15" customHeight="1">
      <c r="A211" s="37"/>
      <c r="B211" s="38"/>
      <c r="C211" s="218" t="s">
        <v>310</v>
      </c>
      <c r="D211" s="218" t="s">
        <v>126</v>
      </c>
      <c r="E211" s="219" t="s">
        <v>311</v>
      </c>
      <c r="F211" s="220" t="s">
        <v>312</v>
      </c>
      <c r="G211" s="221" t="s">
        <v>129</v>
      </c>
      <c r="H211" s="222">
        <v>404.19400000000002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39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313</v>
      </c>
      <c r="AT211" s="230" t="s">
        <v>126</v>
      </c>
      <c r="AU211" s="230" t="s">
        <v>82</v>
      </c>
      <c r="AY211" s="16" t="s">
        <v>124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82</v>
      </c>
      <c r="BK211" s="231">
        <f>ROUND(I211*H211,2)</f>
        <v>0</v>
      </c>
      <c r="BL211" s="16" t="s">
        <v>313</v>
      </c>
      <c r="BM211" s="230" t="s">
        <v>314</v>
      </c>
    </row>
    <row r="212" s="13" customFormat="1">
      <c r="A212" s="13"/>
      <c r="B212" s="232"/>
      <c r="C212" s="233"/>
      <c r="D212" s="234" t="s">
        <v>132</v>
      </c>
      <c r="E212" s="235" t="s">
        <v>1</v>
      </c>
      <c r="F212" s="236" t="s">
        <v>315</v>
      </c>
      <c r="G212" s="233"/>
      <c r="H212" s="237">
        <v>404.19400000000002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132</v>
      </c>
      <c r="AU212" s="243" t="s">
        <v>82</v>
      </c>
      <c r="AV212" s="13" t="s">
        <v>84</v>
      </c>
      <c r="AW212" s="13" t="s">
        <v>30</v>
      </c>
      <c r="AX212" s="13" t="s">
        <v>82</v>
      </c>
      <c r="AY212" s="243" t="s">
        <v>124</v>
      </c>
    </row>
    <row r="213" s="2" customFormat="1" ht="16.5" customHeight="1">
      <c r="A213" s="37"/>
      <c r="B213" s="38"/>
      <c r="C213" s="218" t="s">
        <v>316</v>
      </c>
      <c r="D213" s="218" t="s">
        <v>126</v>
      </c>
      <c r="E213" s="219" t="s">
        <v>317</v>
      </c>
      <c r="F213" s="220" t="s">
        <v>318</v>
      </c>
      <c r="G213" s="221" t="s">
        <v>203</v>
      </c>
      <c r="H213" s="222">
        <v>2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39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313</v>
      </c>
      <c r="AT213" s="230" t="s">
        <v>126</v>
      </c>
      <c r="AU213" s="230" t="s">
        <v>82</v>
      </c>
      <c r="AY213" s="16" t="s">
        <v>124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82</v>
      </c>
      <c r="BK213" s="231">
        <f>ROUND(I213*H213,2)</f>
        <v>0</v>
      </c>
      <c r="BL213" s="16" t="s">
        <v>313</v>
      </c>
      <c r="BM213" s="230" t="s">
        <v>319</v>
      </c>
    </row>
    <row r="214" s="2" customFormat="1" ht="24.15" customHeight="1">
      <c r="A214" s="37"/>
      <c r="B214" s="38"/>
      <c r="C214" s="218" t="s">
        <v>320</v>
      </c>
      <c r="D214" s="218" t="s">
        <v>126</v>
      </c>
      <c r="E214" s="219" t="s">
        <v>321</v>
      </c>
      <c r="F214" s="220" t="s">
        <v>322</v>
      </c>
      <c r="G214" s="221" t="s">
        <v>203</v>
      </c>
      <c r="H214" s="222">
        <v>2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39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313</v>
      </c>
      <c r="AT214" s="230" t="s">
        <v>126</v>
      </c>
      <c r="AU214" s="230" t="s">
        <v>82</v>
      </c>
      <c r="AY214" s="16" t="s">
        <v>124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82</v>
      </c>
      <c r="BK214" s="231">
        <f>ROUND(I214*H214,2)</f>
        <v>0</v>
      </c>
      <c r="BL214" s="16" t="s">
        <v>313</v>
      </c>
      <c r="BM214" s="230" t="s">
        <v>323</v>
      </c>
    </row>
    <row r="215" s="2" customFormat="1" ht="16.5" customHeight="1">
      <c r="A215" s="37"/>
      <c r="B215" s="38"/>
      <c r="C215" s="218" t="s">
        <v>324</v>
      </c>
      <c r="D215" s="218" t="s">
        <v>126</v>
      </c>
      <c r="E215" s="219" t="s">
        <v>325</v>
      </c>
      <c r="F215" s="220" t="s">
        <v>326</v>
      </c>
      <c r="G215" s="221" t="s">
        <v>327</v>
      </c>
      <c r="H215" s="222">
        <v>1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39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313</v>
      </c>
      <c r="AT215" s="230" t="s">
        <v>126</v>
      </c>
      <c r="AU215" s="230" t="s">
        <v>82</v>
      </c>
      <c r="AY215" s="16" t="s">
        <v>124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82</v>
      </c>
      <c r="BK215" s="231">
        <f>ROUND(I215*H215,2)</f>
        <v>0</v>
      </c>
      <c r="BL215" s="16" t="s">
        <v>313</v>
      </c>
      <c r="BM215" s="230" t="s">
        <v>328</v>
      </c>
    </row>
    <row r="216" s="2" customFormat="1" ht="16.5" customHeight="1">
      <c r="A216" s="37"/>
      <c r="B216" s="38"/>
      <c r="C216" s="218" t="s">
        <v>329</v>
      </c>
      <c r="D216" s="218" t="s">
        <v>126</v>
      </c>
      <c r="E216" s="219" t="s">
        <v>330</v>
      </c>
      <c r="F216" s="220" t="s">
        <v>331</v>
      </c>
      <c r="G216" s="221" t="s">
        <v>327</v>
      </c>
      <c r="H216" s="222">
        <v>1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39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313</v>
      </c>
      <c r="AT216" s="230" t="s">
        <v>126</v>
      </c>
      <c r="AU216" s="230" t="s">
        <v>82</v>
      </c>
      <c r="AY216" s="16" t="s">
        <v>124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82</v>
      </c>
      <c r="BK216" s="231">
        <f>ROUND(I216*H216,2)</f>
        <v>0</v>
      </c>
      <c r="BL216" s="16" t="s">
        <v>313</v>
      </c>
      <c r="BM216" s="230" t="s">
        <v>332</v>
      </c>
    </row>
    <row r="217" s="2" customFormat="1" ht="16.5" customHeight="1">
      <c r="A217" s="37"/>
      <c r="B217" s="38"/>
      <c r="C217" s="218" t="s">
        <v>333</v>
      </c>
      <c r="D217" s="218" t="s">
        <v>126</v>
      </c>
      <c r="E217" s="219" t="s">
        <v>334</v>
      </c>
      <c r="F217" s="220" t="s">
        <v>335</v>
      </c>
      <c r="G217" s="221" t="s">
        <v>203</v>
      </c>
      <c r="H217" s="222">
        <v>1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39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313</v>
      </c>
      <c r="AT217" s="230" t="s">
        <v>126</v>
      </c>
      <c r="AU217" s="230" t="s">
        <v>82</v>
      </c>
      <c r="AY217" s="16" t="s">
        <v>124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82</v>
      </c>
      <c r="BK217" s="231">
        <f>ROUND(I217*H217,2)</f>
        <v>0</v>
      </c>
      <c r="BL217" s="16" t="s">
        <v>313</v>
      </c>
      <c r="BM217" s="230" t="s">
        <v>336</v>
      </c>
    </row>
    <row r="218" s="12" customFormat="1" ht="22.8" customHeight="1">
      <c r="A218" s="12"/>
      <c r="B218" s="202"/>
      <c r="C218" s="203"/>
      <c r="D218" s="204" t="s">
        <v>73</v>
      </c>
      <c r="E218" s="216" t="s">
        <v>337</v>
      </c>
      <c r="F218" s="216" t="s">
        <v>338</v>
      </c>
      <c r="G218" s="203"/>
      <c r="H218" s="203"/>
      <c r="I218" s="206"/>
      <c r="J218" s="217">
        <f>BK218</f>
        <v>0</v>
      </c>
      <c r="K218" s="203"/>
      <c r="L218" s="208"/>
      <c r="M218" s="209"/>
      <c r="N218" s="210"/>
      <c r="O218" s="210"/>
      <c r="P218" s="211">
        <f>SUM(P219:P222)</f>
        <v>0</v>
      </c>
      <c r="Q218" s="210"/>
      <c r="R218" s="211">
        <f>SUM(R219:R222)</f>
        <v>0.12587730999999999</v>
      </c>
      <c r="S218" s="210"/>
      <c r="T218" s="212">
        <f>SUM(T219:T222)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3" t="s">
        <v>84</v>
      </c>
      <c r="AT218" s="214" t="s">
        <v>73</v>
      </c>
      <c r="AU218" s="214" t="s">
        <v>82</v>
      </c>
      <c r="AY218" s="213" t="s">
        <v>124</v>
      </c>
      <c r="BK218" s="215">
        <f>SUM(BK219:BK222)</f>
        <v>0</v>
      </c>
    </row>
    <row r="219" s="2" customFormat="1" ht="21.75" customHeight="1">
      <c r="A219" s="37"/>
      <c r="B219" s="38"/>
      <c r="C219" s="218" t="s">
        <v>339</v>
      </c>
      <c r="D219" s="218" t="s">
        <v>126</v>
      </c>
      <c r="E219" s="219" t="s">
        <v>340</v>
      </c>
      <c r="F219" s="220" t="s">
        <v>341</v>
      </c>
      <c r="G219" s="221" t="s">
        <v>129</v>
      </c>
      <c r="H219" s="222">
        <v>124.631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39</v>
      </c>
      <c r="O219" s="90"/>
      <c r="P219" s="228">
        <f>O219*H219</f>
        <v>0</v>
      </c>
      <c r="Q219" s="228">
        <v>0.0010100000000000001</v>
      </c>
      <c r="R219" s="228">
        <f>Q219*H219</f>
        <v>0.12587730999999999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207</v>
      </c>
      <c r="AT219" s="230" t="s">
        <v>126</v>
      </c>
      <c r="AU219" s="230" t="s">
        <v>84</v>
      </c>
      <c r="AY219" s="16" t="s">
        <v>124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82</v>
      </c>
      <c r="BK219" s="231">
        <f>ROUND(I219*H219,2)</f>
        <v>0</v>
      </c>
      <c r="BL219" s="16" t="s">
        <v>207</v>
      </c>
      <c r="BM219" s="230" t="s">
        <v>342</v>
      </c>
    </row>
    <row r="220" s="13" customFormat="1">
      <c r="A220" s="13"/>
      <c r="B220" s="232"/>
      <c r="C220" s="233"/>
      <c r="D220" s="234" t="s">
        <v>132</v>
      </c>
      <c r="E220" s="235" t="s">
        <v>1</v>
      </c>
      <c r="F220" s="236" t="s">
        <v>343</v>
      </c>
      <c r="G220" s="233"/>
      <c r="H220" s="237">
        <v>102.92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132</v>
      </c>
      <c r="AU220" s="243" t="s">
        <v>84</v>
      </c>
      <c r="AV220" s="13" t="s">
        <v>84</v>
      </c>
      <c r="AW220" s="13" t="s">
        <v>30</v>
      </c>
      <c r="AX220" s="13" t="s">
        <v>74</v>
      </c>
      <c r="AY220" s="243" t="s">
        <v>124</v>
      </c>
    </row>
    <row r="221" s="13" customFormat="1">
      <c r="A221" s="13"/>
      <c r="B221" s="232"/>
      <c r="C221" s="233"/>
      <c r="D221" s="234" t="s">
        <v>132</v>
      </c>
      <c r="E221" s="235" t="s">
        <v>1</v>
      </c>
      <c r="F221" s="236" t="s">
        <v>344</v>
      </c>
      <c r="G221" s="233"/>
      <c r="H221" s="237">
        <v>21.710999999999999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132</v>
      </c>
      <c r="AU221" s="243" t="s">
        <v>84</v>
      </c>
      <c r="AV221" s="13" t="s">
        <v>84</v>
      </c>
      <c r="AW221" s="13" t="s">
        <v>30</v>
      </c>
      <c r="AX221" s="13" t="s">
        <v>74</v>
      </c>
      <c r="AY221" s="243" t="s">
        <v>124</v>
      </c>
    </row>
    <row r="222" s="14" customFormat="1">
      <c r="A222" s="14"/>
      <c r="B222" s="244"/>
      <c r="C222" s="245"/>
      <c r="D222" s="234" t="s">
        <v>132</v>
      </c>
      <c r="E222" s="246" t="s">
        <v>1</v>
      </c>
      <c r="F222" s="247" t="s">
        <v>145</v>
      </c>
      <c r="G222" s="245"/>
      <c r="H222" s="248">
        <v>124.631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132</v>
      </c>
      <c r="AU222" s="254" t="s">
        <v>84</v>
      </c>
      <c r="AV222" s="14" t="s">
        <v>130</v>
      </c>
      <c r="AW222" s="14" t="s">
        <v>30</v>
      </c>
      <c r="AX222" s="14" t="s">
        <v>82</v>
      </c>
      <c r="AY222" s="254" t="s">
        <v>124</v>
      </c>
    </row>
    <row r="223" s="12" customFormat="1" ht="25.92" customHeight="1">
      <c r="A223" s="12"/>
      <c r="B223" s="202"/>
      <c r="C223" s="203"/>
      <c r="D223" s="204" t="s">
        <v>73</v>
      </c>
      <c r="E223" s="205" t="s">
        <v>345</v>
      </c>
      <c r="F223" s="205" t="s">
        <v>346</v>
      </c>
      <c r="G223" s="203"/>
      <c r="H223" s="203"/>
      <c r="I223" s="206"/>
      <c r="J223" s="207">
        <f>BK223</f>
        <v>0</v>
      </c>
      <c r="K223" s="203"/>
      <c r="L223" s="208"/>
      <c r="M223" s="209"/>
      <c r="N223" s="210"/>
      <c r="O223" s="210"/>
      <c r="P223" s="211">
        <f>P224+P226</f>
        <v>0</v>
      </c>
      <c r="Q223" s="210"/>
      <c r="R223" s="211">
        <f>R224+R226</f>
        <v>0</v>
      </c>
      <c r="S223" s="210"/>
      <c r="T223" s="212">
        <f>T224+T226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3" t="s">
        <v>151</v>
      </c>
      <c r="AT223" s="214" t="s">
        <v>73</v>
      </c>
      <c r="AU223" s="214" t="s">
        <v>74</v>
      </c>
      <c r="AY223" s="213" t="s">
        <v>124</v>
      </c>
      <c r="BK223" s="215">
        <f>BK224+BK226</f>
        <v>0</v>
      </c>
    </row>
    <row r="224" s="12" customFormat="1" ht="22.8" customHeight="1">
      <c r="A224" s="12"/>
      <c r="B224" s="202"/>
      <c r="C224" s="203"/>
      <c r="D224" s="204" t="s">
        <v>73</v>
      </c>
      <c r="E224" s="216" t="s">
        <v>347</v>
      </c>
      <c r="F224" s="216" t="s">
        <v>348</v>
      </c>
      <c r="G224" s="203"/>
      <c r="H224" s="203"/>
      <c r="I224" s="206"/>
      <c r="J224" s="217">
        <f>BK224</f>
        <v>0</v>
      </c>
      <c r="K224" s="203"/>
      <c r="L224" s="208"/>
      <c r="M224" s="209"/>
      <c r="N224" s="210"/>
      <c r="O224" s="210"/>
      <c r="P224" s="211">
        <f>P225</f>
        <v>0</v>
      </c>
      <c r="Q224" s="210"/>
      <c r="R224" s="211">
        <f>R225</f>
        <v>0</v>
      </c>
      <c r="S224" s="210"/>
      <c r="T224" s="212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3" t="s">
        <v>151</v>
      </c>
      <c r="AT224" s="214" t="s">
        <v>73</v>
      </c>
      <c r="AU224" s="214" t="s">
        <v>82</v>
      </c>
      <c r="AY224" s="213" t="s">
        <v>124</v>
      </c>
      <c r="BK224" s="215">
        <f>BK225</f>
        <v>0</v>
      </c>
    </row>
    <row r="225" s="2" customFormat="1" ht="16.5" customHeight="1">
      <c r="A225" s="37"/>
      <c r="B225" s="38"/>
      <c r="C225" s="218" t="s">
        <v>349</v>
      </c>
      <c r="D225" s="218" t="s">
        <v>126</v>
      </c>
      <c r="E225" s="219" t="s">
        <v>350</v>
      </c>
      <c r="F225" s="220" t="s">
        <v>348</v>
      </c>
      <c r="G225" s="221" t="s">
        <v>351</v>
      </c>
      <c r="H225" s="222">
        <v>1</v>
      </c>
      <c r="I225" s="223"/>
      <c r="J225" s="224">
        <f>ROUND(I225*H225,2)</f>
        <v>0</v>
      </c>
      <c r="K225" s="225"/>
      <c r="L225" s="43"/>
      <c r="M225" s="226" t="s">
        <v>1</v>
      </c>
      <c r="N225" s="227" t="s">
        <v>39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352</v>
      </c>
      <c r="AT225" s="230" t="s">
        <v>126</v>
      </c>
      <c r="AU225" s="230" t="s">
        <v>84</v>
      </c>
      <c r="AY225" s="16" t="s">
        <v>124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82</v>
      </c>
      <c r="BK225" s="231">
        <f>ROUND(I225*H225,2)</f>
        <v>0</v>
      </c>
      <c r="BL225" s="16" t="s">
        <v>352</v>
      </c>
      <c r="BM225" s="230" t="s">
        <v>353</v>
      </c>
    </row>
    <row r="226" s="12" customFormat="1" ht="22.8" customHeight="1">
      <c r="A226" s="12"/>
      <c r="B226" s="202"/>
      <c r="C226" s="203"/>
      <c r="D226" s="204" t="s">
        <v>73</v>
      </c>
      <c r="E226" s="216" t="s">
        <v>354</v>
      </c>
      <c r="F226" s="216" t="s">
        <v>355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P227</f>
        <v>0</v>
      </c>
      <c r="Q226" s="210"/>
      <c r="R226" s="211">
        <f>R227</f>
        <v>0</v>
      </c>
      <c r="S226" s="210"/>
      <c r="T226" s="212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151</v>
      </c>
      <c r="AT226" s="214" t="s">
        <v>73</v>
      </c>
      <c r="AU226" s="214" t="s">
        <v>82</v>
      </c>
      <c r="AY226" s="213" t="s">
        <v>124</v>
      </c>
      <c r="BK226" s="215">
        <f>BK227</f>
        <v>0</v>
      </c>
    </row>
    <row r="227" s="2" customFormat="1" ht="16.5" customHeight="1">
      <c r="A227" s="37"/>
      <c r="B227" s="38"/>
      <c r="C227" s="218" t="s">
        <v>356</v>
      </c>
      <c r="D227" s="218" t="s">
        <v>126</v>
      </c>
      <c r="E227" s="219" t="s">
        <v>357</v>
      </c>
      <c r="F227" s="220" t="s">
        <v>358</v>
      </c>
      <c r="G227" s="221" t="s">
        <v>351</v>
      </c>
      <c r="H227" s="222">
        <v>1</v>
      </c>
      <c r="I227" s="223"/>
      <c r="J227" s="224">
        <f>ROUND(I227*H227,2)</f>
        <v>0</v>
      </c>
      <c r="K227" s="225"/>
      <c r="L227" s="43"/>
      <c r="M227" s="266" t="s">
        <v>1</v>
      </c>
      <c r="N227" s="267" t="s">
        <v>39</v>
      </c>
      <c r="O227" s="268"/>
      <c r="P227" s="269">
        <f>O227*H227</f>
        <v>0</v>
      </c>
      <c r="Q227" s="269">
        <v>0</v>
      </c>
      <c r="R227" s="269">
        <f>Q227*H227</f>
        <v>0</v>
      </c>
      <c r="S227" s="269">
        <v>0</v>
      </c>
      <c r="T227" s="270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352</v>
      </c>
      <c r="AT227" s="230" t="s">
        <v>126</v>
      </c>
      <c r="AU227" s="230" t="s">
        <v>84</v>
      </c>
      <c r="AY227" s="16" t="s">
        <v>124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82</v>
      </c>
      <c r="BK227" s="231">
        <f>ROUND(I227*H227,2)</f>
        <v>0</v>
      </c>
      <c r="BL227" s="16" t="s">
        <v>352</v>
      </c>
      <c r="BM227" s="230" t="s">
        <v>359</v>
      </c>
    </row>
    <row r="228" s="2" customFormat="1" ht="6.96" customHeight="1">
      <c r="A228" s="37"/>
      <c r="B228" s="65"/>
      <c r="C228" s="66"/>
      <c r="D228" s="66"/>
      <c r="E228" s="66"/>
      <c r="F228" s="66"/>
      <c r="G228" s="66"/>
      <c r="H228" s="66"/>
      <c r="I228" s="66"/>
      <c r="J228" s="66"/>
      <c r="K228" s="66"/>
      <c r="L228" s="43"/>
      <c r="M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</row>
  </sheetData>
  <sheetProtection sheet="1" autoFilter="0" formatColumns="0" formatRows="0" objects="1" scenarios="1" spinCount="100000" saltValue="ylg4ryyINDBkofuY72os7YAF5zRRwRTTLGDu5BddEj8SJskzDzXK7WrlSArvXYnnWB1hqAWAW+QP/Y+XGbxcTA==" hashValue="HxPxSycQth0+V1/LOZlQgFla6g47HQ8amXHvgeiRxCj6VxRj+Oc7Fnr5gg0neM8lVlqWPiXFKtc9MaHVjCHEAw==" algorithmName="SHA-512" password="CC35"/>
  <autoFilter ref="C128:K227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88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Výstavba sportoviště z UMT Horní Slatina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360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2. 9. 2024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32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ROUND((SUM(BE122:BE141)),  2)</f>
        <v>0</v>
      </c>
      <c r="G33" s="37"/>
      <c r="H33" s="37"/>
      <c r="I33" s="154">
        <v>0.20999999999999999</v>
      </c>
      <c r="J33" s="153">
        <f>ROUND(((SUM(BE122:BE141))*I33),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40</v>
      </c>
      <c r="F34" s="153">
        <f>ROUND((SUM(BF122:BF141)),  2)</f>
        <v>0</v>
      </c>
      <c r="G34" s="37"/>
      <c r="H34" s="37"/>
      <c r="I34" s="154">
        <v>0.12</v>
      </c>
      <c r="J34" s="153">
        <f>ROUND(((SUM(BF122:BF141))*I34),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ROUND((SUM(BG122:BG141)),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ROUND((SUM(BH122:BH141)),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ROUND((SUM(BI122:BI141)),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Výstavba sportoviště z UMT Horní Slatina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DŘEVĚNÉ HRAZENÍ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2. 9. 2024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lacko.ondrej@seznam.cz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92</v>
      </c>
      <c r="D94" s="175"/>
      <c r="E94" s="175"/>
      <c r="F94" s="175"/>
      <c r="G94" s="175"/>
      <c r="H94" s="175"/>
      <c r="I94" s="175"/>
      <c r="J94" s="176" t="s">
        <v>93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94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95</v>
      </c>
    </row>
    <row r="97" s="9" customFormat="1" ht="24.96" customHeight="1">
      <c r="A97" s="9"/>
      <c r="B97" s="178"/>
      <c r="C97" s="179"/>
      <c r="D97" s="180" t="s">
        <v>361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362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363</v>
      </c>
      <c r="E99" s="187"/>
      <c r="F99" s="187"/>
      <c r="G99" s="187"/>
      <c r="H99" s="187"/>
      <c r="I99" s="187"/>
      <c r="J99" s="188">
        <f>J134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106</v>
      </c>
      <c r="E100" s="181"/>
      <c r="F100" s="181"/>
      <c r="G100" s="181"/>
      <c r="H100" s="181"/>
      <c r="I100" s="181"/>
      <c r="J100" s="182">
        <f>J137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4"/>
      <c r="C101" s="185"/>
      <c r="D101" s="186" t="s">
        <v>107</v>
      </c>
      <c r="E101" s="187"/>
      <c r="F101" s="187"/>
      <c r="G101" s="187"/>
      <c r="H101" s="187"/>
      <c r="I101" s="187"/>
      <c r="J101" s="188">
        <f>J138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108</v>
      </c>
      <c r="E102" s="187"/>
      <c r="F102" s="187"/>
      <c r="G102" s="187"/>
      <c r="H102" s="187"/>
      <c r="I102" s="187"/>
      <c r="J102" s="188">
        <f>J140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109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Výstavba sportoviště z UMT Horní Slatina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89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02 - DŘEVĚNÉ HRAZENÍ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2. 9. 2024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 xml:space="preserve"> </v>
      </c>
      <c r="G118" s="39"/>
      <c r="H118" s="39"/>
      <c r="I118" s="31" t="s">
        <v>29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27</v>
      </c>
      <c r="D119" s="39"/>
      <c r="E119" s="39"/>
      <c r="F119" s="26" t="str">
        <f>IF(E18="","",E18)</f>
        <v>Vyplň údaj</v>
      </c>
      <c r="G119" s="39"/>
      <c r="H119" s="39"/>
      <c r="I119" s="31" t="s">
        <v>31</v>
      </c>
      <c r="J119" s="35" t="str">
        <f>E24</f>
        <v>lacko.ondrej@seznam.cz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110</v>
      </c>
      <c r="D121" s="193" t="s">
        <v>59</v>
      </c>
      <c r="E121" s="193" t="s">
        <v>55</v>
      </c>
      <c r="F121" s="193" t="s">
        <v>56</v>
      </c>
      <c r="G121" s="193" t="s">
        <v>111</v>
      </c>
      <c r="H121" s="193" t="s">
        <v>112</v>
      </c>
      <c r="I121" s="193" t="s">
        <v>113</v>
      </c>
      <c r="J121" s="194" t="s">
        <v>93</v>
      </c>
      <c r="K121" s="195" t="s">
        <v>114</v>
      </c>
      <c r="L121" s="196"/>
      <c r="M121" s="99" t="s">
        <v>1</v>
      </c>
      <c r="N121" s="100" t="s">
        <v>38</v>
      </c>
      <c r="O121" s="100" t="s">
        <v>115</v>
      </c>
      <c r="P121" s="100" t="s">
        <v>116</v>
      </c>
      <c r="Q121" s="100" t="s">
        <v>117</v>
      </c>
      <c r="R121" s="100" t="s">
        <v>118</v>
      </c>
      <c r="S121" s="100" t="s">
        <v>119</v>
      </c>
      <c r="T121" s="101" t="s">
        <v>120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121</v>
      </c>
      <c r="D122" s="39"/>
      <c r="E122" s="39"/>
      <c r="F122" s="39"/>
      <c r="G122" s="39"/>
      <c r="H122" s="39"/>
      <c r="I122" s="39"/>
      <c r="J122" s="197">
        <f>BK122</f>
        <v>0</v>
      </c>
      <c r="K122" s="39"/>
      <c r="L122" s="43"/>
      <c r="M122" s="102"/>
      <c r="N122" s="198"/>
      <c r="O122" s="103"/>
      <c r="P122" s="199">
        <f>P123+P137</f>
        <v>0</v>
      </c>
      <c r="Q122" s="103"/>
      <c r="R122" s="199">
        <f>R123+R137</f>
        <v>6.2057718400000006</v>
      </c>
      <c r="S122" s="103"/>
      <c r="T122" s="200">
        <f>T123+T137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73</v>
      </c>
      <c r="AU122" s="16" t="s">
        <v>95</v>
      </c>
      <c r="BK122" s="201">
        <f>BK123+BK137</f>
        <v>0</v>
      </c>
    </row>
    <row r="123" s="12" customFormat="1" ht="25.92" customHeight="1">
      <c r="A123" s="12"/>
      <c r="B123" s="202"/>
      <c r="C123" s="203"/>
      <c r="D123" s="204" t="s">
        <v>73</v>
      </c>
      <c r="E123" s="205" t="s">
        <v>364</v>
      </c>
      <c r="F123" s="205" t="s">
        <v>365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P124+P134</f>
        <v>0</v>
      </c>
      <c r="Q123" s="210"/>
      <c r="R123" s="211">
        <f>R124+R134</f>
        <v>6.2057718400000006</v>
      </c>
      <c r="S123" s="210"/>
      <c r="T123" s="212">
        <f>T124+T134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84</v>
      </c>
      <c r="AT123" s="214" t="s">
        <v>73</v>
      </c>
      <c r="AU123" s="214" t="s">
        <v>74</v>
      </c>
      <c r="AY123" s="213" t="s">
        <v>124</v>
      </c>
      <c r="BK123" s="215">
        <f>BK124+BK134</f>
        <v>0</v>
      </c>
    </row>
    <row r="124" s="12" customFormat="1" ht="22.8" customHeight="1">
      <c r="A124" s="12"/>
      <c r="B124" s="202"/>
      <c r="C124" s="203"/>
      <c r="D124" s="204" t="s">
        <v>73</v>
      </c>
      <c r="E124" s="216" t="s">
        <v>366</v>
      </c>
      <c r="F124" s="216" t="s">
        <v>367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SUM(P125:P133)</f>
        <v>0</v>
      </c>
      <c r="Q124" s="210"/>
      <c r="R124" s="211">
        <f>SUM(R125:R133)</f>
        <v>6.1858643200000003</v>
      </c>
      <c r="S124" s="210"/>
      <c r="T124" s="212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84</v>
      </c>
      <c r="AT124" s="214" t="s">
        <v>73</v>
      </c>
      <c r="AU124" s="214" t="s">
        <v>82</v>
      </c>
      <c r="AY124" s="213" t="s">
        <v>124</v>
      </c>
      <c r="BK124" s="215">
        <f>SUM(BK125:BK133)</f>
        <v>0</v>
      </c>
    </row>
    <row r="125" s="2" customFormat="1" ht="24.15" customHeight="1">
      <c r="A125" s="37"/>
      <c r="B125" s="38"/>
      <c r="C125" s="218" t="s">
        <v>82</v>
      </c>
      <c r="D125" s="218" t="s">
        <v>126</v>
      </c>
      <c r="E125" s="219" t="s">
        <v>368</v>
      </c>
      <c r="F125" s="220" t="s">
        <v>369</v>
      </c>
      <c r="G125" s="221" t="s">
        <v>129</v>
      </c>
      <c r="H125" s="222">
        <v>165.89599999999999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39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207</v>
      </c>
      <c r="AT125" s="230" t="s">
        <v>126</v>
      </c>
      <c r="AU125" s="230" t="s">
        <v>84</v>
      </c>
      <c r="AY125" s="16" t="s">
        <v>124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82</v>
      </c>
      <c r="BK125" s="231">
        <f>ROUND(I125*H125,2)</f>
        <v>0</v>
      </c>
      <c r="BL125" s="16" t="s">
        <v>207</v>
      </c>
      <c r="BM125" s="230" t="s">
        <v>370</v>
      </c>
    </row>
    <row r="126" s="13" customFormat="1">
      <c r="A126" s="13"/>
      <c r="B126" s="232"/>
      <c r="C126" s="233"/>
      <c r="D126" s="234" t="s">
        <v>132</v>
      </c>
      <c r="E126" s="235" t="s">
        <v>1</v>
      </c>
      <c r="F126" s="236" t="s">
        <v>371</v>
      </c>
      <c r="G126" s="233"/>
      <c r="H126" s="237">
        <v>165.89599999999999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132</v>
      </c>
      <c r="AU126" s="243" t="s">
        <v>84</v>
      </c>
      <c r="AV126" s="13" t="s">
        <v>84</v>
      </c>
      <c r="AW126" s="13" t="s">
        <v>30</v>
      </c>
      <c r="AX126" s="13" t="s">
        <v>82</v>
      </c>
      <c r="AY126" s="243" t="s">
        <v>124</v>
      </c>
    </row>
    <row r="127" s="2" customFormat="1" ht="24.15" customHeight="1">
      <c r="A127" s="37"/>
      <c r="B127" s="38"/>
      <c r="C127" s="218" t="s">
        <v>84</v>
      </c>
      <c r="D127" s="218" t="s">
        <v>126</v>
      </c>
      <c r="E127" s="219" t="s">
        <v>372</v>
      </c>
      <c r="F127" s="220" t="s">
        <v>373</v>
      </c>
      <c r="G127" s="221" t="s">
        <v>210</v>
      </c>
      <c r="H127" s="222">
        <v>406.608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39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207</v>
      </c>
      <c r="AT127" s="230" t="s">
        <v>126</v>
      </c>
      <c r="AU127" s="230" t="s">
        <v>84</v>
      </c>
      <c r="AY127" s="16" t="s">
        <v>124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82</v>
      </c>
      <c r="BK127" s="231">
        <f>ROUND(I127*H127,2)</f>
        <v>0</v>
      </c>
      <c r="BL127" s="16" t="s">
        <v>207</v>
      </c>
      <c r="BM127" s="230" t="s">
        <v>374</v>
      </c>
    </row>
    <row r="128" s="13" customFormat="1">
      <c r="A128" s="13"/>
      <c r="B128" s="232"/>
      <c r="C128" s="233"/>
      <c r="D128" s="234" t="s">
        <v>132</v>
      </c>
      <c r="E128" s="235" t="s">
        <v>1</v>
      </c>
      <c r="F128" s="236" t="s">
        <v>375</v>
      </c>
      <c r="G128" s="233"/>
      <c r="H128" s="237">
        <v>406.608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132</v>
      </c>
      <c r="AU128" s="243" t="s">
        <v>84</v>
      </c>
      <c r="AV128" s="13" t="s">
        <v>84</v>
      </c>
      <c r="AW128" s="13" t="s">
        <v>30</v>
      </c>
      <c r="AX128" s="13" t="s">
        <v>82</v>
      </c>
      <c r="AY128" s="243" t="s">
        <v>124</v>
      </c>
    </row>
    <row r="129" s="2" customFormat="1" ht="16.5" customHeight="1">
      <c r="A129" s="37"/>
      <c r="B129" s="38"/>
      <c r="C129" s="255" t="s">
        <v>139</v>
      </c>
      <c r="D129" s="255" t="s">
        <v>188</v>
      </c>
      <c r="E129" s="256" t="s">
        <v>376</v>
      </c>
      <c r="F129" s="257" t="s">
        <v>377</v>
      </c>
      <c r="G129" s="258" t="s">
        <v>136</v>
      </c>
      <c r="H129" s="259">
        <v>2.1739999999999999</v>
      </c>
      <c r="I129" s="260"/>
      <c r="J129" s="261">
        <f>ROUND(I129*H129,2)</f>
        <v>0</v>
      </c>
      <c r="K129" s="262"/>
      <c r="L129" s="263"/>
      <c r="M129" s="264" t="s">
        <v>1</v>
      </c>
      <c r="N129" s="265" t="s">
        <v>39</v>
      </c>
      <c r="O129" s="90"/>
      <c r="P129" s="228">
        <f>O129*H129</f>
        <v>0</v>
      </c>
      <c r="Q129" s="228">
        <v>0.5</v>
      </c>
      <c r="R129" s="228">
        <f>Q129*H129</f>
        <v>1.087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287</v>
      </c>
      <c r="AT129" s="230" t="s">
        <v>188</v>
      </c>
      <c r="AU129" s="230" t="s">
        <v>84</v>
      </c>
      <c r="AY129" s="16" t="s">
        <v>124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82</v>
      </c>
      <c r="BK129" s="231">
        <f>ROUND(I129*H129,2)</f>
        <v>0</v>
      </c>
      <c r="BL129" s="16" t="s">
        <v>207</v>
      </c>
      <c r="BM129" s="230" t="s">
        <v>378</v>
      </c>
    </row>
    <row r="130" s="13" customFormat="1">
      <c r="A130" s="13"/>
      <c r="B130" s="232"/>
      <c r="C130" s="233"/>
      <c r="D130" s="234" t="s">
        <v>132</v>
      </c>
      <c r="E130" s="235" t="s">
        <v>1</v>
      </c>
      <c r="F130" s="236" t="s">
        <v>379</v>
      </c>
      <c r="G130" s="233"/>
      <c r="H130" s="237">
        <v>1.976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132</v>
      </c>
      <c r="AU130" s="243" t="s">
        <v>84</v>
      </c>
      <c r="AV130" s="13" t="s">
        <v>84</v>
      </c>
      <c r="AW130" s="13" t="s">
        <v>30</v>
      </c>
      <c r="AX130" s="13" t="s">
        <v>82</v>
      </c>
      <c r="AY130" s="243" t="s">
        <v>124</v>
      </c>
    </row>
    <row r="131" s="13" customFormat="1">
      <c r="A131" s="13"/>
      <c r="B131" s="232"/>
      <c r="C131" s="233"/>
      <c r="D131" s="234" t="s">
        <v>132</v>
      </c>
      <c r="E131" s="233"/>
      <c r="F131" s="236" t="s">
        <v>380</v>
      </c>
      <c r="G131" s="233"/>
      <c r="H131" s="237">
        <v>2.1739999999999999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132</v>
      </c>
      <c r="AU131" s="243" t="s">
        <v>84</v>
      </c>
      <c r="AV131" s="13" t="s">
        <v>84</v>
      </c>
      <c r="AW131" s="13" t="s">
        <v>4</v>
      </c>
      <c r="AX131" s="13" t="s">
        <v>82</v>
      </c>
      <c r="AY131" s="243" t="s">
        <v>124</v>
      </c>
    </row>
    <row r="132" s="2" customFormat="1" ht="24.15" customHeight="1">
      <c r="A132" s="37"/>
      <c r="B132" s="38"/>
      <c r="C132" s="218" t="s">
        <v>130</v>
      </c>
      <c r="D132" s="218" t="s">
        <v>126</v>
      </c>
      <c r="E132" s="219" t="s">
        <v>381</v>
      </c>
      <c r="F132" s="220" t="s">
        <v>382</v>
      </c>
      <c r="G132" s="221" t="s">
        <v>210</v>
      </c>
      <c r="H132" s="222">
        <v>406.608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39</v>
      </c>
      <c r="O132" s="90"/>
      <c r="P132" s="228">
        <f>O132*H132</f>
        <v>0</v>
      </c>
      <c r="Q132" s="228">
        <v>0.012540000000000001</v>
      </c>
      <c r="R132" s="228">
        <f>Q132*H132</f>
        <v>5.0988643200000006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207</v>
      </c>
      <c r="AT132" s="230" t="s">
        <v>126</v>
      </c>
      <c r="AU132" s="230" t="s">
        <v>84</v>
      </c>
      <c r="AY132" s="16" t="s">
        <v>124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82</v>
      </c>
      <c r="BK132" s="231">
        <f>ROUND(I132*H132,2)</f>
        <v>0</v>
      </c>
      <c r="BL132" s="16" t="s">
        <v>207</v>
      </c>
      <c r="BM132" s="230" t="s">
        <v>383</v>
      </c>
    </row>
    <row r="133" s="2" customFormat="1" ht="24.15" customHeight="1">
      <c r="A133" s="37"/>
      <c r="B133" s="38"/>
      <c r="C133" s="218" t="s">
        <v>151</v>
      </c>
      <c r="D133" s="218" t="s">
        <v>126</v>
      </c>
      <c r="E133" s="219" t="s">
        <v>384</v>
      </c>
      <c r="F133" s="220" t="s">
        <v>385</v>
      </c>
      <c r="G133" s="221" t="s">
        <v>172</v>
      </c>
      <c r="H133" s="222">
        <v>6.1859999999999999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39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207</v>
      </c>
      <c r="AT133" s="230" t="s">
        <v>126</v>
      </c>
      <c r="AU133" s="230" t="s">
        <v>84</v>
      </c>
      <c r="AY133" s="16" t="s">
        <v>124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82</v>
      </c>
      <c r="BK133" s="231">
        <f>ROUND(I133*H133,2)</f>
        <v>0</v>
      </c>
      <c r="BL133" s="16" t="s">
        <v>207</v>
      </c>
      <c r="BM133" s="230" t="s">
        <v>386</v>
      </c>
    </row>
    <row r="134" s="12" customFormat="1" ht="22.8" customHeight="1">
      <c r="A134" s="12"/>
      <c r="B134" s="202"/>
      <c r="C134" s="203"/>
      <c r="D134" s="204" t="s">
        <v>73</v>
      </c>
      <c r="E134" s="216" t="s">
        <v>387</v>
      </c>
      <c r="F134" s="216" t="s">
        <v>388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SUM(P135:P136)</f>
        <v>0</v>
      </c>
      <c r="Q134" s="210"/>
      <c r="R134" s="211">
        <f>SUM(R135:R136)</f>
        <v>0.019907519999999998</v>
      </c>
      <c r="S134" s="210"/>
      <c r="T134" s="21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84</v>
      </c>
      <c r="AT134" s="214" t="s">
        <v>73</v>
      </c>
      <c r="AU134" s="214" t="s">
        <v>82</v>
      </c>
      <c r="AY134" s="213" t="s">
        <v>124</v>
      </c>
      <c r="BK134" s="215">
        <f>SUM(BK135:BK136)</f>
        <v>0</v>
      </c>
    </row>
    <row r="135" s="2" customFormat="1" ht="24.15" customHeight="1">
      <c r="A135" s="37"/>
      <c r="B135" s="38"/>
      <c r="C135" s="218" t="s">
        <v>156</v>
      </c>
      <c r="D135" s="218" t="s">
        <v>126</v>
      </c>
      <c r="E135" s="219" t="s">
        <v>389</v>
      </c>
      <c r="F135" s="220" t="s">
        <v>390</v>
      </c>
      <c r="G135" s="221" t="s">
        <v>129</v>
      </c>
      <c r="H135" s="222">
        <v>165.89599999999999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39</v>
      </c>
      <c r="O135" s="90"/>
      <c r="P135" s="228">
        <f>O135*H135</f>
        <v>0</v>
      </c>
      <c r="Q135" s="228">
        <v>0.00012</v>
      </c>
      <c r="R135" s="228">
        <f>Q135*H135</f>
        <v>0.019907519999999998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207</v>
      </c>
      <c r="AT135" s="230" t="s">
        <v>126</v>
      </c>
      <c r="AU135" s="230" t="s">
        <v>84</v>
      </c>
      <c r="AY135" s="16" t="s">
        <v>124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82</v>
      </c>
      <c r="BK135" s="231">
        <f>ROUND(I135*H135,2)</f>
        <v>0</v>
      </c>
      <c r="BL135" s="16" t="s">
        <v>207</v>
      </c>
      <c r="BM135" s="230" t="s">
        <v>391</v>
      </c>
    </row>
    <row r="136" s="13" customFormat="1">
      <c r="A136" s="13"/>
      <c r="B136" s="232"/>
      <c r="C136" s="233"/>
      <c r="D136" s="234" t="s">
        <v>132</v>
      </c>
      <c r="E136" s="235" t="s">
        <v>1</v>
      </c>
      <c r="F136" s="236" t="s">
        <v>371</v>
      </c>
      <c r="G136" s="233"/>
      <c r="H136" s="237">
        <v>165.89599999999999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132</v>
      </c>
      <c r="AU136" s="243" t="s">
        <v>84</v>
      </c>
      <c r="AV136" s="13" t="s">
        <v>84</v>
      </c>
      <c r="AW136" s="13" t="s">
        <v>30</v>
      </c>
      <c r="AX136" s="13" t="s">
        <v>82</v>
      </c>
      <c r="AY136" s="243" t="s">
        <v>124</v>
      </c>
    </row>
    <row r="137" s="12" customFormat="1" ht="25.92" customHeight="1">
      <c r="A137" s="12"/>
      <c r="B137" s="202"/>
      <c r="C137" s="203"/>
      <c r="D137" s="204" t="s">
        <v>73</v>
      </c>
      <c r="E137" s="205" t="s">
        <v>345</v>
      </c>
      <c r="F137" s="205" t="s">
        <v>346</v>
      </c>
      <c r="G137" s="203"/>
      <c r="H137" s="203"/>
      <c r="I137" s="206"/>
      <c r="J137" s="207">
        <f>BK137</f>
        <v>0</v>
      </c>
      <c r="K137" s="203"/>
      <c r="L137" s="208"/>
      <c r="M137" s="209"/>
      <c r="N137" s="210"/>
      <c r="O137" s="210"/>
      <c r="P137" s="211">
        <f>P138+P140</f>
        <v>0</v>
      </c>
      <c r="Q137" s="210"/>
      <c r="R137" s="211">
        <f>R138+R140</f>
        <v>0</v>
      </c>
      <c r="S137" s="210"/>
      <c r="T137" s="212">
        <f>T138+T140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151</v>
      </c>
      <c r="AT137" s="214" t="s">
        <v>73</v>
      </c>
      <c r="AU137" s="214" t="s">
        <v>74</v>
      </c>
      <c r="AY137" s="213" t="s">
        <v>124</v>
      </c>
      <c r="BK137" s="215">
        <f>BK138+BK140</f>
        <v>0</v>
      </c>
    </row>
    <row r="138" s="12" customFormat="1" ht="22.8" customHeight="1">
      <c r="A138" s="12"/>
      <c r="B138" s="202"/>
      <c r="C138" s="203"/>
      <c r="D138" s="204" t="s">
        <v>73</v>
      </c>
      <c r="E138" s="216" t="s">
        <v>347</v>
      </c>
      <c r="F138" s="216" t="s">
        <v>348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P139</f>
        <v>0</v>
      </c>
      <c r="Q138" s="210"/>
      <c r="R138" s="211">
        <f>R139</f>
        <v>0</v>
      </c>
      <c r="S138" s="210"/>
      <c r="T138" s="212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151</v>
      </c>
      <c r="AT138" s="214" t="s">
        <v>73</v>
      </c>
      <c r="AU138" s="214" t="s">
        <v>82</v>
      </c>
      <c r="AY138" s="213" t="s">
        <v>124</v>
      </c>
      <c r="BK138" s="215">
        <f>BK139</f>
        <v>0</v>
      </c>
    </row>
    <row r="139" s="2" customFormat="1" ht="16.5" customHeight="1">
      <c r="A139" s="37"/>
      <c r="B139" s="38"/>
      <c r="C139" s="218" t="s">
        <v>160</v>
      </c>
      <c r="D139" s="218" t="s">
        <v>126</v>
      </c>
      <c r="E139" s="219" t="s">
        <v>350</v>
      </c>
      <c r="F139" s="220" t="s">
        <v>348</v>
      </c>
      <c r="G139" s="221" t="s">
        <v>351</v>
      </c>
      <c r="H139" s="222">
        <v>1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39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352</v>
      </c>
      <c r="AT139" s="230" t="s">
        <v>126</v>
      </c>
      <c r="AU139" s="230" t="s">
        <v>84</v>
      </c>
      <c r="AY139" s="16" t="s">
        <v>124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82</v>
      </c>
      <c r="BK139" s="231">
        <f>ROUND(I139*H139,2)</f>
        <v>0</v>
      </c>
      <c r="BL139" s="16" t="s">
        <v>352</v>
      </c>
      <c r="BM139" s="230" t="s">
        <v>392</v>
      </c>
    </row>
    <row r="140" s="12" customFormat="1" ht="22.8" customHeight="1">
      <c r="A140" s="12"/>
      <c r="B140" s="202"/>
      <c r="C140" s="203"/>
      <c r="D140" s="204" t="s">
        <v>73</v>
      </c>
      <c r="E140" s="216" t="s">
        <v>354</v>
      </c>
      <c r="F140" s="216" t="s">
        <v>355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P141</f>
        <v>0</v>
      </c>
      <c r="Q140" s="210"/>
      <c r="R140" s="211">
        <f>R141</f>
        <v>0</v>
      </c>
      <c r="S140" s="210"/>
      <c r="T140" s="21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151</v>
      </c>
      <c r="AT140" s="214" t="s">
        <v>73</v>
      </c>
      <c r="AU140" s="214" t="s">
        <v>82</v>
      </c>
      <c r="AY140" s="213" t="s">
        <v>124</v>
      </c>
      <c r="BK140" s="215">
        <f>BK141</f>
        <v>0</v>
      </c>
    </row>
    <row r="141" s="2" customFormat="1" ht="16.5" customHeight="1">
      <c r="A141" s="37"/>
      <c r="B141" s="38"/>
      <c r="C141" s="218" t="s">
        <v>165</v>
      </c>
      <c r="D141" s="218" t="s">
        <v>126</v>
      </c>
      <c r="E141" s="219" t="s">
        <v>357</v>
      </c>
      <c r="F141" s="220" t="s">
        <v>358</v>
      </c>
      <c r="G141" s="221" t="s">
        <v>351</v>
      </c>
      <c r="H141" s="222">
        <v>1</v>
      </c>
      <c r="I141" s="223"/>
      <c r="J141" s="224">
        <f>ROUND(I141*H141,2)</f>
        <v>0</v>
      </c>
      <c r="K141" s="225"/>
      <c r="L141" s="43"/>
      <c r="M141" s="266" t="s">
        <v>1</v>
      </c>
      <c r="N141" s="267" t="s">
        <v>39</v>
      </c>
      <c r="O141" s="268"/>
      <c r="P141" s="269">
        <f>O141*H141</f>
        <v>0</v>
      </c>
      <c r="Q141" s="269">
        <v>0</v>
      </c>
      <c r="R141" s="269">
        <f>Q141*H141</f>
        <v>0</v>
      </c>
      <c r="S141" s="269">
        <v>0</v>
      </c>
      <c r="T141" s="27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352</v>
      </c>
      <c r="AT141" s="230" t="s">
        <v>126</v>
      </c>
      <c r="AU141" s="230" t="s">
        <v>84</v>
      </c>
      <c r="AY141" s="16" t="s">
        <v>124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82</v>
      </c>
      <c r="BK141" s="231">
        <f>ROUND(I141*H141,2)</f>
        <v>0</v>
      </c>
      <c r="BL141" s="16" t="s">
        <v>352</v>
      </c>
      <c r="BM141" s="230" t="s">
        <v>393</v>
      </c>
    </row>
    <row r="142" s="2" customFormat="1" ht="6.96" customHeight="1">
      <c r="A142" s="37"/>
      <c r="B142" s="65"/>
      <c r="C142" s="66"/>
      <c r="D142" s="66"/>
      <c r="E142" s="66"/>
      <c r="F142" s="66"/>
      <c r="G142" s="66"/>
      <c r="H142" s="66"/>
      <c r="I142" s="66"/>
      <c r="J142" s="66"/>
      <c r="K142" s="66"/>
      <c r="L142" s="43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</sheetData>
  <sheetProtection sheet="1" autoFilter="0" formatColumns="0" formatRows="0" objects="1" scenarios="1" spinCount="100000" saltValue="mr9BwGzhNEeKUDPfKTVfyAq4p+OrPjQ3YbGzLN+sx5rG/wJCIODU6w2wljG0V+SxwMSuotJhY3li06grHxwN1Q==" hashValue="mGP7R2yLYuHmYW1s8K0AZUIrMm3SFEBTWmxD0yxzeVKCBuOmzMx9fCexdKS6YpZdkG1QgLXv7S2gEidDX2V5Sg==" algorithmName="SHA-512" password="CC35"/>
  <autoFilter ref="C121:K14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DESKTOP-A7T9QKF\Laci</dc:creator>
  <cp:lastModifiedBy>DESKTOP-A7T9QKF\Laci</cp:lastModifiedBy>
  <dcterms:created xsi:type="dcterms:W3CDTF">2025-01-21T20:11:43Z</dcterms:created>
  <dcterms:modified xsi:type="dcterms:W3CDTF">2025-01-21T20:11:46Z</dcterms:modified>
</cp:coreProperties>
</file>