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aci\Documents\PROJEKTY\ČESKÝ TRÁVNÍK\24-09-02_UMT Horní Slatina\ROZPOČET\"/>
    </mc:Choice>
  </mc:AlternateContent>
  <bookViews>
    <workbookView xWindow="0" yWindow="0" windowWidth="0" windowHeight="0"/>
  </bookViews>
  <sheets>
    <sheet name="Rekapitulace stavby" sheetId="1" r:id="rId1"/>
    <sheet name="01 - HŘIŠTĚ BEZ DŘEVĚNÉHO..." sheetId="2" r:id="rId2"/>
    <sheet name="02 - DŘEVĚNÉ HRAZE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HŘIŠTĚ BEZ DŘEVĚNÉHO...'!$C$128:$K$220</definedName>
    <definedName name="_xlnm.Print_Area" localSheetId="1">'01 - HŘIŠTĚ BEZ DŘEVĚNÉHO...'!$C$4:$J$76,'01 - HŘIŠTĚ BEZ DŘEVĚNÉHO...'!$C$82:$J$110,'01 - HŘIŠTĚ BEZ DŘEVĚNÉHO...'!$C$116:$J$220</definedName>
    <definedName name="_xlnm.Print_Titles" localSheetId="1">'01 - HŘIŠTĚ BEZ DŘEVĚNÉHO...'!$128:$128</definedName>
    <definedName name="_xlnm._FilterDatabase" localSheetId="2" hidden="1">'02 - DŘEVĚNÉ HRAZENÍ'!$C$121:$K$141</definedName>
    <definedName name="_xlnm.Print_Area" localSheetId="2">'02 - DŘEVĚNÉ HRAZENÍ'!$C$4:$J$76,'02 - DŘEVĚNÉ HRAZENÍ'!$C$82:$J$103,'02 - DŘEVĚNÉ HRAZENÍ'!$C$109:$J$141</definedName>
    <definedName name="_xlnm.Print_Titles" localSheetId="2">'02 - DŘEVĚNÉ HRAZENÍ'!$121:$121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1"/>
  <c r="BH141"/>
  <c r="BG141"/>
  <c r="BF141"/>
  <c r="T141"/>
  <c r="T140"/>
  <c r="R141"/>
  <c r="R140"/>
  <c r="P141"/>
  <c r="P140"/>
  <c r="BI139"/>
  <c r="BH139"/>
  <c r="BG139"/>
  <c r="BF139"/>
  <c r="T139"/>
  <c r="T138"/>
  <c r="T137"/>
  <c r="R139"/>
  <c r="R138"/>
  <c r="R137"/>
  <c r="P139"/>
  <c r="P138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2"/>
  <c r="F89"/>
  <c r="E87"/>
  <c r="J21"/>
  <c r="E21"/>
  <c r="J118"/>
  <c r="J20"/>
  <c r="J18"/>
  <c r="E18"/>
  <c r="F92"/>
  <c r="J17"/>
  <c r="J15"/>
  <c r="E15"/>
  <c r="F118"/>
  <c r="J14"/>
  <c r="J12"/>
  <c r="J116"/>
  <c r="E7"/>
  <c r="E85"/>
  <c i="2" r="J37"/>
  <c r="J36"/>
  <c i="1" r="AY95"/>
  <c i="2" r="J35"/>
  <c i="1" r="AX95"/>
  <c i="2" r="BI220"/>
  <c r="BH220"/>
  <c r="BG220"/>
  <c r="BF220"/>
  <c r="T220"/>
  <c r="T219"/>
  <c r="R220"/>
  <c r="R219"/>
  <c r="P220"/>
  <c r="P219"/>
  <c r="BI218"/>
  <c r="BH218"/>
  <c r="BG218"/>
  <c r="BF218"/>
  <c r="T218"/>
  <c r="T217"/>
  <c r="T216"/>
  <c r="R218"/>
  <c r="R217"/>
  <c r="R216"/>
  <c r="P218"/>
  <c r="P217"/>
  <c r="P216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3"/>
  <c r="E121"/>
  <c r="J92"/>
  <c r="F89"/>
  <c r="E87"/>
  <c r="J21"/>
  <c r="E21"/>
  <c r="J125"/>
  <c r="J20"/>
  <c r="J18"/>
  <c r="E18"/>
  <c r="F126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176"/>
  <c r="BK149"/>
  <c r="BK184"/>
  <c r="J147"/>
  <c r="BK195"/>
  <c r="BK160"/>
  <c r="J144"/>
  <c r="BK152"/>
  <c r="J171"/>
  <c r="BK164"/>
  <c i="3" r="J135"/>
  <c r="BK127"/>
  <c i="2" r="J181"/>
  <c r="BK207"/>
  <c r="BK169"/>
  <c r="J212"/>
  <c r="J184"/>
  <c r="J152"/>
  <c r="J207"/>
  <c r="J195"/>
  <c r="J208"/>
  <c r="BK162"/>
  <c r="BK147"/>
  <c i="3" r="J127"/>
  <c r="J132"/>
  <c i="2" r="BK218"/>
  <c r="J166"/>
  <c r="BK132"/>
  <c r="J188"/>
  <c r="J149"/>
  <c r="J204"/>
  <c r="J167"/>
  <c r="J209"/>
  <c r="BK167"/>
  <c r="BK191"/>
  <c r="J132"/>
  <c i="3" r="J139"/>
  <c r="BK139"/>
  <c i="2" r="J202"/>
  <c r="J162"/>
  <c r="J150"/>
  <c r="BK136"/>
  <c r="J178"/>
  <c r="BK212"/>
  <c r="BK208"/>
  <c r="J156"/>
  <c r="J136"/>
  <c r="J220"/>
  <c i="3" r="J133"/>
  <c r="BK141"/>
  <c r="BK125"/>
  <c i="2" r="BK210"/>
  <c r="J164"/>
  <c r="BK202"/>
  <c r="BK165"/>
  <c r="J206"/>
  <c r="BK172"/>
  <c r="J140"/>
  <c r="BK204"/>
  <c r="J210"/>
  <c r="BK166"/>
  <c r="J146"/>
  <c i="3" r="J129"/>
  <c i="2" r="BK206"/>
  <c r="J172"/>
  <c r="J198"/>
  <c r="BK140"/>
  <c r="J174"/>
  <c r="BK134"/>
  <c r="J165"/>
  <c r="BK171"/>
  <c r="BK181"/>
  <c r="BK144"/>
  <c i="3" r="J125"/>
  <c r="BK129"/>
  <c i="2" r="BK220"/>
  <c r="BK174"/>
  <c i="1" r="AS94"/>
  <c i="2" r="J191"/>
  <c r="J153"/>
  <c r="BK198"/>
  <c r="BK146"/>
  <c r="J160"/>
  <c r="J134"/>
  <c i="3" r="BK132"/>
  <c i="2" r="BK188"/>
  <c r="J218"/>
  <c r="BK156"/>
  <c r="BK209"/>
  <c r="BK150"/>
  <c r="J169"/>
  <c r="BK178"/>
  <c r="J176"/>
  <c r="BK153"/>
  <c i="3" r="J141"/>
  <c r="BK133"/>
  <c r="BK135"/>
  <c i="2" l="1" r="T131"/>
  <c r="T155"/>
  <c r="T183"/>
  <c r="BK131"/>
  <c r="J131"/>
  <c r="J98"/>
  <c r="R155"/>
  <c r="P183"/>
  <c r="P168"/>
  <c r="P190"/>
  <c r="P131"/>
  <c r="T168"/>
  <c r="BK183"/>
  <c r="J183"/>
  <c r="J102"/>
  <c r="R131"/>
  <c r="R168"/>
  <c r="BK190"/>
  <c r="J190"/>
  <c r="J103"/>
  <c i="3" r="BK124"/>
  <c i="2" r="P155"/>
  <c r="R190"/>
  <c i="3" r="R124"/>
  <c r="R123"/>
  <c r="R122"/>
  <c i="2" r="BK155"/>
  <c r="J155"/>
  <c r="J99"/>
  <c r="T190"/>
  <c i="3" r="P124"/>
  <c r="P123"/>
  <c r="P122"/>
  <c i="1" r="AU96"/>
  <c i="2" r="BK168"/>
  <c r="J168"/>
  <c r="J100"/>
  <c r="R183"/>
  <c i="3" r="T124"/>
  <c r="T123"/>
  <c r="T122"/>
  <c i="2" r="BK201"/>
  <c r="J201"/>
  <c r="J104"/>
  <c r="BK219"/>
  <c r="J219"/>
  <c r="J109"/>
  <c r="BK211"/>
  <c r="J211"/>
  <c r="J106"/>
  <c r="BK217"/>
  <c r="BK216"/>
  <c r="J216"/>
  <c r="J107"/>
  <c i="3" r="BK134"/>
  <c r="J134"/>
  <c r="J99"/>
  <c i="2" r="BK180"/>
  <c r="J180"/>
  <c r="J101"/>
  <c i="3" r="BK140"/>
  <c r="J140"/>
  <c r="J102"/>
  <c r="BK138"/>
  <c r="BK137"/>
  <c r="J137"/>
  <c r="J100"/>
  <c r="F91"/>
  <c r="F119"/>
  <c i="2" r="J217"/>
  <c r="J108"/>
  <c i="3" r="J89"/>
  <c r="BE129"/>
  <c r="E112"/>
  <c r="BE125"/>
  <c r="BE127"/>
  <c r="BE132"/>
  <c r="BE139"/>
  <c r="BE141"/>
  <c r="BE135"/>
  <c r="J91"/>
  <c r="BE133"/>
  <c i="2" r="E119"/>
  <c r="F125"/>
  <c r="BE140"/>
  <c r="BE152"/>
  <c r="F92"/>
  <c r="BE147"/>
  <c r="BE150"/>
  <c r="BE169"/>
  <c r="BE174"/>
  <c r="BE198"/>
  <c r="BE202"/>
  <c r="BE136"/>
  <c r="BE149"/>
  <c r="BE153"/>
  <c r="BE172"/>
  <c r="BE176"/>
  <c r="BE191"/>
  <c r="BE209"/>
  <c r="BE210"/>
  <c r="J91"/>
  <c r="BE132"/>
  <c r="BE134"/>
  <c r="BE156"/>
  <c r="BE160"/>
  <c r="BE162"/>
  <c r="BE164"/>
  <c r="BE166"/>
  <c r="BE167"/>
  <c r="BE171"/>
  <c r="BE184"/>
  <c r="BE188"/>
  <c r="BE195"/>
  <c r="BE204"/>
  <c r="BE206"/>
  <c r="BE207"/>
  <c r="BE208"/>
  <c r="BE218"/>
  <c r="J123"/>
  <c r="BE146"/>
  <c r="BE181"/>
  <c r="BE144"/>
  <c r="BE165"/>
  <c r="BE178"/>
  <c r="BE212"/>
  <c r="BE220"/>
  <c r="F37"/>
  <c i="1" r="BD95"/>
  <c i="2" r="F34"/>
  <c i="1" r="BA95"/>
  <c i="3" r="F34"/>
  <c i="1" r="BA96"/>
  <c i="3" r="F37"/>
  <c i="1" r="BD96"/>
  <c i="2" r="F35"/>
  <c i="1" r="BB95"/>
  <c i="2" r="F36"/>
  <c i="1" r="BC95"/>
  <c i="3" r="F35"/>
  <c i="1" r="BB96"/>
  <c i="3" r="J34"/>
  <c i="1" r="AW96"/>
  <c i="3" r="F36"/>
  <c i="1" r="BC96"/>
  <c i="2" r="J34"/>
  <c i="1" r="AW95"/>
  <c i="3" l="1" r="BK123"/>
  <c r="J123"/>
  <c r="J97"/>
  <c i="2" r="R130"/>
  <c r="R129"/>
  <c r="P130"/>
  <c r="P129"/>
  <c i="1" r="AU95"/>
  <c i="2" r="T130"/>
  <c r="T129"/>
  <c r="BK203"/>
  <c r="J203"/>
  <c r="J105"/>
  <c r="BK130"/>
  <c r="J130"/>
  <c r="J97"/>
  <c i="3" r="J124"/>
  <c r="J98"/>
  <c r="J138"/>
  <c r="J101"/>
  <c i="2" r="BK129"/>
  <c r="J129"/>
  <c r="J96"/>
  <c i="1" r="AU94"/>
  <c i="2" r="F33"/>
  <c i="1" r="AZ95"/>
  <c r="BA94"/>
  <c r="W30"/>
  <c r="BB94"/>
  <c r="W31"/>
  <c r="BC94"/>
  <c r="AY94"/>
  <c i="3" r="J33"/>
  <c i="1" r="AV96"/>
  <c r="AT96"/>
  <c r="BD94"/>
  <c r="W33"/>
  <c i="2" r="J33"/>
  <c i="1" r="AV95"/>
  <c r="AT95"/>
  <c i="3" r="F33"/>
  <c i="1" r="AZ96"/>
  <c i="3" l="1" r="BK122"/>
  <c r="J122"/>
  <c r="J96"/>
  <c i="1" r="AZ94"/>
  <c r="AV94"/>
  <c r="AK29"/>
  <c r="AX94"/>
  <c r="W32"/>
  <c r="AW94"/>
  <c r="AK30"/>
  <c i="2" r="J30"/>
  <c i="1" r="AG95"/>
  <c i="2" l="1" r="J39"/>
  <c i="1" r="AN95"/>
  <c i="3" r="J30"/>
  <c i="1" r="AG96"/>
  <c r="W29"/>
  <c r="AT94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<sst xmlns="http://schemas.openxmlformats.org/spreadsheetml/2006/main">
  <si>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</si>
  <si>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</si>
  <si>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</si>
  <si>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</si>
  <si>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</si>
  <si>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{ef0679b5-61c4-4d3d-a04c-517830f87bb8}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</si>
  <si>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</si>
  <si>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</si>
  <si>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</si>
  <si>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</si>
  <si>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</si>
  <si>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</si>
  <si>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</si>
  <si>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</si>
  <si>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CT24-09-02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</si>
  <si>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</si>
  <si>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</si>
  <si>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sportoviště z UMT Horní Slatina</t>
  </si>
  <si>
    <t>KSO:</t>
  </si>
  <si>
    <t>CC-CZ:</t>
  </si>
  <si>
    <t>Místo:</t>
  </si>
  <si>
    <t xml:space="preserve"> </t>
  </si>
  <si>
    <t>Datum:</t>
  </si>
  <si>
    <t>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</si>
  <si>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</si>
  <si>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</si>
  <si>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</si>
  <si>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</si>
  <si>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</si>
  <si>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</si>
  <si>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</si>
  <si>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</si>
  <si>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lacko.ondrej@seznam.cz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</si>
  <si>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</si>
  <si>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</si>
  <si>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</si>
  <si>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</si>
  <si>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</si>
  <si>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</si>
  <si>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</si>
  <si>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</si>
  <si>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</si>
  <si>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</si>
  <si>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</si>
  <si>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</si>
  <si>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</si>
  <si>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</si>
  <si>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</si>
  <si>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</si>
  <si>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</si>
  <si>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</si>
  <si>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</si>
  <si>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</si>
  <si>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</si>
  <si>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</si>
  <si>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</si>
  <si>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</si>
  <si>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</si>
  <si>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</si>
  <si>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</si>
  <si>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</si>
  <si>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</si>
  <si>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</si>
  <si>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</si>
  <si>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</si>
  <si>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</si>
  <si>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</si>
  <si>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</si>
  <si>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</si>
  <si>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</si>
  <si>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</si>
  <si>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</si>
  <si>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</si>
  <si>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</si>
  <si>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</si>
  <si>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</si>
  <si>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</si>
  <si>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</si>
  <si>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</si>
  <si>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</si>
  <si>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HŘIŠTĚ BEZ DŘEVĚNÉHO HRAZENÍ</t>
  </si>
  <si>
    <t>STA</t>
  </si>
  <si>
    <t>1</t>
  </si>
  <si>
    <t>{91ca2df4-0450-494b-83c4-c4c35240b79f}</t>
  </si>
  <si>
    <t>2</t>
  </si>
  <si>
    <t>02</t>
  </si>
  <si>
    <t>DŘEVĚNÉ HRAZENÍ</t>
  </si>
  <si>
    <t>{06921c5d-209b-4cdb-805b-53dfbd8180f4}</t>
  </si>
  <si>
    <t>KRYCÍ LIST SOUPISU PRACÍ</t>
  </si>
  <si>
    <t>Objekt:</t>
  </si>
  <si>
    <t>01 - HŘIŠTĚ BEZ DŘEVĚNÉHO HRAZENÍ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</si>
  <si>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</si>
  <si>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</si>
  <si>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</si>
  <si>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</si>
  <si>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</si>
  <si>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</si>
  <si>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</si>
  <si>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</si>
  <si>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</si>
  <si>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</si>
  <si>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</si>
  <si>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</si>
  <si>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</si>
  <si>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OST - Ostatní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</si>
  <si>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</si>
  <si>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</si>
  <si>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</si>
  <si>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</si>
  <si>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</si>
  <si>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</si>
  <si>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</si>
  <si>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</si>
  <si>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</si>
  <si>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</si>
  <si>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</si>
  <si>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</si>
  <si>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</si>
  <si>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</si>
  <si>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</si>
  <si>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</si>
  <si>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</si>
  <si>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</si>
  <si>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</si>
  <si>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</si>
  <si>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</si>
  <si>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</si>
  <si>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</si>
  <si>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</si>
  <si>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</si>
  <si>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</si>
  <si>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-2058035897</t>
  </si>
  <si>
    <t>VV</t>
  </si>
  <si>
    <t>17,96*0,63*2+4,46*1,26*2+31,6*0,63*2"pro okap.chodníček</t>
  </si>
  <si>
    <t>122251104</t>
  </si>
  <si>
    <t>Odkopávky a prokopávky nezapažené v hornině třídy těžitelnosti I skupiny 3 objem do 500 m3 strojně</t>
  </si>
  <si>
    <t>m3</t>
  </si>
  <si>
    <t>262083045</t>
  </si>
  <si>
    <t>4,46*1,26*2*0,21"zpevněná plocha v brankách</t>
  </si>
  <si>
    <t>3</t>
  </si>
  <si>
    <t>132251103</t>
  </si>
  <si>
    <t>Hloubení rýh nezapažených š do 800 mm v hornině třídy těžitelnosti I skupiny 3 objem do 100 m3 strojně</t>
  </si>
  <si>
    <t>-211285016</t>
  </si>
  <si>
    <t>(31,6*2+6,75*4+3,2*2+1,26*2)*0,3*0,3"pro obrubníky</t>
  </si>
  <si>
    <t>(32,9*2+6,74*4+4,48*2+1,26*2)*0,3*0,3</t>
  </si>
  <si>
    <t>Součet</t>
  </si>
  <si>
    <t>133251101</t>
  </si>
  <si>
    <t>Hloubení šachet nezapažených v hornině třídy těžitelnosti I skupiny 3 objem do 20 m3</t>
  </si>
  <si>
    <t>-563116681</t>
  </si>
  <si>
    <t>0,4*0,4*0,9*36"sloupky</t>
  </si>
  <si>
    <t>0,4*0,4*0,9*12"vzpěry</t>
  </si>
  <si>
    <t>5</t>
  </si>
  <si>
    <t>162251101</t>
  </si>
  <si>
    <t>Vodorovné přemístění do 20 m výkopku/sypaniny z horniny třídy těžitelnosti I skupiny 1 až 3</t>
  </si>
  <si>
    <t>-112028702</t>
  </si>
  <si>
    <t>73,685*0,2+2,36+18,303+6,912</t>
  </si>
  <si>
    <t>6</t>
  </si>
  <si>
    <t>162751117</t>
  </si>
  <si>
    <t>Vodorovné přemístění přes 9 000 do 10000 m výkopku/sypaniny z horniny třídy těžitelnosti I skupiny 1 až 3</t>
  </si>
  <si>
    <t>761011131</t>
  </si>
  <si>
    <t>7</t>
  </si>
  <si>
    <t>162751119</t>
  </si>
  <si>
    <t>Příplatek k vodorovnému přemístění výkopku/sypaniny z horniny třídy těžitelnosti I skupiny 1 až 3 ZKD 1000 m přes 10000 m</t>
  </si>
  <si>
    <t>-877297867</t>
  </si>
  <si>
    <t>42,312*37 'Přepočtené koeficientem množství</t>
  </si>
  <si>
    <t>8</t>
  </si>
  <si>
    <t>167151101</t>
  </si>
  <si>
    <t>Nakládání výkopku z hornin třídy těžitelnosti I skupiny 1 až 3 do 100 m3</t>
  </si>
  <si>
    <t>1522188734</t>
  </si>
  <si>
    <t>9</t>
  </si>
  <si>
    <t>171201231</t>
  </si>
  <si>
    <t>Poplatek za uložení zeminy a kamení na recyklační skládce (skládkovné) kód odpadu 17 05 04</t>
  </si>
  <si>
    <t>t</t>
  </si>
  <si>
    <t>-1020930133</t>
  </si>
  <si>
    <t>42,312*1,8 'Přepočtené koeficientem množství</t>
  </si>
  <si>
    <t>10</t>
  </si>
  <si>
    <t>171251201</t>
  </si>
  <si>
    <t>Uložení sypaniny na skládky nebo meziskládky</t>
  </si>
  <si>
    <t>585743505</t>
  </si>
  <si>
    <t>11</t>
  </si>
  <si>
    <t>181951112</t>
  </si>
  <si>
    <t>Úprava pláně v hornině třídy těžitelnosti I skupiny 1 až 3 se zhutněním strojně</t>
  </si>
  <si>
    <t>-458269057</t>
  </si>
  <si>
    <t>4,46*1,26*2*2"zpevněná plocha v brankách</t>
  </si>
  <si>
    <t>Svislé a kompletní konstrukce</t>
  </si>
  <si>
    <t>338171123-R</t>
  </si>
  <si>
    <t>Osazování sloupků a vzpěr plotových ocelových se zabetonováním</t>
  </si>
  <si>
    <t>kus</t>
  </si>
  <si>
    <t>-673551614</t>
  </si>
  <si>
    <t>44"sloupky</t>
  </si>
  <si>
    <t>12"vzpěry</t>
  </si>
  <si>
    <t>13</t>
  </si>
  <si>
    <t>M</t>
  </si>
  <si>
    <t>14011050</t>
  </si>
  <si>
    <t>trubka ocelová bezešvá hladká jakost 11 353 76x3,2mm</t>
  </si>
  <si>
    <t>m</t>
  </si>
  <si>
    <t>1777293519</t>
  </si>
  <si>
    <t>44*4,9"sloupky</t>
  </si>
  <si>
    <t>14</t>
  </si>
  <si>
    <t>14011024</t>
  </si>
  <si>
    <t>trubka ocelová bezešvá hladká jakost 11 353 48,3x2,6mm</t>
  </si>
  <si>
    <t>-619874929</t>
  </si>
  <si>
    <t>12*6"vzpěry</t>
  </si>
  <si>
    <t>15</t>
  </si>
  <si>
    <t>348101220</t>
  </si>
  <si>
    <t>Osazení vrat nebo vrátek k oplocení na ocelové sloupky pl přes 2 do 4 m2</t>
  </si>
  <si>
    <t>-134828618</t>
  </si>
  <si>
    <t>16</t>
  </si>
  <si>
    <t>55342335-R</t>
  </si>
  <si>
    <t>branka plotová jednokřídlá Pz s PVC vrstvou 1000x2200mm,zámek</t>
  </si>
  <si>
    <t>1900190730</t>
  </si>
  <si>
    <t>17</t>
  </si>
  <si>
    <t>348101230</t>
  </si>
  <si>
    <t>Osazení vrat nebo vrátek k oplocení na ocelové sloupky pl přes 4 do 6 m2</t>
  </si>
  <si>
    <t>-1513969103</t>
  </si>
  <si>
    <t>18</t>
  </si>
  <si>
    <t>55342360-R</t>
  </si>
  <si>
    <t>brána plotová dvoukřídlá Pz s PVC vrstvou 2000x2200mm,zámek</t>
  </si>
  <si>
    <t>1319511361</t>
  </si>
  <si>
    <t>Komunikace pozemní</t>
  </si>
  <si>
    <t>19</t>
  </si>
  <si>
    <t>564871016</t>
  </si>
  <si>
    <t>Podklad ze štěrkodrtě ŠD plochy do 100 m2 tl 300 mm</t>
  </si>
  <si>
    <t>-2114259312</t>
  </si>
  <si>
    <t>4,46*1,26*2"zpevněná plocha v brankách</t>
  </si>
  <si>
    <t>20</t>
  </si>
  <si>
    <t>565155101</t>
  </si>
  <si>
    <t>Asfaltový beton vrstva podkladní ACP 16 (obalované kamenivo OKS) tl 70 mm š do 1,5 m</t>
  </si>
  <si>
    <t>-1082609644</t>
  </si>
  <si>
    <t>573211111</t>
  </si>
  <si>
    <t>Postřik živičný spojovací z asfaltu v množství 0,60 kg/m2</t>
  </si>
  <si>
    <t>-480371198</t>
  </si>
  <si>
    <t>16,7*31,6+11,239"oprava podkladní plochy</t>
  </si>
  <si>
    <t>22</t>
  </si>
  <si>
    <t>577134111</t>
  </si>
  <si>
    <t>Asfaltový beton vrstva obrusná ACO 11+ (ABS) tř. I tl 40 mm š do 3 m z nemodifikovaného asfaltu</t>
  </si>
  <si>
    <t>-2135389636</t>
  </si>
  <si>
    <t>23</t>
  </si>
  <si>
    <t>589141111</t>
  </si>
  <si>
    <t>Umělý trávník pro multisport z fibrilovaných vláken výška vlasu do 25 mm zásyp písek</t>
  </si>
  <si>
    <t>1677147055</t>
  </si>
  <si>
    <t>16,7*31,6+11,239"hrací plocha</t>
  </si>
  <si>
    <t>24</t>
  </si>
  <si>
    <t>589811111</t>
  </si>
  <si>
    <t>Vodorovné značení (lajnování) hřišť pro tenis a multisport š 5 cm</t>
  </si>
  <si>
    <t>400901546</t>
  </si>
  <si>
    <t>18,9*2+3,2*2+16,7+22+10,97*2+23,77*4+8,17*2+12,9+9*4+18*2</t>
  </si>
  <si>
    <t>Úpravy povrchů, podlahy a osazování výplní</t>
  </si>
  <si>
    <t>25</t>
  </si>
  <si>
    <t>637121112</t>
  </si>
  <si>
    <t>Okapový chodník z kačírku tl 150 mm s udusáním</t>
  </si>
  <si>
    <t>-1272632478</t>
  </si>
  <si>
    <t>32,8*0,5*2+6,75*0,5*4+1,26*0,5*4+3,36*0,5*2</t>
  </si>
  <si>
    <t>Trubní vedení</t>
  </si>
  <si>
    <t>26</t>
  </si>
  <si>
    <t>871313122</t>
  </si>
  <si>
    <t>Montáž kanalizačního potrubí hladkého plnostěnného SN 10 z PVC-U DN 160</t>
  </si>
  <si>
    <t>-981939710</t>
  </si>
  <si>
    <t>36*0,9"sloupky</t>
  </si>
  <si>
    <t>12*0,9"vzpěry</t>
  </si>
  <si>
    <t>27</t>
  </si>
  <si>
    <t>28611173</t>
  </si>
  <si>
    <t>trubka kanalizační PVC-U plnostěnná jednovrstvá DN 160x1000mm SN10</t>
  </si>
  <si>
    <t>836089541</t>
  </si>
  <si>
    <t>43,2*1,03 'Přepočtené koeficientem množství</t>
  </si>
  <si>
    <t>Ostatní konstrukce a práce, bourání</t>
  </si>
  <si>
    <t>28</t>
  </si>
  <si>
    <t>916231213</t>
  </si>
  <si>
    <t>Osazení chodníkového obrubníku betonového stojatého s boční opěrou do lože z betonu prostého</t>
  </si>
  <si>
    <t>-1737404840</t>
  </si>
  <si>
    <t>32,9*2+6,74*4+1,26*4+4,48*2"tl.50</t>
  </si>
  <si>
    <t>31,76*2+6,75*4+1,26*4+3,36*2"tl.80</t>
  </si>
  <si>
    <t>29</t>
  </si>
  <si>
    <t>59217016</t>
  </si>
  <si>
    <t>obrubník betonový chodníkový 1000x80x250mm</t>
  </si>
  <si>
    <t>-2016353642</t>
  </si>
  <si>
    <t>102,28*1,1 'Přepočtené koeficientem množství</t>
  </si>
  <si>
    <t>30</t>
  </si>
  <si>
    <t>59217060</t>
  </si>
  <si>
    <t>obrubník parkový betonový 1000x50x200mm přírodní</t>
  </si>
  <si>
    <t>-731381481</t>
  </si>
  <si>
    <t>106,76*1,1 'Přepočtené koeficientem množství</t>
  </si>
  <si>
    <t>998</t>
  </si>
  <si>
    <t>Přesun hmot</t>
  </si>
  <si>
    <t>31</t>
  </si>
  <si>
    <t>998222012</t>
  </si>
  <si>
    <t>Přesun hmot pro tělovýchovné plochy</t>
  </si>
  <si>
    <t>1922399111</t>
  </si>
  <si>
    <t>OST</t>
  </si>
  <si>
    <t>Ostatní</t>
  </si>
  <si>
    <t>32</t>
  </si>
  <si>
    <t>ost001</t>
  </si>
  <si>
    <t>D+M síť ochranná z PP, oko 45/45/3mm, vč.kotvícího materiálu</t>
  </si>
  <si>
    <t>512</t>
  </si>
  <si>
    <t>-150391907</t>
  </si>
  <si>
    <t>31,7*4,1*2+6,75*4,1*4+1,26*2,18*4+3,28*2,18*2+3,28*1,26*2</t>
  </si>
  <si>
    <t>33</t>
  </si>
  <si>
    <t>ost004</t>
  </si>
  <si>
    <t>D+M branky Al 3x2m vč.sítě</t>
  </si>
  <si>
    <t>330959610</t>
  </si>
  <si>
    <t>34</t>
  </si>
  <si>
    <t>ost005</t>
  </si>
  <si>
    <t>D+M Fe konstrukce na basketbal vč.povrch.úpravy (deska,koš,sloup,kotvení,síťka)</t>
  </si>
  <si>
    <t>-1029819715</t>
  </si>
  <si>
    <t>35</t>
  </si>
  <si>
    <t>ost006</t>
  </si>
  <si>
    <t>D+M sada volejbalová (sloupky,síť)</t>
  </si>
  <si>
    <t>sada</t>
  </si>
  <si>
    <t>-748231568</t>
  </si>
  <si>
    <t>36</t>
  </si>
  <si>
    <t>ost007</t>
  </si>
  <si>
    <t>D+M sada na tenis (sloupky,síť,single tyče,závaží)</t>
  </si>
  <si>
    <t>-95163919</t>
  </si>
  <si>
    <t>37</t>
  </si>
  <si>
    <t>ost008</t>
  </si>
  <si>
    <t>Nohejbalová síť</t>
  </si>
  <si>
    <t>-1864156277</t>
  </si>
  <si>
    <t>789</t>
  </si>
  <si>
    <t>Povrchové úpravy ocelových konstrukcí a technologických zařízení</t>
  </si>
  <si>
    <t>38</t>
  </si>
  <si>
    <t>789421514</t>
  </si>
  <si>
    <t>Žárové stříkání ocelových konstrukcí třídy IV ZnAl 50 μm</t>
  </si>
  <si>
    <t>-113155249</t>
  </si>
  <si>
    <t>(2*3,14*0,038*0,038+2*3,14*0,038*44*4,9)*2"sloupky</t>
  </si>
  <si>
    <t>(2*3,14*0,024*0,024+2*3,14*0,024*12*6)*2"vzpěry</t>
  </si>
  <si>
    <t>VRN</t>
  </si>
  <si>
    <t>Vedlejší rozpočtové náklady</t>
  </si>
  <si>
    <t>VRN3</t>
  </si>
  <si>
    <t>Zařízení staveniště</t>
  </si>
  <si>
    <t>39</t>
  </si>
  <si>
    <t>030001000</t>
  </si>
  <si>
    <t>kpl</t>
  </si>
  <si>
    <t>1024</t>
  </si>
  <si>
    <t>834250951</t>
  </si>
  <si>
    <t>VRN6</t>
  </si>
  <si>
    <t>Územní vlivy</t>
  </si>
  <si>
    <t>40</t>
  </si>
  <si>
    <t>065002000</t>
  </si>
  <si>
    <t>Mimostaveništní doprava materiálů</t>
  </si>
  <si>
    <t>-1360827442</t>
  </si>
  <si>
    <t>02 - DŘEVĚNÉ HRAZENÍ</t>
  </si>
  <si>
    <t>PSV - Práce a dodávky PSV</t>
  </si>
  <si>
    <t xml:space="preserve">    762 - Konstrukce tesařské</t>
  </si>
  <si>
    <t xml:space="preserve">    783 - Dokončovací práce - nátěry</t>
  </si>
  <si>
    <t>PSV</t>
  </si>
  <si>
    <t>Práce a dodávky PSV</t>
  </si>
  <si>
    <t>762</t>
  </si>
  <si>
    <t>Konstrukce tesařské</t>
  </si>
  <si>
    <t>762081510</t>
  </si>
  <si>
    <t>Plošné hoblování hraněného řeziva zabudovaného do konstrukce</t>
  </si>
  <si>
    <t>-823228715</t>
  </si>
  <si>
    <t>(31,6*2+6,75*4+1,263*4+3,2*2)*4*0,408"fošny</t>
  </si>
  <si>
    <t>762112110</t>
  </si>
  <si>
    <t>Montáž tesařských stěn na hladko z hraněného řeziva průřezové pl do 120 cm2</t>
  </si>
  <si>
    <t>2054708751</t>
  </si>
  <si>
    <t>(31,6*2+6,75*4+1,263*4+3,2*2)*4"fošny</t>
  </si>
  <si>
    <t>60516100</t>
  </si>
  <si>
    <t>řezivo smrkové sušené tl 30mm</t>
  </si>
  <si>
    <t>-1536439864</t>
  </si>
  <si>
    <t>406,608*0,18*0,027</t>
  </si>
  <si>
    <t>1,976*1,1 'Přepočtené koeficientem množství</t>
  </si>
  <si>
    <t>762195000-R</t>
  </si>
  <si>
    <t>Spojovací prostředky pro montáž stěn, příček, bednění stěn</t>
  </si>
  <si>
    <t>1715077858</t>
  </si>
  <si>
    <t>998762121</t>
  </si>
  <si>
    <t>Přesun hmot tonážní pro kce tesařské ruční v objektech v do 6 m</t>
  </si>
  <si>
    <t>-1636732382</t>
  </si>
  <si>
    <t>783</t>
  </si>
  <si>
    <t>Dokončovací práce - nátěry</t>
  </si>
  <si>
    <t>783118101</t>
  </si>
  <si>
    <t>Lazurovací jednonásobný syntetický nátěr truhlářských konstrukcí</t>
  </si>
  <si>
    <t>-538326269</t>
  </si>
  <si>
    <t>-2002415705</t>
  </si>
  <si>
    <t>-1845949491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</si>
</sst>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CT24-09-02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Výstavba sportoviště z UMT Horní Slatina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>lacko.ondrej@seznam.cz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HŘIŠTĚ BEZ DŘEVĚNÉHO...'!J30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HŘIŠTĚ BEZ DŘEVĚNÉHO...'!P129</f>
        <v>0</v>
      </c>
      <c r="AV95" s="127">
        <f>'01 - HŘIŠTĚ BEZ DŘEVĚNÉHO...'!J33</f>
        <v>0</v>
      </c>
      <c r="AW95" s="127">
        <f>'01 - HŘIŠTĚ BEZ DŘEVĚNÉHO...'!J34</f>
        <v>0</v>
      </c>
      <c r="AX95" s="127">
        <f>'01 - HŘIŠTĚ BEZ DŘEVĚNÉHO...'!J35</f>
        <v>0</v>
      </c>
      <c r="AY95" s="127">
        <f>'01 - HŘIŠTĚ BEZ DŘEVĚNÉHO...'!J36</f>
        <v>0</v>
      </c>
      <c r="AZ95" s="127">
        <f>'01 - HŘIŠTĚ BEZ DŘEVĚNÉHO...'!F33</f>
        <v>0</v>
      </c>
      <c r="BA95" s="127">
        <f>'01 - HŘIŠTĚ BEZ DŘEVĚNÉHO...'!F34</f>
        <v>0</v>
      </c>
      <c r="BB95" s="127">
        <f>'01 - HŘIŠTĚ BEZ DŘEVĚNÉHO...'!F35</f>
        <v>0</v>
      </c>
      <c r="BC95" s="127">
        <f>'01 - HŘIŠTĚ BEZ DŘEVĚNÉHO...'!F36</f>
        <v>0</v>
      </c>
      <c r="BD95" s="129">
        <f>'01 - HŘIŠTĚ BEZ DŘEVĚNÉHO...'!F37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DŘEVĚNÉ HRAZENÍ'!J30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'02 - DŘEVĚNÉ HRAZENÍ'!P122</f>
        <v>0</v>
      </c>
      <c r="AV96" s="132">
        <f>'02 - DŘEVĚNÉ HRAZENÍ'!J33</f>
        <v>0</v>
      </c>
      <c r="AW96" s="132">
        <f>'02 - DŘEVĚNÉ HRAZENÍ'!J34</f>
        <v>0</v>
      </c>
      <c r="AX96" s="132">
        <f>'02 - DŘEVĚNÉ HRAZENÍ'!J35</f>
        <v>0</v>
      </c>
      <c r="AY96" s="132">
        <f>'02 - DŘEVĚNÉ HRAZENÍ'!J36</f>
        <v>0</v>
      </c>
      <c r="AZ96" s="132">
        <f>'02 - DŘEVĚNÉ HRAZENÍ'!F33</f>
        <v>0</v>
      </c>
      <c r="BA96" s="132">
        <f>'02 - DŘEVĚNÉ HRAZENÍ'!F34</f>
        <v>0</v>
      </c>
      <c r="BB96" s="132">
        <f>'02 - DŘEVĚNÉ HRAZENÍ'!F35</f>
        <v>0</v>
      </c>
      <c r="BC96" s="132">
        <f>'02 - DŘEVĚNÉ HRAZENÍ'!F36</f>
        <v>0</v>
      </c>
      <c r="BD96" s="134">
        <f>'02 - DŘEVĚNÉ HRAZENÍ'!F37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nigD/utwRvXoapicc+gpw+XmQ0mV5EiGl2sQP3I9LnyYoeE8Ld3WFL0UqTna0928EpjLPeYgXYQJYBWyws2kyA==" hashValue="HvkPmWsVGt7LuuMbCl0eiGylSF15imZPMx5mvUZpGbvsS//X484Z8X+2rV8NLjgDsjAsT1VTpQAOoNcRvhEf0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HŘIŠTĚ BEZ DŘEVĚNÉHO...'!C2" display="/"/>
    <hyperlink ref="A96" location="'02 - DŘEVĚNÉ HRAZ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Výstavba sportoviště z UMT Horní Slatina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ROUND((SUM(BE129:BE220)),  2)</f>
        <v>0</v>
      </c>
      <c r="G33" s="37"/>
      <c r="H33" s="37"/>
      <c r="I33" s="154">
        <v>0.20999999999999999</v>
      </c>
      <c r="J33" s="153">
        <f>ROUND(((SUM(BE129:BE220))*I33),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ROUND((SUM(BF129:BF220)),  2)</f>
        <v>0</v>
      </c>
      <c r="G34" s="37"/>
      <c r="H34" s="37"/>
      <c r="I34" s="154">
        <v>0.12</v>
      </c>
      <c r="J34" s="153">
        <f>ROUND(((SUM(BF129:BF220))*I34),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ROUND((SUM(BG129:BG220)),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ROUND((SUM(BH129:BH220)),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ROUND((SUM(BI129:BI220)),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Výstavba sportoviště z UMT Horní Slatina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HŘIŠTĚ BEZ DŘEVĚNÉHO HRAZENÍ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lacko.ondrej@seznam.cz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96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98</v>
      </c>
      <c r="E99" s="187"/>
      <c r="F99" s="187"/>
      <c r="G99" s="187"/>
      <c r="H99" s="187"/>
      <c r="I99" s="187"/>
      <c r="J99" s="188">
        <f>J155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99</v>
      </c>
      <c r="E100" s="187"/>
      <c r="F100" s="187"/>
      <c r="G100" s="187"/>
      <c r="H100" s="187"/>
      <c r="I100" s="187"/>
      <c r="J100" s="188">
        <f>J168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</v>
      </c>
      <c r="E101" s="187"/>
      <c r="F101" s="187"/>
      <c r="G101" s="187"/>
      <c r="H101" s="187"/>
      <c r="I101" s="187"/>
      <c r="J101" s="188">
        <f>J180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101</v>
      </c>
      <c r="E102" s="187"/>
      <c r="F102" s="187"/>
      <c r="G102" s="187"/>
      <c r="H102" s="187"/>
      <c r="I102" s="187"/>
      <c r="J102" s="188">
        <f>J183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102</v>
      </c>
      <c r="E103" s="187"/>
      <c r="F103" s="187"/>
      <c r="G103" s="187"/>
      <c r="H103" s="187"/>
      <c r="I103" s="187"/>
      <c r="J103" s="188">
        <f>J190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103</v>
      </c>
      <c r="E104" s="187"/>
      <c r="F104" s="187"/>
      <c r="G104" s="187"/>
      <c r="H104" s="187"/>
      <c r="I104" s="187"/>
      <c r="J104" s="188">
        <f>J201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J203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105</v>
      </c>
      <c r="E106" s="187"/>
      <c r="F106" s="187"/>
      <c r="G106" s="187"/>
      <c r="H106" s="187"/>
      <c r="I106" s="187"/>
      <c r="J106" s="188">
        <f>J211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106</v>
      </c>
      <c r="E107" s="181"/>
      <c r="F107" s="181"/>
      <c r="G107" s="181"/>
      <c r="H107" s="181"/>
      <c r="I107" s="181"/>
      <c r="J107" s="182">
        <f>J216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107</v>
      </c>
      <c r="E108" s="187"/>
      <c r="F108" s="187"/>
      <c r="G108" s="187"/>
      <c r="H108" s="187"/>
      <c r="I108" s="187"/>
      <c r="J108" s="188">
        <f>J217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108</v>
      </c>
      <c r="E109" s="187"/>
      <c r="F109" s="187"/>
      <c r="G109" s="187"/>
      <c r="H109" s="187"/>
      <c r="I109" s="187"/>
      <c r="J109" s="188">
        <f>J219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109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Výstavba sportoviště z UMT Horní Slatina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89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01 - HŘIŠTĚ BEZ DŘEVĚNÉHO HRAZENÍ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31" t="s">
        <v>22</v>
      </c>
      <c r="J123" s="78" t="str">
        <f>IF(J12="","",J12)</f>
        <v>2. 9. 2024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31" t="s">
        <v>29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31" t="s">
        <v>31</v>
      </c>
      <c r="J126" s="35" t="str">
        <f>E24</f>
        <v>lacko.ondrej@seznam.cz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110</v>
      </c>
      <c r="D128" s="193" t="s">
        <v>59</v>
      </c>
      <c r="E128" s="193" t="s">
        <v>55</v>
      </c>
      <c r="F128" s="193" t="s">
        <v>56</v>
      </c>
      <c r="G128" s="193" t="s">
        <v>111</v>
      </c>
      <c r="H128" s="193" t="s">
        <v>112</v>
      </c>
      <c r="I128" s="193" t="s">
        <v>113</v>
      </c>
      <c r="J128" s="194" t="s">
        <v>93</v>
      </c>
      <c r="K128" s="195" t="s">
        <v>114</v>
      </c>
      <c r="L128" s="196"/>
      <c r="M128" s="99" t="s">
        <v>1</v>
      </c>
      <c r="N128" s="100" t="s">
        <v>38</v>
      </c>
      <c r="O128" s="100" t="s">
        <v>115</v>
      </c>
      <c r="P128" s="100" t="s">
        <v>116</v>
      </c>
      <c r="Q128" s="100" t="s">
        <v>117</v>
      </c>
      <c r="R128" s="100" t="s">
        <v>118</v>
      </c>
      <c r="S128" s="100" t="s">
        <v>119</v>
      </c>
      <c r="T128" s="101" t="s">
        <v>120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121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P130+P203+P216</f>
        <v>0</v>
      </c>
      <c r="Q129" s="103"/>
      <c r="R129" s="199">
        <f>R130+R203+R216</f>
        <v>142.60230272999999</v>
      </c>
      <c r="S129" s="103"/>
      <c r="T129" s="200">
        <f>T130+T203+T216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73</v>
      </c>
      <c r="AU129" s="16" t="s">
        <v>95</v>
      </c>
      <c r="BK129" s="201">
        <f>BK130+BK203+BK216</f>
        <v>0</v>
      </c>
    </row>
    <row r="130" s="12" customFormat="1" ht="25.92" customHeight="1">
      <c r="A130" s="12"/>
      <c r="B130" s="202"/>
      <c r="C130" s="203"/>
      <c r="D130" s="204" t="s">
        <v>73</v>
      </c>
      <c r="E130" s="205" t="s">
        <v>122</v>
      </c>
      <c r="F130" s="205" t="s">
        <v>123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P131+P155+P168+P180+P183+P190+P201</f>
        <v>0</v>
      </c>
      <c r="Q130" s="210"/>
      <c r="R130" s="211">
        <f>R131+R155+R168+R180+R183+R190+R201</f>
        <v>142.47642542</v>
      </c>
      <c r="S130" s="210"/>
      <c r="T130" s="212">
        <f>T131+T155+T168+T180+T183+T190+T201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82</v>
      </c>
      <c r="AT130" s="214" t="s">
        <v>73</v>
      </c>
      <c r="AU130" s="214" t="s">
        <v>74</v>
      </c>
      <c r="AY130" s="213" t="s">
        <v>124</v>
      </c>
      <c r="BK130" s="215">
        <f>BK131+BK155+BK168+BK180+BK183+BK190+BK201</f>
        <v>0</v>
      </c>
    </row>
    <row r="131" s="12" customFormat="1" ht="22.8" customHeight="1">
      <c r="A131" s="12"/>
      <c r="B131" s="202"/>
      <c r="C131" s="203"/>
      <c r="D131" s="204" t="s">
        <v>73</v>
      </c>
      <c r="E131" s="216" t="s">
        <v>82</v>
      </c>
      <c r="F131" s="216" t="s">
        <v>125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SUM(P132:P154)</f>
        <v>0</v>
      </c>
      <c r="Q131" s="210"/>
      <c r="R131" s="211">
        <f>SUM(R132:R154)</f>
        <v>0</v>
      </c>
      <c r="S131" s="210"/>
      <c r="T131" s="212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82</v>
      </c>
      <c r="AT131" s="214" t="s">
        <v>73</v>
      </c>
      <c r="AU131" s="214" t="s">
        <v>82</v>
      </c>
      <c r="AY131" s="213" t="s">
        <v>124</v>
      </c>
      <c r="BK131" s="215">
        <f>SUM(BK132:BK154)</f>
        <v>0</v>
      </c>
    </row>
    <row r="132" s="2" customFormat="1" ht="24.15" customHeight="1">
      <c r="A132" s="37"/>
      <c r="B132" s="38"/>
      <c r="C132" s="218" t="s">
        <v>82</v>
      </c>
      <c r="D132" s="218" t="s">
        <v>126</v>
      </c>
      <c r="E132" s="219" t="s">
        <v>127</v>
      </c>
      <c r="F132" s="220" t="s">
        <v>128</v>
      </c>
      <c r="G132" s="221" t="s">
        <v>129</v>
      </c>
      <c r="H132" s="222">
        <v>73.685000000000002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130</v>
      </c>
      <c r="AT132" s="230" t="s">
        <v>126</v>
      </c>
      <c r="AU132" s="230" t="s">
        <v>84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130</v>
      </c>
      <c r="BM132" s="230" t="s">
        <v>131</v>
      </c>
    </row>
    <row r="133" s="13" customFormat="1">
      <c r="A133" s="13"/>
      <c r="B133" s="232"/>
      <c r="C133" s="233"/>
      <c r="D133" s="234" t="s">
        <v>132</v>
      </c>
      <c r="E133" s="235" t="s">
        <v>1</v>
      </c>
      <c r="F133" s="236" t="s">
        <v>133</v>
      </c>
      <c r="G133" s="233"/>
      <c r="H133" s="237">
        <v>73.685000000000002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132</v>
      </c>
      <c r="AU133" s="243" t="s">
        <v>84</v>
      </c>
      <c r="AV133" s="13" t="s">
        <v>84</v>
      </c>
      <c r="AW133" s="13" t="s">
        <v>30</v>
      </c>
      <c r="AX133" s="13" t="s">
        <v>82</v>
      </c>
      <c r="AY133" s="243" t="s">
        <v>124</v>
      </c>
    </row>
    <row r="134" s="2" customFormat="1" ht="33" customHeight="1">
      <c r="A134" s="37"/>
      <c r="B134" s="38"/>
      <c r="C134" s="218" t="s">
        <v>84</v>
      </c>
      <c r="D134" s="218" t="s">
        <v>126</v>
      </c>
      <c r="E134" s="219" t="s">
        <v>134</v>
      </c>
      <c r="F134" s="220" t="s">
        <v>135</v>
      </c>
      <c r="G134" s="221" t="s">
        <v>136</v>
      </c>
      <c r="H134" s="222">
        <v>2.3599999999999999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84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82</v>
      </c>
      <c r="BK134" s="231">
        <f>ROUND(I134*H134,2)</f>
        <v>0</v>
      </c>
      <c r="BL134" s="16" t="s">
        <v>130</v>
      </c>
      <c r="BM134" s="230" t="s">
        <v>137</v>
      </c>
    </row>
    <row r="135" s="13" customFormat="1">
      <c r="A135" s="13"/>
      <c r="B135" s="232"/>
      <c r="C135" s="233"/>
      <c r="D135" s="234" t="s">
        <v>132</v>
      </c>
      <c r="E135" s="235" t="s">
        <v>1</v>
      </c>
      <c r="F135" s="236" t="s">
        <v>138</v>
      </c>
      <c r="G135" s="233"/>
      <c r="H135" s="237">
        <v>2.3599999999999999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132</v>
      </c>
      <c r="AU135" s="243" t="s">
        <v>84</v>
      </c>
      <c r="AV135" s="13" t="s">
        <v>84</v>
      </c>
      <c r="AW135" s="13" t="s">
        <v>30</v>
      </c>
      <c r="AX135" s="13" t="s">
        <v>82</v>
      </c>
      <c r="AY135" s="243" t="s">
        <v>124</v>
      </c>
    </row>
    <row r="136" s="2" customFormat="1" ht="33" customHeight="1">
      <c r="A136" s="37"/>
      <c r="B136" s="38"/>
      <c r="C136" s="218" t="s">
        <v>139</v>
      </c>
      <c r="D136" s="218" t="s">
        <v>126</v>
      </c>
      <c r="E136" s="219" t="s">
        <v>140</v>
      </c>
      <c r="F136" s="220" t="s">
        <v>141</v>
      </c>
      <c r="G136" s="221" t="s">
        <v>136</v>
      </c>
      <c r="H136" s="222">
        <v>18.303000000000001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130</v>
      </c>
      <c r="AT136" s="230" t="s">
        <v>126</v>
      </c>
      <c r="AU136" s="230" t="s">
        <v>84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82</v>
      </c>
      <c r="BK136" s="231">
        <f>ROUND(I136*H136,2)</f>
        <v>0</v>
      </c>
      <c r="BL136" s="16" t="s">
        <v>130</v>
      </c>
      <c r="BM136" s="230" t="s">
        <v>142</v>
      </c>
    </row>
    <row r="137" s="13" customFormat="1">
      <c r="A137" s="13"/>
      <c r="B137" s="232"/>
      <c r="C137" s="233"/>
      <c r="D137" s="234" t="s">
        <v>132</v>
      </c>
      <c r="E137" s="235" t="s">
        <v>1</v>
      </c>
      <c r="F137" s="236" t="s">
        <v>143</v>
      </c>
      <c r="G137" s="233"/>
      <c r="H137" s="237">
        <v>8.9209999999999994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132</v>
      </c>
      <c r="AU137" s="243" t="s">
        <v>84</v>
      </c>
      <c r="AV137" s="13" t="s">
        <v>84</v>
      </c>
      <c r="AW137" s="13" t="s">
        <v>30</v>
      </c>
      <c r="AX137" s="13" t="s">
        <v>74</v>
      </c>
      <c r="AY137" s="243" t="s">
        <v>124</v>
      </c>
    </row>
    <row r="138" s="13" customFormat="1">
      <c r="A138" s="13"/>
      <c r="B138" s="232"/>
      <c r="C138" s="233"/>
      <c r="D138" s="234" t="s">
        <v>132</v>
      </c>
      <c r="E138" s="235" t="s">
        <v>1</v>
      </c>
      <c r="F138" s="236" t="s">
        <v>144</v>
      </c>
      <c r="G138" s="233"/>
      <c r="H138" s="237">
        <v>9.3819999999999997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132</v>
      </c>
      <c r="AU138" s="243" t="s">
        <v>84</v>
      </c>
      <c r="AV138" s="13" t="s">
        <v>84</v>
      </c>
      <c r="AW138" s="13" t="s">
        <v>30</v>
      </c>
      <c r="AX138" s="13" t="s">
        <v>74</v>
      </c>
      <c r="AY138" s="243" t="s">
        <v>124</v>
      </c>
    </row>
    <row r="139" s="14" customFormat="1">
      <c r="A139" s="14"/>
      <c r="B139" s="244"/>
      <c r="C139" s="245"/>
      <c r="D139" s="234" t="s">
        <v>132</v>
      </c>
      <c r="E139" s="246" t="s">
        <v>1</v>
      </c>
      <c r="F139" s="247" t="s">
        <v>145</v>
      </c>
      <c r="G139" s="245"/>
      <c r="H139" s="248">
        <v>18.302999999999997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132</v>
      </c>
      <c r="AU139" s="254" t="s">
        <v>84</v>
      </c>
      <c r="AV139" s="14" t="s">
        <v>130</v>
      </c>
      <c r="AW139" s="14" t="s">
        <v>30</v>
      </c>
      <c r="AX139" s="14" t="s">
        <v>82</v>
      </c>
      <c r="AY139" s="254" t="s">
        <v>124</v>
      </c>
    </row>
    <row r="140" s="2" customFormat="1" ht="24.15" customHeight="1">
      <c r="A140" s="37"/>
      <c r="B140" s="38"/>
      <c r="C140" s="218" t="s">
        <v>130</v>
      </c>
      <c r="D140" s="218" t="s">
        <v>126</v>
      </c>
      <c r="E140" s="219" t="s">
        <v>146</v>
      </c>
      <c r="F140" s="220" t="s">
        <v>147</v>
      </c>
      <c r="G140" s="221" t="s">
        <v>136</v>
      </c>
      <c r="H140" s="222">
        <v>6.9119999999999999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39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130</v>
      </c>
      <c r="AT140" s="230" t="s">
        <v>126</v>
      </c>
      <c r="AU140" s="230" t="s">
        <v>84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82</v>
      </c>
      <c r="BK140" s="231">
        <f>ROUND(I140*H140,2)</f>
        <v>0</v>
      </c>
      <c r="BL140" s="16" t="s">
        <v>130</v>
      </c>
      <c r="BM140" s="230" t="s">
        <v>148</v>
      </c>
    </row>
    <row r="141" s="13" customFormat="1">
      <c r="A141" s="13"/>
      <c r="B141" s="232"/>
      <c r="C141" s="233"/>
      <c r="D141" s="234" t="s">
        <v>132</v>
      </c>
      <c r="E141" s="235" t="s">
        <v>1</v>
      </c>
      <c r="F141" s="236" t="s">
        <v>149</v>
      </c>
      <c r="G141" s="233"/>
      <c r="H141" s="237">
        <v>5.1840000000000002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132</v>
      </c>
      <c r="AU141" s="243" t="s">
        <v>84</v>
      </c>
      <c r="AV141" s="13" t="s">
        <v>84</v>
      </c>
      <c r="AW141" s="13" t="s">
        <v>30</v>
      </c>
      <c r="AX141" s="13" t="s">
        <v>74</v>
      </c>
      <c r="AY141" s="243" t="s">
        <v>124</v>
      </c>
    </row>
    <row r="142" s="13" customFormat="1">
      <c r="A142" s="13"/>
      <c r="B142" s="232"/>
      <c r="C142" s="233"/>
      <c r="D142" s="234" t="s">
        <v>132</v>
      </c>
      <c r="E142" s="235" t="s">
        <v>1</v>
      </c>
      <c r="F142" s="236" t="s">
        <v>150</v>
      </c>
      <c r="G142" s="233"/>
      <c r="H142" s="237">
        <v>1.728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132</v>
      </c>
      <c r="AU142" s="243" t="s">
        <v>84</v>
      </c>
      <c r="AV142" s="13" t="s">
        <v>84</v>
      </c>
      <c r="AW142" s="13" t="s">
        <v>30</v>
      </c>
      <c r="AX142" s="13" t="s">
        <v>74</v>
      </c>
      <c r="AY142" s="243" t="s">
        <v>124</v>
      </c>
    </row>
    <row r="143" s="14" customFormat="1">
      <c r="A143" s="14"/>
      <c r="B143" s="244"/>
      <c r="C143" s="245"/>
      <c r="D143" s="234" t="s">
        <v>132</v>
      </c>
      <c r="E143" s="246" t="s">
        <v>1</v>
      </c>
      <c r="F143" s="247" t="s">
        <v>145</v>
      </c>
      <c r="G143" s="245"/>
      <c r="H143" s="248">
        <v>6.9119999999999999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132</v>
      </c>
      <c r="AU143" s="254" t="s">
        <v>84</v>
      </c>
      <c r="AV143" s="14" t="s">
        <v>130</v>
      </c>
      <c r="AW143" s="14" t="s">
        <v>30</v>
      </c>
      <c r="AX143" s="14" t="s">
        <v>82</v>
      </c>
      <c r="AY143" s="254" t="s">
        <v>124</v>
      </c>
    </row>
    <row r="144" s="2" customFormat="1" ht="24.15" customHeight="1">
      <c r="A144" s="37"/>
      <c r="B144" s="38"/>
      <c r="C144" s="218" t="s">
        <v>151</v>
      </c>
      <c r="D144" s="218" t="s">
        <v>126</v>
      </c>
      <c r="E144" s="219" t="s">
        <v>152</v>
      </c>
      <c r="F144" s="220" t="s">
        <v>153</v>
      </c>
      <c r="G144" s="221" t="s">
        <v>136</v>
      </c>
      <c r="H144" s="222">
        <v>42.311999999999998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130</v>
      </c>
      <c r="AT144" s="230" t="s">
        <v>126</v>
      </c>
      <c r="AU144" s="230" t="s">
        <v>84</v>
      </c>
      <c r="AY144" s="16" t="s">
        <v>124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130</v>
      </c>
      <c r="BM144" s="230" t="s">
        <v>154</v>
      </c>
    </row>
    <row r="145" s="13" customFormat="1">
      <c r="A145" s="13"/>
      <c r="B145" s="232"/>
      <c r="C145" s="233"/>
      <c r="D145" s="234" t="s">
        <v>132</v>
      </c>
      <c r="E145" s="235" t="s">
        <v>1</v>
      </c>
      <c r="F145" s="236" t="s">
        <v>155</v>
      </c>
      <c r="G145" s="233"/>
      <c r="H145" s="237">
        <v>42.311999999999998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132</v>
      </c>
      <c r="AU145" s="243" t="s">
        <v>84</v>
      </c>
      <c r="AV145" s="13" t="s">
        <v>84</v>
      </c>
      <c r="AW145" s="13" t="s">
        <v>30</v>
      </c>
      <c r="AX145" s="13" t="s">
        <v>82</v>
      </c>
      <c r="AY145" s="243" t="s">
        <v>124</v>
      </c>
    </row>
    <row r="146" s="2" customFormat="1" ht="37.8" customHeight="1">
      <c r="A146" s="37"/>
      <c r="B146" s="38"/>
      <c r="C146" s="218" t="s">
        <v>156</v>
      </c>
      <c r="D146" s="218" t="s">
        <v>126</v>
      </c>
      <c r="E146" s="219" t="s">
        <v>157</v>
      </c>
      <c r="F146" s="220" t="s">
        <v>158</v>
      </c>
      <c r="G146" s="221" t="s">
        <v>136</v>
      </c>
      <c r="H146" s="222">
        <v>42.311999999999998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130</v>
      </c>
      <c r="AT146" s="230" t="s">
        <v>126</v>
      </c>
      <c r="AU146" s="230" t="s">
        <v>84</v>
      </c>
      <c r="AY146" s="16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130</v>
      </c>
      <c r="BM146" s="230" t="s">
        <v>159</v>
      </c>
    </row>
    <row r="147" s="2" customFormat="1" ht="37.8" customHeight="1">
      <c r="A147" s="37"/>
      <c r="B147" s="38"/>
      <c r="C147" s="218" t="s">
        <v>160</v>
      </c>
      <c r="D147" s="218" t="s">
        <v>126</v>
      </c>
      <c r="E147" s="219" t="s">
        <v>161</v>
      </c>
      <c r="F147" s="220" t="s">
        <v>162</v>
      </c>
      <c r="G147" s="221" t="s">
        <v>136</v>
      </c>
      <c r="H147" s="222">
        <v>1565.5440000000001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39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130</v>
      </c>
      <c r="AT147" s="230" t="s">
        <v>126</v>
      </c>
      <c r="AU147" s="230" t="s">
        <v>84</v>
      </c>
      <c r="AY147" s="16" t="s">
        <v>124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130</v>
      </c>
      <c r="BM147" s="230" t="s">
        <v>163</v>
      </c>
    </row>
    <row r="148" s="13" customFormat="1">
      <c r="A148" s="13"/>
      <c r="B148" s="232"/>
      <c r="C148" s="233"/>
      <c r="D148" s="234" t="s">
        <v>132</v>
      </c>
      <c r="E148" s="233"/>
      <c r="F148" s="236" t="s">
        <v>164</v>
      </c>
      <c r="G148" s="233"/>
      <c r="H148" s="237">
        <v>1565.5440000000001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132</v>
      </c>
      <c r="AU148" s="243" t="s">
        <v>84</v>
      </c>
      <c r="AV148" s="13" t="s">
        <v>84</v>
      </c>
      <c r="AW148" s="13" t="s">
        <v>4</v>
      </c>
      <c r="AX148" s="13" t="s">
        <v>82</v>
      </c>
      <c r="AY148" s="243" t="s">
        <v>124</v>
      </c>
    </row>
    <row r="149" s="2" customFormat="1" ht="24.15" customHeight="1">
      <c r="A149" s="37"/>
      <c r="B149" s="38"/>
      <c r="C149" s="218" t="s">
        <v>165</v>
      </c>
      <c r="D149" s="218" t="s">
        <v>126</v>
      </c>
      <c r="E149" s="219" t="s">
        <v>166</v>
      </c>
      <c r="F149" s="220" t="s">
        <v>167</v>
      </c>
      <c r="G149" s="221" t="s">
        <v>136</v>
      </c>
      <c r="H149" s="222">
        <v>42.311999999999998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130</v>
      </c>
      <c r="AT149" s="230" t="s">
        <v>126</v>
      </c>
      <c r="AU149" s="230" t="s">
        <v>84</v>
      </c>
      <c r="AY149" s="16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82</v>
      </c>
      <c r="BK149" s="231">
        <f>ROUND(I149*H149,2)</f>
        <v>0</v>
      </c>
      <c r="BL149" s="16" t="s">
        <v>130</v>
      </c>
      <c r="BM149" s="230" t="s">
        <v>168</v>
      </c>
    </row>
    <row r="150" s="2" customFormat="1" ht="33" customHeight="1">
      <c r="A150" s="37"/>
      <c r="B150" s="38"/>
      <c r="C150" s="218" t="s">
        <v>169</v>
      </c>
      <c r="D150" s="218" t="s">
        <v>126</v>
      </c>
      <c r="E150" s="219" t="s">
        <v>170</v>
      </c>
      <c r="F150" s="220" t="s">
        <v>171</v>
      </c>
      <c r="G150" s="221" t="s">
        <v>172</v>
      </c>
      <c r="H150" s="222">
        <v>76.162000000000006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130</v>
      </c>
      <c r="AT150" s="230" t="s">
        <v>126</v>
      </c>
      <c r="AU150" s="230" t="s">
        <v>84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130</v>
      </c>
      <c r="BM150" s="230" t="s">
        <v>173</v>
      </c>
    </row>
    <row r="151" s="13" customFormat="1">
      <c r="A151" s="13"/>
      <c r="B151" s="232"/>
      <c r="C151" s="233"/>
      <c r="D151" s="234" t="s">
        <v>132</v>
      </c>
      <c r="E151" s="233"/>
      <c r="F151" s="236" t="s">
        <v>174</v>
      </c>
      <c r="G151" s="233"/>
      <c r="H151" s="237">
        <v>76.162000000000006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132</v>
      </c>
      <c r="AU151" s="243" t="s">
        <v>84</v>
      </c>
      <c r="AV151" s="13" t="s">
        <v>84</v>
      </c>
      <c r="AW151" s="13" t="s">
        <v>4</v>
      </c>
      <c r="AX151" s="13" t="s">
        <v>82</v>
      </c>
      <c r="AY151" s="243" t="s">
        <v>124</v>
      </c>
    </row>
    <row r="152" s="2" customFormat="1" ht="16.5" customHeight="1">
      <c r="A152" s="37"/>
      <c r="B152" s="38"/>
      <c r="C152" s="218" t="s">
        <v>175</v>
      </c>
      <c r="D152" s="218" t="s">
        <v>126</v>
      </c>
      <c r="E152" s="219" t="s">
        <v>176</v>
      </c>
      <c r="F152" s="220" t="s">
        <v>177</v>
      </c>
      <c r="G152" s="221" t="s">
        <v>136</v>
      </c>
      <c r="H152" s="222">
        <v>42.311999999999998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130</v>
      </c>
      <c r="AT152" s="230" t="s">
        <v>126</v>
      </c>
      <c r="AU152" s="230" t="s">
        <v>84</v>
      </c>
      <c r="AY152" s="16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82</v>
      </c>
      <c r="BK152" s="231">
        <f>ROUND(I152*H152,2)</f>
        <v>0</v>
      </c>
      <c r="BL152" s="16" t="s">
        <v>130</v>
      </c>
      <c r="BM152" s="230" t="s">
        <v>178</v>
      </c>
    </row>
    <row r="153" s="2" customFormat="1" ht="24.15" customHeight="1">
      <c r="A153" s="37"/>
      <c r="B153" s="38"/>
      <c r="C153" s="218" t="s">
        <v>179</v>
      </c>
      <c r="D153" s="218" t="s">
        <v>126</v>
      </c>
      <c r="E153" s="219" t="s">
        <v>180</v>
      </c>
      <c r="F153" s="220" t="s">
        <v>181</v>
      </c>
      <c r="G153" s="221" t="s">
        <v>129</v>
      </c>
      <c r="H153" s="222">
        <v>22.478000000000002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130</v>
      </c>
      <c r="AT153" s="230" t="s">
        <v>126</v>
      </c>
      <c r="AU153" s="230" t="s">
        <v>84</v>
      </c>
      <c r="AY153" s="16" t="s">
        <v>124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82</v>
      </c>
      <c r="BK153" s="231">
        <f>ROUND(I153*H153,2)</f>
        <v>0</v>
      </c>
      <c r="BL153" s="16" t="s">
        <v>130</v>
      </c>
      <c r="BM153" s="230" t="s">
        <v>182</v>
      </c>
    </row>
    <row r="154" s="13" customFormat="1">
      <c r="A154" s="13"/>
      <c r="B154" s="232"/>
      <c r="C154" s="233"/>
      <c r="D154" s="234" t="s">
        <v>132</v>
      </c>
      <c r="E154" s="235" t="s">
        <v>1</v>
      </c>
      <c r="F154" s="236" t="s">
        <v>183</v>
      </c>
      <c r="G154" s="233"/>
      <c r="H154" s="237">
        <v>22.478000000000002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132</v>
      </c>
      <c r="AU154" s="243" t="s">
        <v>84</v>
      </c>
      <c r="AV154" s="13" t="s">
        <v>84</v>
      </c>
      <c r="AW154" s="13" t="s">
        <v>30</v>
      </c>
      <c r="AX154" s="13" t="s">
        <v>82</v>
      </c>
      <c r="AY154" s="243" t="s">
        <v>124</v>
      </c>
    </row>
    <row r="155" s="12" customFormat="1" ht="22.8" customHeight="1">
      <c r="A155" s="12"/>
      <c r="B155" s="202"/>
      <c r="C155" s="203"/>
      <c r="D155" s="204" t="s">
        <v>73</v>
      </c>
      <c r="E155" s="216" t="s">
        <v>139</v>
      </c>
      <c r="F155" s="216" t="s">
        <v>184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SUM(P156:P167)</f>
        <v>0</v>
      </c>
      <c r="Q155" s="210"/>
      <c r="R155" s="211">
        <f>SUM(R156:R167)</f>
        <v>11.400720000000002</v>
      </c>
      <c r="S155" s="210"/>
      <c r="T155" s="212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82</v>
      </c>
      <c r="AT155" s="214" t="s">
        <v>73</v>
      </c>
      <c r="AU155" s="214" t="s">
        <v>82</v>
      </c>
      <c r="AY155" s="213" t="s">
        <v>124</v>
      </c>
      <c r="BK155" s="215">
        <f>SUM(BK156:BK167)</f>
        <v>0</v>
      </c>
    </row>
    <row r="156" s="2" customFormat="1" ht="24.15" customHeight="1">
      <c r="A156" s="37"/>
      <c r="B156" s="38"/>
      <c r="C156" s="218" t="s">
        <v>8</v>
      </c>
      <c r="D156" s="218" t="s">
        <v>126</v>
      </c>
      <c r="E156" s="219" t="s">
        <v>185</v>
      </c>
      <c r="F156" s="220" t="s">
        <v>186</v>
      </c>
      <c r="G156" s="221" t="s">
        <v>187</v>
      </c>
      <c r="H156" s="222">
        <v>56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39</v>
      </c>
      <c r="O156" s="90"/>
      <c r="P156" s="228">
        <f>O156*H156</f>
        <v>0</v>
      </c>
      <c r="Q156" s="228">
        <v>0.17488999999999999</v>
      </c>
      <c r="R156" s="228">
        <f>Q156*H156</f>
        <v>9.7938399999999994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130</v>
      </c>
      <c r="AT156" s="230" t="s">
        <v>126</v>
      </c>
      <c r="AU156" s="230" t="s">
        <v>84</v>
      </c>
      <c r="AY156" s="16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82</v>
      </c>
      <c r="BK156" s="231">
        <f>ROUND(I156*H156,2)</f>
        <v>0</v>
      </c>
      <c r="BL156" s="16" t="s">
        <v>130</v>
      </c>
      <c r="BM156" s="230" t="s">
        <v>188</v>
      </c>
    </row>
    <row r="157" s="13" customFormat="1">
      <c r="A157" s="13"/>
      <c r="B157" s="232"/>
      <c r="C157" s="233"/>
      <c r="D157" s="234" t="s">
        <v>132</v>
      </c>
      <c r="E157" s="235" t="s">
        <v>1</v>
      </c>
      <c r="F157" s="236" t="s">
        <v>189</v>
      </c>
      <c r="G157" s="233"/>
      <c r="H157" s="237">
        <v>44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132</v>
      </c>
      <c r="AU157" s="243" t="s">
        <v>84</v>
      </c>
      <c r="AV157" s="13" t="s">
        <v>84</v>
      </c>
      <c r="AW157" s="13" t="s">
        <v>30</v>
      </c>
      <c r="AX157" s="13" t="s">
        <v>74</v>
      </c>
      <c r="AY157" s="243" t="s">
        <v>124</v>
      </c>
    </row>
    <row r="158" s="13" customFormat="1">
      <c r="A158" s="13"/>
      <c r="B158" s="232"/>
      <c r="C158" s="233"/>
      <c r="D158" s="234" t="s">
        <v>132</v>
      </c>
      <c r="E158" s="235" t="s">
        <v>1</v>
      </c>
      <c r="F158" s="236" t="s">
        <v>190</v>
      </c>
      <c r="G158" s="233"/>
      <c r="H158" s="237">
        <v>12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132</v>
      </c>
      <c r="AU158" s="243" t="s">
        <v>84</v>
      </c>
      <c r="AV158" s="13" t="s">
        <v>84</v>
      </c>
      <c r="AW158" s="13" t="s">
        <v>30</v>
      </c>
      <c r="AX158" s="13" t="s">
        <v>74</v>
      </c>
      <c r="AY158" s="243" t="s">
        <v>124</v>
      </c>
    </row>
    <row r="159" s="14" customFormat="1">
      <c r="A159" s="14"/>
      <c r="B159" s="244"/>
      <c r="C159" s="245"/>
      <c r="D159" s="234" t="s">
        <v>132</v>
      </c>
      <c r="E159" s="246" t="s">
        <v>1</v>
      </c>
      <c r="F159" s="247" t="s">
        <v>145</v>
      </c>
      <c r="G159" s="245"/>
      <c r="H159" s="248">
        <v>56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132</v>
      </c>
      <c r="AU159" s="254" t="s">
        <v>84</v>
      </c>
      <c r="AV159" s="14" t="s">
        <v>130</v>
      </c>
      <c r="AW159" s="14" t="s">
        <v>30</v>
      </c>
      <c r="AX159" s="14" t="s">
        <v>82</v>
      </c>
      <c r="AY159" s="254" t="s">
        <v>124</v>
      </c>
    </row>
    <row r="160" s="2" customFormat="1" ht="24.15" customHeight="1">
      <c r="A160" s="37"/>
      <c r="B160" s="38"/>
      <c r="C160" s="255" t="s">
        <v>191</v>
      </c>
      <c r="D160" s="255" t="s">
        <v>192</v>
      </c>
      <c r="E160" s="256" t="s">
        <v>193</v>
      </c>
      <c r="F160" s="257" t="s">
        <v>194</v>
      </c>
      <c r="G160" s="258" t="s">
        <v>195</v>
      </c>
      <c r="H160" s="259">
        <v>215.59999999999999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39</v>
      </c>
      <c r="O160" s="90"/>
      <c r="P160" s="228">
        <f>O160*H160</f>
        <v>0</v>
      </c>
      <c r="Q160" s="228">
        <v>0.0059500000000000004</v>
      </c>
      <c r="R160" s="228">
        <f>Q160*H160</f>
        <v>1.2828200000000001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165</v>
      </c>
      <c r="AT160" s="230" t="s">
        <v>192</v>
      </c>
      <c r="AU160" s="230" t="s">
        <v>84</v>
      </c>
      <c r="AY160" s="16" t="s">
        <v>124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130</v>
      </c>
      <c r="BM160" s="230" t="s">
        <v>196</v>
      </c>
    </row>
    <row r="161" s="13" customFormat="1">
      <c r="A161" s="13"/>
      <c r="B161" s="232"/>
      <c r="C161" s="233"/>
      <c r="D161" s="234" t="s">
        <v>132</v>
      </c>
      <c r="E161" s="235" t="s">
        <v>1</v>
      </c>
      <c r="F161" s="236" t="s">
        <v>197</v>
      </c>
      <c r="G161" s="233"/>
      <c r="H161" s="237">
        <v>215.59999999999999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132</v>
      </c>
      <c r="AU161" s="243" t="s">
        <v>84</v>
      </c>
      <c r="AV161" s="13" t="s">
        <v>84</v>
      </c>
      <c r="AW161" s="13" t="s">
        <v>30</v>
      </c>
      <c r="AX161" s="13" t="s">
        <v>82</v>
      </c>
      <c r="AY161" s="243" t="s">
        <v>124</v>
      </c>
    </row>
    <row r="162" s="2" customFormat="1" ht="24.15" customHeight="1">
      <c r="A162" s="37"/>
      <c r="B162" s="38"/>
      <c r="C162" s="255" t="s">
        <v>198</v>
      </c>
      <c r="D162" s="255" t="s">
        <v>192</v>
      </c>
      <c r="E162" s="256" t="s">
        <v>199</v>
      </c>
      <c r="F162" s="257" t="s">
        <v>200</v>
      </c>
      <c r="G162" s="258" t="s">
        <v>195</v>
      </c>
      <c r="H162" s="259">
        <v>72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39</v>
      </c>
      <c r="O162" s="90"/>
      <c r="P162" s="228">
        <f>O162*H162</f>
        <v>0</v>
      </c>
      <c r="Q162" s="228">
        <v>0.0029299999999999999</v>
      </c>
      <c r="R162" s="228">
        <f>Q162*H162</f>
        <v>0.21095999999999998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165</v>
      </c>
      <c r="AT162" s="230" t="s">
        <v>192</v>
      </c>
      <c r="AU162" s="230" t="s">
        <v>84</v>
      </c>
      <c r="AY162" s="16" t="s">
        <v>124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130</v>
      </c>
      <c r="BM162" s="230" t="s">
        <v>201</v>
      </c>
    </row>
    <row r="163" s="13" customFormat="1">
      <c r="A163" s="13"/>
      <c r="B163" s="232"/>
      <c r="C163" s="233"/>
      <c r="D163" s="234" t="s">
        <v>132</v>
      </c>
      <c r="E163" s="235" t="s">
        <v>1</v>
      </c>
      <c r="F163" s="236" t="s">
        <v>202</v>
      </c>
      <c r="G163" s="233"/>
      <c r="H163" s="237">
        <v>72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132</v>
      </c>
      <c r="AU163" s="243" t="s">
        <v>84</v>
      </c>
      <c r="AV163" s="13" t="s">
        <v>84</v>
      </c>
      <c r="AW163" s="13" t="s">
        <v>30</v>
      </c>
      <c r="AX163" s="13" t="s">
        <v>82</v>
      </c>
      <c r="AY163" s="243" t="s">
        <v>124</v>
      </c>
    </row>
    <row r="164" s="2" customFormat="1" ht="24.15" customHeight="1">
      <c r="A164" s="37"/>
      <c r="B164" s="38"/>
      <c r="C164" s="218" t="s">
        <v>203</v>
      </c>
      <c r="D164" s="218" t="s">
        <v>126</v>
      </c>
      <c r="E164" s="219" t="s">
        <v>204</v>
      </c>
      <c r="F164" s="220" t="s">
        <v>205</v>
      </c>
      <c r="G164" s="221" t="s">
        <v>187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39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130</v>
      </c>
      <c r="AT164" s="230" t="s">
        <v>126</v>
      </c>
      <c r="AU164" s="230" t="s">
        <v>84</v>
      </c>
      <c r="AY164" s="16" t="s">
        <v>124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82</v>
      </c>
      <c r="BK164" s="231">
        <f>ROUND(I164*H164,2)</f>
        <v>0</v>
      </c>
      <c r="BL164" s="16" t="s">
        <v>130</v>
      </c>
      <c r="BM164" s="230" t="s">
        <v>206</v>
      </c>
    </row>
    <row r="165" s="2" customFormat="1" ht="24.15" customHeight="1">
      <c r="A165" s="37"/>
      <c r="B165" s="38"/>
      <c r="C165" s="255" t="s">
        <v>207</v>
      </c>
      <c r="D165" s="255" t="s">
        <v>192</v>
      </c>
      <c r="E165" s="256" t="s">
        <v>208</v>
      </c>
      <c r="F165" s="257" t="s">
        <v>209</v>
      </c>
      <c r="G165" s="258" t="s">
        <v>187</v>
      </c>
      <c r="H165" s="259">
        <v>1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39</v>
      </c>
      <c r="O165" s="90"/>
      <c r="P165" s="228">
        <f>O165*H165</f>
        <v>0</v>
      </c>
      <c r="Q165" s="228">
        <v>0.056300000000000003</v>
      </c>
      <c r="R165" s="228">
        <f>Q165*H165</f>
        <v>0.056300000000000003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165</v>
      </c>
      <c r="AT165" s="230" t="s">
        <v>192</v>
      </c>
      <c r="AU165" s="230" t="s">
        <v>84</v>
      </c>
      <c r="AY165" s="16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130</v>
      </c>
      <c r="BM165" s="230" t="s">
        <v>210</v>
      </c>
    </row>
    <row r="166" s="2" customFormat="1" ht="24.15" customHeight="1">
      <c r="A166" s="37"/>
      <c r="B166" s="38"/>
      <c r="C166" s="218" t="s">
        <v>211</v>
      </c>
      <c r="D166" s="218" t="s">
        <v>126</v>
      </c>
      <c r="E166" s="219" t="s">
        <v>212</v>
      </c>
      <c r="F166" s="220" t="s">
        <v>213</v>
      </c>
      <c r="G166" s="221" t="s">
        <v>187</v>
      </c>
      <c r="H166" s="222">
        <v>1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39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130</v>
      </c>
      <c r="AT166" s="230" t="s">
        <v>126</v>
      </c>
      <c r="AU166" s="230" t="s">
        <v>84</v>
      </c>
      <c r="AY166" s="16" t="s">
        <v>124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82</v>
      </c>
      <c r="BK166" s="231">
        <f>ROUND(I166*H166,2)</f>
        <v>0</v>
      </c>
      <c r="BL166" s="16" t="s">
        <v>130</v>
      </c>
      <c r="BM166" s="230" t="s">
        <v>214</v>
      </c>
    </row>
    <row r="167" s="2" customFormat="1" ht="24.15" customHeight="1">
      <c r="A167" s="37"/>
      <c r="B167" s="38"/>
      <c r="C167" s="255" t="s">
        <v>215</v>
      </c>
      <c r="D167" s="255" t="s">
        <v>192</v>
      </c>
      <c r="E167" s="256" t="s">
        <v>216</v>
      </c>
      <c r="F167" s="257" t="s">
        <v>217</v>
      </c>
      <c r="G167" s="258" t="s">
        <v>187</v>
      </c>
      <c r="H167" s="259">
        <v>1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39</v>
      </c>
      <c r="O167" s="90"/>
      <c r="P167" s="228">
        <f>O167*H167</f>
        <v>0</v>
      </c>
      <c r="Q167" s="228">
        <v>0.056800000000000003</v>
      </c>
      <c r="R167" s="228">
        <f>Q167*H167</f>
        <v>0.056800000000000003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165</v>
      </c>
      <c r="AT167" s="230" t="s">
        <v>192</v>
      </c>
      <c r="AU167" s="230" t="s">
        <v>84</v>
      </c>
      <c r="AY167" s="16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130</v>
      </c>
      <c r="BM167" s="230" t="s">
        <v>218</v>
      </c>
    </row>
    <row r="168" s="12" customFormat="1" ht="22.8" customHeight="1">
      <c r="A168" s="12"/>
      <c r="B168" s="202"/>
      <c r="C168" s="203"/>
      <c r="D168" s="204" t="s">
        <v>73</v>
      </c>
      <c r="E168" s="216" t="s">
        <v>151</v>
      </c>
      <c r="F168" s="216" t="s">
        <v>219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SUM(P169:P179)</f>
        <v>0</v>
      </c>
      <c r="Q168" s="210"/>
      <c r="R168" s="211">
        <f>SUM(R169:R179)</f>
        <v>81.987534060000002</v>
      </c>
      <c r="S168" s="210"/>
      <c r="T168" s="212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82</v>
      </c>
      <c r="AT168" s="214" t="s">
        <v>73</v>
      </c>
      <c r="AU168" s="214" t="s">
        <v>82</v>
      </c>
      <c r="AY168" s="213" t="s">
        <v>124</v>
      </c>
      <c r="BK168" s="215">
        <f>SUM(BK169:BK179)</f>
        <v>0</v>
      </c>
    </row>
    <row r="169" s="2" customFormat="1" ht="21.75" customHeight="1">
      <c r="A169" s="37"/>
      <c r="B169" s="38"/>
      <c r="C169" s="218" t="s">
        <v>220</v>
      </c>
      <c r="D169" s="218" t="s">
        <v>126</v>
      </c>
      <c r="E169" s="219" t="s">
        <v>221</v>
      </c>
      <c r="F169" s="220" t="s">
        <v>222</v>
      </c>
      <c r="G169" s="221" t="s">
        <v>129</v>
      </c>
      <c r="H169" s="222">
        <v>11.239000000000001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39</v>
      </c>
      <c r="O169" s="90"/>
      <c r="P169" s="228">
        <f>O169*H169</f>
        <v>0</v>
      </c>
      <c r="Q169" s="228">
        <v>0.68999999999999995</v>
      </c>
      <c r="R169" s="228">
        <f>Q169*H169</f>
        <v>7.7549099999999997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130</v>
      </c>
      <c r="AT169" s="230" t="s">
        <v>126</v>
      </c>
      <c r="AU169" s="230" t="s">
        <v>84</v>
      </c>
      <c r="AY169" s="16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82</v>
      </c>
      <c r="BK169" s="231">
        <f>ROUND(I169*H169,2)</f>
        <v>0</v>
      </c>
      <c r="BL169" s="16" t="s">
        <v>130</v>
      </c>
      <c r="BM169" s="230" t="s">
        <v>223</v>
      </c>
    </row>
    <row r="170" s="13" customFormat="1">
      <c r="A170" s="13"/>
      <c r="B170" s="232"/>
      <c r="C170" s="233"/>
      <c r="D170" s="234" t="s">
        <v>132</v>
      </c>
      <c r="E170" s="235" t="s">
        <v>1</v>
      </c>
      <c r="F170" s="236" t="s">
        <v>224</v>
      </c>
      <c r="G170" s="233"/>
      <c r="H170" s="237">
        <v>11.239000000000001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132</v>
      </c>
      <c r="AU170" s="243" t="s">
        <v>84</v>
      </c>
      <c r="AV170" s="13" t="s">
        <v>84</v>
      </c>
      <c r="AW170" s="13" t="s">
        <v>30</v>
      </c>
      <c r="AX170" s="13" t="s">
        <v>82</v>
      </c>
      <c r="AY170" s="243" t="s">
        <v>124</v>
      </c>
    </row>
    <row r="171" s="2" customFormat="1" ht="33" customHeight="1">
      <c r="A171" s="37"/>
      <c r="B171" s="38"/>
      <c r="C171" s="218" t="s">
        <v>225</v>
      </c>
      <c r="D171" s="218" t="s">
        <v>126</v>
      </c>
      <c r="E171" s="219" t="s">
        <v>226</v>
      </c>
      <c r="F171" s="220" t="s">
        <v>227</v>
      </c>
      <c r="G171" s="221" t="s">
        <v>129</v>
      </c>
      <c r="H171" s="222">
        <v>11.239000000000001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39</v>
      </c>
      <c r="O171" s="90"/>
      <c r="P171" s="228">
        <f>O171*H171</f>
        <v>0</v>
      </c>
      <c r="Q171" s="228">
        <v>0.18462999999999999</v>
      </c>
      <c r="R171" s="228">
        <f>Q171*H171</f>
        <v>2.0750565700000001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130</v>
      </c>
      <c r="AT171" s="230" t="s">
        <v>126</v>
      </c>
      <c r="AU171" s="230" t="s">
        <v>84</v>
      </c>
      <c r="AY171" s="16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130</v>
      </c>
      <c r="BM171" s="230" t="s">
        <v>228</v>
      </c>
    </row>
    <row r="172" s="2" customFormat="1" ht="21.75" customHeight="1">
      <c r="A172" s="37"/>
      <c r="B172" s="38"/>
      <c r="C172" s="218" t="s">
        <v>7</v>
      </c>
      <c r="D172" s="218" t="s">
        <v>126</v>
      </c>
      <c r="E172" s="219" t="s">
        <v>229</v>
      </c>
      <c r="F172" s="220" t="s">
        <v>230</v>
      </c>
      <c r="G172" s="221" t="s">
        <v>129</v>
      </c>
      <c r="H172" s="222">
        <v>538.95899999999995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39</v>
      </c>
      <c r="O172" s="90"/>
      <c r="P172" s="228">
        <f>O172*H172</f>
        <v>0</v>
      </c>
      <c r="Q172" s="228">
        <v>0.00060999999999999997</v>
      </c>
      <c r="R172" s="228">
        <f>Q172*H172</f>
        <v>0.32876498999999998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130</v>
      </c>
      <c r="AT172" s="230" t="s">
        <v>126</v>
      </c>
      <c r="AU172" s="230" t="s">
        <v>84</v>
      </c>
      <c r="AY172" s="16" t="s">
        <v>124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82</v>
      </c>
      <c r="BK172" s="231">
        <f>ROUND(I172*H172,2)</f>
        <v>0</v>
      </c>
      <c r="BL172" s="16" t="s">
        <v>130</v>
      </c>
      <c r="BM172" s="230" t="s">
        <v>231</v>
      </c>
    </row>
    <row r="173" s="13" customFormat="1">
      <c r="A173" s="13"/>
      <c r="B173" s="232"/>
      <c r="C173" s="233"/>
      <c r="D173" s="234" t="s">
        <v>132</v>
      </c>
      <c r="E173" s="235" t="s">
        <v>1</v>
      </c>
      <c r="F173" s="236" t="s">
        <v>232</v>
      </c>
      <c r="G173" s="233"/>
      <c r="H173" s="237">
        <v>538.95899999999995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132</v>
      </c>
      <c r="AU173" s="243" t="s">
        <v>84</v>
      </c>
      <c r="AV173" s="13" t="s">
        <v>84</v>
      </c>
      <c r="AW173" s="13" t="s">
        <v>30</v>
      </c>
      <c r="AX173" s="13" t="s">
        <v>82</v>
      </c>
      <c r="AY173" s="243" t="s">
        <v>124</v>
      </c>
    </row>
    <row r="174" s="2" customFormat="1" ht="33" customHeight="1">
      <c r="A174" s="37"/>
      <c r="B174" s="38"/>
      <c r="C174" s="218" t="s">
        <v>233</v>
      </c>
      <c r="D174" s="218" t="s">
        <v>126</v>
      </c>
      <c r="E174" s="219" t="s">
        <v>234</v>
      </c>
      <c r="F174" s="220" t="s">
        <v>235</v>
      </c>
      <c r="G174" s="221" t="s">
        <v>129</v>
      </c>
      <c r="H174" s="222">
        <v>538.95899999999995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39</v>
      </c>
      <c r="O174" s="90"/>
      <c r="P174" s="228">
        <f>O174*H174</f>
        <v>0</v>
      </c>
      <c r="Q174" s="228">
        <v>0.10373</v>
      </c>
      <c r="R174" s="228">
        <f>Q174*H174</f>
        <v>55.906217069999997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130</v>
      </c>
      <c r="AT174" s="230" t="s">
        <v>126</v>
      </c>
      <c r="AU174" s="230" t="s">
        <v>84</v>
      </c>
      <c r="AY174" s="16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82</v>
      </c>
      <c r="BK174" s="231">
        <f>ROUND(I174*H174,2)</f>
        <v>0</v>
      </c>
      <c r="BL174" s="16" t="s">
        <v>130</v>
      </c>
      <c r="BM174" s="230" t="s">
        <v>236</v>
      </c>
    </row>
    <row r="175" s="13" customFormat="1">
      <c r="A175" s="13"/>
      <c r="B175" s="232"/>
      <c r="C175" s="233"/>
      <c r="D175" s="234" t="s">
        <v>132</v>
      </c>
      <c r="E175" s="235" t="s">
        <v>1</v>
      </c>
      <c r="F175" s="236" t="s">
        <v>232</v>
      </c>
      <c r="G175" s="233"/>
      <c r="H175" s="237">
        <v>538.95899999999995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132</v>
      </c>
      <c r="AU175" s="243" t="s">
        <v>84</v>
      </c>
      <c r="AV175" s="13" t="s">
        <v>84</v>
      </c>
      <c r="AW175" s="13" t="s">
        <v>30</v>
      </c>
      <c r="AX175" s="13" t="s">
        <v>82</v>
      </c>
      <c r="AY175" s="243" t="s">
        <v>124</v>
      </c>
    </row>
    <row r="176" s="2" customFormat="1" ht="24.15" customHeight="1">
      <c r="A176" s="37"/>
      <c r="B176" s="38"/>
      <c r="C176" s="218" t="s">
        <v>237</v>
      </c>
      <c r="D176" s="218" t="s">
        <v>126</v>
      </c>
      <c r="E176" s="219" t="s">
        <v>238</v>
      </c>
      <c r="F176" s="220" t="s">
        <v>239</v>
      </c>
      <c r="G176" s="221" t="s">
        <v>129</v>
      </c>
      <c r="H176" s="222">
        <v>538.95899999999995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39</v>
      </c>
      <c r="O176" s="90"/>
      <c r="P176" s="228">
        <f>O176*H176</f>
        <v>0</v>
      </c>
      <c r="Q176" s="228">
        <v>0.02937</v>
      </c>
      <c r="R176" s="228">
        <f>Q176*H176</f>
        <v>15.829225829999999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130</v>
      </c>
      <c r="AT176" s="230" t="s">
        <v>126</v>
      </c>
      <c r="AU176" s="230" t="s">
        <v>84</v>
      </c>
      <c r="AY176" s="16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82</v>
      </c>
      <c r="BK176" s="231">
        <f>ROUND(I176*H176,2)</f>
        <v>0</v>
      </c>
      <c r="BL176" s="16" t="s">
        <v>130</v>
      </c>
      <c r="BM176" s="230" t="s">
        <v>240</v>
      </c>
    </row>
    <row r="177" s="13" customFormat="1">
      <c r="A177" s="13"/>
      <c r="B177" s="232"/>
      <c r="C177" s="233"/>
      <c r="D177" s="234" t="s">
        <v>132</v>
      </c>
      <c r="E177" s="235" t="s">
        <v>1</v>
      </c>
      <c r="F177" s="236" t="s">
        <v>241</v>
      </c>
      <c r="G177" s="233"/>
      <c r="H177" s="237">
        <v>538.95899999999995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132</v>
      </c>
      <c r="AU177" s="243" t="s">
        <v>84</v>
      </c>
      <c r="AV177" s="13" t="s">
        <v>84</v>
      </c>
      <c r="AW177" s="13" t="s">
        <v>30</v>
      </c>
      <c r="AX177" s="13" t="s">
        <v>82</v>
      </c>
      <c r="AY177" s="243" t="s">
        <v>124</v>
      </c>
    </row>
    <row r="178" s="2" customFormat="1" ht="24.15" customHeight="1">
      <c r="A178" s="37"/>
      <c r="B178" s="38"/>
      <c r="C178" s="218" t="s">
        <v>242</v>
      </c>
      <c r="D178" s="218" t="s">
        <v>126</v>
      </c>
      <c r="E178" s="219" t="s">
        <v>243</v>
      </c>
      <c r="F178" s="220" t="s">
        <v>244</v>
      </c>
      <c r="G178" s="221" t="s">
        <v>195</v>
      </c>
      <c r="H178" s="222">
        <v>301.16000000000003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39</v>
      </c>
      <c r="O178" s="90"/>
      <c r="P178" s="228">
        <f>O178*H178</f>
        <v>0</v>
      </c>
      <c r="Q178" s="228">
        <v>0.00031</v>
      </c>
      <c r="R178" s="228">
        <f>Q178*H178</f>
        <v>0.093359600000000001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130</v>
      </c>
      <c r="AT178" s="230" t="s">
        <v>126</v>
      </c>
      <c r="AU178" s="230" t="s">
        <v>84</v>
      </c>
      <c r="AY178" s="16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82</v>
      </c>
      <c r="BK178" s="231">
        <f>ROUND(I178*H178,2)</f>
        <v>0</v>
      </c>
      <c r="BL178" s="16" t="s">
        <v>130</v>
      </c>
      <c r="BM178" s="230" t="s">
        <v>245</v>
      </c>
    </row>
    <row r="179" s="13" customFormat="1">
      <c r="A179" s="13"/>
      <c r="B179" s="232"/>
      <c r="C179" s="233"/>
      <c r="D179" s="234" t="s">
        <v>132</v>
      </c>
      <c r="E179" s="235" t="s">
        <v>1</v>
      </c>
      <c r="F179" s="236" t="s">
        <v>246</v>
      </c>
      <c r="G179" s="233"/>
      <c r="H179" s="237">
        <v>301.16000000000003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132</v>
      </c>
      <c r="AU179" s="243" t="s">
        <v>84</v>
      </c>
      <c r="AV179" s="13" t="s">
        <v>84</v>
      </c>
      <c r="AW179" s="13" t="s">
        <v>30</v>
      </c>
      <c r="AX179" s="13" t="s">
        <v>82</v>
      </c>
      <c r="AY179" s="243" t="s">
        <v>124</v>
      </c>
    </row>
    <row r="180" s="12" customFormat="1" ht="22.8" customHeight="1">
      <c r="A180" s="12"/>
      <c r="B180" s="202"/>
      <c r="C180" s="203"/>
      <c r="D180" s="204" t="s">
        <v>73</v>
      </c>
      <c r="E180" s="216" t="s">
        <v>156</v>
      </c>
      <c r="F180" s="216" t="s">
        <v>247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14.380808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82</v>
      </c>
      <c r="AT180" s="214" t="s">
        <v>73</v>
      </c>
      <c r="AU180" s="214" t="s">
        <v>82</v>
      </c>
      <c r="AY180" s="213" t="s">
        <v>124</v>
      </c>
      <c r="BK180" s="215">
        <f>SUM(BK181:BK182)</f>
        <v>0</v>
      </c>
    </row>
    <row r="181" s="2" customFormat="1" ht="21.75" customHeight="1">
      <c r="A181" s="37"/>
      <c r="B181" s="38"/>
      <c r="C181" s="218" t="s">
        <v>248</v>
      </c>
      <c r="D181" s="218" t="s">
        <v>126</v>
      </c>
      <c r="E181" s="219" t="s">
        <v>249</v>
      </c>
      <c r="F181" s="220" t="s">
        <v>250</v>
      </c>
      <c r="G181" s="221" t="s">
        <v>129</v>
      </c>
      <c r="H181" s="222">
        <v>52.18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39</v>
      </c>
      <c r="O181" s="90"/>
      <c r="P181" s="228">
        <f>O181*H181</f>
        <v>0</v>
      </c>
      <c r="Q181" s="228">
        <v>0.27560000000000001</v>
      </c>
      <c r="R181" s="228">
        <f>Q181*H181</f>
        <v>14.380808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130</v>
      </c>
      <c r="AT181" s="230" t="s">
        <v>126</v>
      </c>
      <c r="AU181" s="230" t="s">
        <v>84</v>
      </c>
      <c r="AY181" s="16" t="s">
        <v>124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82</v>
      </c>
      <c r="BK181" s="231">
        <f>ROUND(I181*H181,2)</f>
        <v>0</v>
      </c>
      <c r="BL181" s="16" t="s">
        <v>130</v>
      </c>
      <c r="BM181" s="230" t="s">
        <v>251</v>
      </c>
    </row>
    <row r="182" s="13" customFormat="1">
      <c r="A182" s="13"/>
      <c r="B182" s="232"/>
      <c r="C182" s="233"/>
      <c r="D182" s="234" t="s">
        <v>132</v>
      </c>
      <c r="E182" s="235" t="s">
        <v>1</v>
      </c>
      <c r="F182" s="236" t="s">
        <v>252</v>
      </c>
      <c r="G182" s="233"/>
      <c r="H182" s="237">
        <v>52.18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132</v>
      </c>
      <c r="AU182" s="243" t="s">
        <v>84</v>
      </c>
      <c r="AV182" s="13" t="s">
        <v>84</v>
      </c>
      <c r="AW182" s="13" t="s">
        <v>30</v>
      </c>
      <c r="AX182" s="13" t="s">
        <v>82</v>
      </c>
      <c r="AY182" s="243" t="s">
        <v>124</v>
      </c>
    </row>
    <row r="183" s="12" customFormat="1" ht="22.8" customHeight="1">
      <c r="A183" s="12"/>
      <c r="B183" s="202"/>
      <c r="C183" s="203"/>
      <c r="D183" s="204" t="s">
        <v>73</v>
      </c>
      <c r="E183" s="216" t="s">
        <v>165</v>
      </c>
      <c r="F183" s="216" t="s">
        <v>253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SUM(P184:P189)</f>
        <v>0</v>
      </c>
      <c r="Q183" s="210"/>
      <c r="R183" s="211">
        <f>SUM(R184:R189)</f>
        <v>0.10766736</v>
      </c>
      <c r="S183" s="210"/>
      <c r="T183" s="212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82</v>
      </c>
      <c r="AT183" s="214" t="s">
        <v>73</v>
      </c>
      <c r="AU183" s="214" t="s">
        <v>82</v>
      </c>
      <c r="AY183" s="213" t="s">
        <v>124</v>
      </c>
      <c r="BK183" s="215">
        <f>SUM(BK184:BK189)</f>
        <v>0</v>
      </c>
    </row>
    <row r="184" s="2" customFormat="1" ht="24.15" customHeight="1">
      <c r="A184" s="37"/>
      <c r="B184" s="38"/>
      <c r="C184" s="218" t="s">
        <v>254</v>
      </c>
      <c r="D184" s="218" t="s">
        <v>126</v>
      </c>
      <c r="E184" s="219" t="s">
        <v>255</v>
      </c>
      <c r="F184" s="220" t="s">
        <v>256</v>
      </c>
      <c r="G184" s="221" t="s">
        <v>195</v>
      </c>
      <c r="H184" s="222">
        <v>43.200000000000003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39</v>
      </c>
      <c r="O184" s="90"/>
      <c r="P184" s="228">
        <f>O184*H184</f>
        <v>0</v>
      </c>
      <c r="Q184" s="228">
        <v>1.0000000000000001E-05</v>
      </c>
      <c r="R184" s="228">
        <f>Q184*H184</f>
        <v>0.00043200000000000004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130</v>
      </c>
      <c r="AT184" s="230" t="s">
        <v>126</v>
      </c>
      <c r="AU184" s="230" t="s">
        <v>84</v>
      </c>
      <c r="AY184" s="16" t="s">
        <v>124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82</v>
      </c>
      <c r="BK184" s="231">
        <f>ROUND(I184*H184,2)</f>
        <v>0</v>
      </c>
      <c r="BL184" s="16" t="s">
        <v>130</v>
      </c>
      <c r="BM184" s="230" t="s">
        <v>257</v>
      </c>
    </row>
    <row r="185" s="13" customFormat="1">
      <c r="A185" s="13"/>
      <c r="B185" s="232"/>
      <c r="C185" s="233"/>
      <c r="D185" s="234" t="s">
        <v>132</v>
      </c>
      <c r="E185" s="235" t="s">
        <v>1</v>
      </c>
      <c r="F185" s="236" t="s">
        <v>258</v>
      </c>
      <c r="G185" s="233"/>
      <c r="H185" s="237">
        <v>32.399999999999999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132</v>
      </c>
      <c r="AU185" s="243" t="s">
        <v>84</v>
      </c>
      <c r="AV185" s="13" t="s">
        <v>84</v>
      </c>
      <c r="AW185" s="13" t="s">
        <v>30</v>
      </c>
      <c r="AX185" s="13" t="s">
        <v>74</v>
      </c>
      <c r="AY185" s="243" t="s">
        <v>124</v>
      </c>
    </row>
    <row r="186" s="13" customFormat="1">
      <c r="A186" s="13"/>
      <c r="B186" s="232"/>
      <c r="C186" s="233"/>
      <c r="D186" s="234" t="s">
        <v>132</v>
      </c>
      <c r="E186" s="235" t="s">
        <v>1</v>
      </c>
      <c r="F186" s="236" t="s">
        <v>259</v>
      </c>
      <c r="G186" s="233"/>
      <c r="H186" s="237">
        <v>10.800000000000001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132</v>
      </c>
      <c r="AU186" s="243" t="s">
        <v>84</v>
      </c>
      <c r="AV186" s="13" t="s">
        <v>84</v>
      </c>
      <c r="AW186" s="13" t="s">
        <v>30</v>
      </c>
      <c r="AX186" s="13" t="s">
        <v>74</v>
      </c>
      <c r="AY186" s="243" t="s">
        <v>124</v>
      </c>
    </row>
    <row r="187" s="14" customFormat="1">
      <c r="A187" s="14"/>
      <c r="B187" s="244"/>
      <c r="C187" s="245"/>
      <c r="D187" s="234" t="s">
        <v>132</v>
      </c>
      <c r="E187" s="246" t="s">
        <v>1</v>
      </c>
      <c r="F187" s="247" t="s">
        <v>145</v>
      </c>
      <c r="G187" s="245"/>
      <c r="H187" s="248">
        <v>43.200000000000003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132</v>
      </c>
      <c r="AU187" s="254" t="s">
        <v>84</v>
      </c>
      <c r="AV187" s="14" t="s">
        <v>130</v>
      </c>
      <c r="AW187" s="14" t="s">
        <v>30</v>
      </c>
      <c r="AX187" s="14" t="s">
        <v>82</v>
      </c>
      <c r="AY187" s="254" t="s">
        <v>124</v>
      </c>
    </row>
    <row r="188" s="2" customFormat="1" ht="24.15" customHeight="1">
      <c r="A188" s="37"/>
      <c r="B188" s="38"/>
      <c r="C188" s="255" t="s">
        <v>260</v>
      </c>
      <c r="D188" s="255" t="s">
        <v>192</v>
      </c>
      <c r="E188" s="256" t="s">
        <v>261</v>
      </c>
      <c r="F188" s="257" t="s">
        <v>262</v>
      </c>
      <c r="G188" s="258" t="s">
        <v>195</v>
      </c>
      <c r="H188" s="259">
        <v>44.496000000000002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39</v>
      </c>
      <c r="O188" s="90"/>
      <c r="P188" s="228">
        <f>O188*H188</f>
        <v>0</v>
      </c>
      <c r="Q188" s="228">
        <v>0.0024099999999999998</v>
      </c>
      <c r="R188" s="228">
        <f>Q188*H188</f>
        <v>0.10723536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165</v>
      </c>
      <c r="AT188" s="230" t="s">
        <v>192</v>
      </c>
      <c r="AU188" s="230" t="s">
        <v>84</v>
      </c>
      <c r="AY188" s="16" t="s">
        <v>124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130</v>
      </c>
      <c r="BM188" s="230" t="s">
        <v>263</v>
      </c>
    </row>
    <row r="189" s="13" customFormat="1">
      <c r="A189" s="13"/>
      <c r="B189" s="232"/>
      <c r="C189" s="233"/>
      <c r="D189" s="234" t="s">
        <v>132</v>
      </c>
      <c r="E189" s="233"/>
      <c r="F189" s="236" t="s">
        <v>264</v>
      </c>
      <c r="G189" s="233"/>
      <c r="H189" s="237">
        <v>44.496000000000002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132</v>
      </c>
      <c r="AU189" s="243" t="s">
        <v>84</v>
      </c>
      <c r="AV189" s="13" t="s">
        <v>84</v>
      </c>
      <c r="AW189" s="13" t="s">
        <v>4</v>
      </c>
      <c r="AX189" s="13" t="s">
        <v>82</v>
      </c>
      <c r="AY189" s="243" t="s">
        <v>124</v>
      </c>
    </row>
    <row r="190" s="12" customFormat="1" ht="22.8" customHeight="1">
      <c r="A190" s="12"/>
      <c r="B190" s="202"/>
      <c r="C190" s="203"/>
      <c r="D190" s="204" t="s">
        <v>73</v>
      </c>
      <c r="E190" s="216" t="s">
        <v>169</v>
      </c>
      <c r="F190" s="216" t="s">
        <v>265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SUM(P191:P200)</f>
        <v>0</v>
      </c>
      <c r="Q190" s="210"/>
      <c r="R190" s="211">
        <f>SUM(R191:R200)</f>
        <v>34.599696000000002</v>
      </c>
      <c r="S190" s="210"/>
      <c r="T190" s="212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82</v>
      </c>
      <c r="AT190" s="214" t="s">
        <v>73</v>
      </c>
      <c r="AU190" s="214" t="s">
        <v>82</v>
      </c>
      <c r="AY190" s="213" t="s">
        <v>124</v>
      </c>
      <c r="BK190" s="215">
        <f>SUM(BK191:BK200)</f>
        <v>0</v>
      </c>
    </row>
    <row r="191" s="2" customFormat="1" ht="33" customHeight="1">
      <c r="A191" s="37"/>
      <c r="B191" s="38"/>
      <c r="C191" s="218" t="s">
        <v>266</v>
      </c>
      <c r="D191" s="218" t="s">
        <v>126</v>
      </c>
      <c r="E191" s="219" t="s">
        <v>267</v>
      </c>
      <c r="F191" s="220" t="s">
        <v>268</v>
      </c>
      <c r="G191" s="221" t="s">
        <v>195</v>
      </c>
      <c r="H191" s="222">
        <v>209.03999999999999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39</v>
      </c>
      <c r="O191" s="90"/>
      <c r="P191" s="228">
        <f>O191*H191</f>
        <v>0</v>
      </c>
      <c r="Q191" s="228">
        <v>0.1295</v>
      </c>
      <c r="R191" s="228">
        <f>Q191*H191</f>
        <v>27.070679999999999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130</v>
      </c>
      <c r="AT191" s="230" t="s">
        <v>126</v>
      </c>
      <c r="AU191" s="230" t="s">
        <v>84</v>
      </c>
      <c r="AY191" s="16" t="s">
        <v>124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82</v>
      </c>
      <c r="BK191" s="231">
        <f>ROUND(I191*H191,2)</f>
        <v>0</v>
      </c>
      <c r="BL191" s="16" t="s">
        <v>130</v>
      </c>
      <c r="BM191" s="230" t="s">
        <v>269</v>
      </c>
    </row>
    <row r="192" s="13" customFormat="1">
      <c r="A192" s="13"/>
      <c r="B192" s="232"/>
      <c r="C192" s="233"/>
      <c r="D192" s="234" t="s">
        <v>132</v>
      </c>
      <c r="E192" s="235" t="s">
        <v>1</v>
      </c>
      <c r="F192" s="236" t="s">
        <v>270</v>
      </c>
      <c r="G192" s="233"/>
      <c r="H192" s="237">
        <v>106.76000000000001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132</v>
      </c>
      <c r="AU192" s="243" t="s">
        <v>84</v>
      </c>
      <c r="AV192" s="13" t="s">
        <v>84</v>
      </c>
      <c r="AW192" s="13" t="s">
        <v>30</v>
      </c>
      <c r="AX192" s="13" t="s">
        <v>74</v>
      </c>
      <c r="AY192" s="243" t="s">
        <v>124</v>
      </c>
    </row>
    <row r="193" s="13" customFormat="1">
      <c r="A193" s="13"/>
      <c r="B193" s="232"/>
      <c r="C193" s="233"/>
      <c r="D193" s="234" t="s">
        <v>132</v>
      </c>
      <c r="E193" s="235" t="s">
        <v>1</v>
      </c>
      <c r="F193" s="236" t="s">
        <v>271</v>
      </c>
      <c r="G193" s="233"/>
      <c r="H193" s="237">
        <v>102.28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132</v>
      </c>
      <c r="AU193" s="243" t="s">
        <v>84</v>
      </c>
      <c r="AV193" s="13" t="s">
        <v>84</v>
      </c>
      <c r="AW193" s="13" t="s">
        <v>30</v>
      </c>
      <c r="AX193" s="13" t="s">
        <v>74</v>
      </c>
      <c r="AY193" s="243" t="s">
        <v>124</v>
      </c>
    </row>
    <row r="194" s="14" customFormat="1">
      <c r="A194" s="14"/>
      <c r="B194" s="244"/>
      <c r="C194" s="245"/>
      <c r="D194" s="234" t="s">
        <v>132</v>
      </c>
      <c r="E194" s="246" t="s">
        <v>1</v>
      </c>
      <c r="F194" s="247" t="s">
        <v>145</v>
      </c>
      <c r="G194" s="245"/>
      <c r="H194" s="248">
        <v>209.04000000000002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132</v>
      </c>
      <c r="AU194" s="254" t="s">
        <v>84</v>
      </c>
      <c r="AV194" s="14" t="s">
        <v>130</v>
      </c>
      <c r="AW194" s="14" t="s">
        <v>30</v>
      </c>
      <c r="AX194" s="14" t="s">
        <v>82</v>
      </c>
      <c r="AY194" s="254" t="s">
        <v>124</v>
      </c>
    </row>
    <row r="195" s="2" customFormat="1" ht="16.5" customHeight="1">
      <c r="A195" s="37"/>
      <c r="B195" s="38"/>
      <c r="C195" s="255" t="s">
        <v>272</v>
      </c>
      <c r="D195" s="255" t="s">
        <v>192</v>
      </c>
      <c r="E195" s="256" t="s">
        <v>273</v>
      </c>
      <c r="F195" s="257" t="s">
        <v>274</v>
      </c>
      <c r="G195" s="258" t="s">
        <v>195</v>
      </c>
      <c r="H195" s="259">
        <v>112.508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39</v>
      </c>
      <c r="O195" s="90"/>
      <c r="P195" s="228">
        <f>O195*H195</f>
        <v>0</v>
      </c>
      <c r="Q195" s="228">
        <v>0.044999999999999998</v>
      </c>
      <c r="R195" s="228">
        <f>Q195*H195</f>
        <v>5.0628599999999997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165</v>
      </c>
      <c r="AT195" s="230" t="s">
        <v>192</v>
      </c>
      <c r="AU195" s="230" t="s">
        <v>84</v>
      </c>
      <c r="AY195" s="16" t="s">
        <v>124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82</v>
      </c>
      <c r="BK195" s="231">
        <f>ROUND(I195*H195,2)</f>
        <v>0</v>
      </c>
      <c r="BL195" s="16" t="s">
        <v>130</v>
      </c>
      <c r="BM195" s="230" t="s">
        <v>275</v>
      </c>
    </row>
    <row r="196" s="13" customFormat="1">
      <c r="A196" s="13"/>
      <c r="B196" s="232"/>
      <c r="C196" s="233"/>
      <c r="D196" s="234" t="s">
        <v>132</v>
      </c>
      <c r="E196" s="235" t="s">
        <v>1</v>
      </c>
      <c r="F196" s="236" t="s">
        <v>271</v>
      </c>
      <c r="G196" s="233"/>
      <c r="H196" s="237">
        <v>102.28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132</v>
      </c>
      <c r="AU196" s="243" t="s">
        <v>84</v>
      </c>
      <c r="AV196" s="13" t="s">
        <v>84</v>
      </c>
      <c r="AW196" s="13" t="s">
        <v>30</v>
      </c>
      <c r="AX196" s="13" t="s">
        <v>82</v>
      </c>
      <c r="AY196" s="243" t="s">
        <v>124</v>
      </c>
    </row>
    <row r="197" s="13" customFormat="1">
      <c r="A197" s="13"/>
      <c r="B197" s="232"/>
      <c r="C197" s="233"/>
      <c r="D197" s="234" t="s">
        <v>132</v>
      </c>
      <c r="E197" s="233"/>
      <c r="F197" s="236" t="s">
        <v>276</v>
      </c>
      <c r="G197" s="233"/>
      <c r="H197" s="237">
        <v>112.508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132</v>
      </c>
      <c r="AU197" s="243" t="s">
        <v>84</v>
      </c>
      <c r="AV197" s="13" t="s">
        <v>84</v>
      </c>
      <c r="AW197" s="13" t="s">
        <v>4</v>
      </c>
      <c r="AX197" s="13" t="s">
        <v>82</v>
      </c>
      <c r="AY197" s="243" t="s">
        <v>124</v>
      </c>
    </row>
    <row r="198" s="2" customFormat="1" ht="21.75" customHeight="1">
      <c r="A198" s="37"/>
      <c r="B198" s="38"/>
      <c r="C198" s="255" t="s">
        <v>277</v>
      </c>
      <c r="D198" s="255" t="s">
        <v>192</v>
      </c>
      <c r="E198" s="256" t="s">
        <v>278</v>
      </c>
      <c r="F198" s="257" t="s">
        <v>279</v>
      </c>
      <c r="G198" s="258" t="s">
        <v>195</v>
      </c>
      <c r="H198" s="259">
        <v>117.43600000000001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39</v>
      </c>
      <c r="O198" s="90"/>
      <c r="P198" s="228">
        <f>O198*H198</f>
        <v>0</v>
      </c>
      <c r="Q198" s="228">
        <v>0.021000000000000001</v>
      </c>
      <c r="R198" s="228">
        <f>Q198*H198</f>
        <v>2.4661560000000002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165</v>
      </c>
      <c r="AT198" s="230" t="s">
        <v>192</v>
      </c>
      <c r="AU198" s="230" t="s">
        <v>84</v>
      </c>
      <c r="AY198" s="16" t="s">
        <v>124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82</v>
      </c>
      <c r="BK198" s="231">
        <f>ROUND(I198*H198,2)</f>
        <v>0</v>
      </c>
      <c r="BL198" s="16" t="s">
        <v>130</v>
      </c>
      <c r="BM198" s="230" t="s">
        <v>280</v>
      </c>
    </row>
    <row r="199" s="13" customFormat="1">
      <c r="A199" s="13"/>
      <c r="B199" s="232"/>
      <c r="C199" s="233"/>
      <c r="D199" s="234" t="s">
        <v>132</v>
      </c>
      <c r="E199" s="235" t="s">
        <v>1</v>
      </c>
      <c r="F199" s="236" t="s">
        <v>270</v>
      </c>
      <c r="G199" s="233"/>
      <c r="H199" s="237">
        <v>106.76000000000001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132</v>
      </c>
      <c r="AU199" s="243" t="s">
        <v>84</v>
      </c>
      <c r="AV199" s="13" t="s">
        <v>84</v>
      </c>
      <c r="AW199" s="13" t="s">
        <v>30</v>
      </c>
      <c r="AX199" s="13" t="s">
        <v>82</v>
      </c>
      <c r="AY199" s="243" t="s">
        <v>124</v>
      </c>
    </row>
    <row r="200" s="13" customFormat="1">
      <c r="A200" s="13"/>
      <c r="B200" s="232"/>
      <c r="C200" s="233"/>
      <c r="D200" s="234" t="s">
        <v>132</v>
      </c>
      <c r="E200" s="233"/>
      <c r="F200" s="236" t="s">
        <v>281</v>
      </c>
      <c r="G200" s="233"/>
      <c r="H200" s="237">
        <v>117.43600000000001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132</v>
      </c>
      <c r="AU200" s="243" t="s">
        <v>84</v>
      </c>
      <c r="AV200" s="13" t="s">
        <v>84</v>
      </c>
      <c r="AW200" s="13" t="s">
        <v>4</v>
      </c>
      <c r="AX200" s="13" t="s">
        <v>82</v>
      </c>
      <c r="AY200" s="243" t="s">
        <v>124</v>
      </c>
    </row>
    <row r="201" s="12" customFormat="1" ht="22.8" customHeight="1">
      <c r="A201" s="12"/>
      <c r="B201" s="202"/>
      <c r="C201" s="203"/>
      <c r="D201" s="204" t="s">
        <v>73</v>
      </c>
      <c r="E201" s="216" t="s">
        <v>282</v>
      </c>
      <c r="F201" s="216" t="s">
        <v>283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</v>
      </c>
      <c r="S201" s="210"/>
      <c r="T201" s="21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82</v>
      </c>
      <c r="AT201" s="214" t="s">
        <v>73</v>
      </c>
      <c r="AU201" s="214" t="s">
        <v>82</v>
      </c>
      <c r="AY201" s="213" t="s">
        <v>124</v>
      </c>
      <c r="BK201" s="215">
        <f>BK202</f>
        <v>0</v>
      </c>
    </row>
    <row r="202" s="2" customFormat="1" ht="16.5" customHeight="1">
      <c r="A202" s="37"/>
      <c r="B202" s="38"/>
      <c r="C202" s="218" t="s">
        <v>284</v>
      </c>
      <c r="D202" s="218" t="s">
        <v>126</v>
      </c>
      <c r="E202" s="219" t="s">
        <v>285</v>
      </c>
      <c r="F202" s="220" t="s">
        <v>286</v>
      </c>
      <c r="G202" s="221" t="s">
        <v>172</v>
      </c>
      <c r="H202" s="222">
        <v>142.476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39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130</v>
      </c>
      <c r="AT202" s="230" t="s">
        <v>126</v>
      </c>
      <c r="AU202" s="230" t="s">
        <v>84</v>
      </c>
      <c r="AY202" s="16" t="s">
        <v>124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82</v>
      </c>
      <c r="BK202" s="231">
        <f>ROUND(I202*H202,2)</f>
        <v>0</v>
      </c>
      <c r="BL202" s="16" t="s">
        <v>130</v>
      </c>
      <c r="BM202" s="230" t="s">
        <v>287</v>
      </c>
    </row>
    <row r="203" s="12" customFormat="1" ht="25.92" customHeight="1">
      <c r="A203" s="12"/>
      <c r="B203" s="202"/>
      <c r="C203" s="203"/>
      <c r="D203" s="204" t="s">
        <v>73</v>
      </c>
      <c r="E203" s="205" t="s">
        <v>288</v>
      </c>
      <c r="F203" s="205" t="s">
        <v>289</v>
      </c>
      <c r="G203" s="203"/>
      <c r="H203" s="203"/>
      <c r="I203" s="206"/>
      <c r="J203" s="207">
        <f>BK203</f>
        <v>0</v>
      </c>
      <c r="K203" s="203"/>
      <c r="L203" s="208"/>
      <c r="M203" s="209"/>
      <c r="N203" s="210"/>
      <c r="O203" s="210"/>
      <c r="P203" s="211">
        <f>P204+SUM(P205:P211)</f>
        <v>0</v>
      </c>
      <c r="Q203" s="210"/>
      <c r="R203" s="211">
        <f>R204+SUM(R205:R211)</f>
        <v>0.12587730999999999</v>
      </c>
      <c r="S203" s="210"/>
      <c r="T203" s="212">
        <f>T204+SUM(T205:T211)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130</v>
      </c>
      <c r="AT203" s="214" t="s">
        <v>73</v>
      </c>
      <c r="AU203" s="214" t="s">
        <v>74</v>
      </c>
      <c r="AY203" s="213" t="s">
        <v>124</v>
      </c>
      <c r="BK203" s="215">
        <f>BK204+SUM(BK205:BK211)</f>
        <v>0</v>
      </c>
    </row>
    <row r="204" s="2" customFormat="1" ht="24.15" customHeight="1">
      <c r="A204" s="37"/>
      <c r="B204" s="38"/>
      <c r="C204" s="218" t="s">
        <v>290</v>
      </c>
      <c r="D204" s="218" t="s">
        <v>126</v>
      </c>
      <c r="E204" s="219" t="s">
        <v>291</v>
      </c>
      <c r="F204" s="220" t="s">
        <v>292</v>
      </c>
      <c r="G204" s="221" t="s">
        <v>129</v>
      </c>
      <c r="H204" s="222">
        <v>404.19400000000002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39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293</v>
      </c>
      <c r="AT204" s="230" t="s">
        <v>126</v>
      </c>
      <c r="AU204" s="230" t="s">
        <v>82</v>
      </c>
      <c r="AY204" s="16" t="s">
        <v>124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82</v>
      </c>
      <c r="BK204" s="231">
        <f>ROUND(I204*H204,2)</f>
        <v>0</v>
      </c>
      <c r="BL204" s="16" t="s">
        <v>293</v>
      </c>
      <c r="BM204" s="230" t="s">
        <v>294</v>
      </c>
    </row>
    <row r="205" s="13" customFormat="1">
      <c r="A205" s="13"/>
      <c r="B205" s="232"/>
      <c r="C205" s="233"/>
      <c r="D205" s="234" t="s">
        <v>132</v>
      </c>
      <c r="E205" s="235" t="s">
        <v>1</v>
      </c>
      <c r="F205" s="236" t="s">
        <v>295</v>
      </c>
      <c r="G205" s="233"/>
      <c r="H205" s="237">
        <v>404.19400000000002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132</v>
      </c>
      <c r="AU205" s="243" t="s">
        <v>82</v>
      </c>
      <c r="AV205" s="13" t="s">
        <v>84</v>
      </c>
      <c r="AW205" s="13" t="s">
        <v>30</v>
      </c>
      <c r="AX205" s="13" t="s">
        <v>82</v>
      </c>
      <c r="AY205" s="243" t="s">
        <v>124</v>
      </c>
    </row>
    <row r="206" s="2" customFormat="1" ht="16.5" customHeight="1">
      <c r="A206" s="37"/>
      <c r="B206" s="38"/>
      <c r="C206" s="218" t="s">
        <v>296</v>
      </c>
      <c r="D206" s="218" t="s">
        <v>126</v>
      </c>
      <c r="E206" s="219" t="s">
        <v>297</v>
      </c>
      <c r="F206" s="220" t="s">
        <v>298</v>
      </c>
      <c r="G206" s="221" t="s">
        <v>187</v>
      </c>
      <c r="H206" s="222">
        <v>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39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293</v>
      </c>
      <c r="AT206" s="230" t="s">
        <v>126</v>
      </c>
      <c r="AU206" s="230" t="s">
        <v>82</v>
      </c>
      <c r="AY206" s="16" t="s">
        <v>124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82</v>
      </c>
      <c r="BK206" s="231">
        <f>ROUND(I206*H206,2)</f>
        <v>0</v>
      </c>
      <c r="BL206" s="16" t="s">
        <v>293</v>
      </c>
      <c r="BM206" s="230" t="s">
        <v>299</v>
      </c>
    </row>
    <row r="207" s="2" customFormat="1" ht="24.15" customHeight="1">
      <c r="A207" s="37"/>
      <c r="B207" s="38"/>
      <c r="C207" s="218" t="s">
        <v>300</v>
      </c>
      <c r="D207" s="218" t="s">
        <v>126</v>
      </c>
      <c r="E207" s="219" t="s">
        <v>301</v>
      </c>
      <c r="F207" s="220" t="s">
        <v>302</v>
      </c>
      <c r="G207" s="221" t="s">
        <v>187</v>
      </c>
      <c r="H207" s="222">
        <v>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39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293</v>
      </c>
      <c r="AT207" s="230" t="s">
        <v>126</v>
      </c>
      <c r="AU207" s="230" t="s">
        <v>82</v>
      </c>
      <c r="AY207" s="16" t="s">
        <v>124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82</v>
      </c>
      <c r="BK207" s="231">
        <f>ROUND(I207*H207,2)</f>
        <v>0</v>
      </c>
      <c r="BL207" s="16" t="s">
        <v>293</v>
      </c>
      <c r="BM207" s="230" t="s">
        <v>303</v>
      </c>
    </row>
    <row r="208" s="2" customFormat="1" ht="16.5" customHeight="1">
      <c r="A208" s="37"/>
      <c r="B208" s="38"/>
      <c r="C208" s="218" t="s">
        <v>304</v>
      </c>
      <c r="D208" s="218" t="s">
        <v>126</v>
      </c>
      <c r="E208" s="219" t="s">
        <v>305</v>
      </c>
      <c r="F208" s="220" t="s">
        <v>306</v>
      </c>
      <c r="G208" s="221" t="s">
        <v>307</v>
      </c>
      <c r="H208" s="222">
        <v>1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39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293</v>
      </c>
      <c r="AT208" s="230" t="s">
        <v>126</v>
      </c>
      <c r="AU208" s="230" t="s">
        <v>82</v>
      </c>
      <c r="AY208" s="16" t="s">
        <v>124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82</v>
      </c>
      <c r="BK208" s="231">
        <f>ROUND(I208*H208,2)</f>
        <v>0</v>
      </c>
      <c r="BL208" s="16" t="s">
        <v>293</v>
      </c>
      <c r="BM208" s="230" t="s">
        <v>308</v>
      </c>
    </row>
    <row r="209" s="2" customFormat="1" ht="16.5" customHeight="1">
      <c r="A209" s="37"/>
      <c r="B209" s="38"/>
      <c r="C209" s="218" t="s">
        <v>309</v>
      </c>
      <c r="D209" s="218" t="s">
        <v>126</v>
      </c>
      <c r="E209" s="219" t="s">
        <v>310</v>
      </c>
      <c r="F209" s="220" t="s">
        <v>311</v>
      </c>
      <c r="G209" s="221" t="s">
        <v>307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39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293</v>
      </c>
      <c r="AT209" s="230" t="s">
        <v>126</v>
      </c>
      <c r="AU209" s="230" t="s">
        <v>82</v>
      </c>
      <c r="AY209" s="16" t="s">
        <v>124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82</v>
      </c>
      <c r="BK209" s="231">
        <f>ROUND(I209*H209,2)</f>
        <v>0</v>
      </c>
      <c r="BL209" s="16" t="s">
        <v>293</v>
      </c>
      <c r="BM209" s="230" t="s">
        <v>312</v>
      </c>
    </row>
    <row r="210" s="2" customFormat="1" ht="16.5" customHeight="1">
      <c r="A210" s="37"/>
      <c r="B210" s="38"/>
      <c r="C210" s="218" t="s">
        <v>313</v>
      </c>
      <c r="D210" s="218" t="s">
        <v>126</v>
      </c>
      <c r="E210" s="219" t="s">
        <v>314</v>
      </c>
      <c r="F210" s="220" t="s">
        <v>315</v>
      </c>
      <c r="G210" s="221" t="s">
        <v>187</v>
      </c>
      <c r="H210" s="222">
        <v>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39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293</v>
      </c>
      <c r="AT210" s="230" t="s">
        <v>126</v>
      </c>
      <c r="AU210" s="230" t="s">
        <v>82</v>
      </c>
      <c r="AY210" s="16" t="s">
        <v>124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82</v>
      </c>
      <c r="BK210" s="231">
        <f>ROUND(I210*H210,2)</f>
        <v>0</v>
      </c>
      <c r="BL210" s="16" t="s">
        <v>293</v>
      </c>
      <c r="BM210" s="230" t="s">
        <v>316</v>
      </c>
    </row>
    <row r="211" s="12" customFormat="1" ht="22.8" customHeight="1">
      <c r="A211" s="12"/>
      <c r="B211" s="202"/>
      <c r="C211" s="203"/>
      <c r="D211" s="204" t="s">
        <v>73</v>
      </c>
      <c r="E211" s="216" t="s">
        <v>317</v>
      </c>
      <c r="F211" s="216" t="s">
        <v>318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SUM(P212:P215)</f>
        <v>0</v>
      </c>
      <c r="Q211" s="210"/>
      <c r="R211" s="211">
        <f>SUM(R212:R215)</f>
        <v>0.12587730999999999</v>
      </c>
      <c r="S211" s="210"/>
      <c r="T211" s="212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84</v>
      </c>
      <c r="AT211" s="214" t="s">
        <v>73</v>
      </c>
      <c r="AU211" s="214" t="s">
        <v>82</v>
      </c>
      <c r="AY211" s="213" t="s">
        <v>124</v>
      </c>
      <c r="BK211" s="215">
        <f>SUM(BK212:BK215)</f>
        <v>0</v>
      </c>
    </row>
    <row r="212" s="2" customFormat="1" ht="21.75" customHeight="1">
      <c r="A212" s="37"/>
      <c r="B212" s="38"/>
      <c r="C212" s="218" t="s">
        <v>319</v>
      </c>
      <c r="D212" s="218" t="s">
        <v>126</v>
      </c>
      <c r="E212" s="219" t="s">
        <v>320</v>
      </c>
      <c r="F212" s="220" t="s">
        <v>321</v>
      </c>
      <c r="G212" s="221" t="s">
        <v>129</v>
      </c>
      <c r="H212" s="222">
        <v>124.631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39</v>
      </c>
      <c r="O212" s="90"/>
      <c r="P212" s="228">
        <f>O212*H212</f>
        <v>0</v>
      </c>
      <c r="Q212" s="228">
        <v>0.0010100000000000001</v>
      </c>
      <c r="R212" s="228">
        <f>Q212*H212</f>
        <v>0.12587730999999999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207</v>
      </c>
      <c r="AT212" s="230" t="s">
        <v>126</v>
      </c>
      <c r="AU212" s="230" t="s">
        <v>84</v>
      </c>
      <c r="AY212" s="16" t="s">
        <v>124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82</v>
      </c>
      <c r="BK212" s="231">
        <f>ROUND(I212*H212,2)</f>
        <v>0</v>
      </c>
      <c r="BL212" s="16" t="s">
        <v>207</v>
      </c>
      <c r="BM212" s="230" t="s">
        <v>322</v>
      </c>
    </row>
    <row r="213" s="13" customFormat="1">
      <c r="A213" s="13"/>
      <c r="B213" s="232"/>
      <c r="C213" s="233"/>
      <c r="D213" s="234" t="s">
        <v>132</v>
      </c>
      <c r="E213" s="235" t="s">
        <v>1</v>
      </c>
      <c r="F213" s="236" t="s">
        <v>323</v>
      </c>
      <c r="G213" s="233"/>
      <c r="H213" s="237">
        <v>102.92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132</v>
      </c>
      <c r="AU213" s="243" t="s">
        <v>84</v>
      </c>
      <c r="AV213" s="13" t="s">
        <v>84</v>
      </c>
      <c r="AW213" s="13" t="s">
        <v>30</v>
      </c>
      <c r="AX213" s="13" t="s">
        <v>74</v>
      </c>
      <c r="AY213" s="243" t="s">
        <v>124</v>
      </c>
    </row>
    <row r="214" s="13" customFormat="1">
      <c r="A214" s="13"/>
      <c r="B214" s="232"/>
      <c r="C214" s="233"/>
      <c r="D214" s="234" t="s">
        <v>132</v>
      </c>
      <c r="E214" s="235" t="s">
        <v>1</v>
      </c>
      <c r="F214" s="236" t="s">
        <v>324</v>
      </c>
      <c r="G214" s="233"/>
      <c r="H214" s="237">
        <v>21.710999999999999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132</v>
      </c>
      <c r="AU214" s="243" t="s">
        <v>84</v>
      </c>
      <c r="AV214" s="13" t="s">
        <v>84</v>
      </c>
      <c r="AW214" s="13" t="s">
        <v>30</v>
      </c>
      <c r="AX214" s="13" t="s">
        <v>74</v>
      </c>
      <c r="AY214" s="243" t="s">
        <v>124</v>
      </c>
    </row>
    <row r="215" s="14" customFormat="1">
      <c r="A215" s="14"/>
      <c r="B215" s="244"/>
      <c r="C215" s="245"/>
      <c r="D215" s="234" t="s">
        <v>132</v>
      </c>
      <c r="E215" s="246" t="s">
        <v>1</v>
      </c>
      <c r="F215" s="247" t="s">
        <v>145</v>
      </c>
      <c r="G215" s="245"/>
      <c r="H215" s="248">
        <v>124.631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132</v>
      </c>
      <c r="AU215" s="254" t="s">
        <v>84</v>
      </c>
      <c r="AV215" s="14" t="s">
        <v>130</v>
      </c>
      <c r="AW215" s="14" t="s">
        <v>30</v>
      </c>
      <c r="AX215" s="14" t="s">
        <v>82</v>
      </c>
      <c r="AY215" s="254" t="s">
        <v>124</v>
      </c>
    </row>
    <row r="216" s="12" customFormat="1" ht="25.92" customHeight="1">
      <c r="A216" s="12"/>
      <c r="B216" s="202"/>
      <c r="C216" s="203"/>
      <c r="D216" s="204" t="s">
        <v>73</v>
      </c>
      <c r="E216" s="205" t="s">
        <v>325</v>
      </c>
      <c r="F216" s="205" t="s">
        <v>326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P217+P219</f>
        <v>0</v>
      </c>
      <c r="Q216" s="210"/>
      <c r="R216" s="211">
        <f>R217+R219</f>
        <v>0</v>
      </c>
      <c r="S216" s="210"/>
      <c r="T216" s="212">
        <f>T217+T219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151</v>
      </c>
      <c r="AT216" s="214" t="s">
        <v>73</v>
      </c>
      <c r="AU216" s="214" t="s">
        <v>74</v>
      </c>
      <c r="AY216" s="213" t="s">
        <v>124</v>
      </c>
      <c r="BK216" s="215">
        <f>BK217+BK219</f>
        <v>0</v>
      </c>
    </row>
    <row r="217" s="12" customFormat="1" ht="22.8" customHeight="1">
      <c r="A217" s="12"/>
      <c r="B217" s="202"/>
      <c r="C217" s="203"/>
      <c r="D217" s="204" t="s">
        <v>73</v>
      </c>
      <c r="E217" s="216" t="s">
        <v>327</v>
      </c>
      <c r="F217" s="216" t="s">
        <v>328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P218</f>
        <v>0</v>
      </c>
      <c r="Q217" s="210"/>
      <c r="R217" s="211">
        <f>R218</f>
        <v>0</v>
      </c>
      <c r="S217" s="210"/>
      <c r="T217" s="21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151</v>
      </c>
      <c r="AT217" s="214" t="s">
        <v>73</v>
      </c>
      <c r="AU217" s="214" t="s">
        <v>82</v>
      </c>
      <c r="AY217" s="213" t="s">
        <v>124</v>
      </c>
      <c r="BK217" s="215">
        <f>BK218</f>
        <v>0</v>
      </c>
    </row>
    <row r="218" s="2" customFormat="1" ht="16.5" customHeight="1">
      <c r="A218" s="37"/>
      <c r="B218" s="38"/>
      <c r="C218" s="218" t="s">
        <v>329</v>
      </c>
      <c r="D218" s="218" t="s">
        <v>126</v>
      </c>
      <c r="E218" s="219" t="s">
        <v>330</v>
      </c>
      <c r="F218" s="220" t="s">
        <v>328</v>
      </c>
      <c r="G218" s="221" t="s">
        <v>331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39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332</v>
      </c>
      <c r="AT218" s="230" t="s">
        <v>126</v>
      </c>
      <c r="AU218" s="230" t="s">
        <v>84</v>
      </c>
      <c r="AY218" s="16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82</v>
      </c>
      <c r="BK218" s="231">
        <f>ROUND(I218*H218,2)</f>
        <v>0</v>
      </c>
      <c r="BL218" s="16" t="s">
        <v>332</v>
      </c>
      <c r="BM218" s="230" t="s">
        <v>333</v>
      </c>
    </row>
    <row r="219" s="12" customFormat="1" ht="22.8" customHeight="1">
      <c r="A219" s="12"/>
      <c r="B219" s="202"/>
      <c r="C219" s="203"/>
      <c r="D219" s="204" t="s">
        <v>73</v>
      </c>
      <c r="E219" s="216" t="s">
        <v>334</v>
      </c>
      <c r="F219" s="216" t="s">
        <v>335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P220</f>
        <v>0</v>
      </c>
      <c r="Q219" s="210"/>
      <c r="R219" s="211">
        <f>R220</f>
        <v>0</v>
      </c>
      <c r="S219" s="210"/>
      <c r="T219" s="21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151</v>
      </c>
      <c r="AT219" s="214" t="s">
        <v>73</v>
      </c>
      <c r="AU219" s="214" t="s">
        <v>82</v>
      </c>
      <c r="AY219" s="213" t="s">
        <v>124</v>
      </c>
      <c r="BK219" s="215">
        <f>BK220</f>
        <v>0</v>
      </c>
    </row>
    <row r="220" s="2" customFormat="1" ht="16.5" customHeight="1">
      <c r="A220" s="37"/>
      <c r="B220" s="38"/>
      <c r="C220" s="218" t="s">
        <v>336</v>
      </c>
      <c r="D220" s="218" t="s">
        <v>126</v>
      </c>
      <c r="E220" s="219" t="s">
        <v>337</v>
      </c>
      <c r="F220" s="220" t="s">
        <v>338</v>
      </c>
      <c r="G220" s="221" t="s">
        <v>331</v>
      </c>
      <c r="H220" s="222">
        <v>1</v>
      </c>
      <c r="I220" s="223"/>
      <c r="J220" s="224">
        <f>ROUND(I220*H220,2)</f>
        <v>0</v>
      </c>
      <c r="K220" s="225"/>
      <c r="L220" s="43"/>
      <c r="M220" s="266" t="s">
        <v>1</v>
      </c>
      <c r="N220" s="267" t="s">
        <v>39</v>
      </c>
      <c r="O220" s="268"/>
      <c r="P220" s="269">
        <f>O220*H220</f>
        <v>0</v>
      </c>
      <c r="Q220" s="269">
        <v>0</v>
      </c>
      <c r="R220" s="269">
        <f>Q220*H220</f>
        <v>0</v>
      </c>
      <c r="S220" s="269">
        <v>0</v>
      </c>
      <c r="T220" s="27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332</v>
      </c>
      <c r="AT220" s="230" t="s">
        <v>126</v>
      </c>
      <c r="AU220" s="230" t="s">
        <v>84</v>
      </c>
      <c r="AY220" s="16" t="s">
        <v>124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82</v>
      </c>
      <c r="BK220" s="231">
        <f>ROUND(I220*H220,2)</f>
        <v>0</v>
      </c>
      <c r="BL220" s="16" t="s">
        <v>332</v>
      </c>
      <c r="BM220" s="230" t="s">
        <v>339</v>
      </c>
    </row>
    <row r="221" s="2" customFormat="1" ht="6.96" customHeight="1">
      <c r="A221" s="37"/>
      <c r="B221" s="65"/>
      <c r="C221" s="66"/>
      <c r="D221" s="66"/>
      <c r="E221" s="66"/>
      <c r="F221" s="66"/>
      <c r="G221" s="66"/>
      <c r="H221" s="66"/>
      <c r="I221" s="66"/>
      <c r="J221" s="66"/>
      <c r="K221" s="66"/>
      <c r="L221" s="43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</sheetData>
  <sheetProtection sheet="1" autoFilter="0" formatColumns="0" formatRows="0" objects="1" scenarios="1" spinCount="100000" saltValue="CCb2JX5nptv3uS2sVznJRduA3Vy7DNerSaOSwRXPQIh5BQQ0n+Yd1GGIzC1jpfEIBRfcfVzSjOFzpF+4MkOt7w==" hashValue="KHsM3Y11hsiE3w0QW1hdtfpFmi8ANGjVPVYBvC0EbJSn+lx6urE0tJ0UllIymIaSaeR53bXam6IkuBSO+8hiXQ==" algorithmName="SHA-512" password="CC35"/>
  <autoFilter ref="C128:K22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Výstavba sportoviště z UMT Horní Slatina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340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ROUND((SUM(BE122:BE141)),  2)</f>
        <v>0</v>
      </c>
      <c r="G33" s="37"/>
      <c r="H33" s="37"/>
      <c r="I33" s="154">
        <v>0.20999999999999999</v>
      </c>
      <c r="J33" s="153">
        <f>ROUND(((SUM(BE122:BE141))*I33),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ROUND((SUM(BF122:BF141)),  2)</f>
        <v>0</v>
      </c>
      <c r="G34" s="37"/>
      <c r="H34" s="37"/>
      <c r="I34" s="154">
        <v>0.12</v>
      </c>
      <c r="J34" s="153">
        <f>ROUND(((SUM(BF122:BF141))*I34),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ROUND((SUM(BH122:BH141)),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Výstavba sportoviště z UMT Horní Slatina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DŘEVĚNÉ HRAZENÍ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lacko.ondrej@seznam.cz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341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342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343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106</v>
      </c>
      <c r="E100" s="181"/>
      <c r="F100" s="181"/>
      <c r="G100" s="181"/>
      <c r="H100" s="181"/>
      <c r="I100" s="181"/>
      <c r="J100" s="182">
        <f>J137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J140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Výstavba sportoviště z UMT Horní Slatina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89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DŘEVĚNÉ HRAZENÍ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2. 9. 2024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>lacko.ondrej@seznam.cz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110</v>
      </c>
      <c r="D121" s="193" t="s">
        <v>59</v>
      </c>
      <c r="E121" s="193" t="s">
        <v>55</v>
      </c>
      <c r="F121" s="193" t="s">
        <v>56</v>
      </c>
      <c r="G121" s="193" t="s">
        <v>111</v>
      </c>
      <c r="H121" s="193" t="s">
        <v>112</v>
      </c>
      <c r="I121" s="193" t="s">
        <v>113</v>
      </c>
      <c r="J121" s="194" t="s">
        <v>93</v>
      </c>
      <c r="K121" s="195" t="s">
        <v>114</v>
      </c>
      <c r="L121" s="196"/>
      <c r="M121" s="99" t="s">
        <v>1</v>
      </c>
      <c r="N121" s="100" t="s">
        <v>38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P123+P137</f>
        <v>0</v>
      </c>
      <c r="Q122" s="103"/>
      <c r="R122" s="199">
        <f>R123+R137</f>
        <v>6.2057718400000006</v>
      </c>
      <c r="S122" s="103"/>
      <c r="T122" s="200">
        <f>T123+T137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95</v>
      </c>
      <c r="BK122" s="201">
        <f>BK123+BK137</f>
        <v>0</v>
      </c>
    </row>
    <row r="123" s="12" customFormat="1" ht="25.92" customHeight="1">
      <c r="A123" s="12"/>
      <c r="B123" s="202"/>
      <c r="C123" s="203"/>
      <c r="D123" s="204" t="s">
        <v>73</v>
      </c>
      <c r="E123" s="205" t="s">
        <v>344</v>
      </c>
      <c r="F123" s="205" t="s">
        <v>345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P124+P134</f>
        <v>0</v>
      </c>
      <c r="Q123" s="210"/>
      <c r="R123" s="211">
        <f>R124+R134</f>
        <v>6.2057718400000006</v>
      </c>
      <c r="S123" s="210"/>
      <c r="T123" s="212">
        <f>T124+T134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73</v>
      </c>
      <c r="AU123" s="214" t="s">
        <v>74</v>
      </c>
      <c r="AY123" s="213" t="s">
        <v>124</v>
      </c>
      <c r="BK123" s="215">
        <f>BK124+BK134</f>
        <v>0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346</v>
      </c>
      <c r="F124" s="216" t="s">
        <v>347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SUM(P125:P133)</f>
        <v>0</v>
      </c>
      <c r="Q124" s="210"/>
      <c r="R124" s="211">
        <f>SUM(R125:R133)</f>
        <v>6.1858643200000003</v>
      </c>
      <c r="S124" s="210"/>
      <c r="T124" s="21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73</v>
      </c>
      <c r="AU124" s="214" t="s">
        <v>82</v>
      </c>
      <c r="AY124" s="213" t="s">
        <v>124</v>
      </c>
      <c r="BK124" s="215">
        <f>SUM(BK125:BK133)</f>
        <v>0</v>
      </c>
    </row>
    <row r="125" s="2" customFormat="1" ht="24.15" customHeight="1">
      <c r="A125" s="37"/>
      <c r="B125" s="38"/>
      <c r="C125" s="218" t="s">
        <v>82</v>
      </c>
      <c r="D125" s="218" t="s">
        <v>126</v>
      </c>
      <c r="E125" s="219" t="s">
        <v>348</v>
      </c>
      <c r="F125" s="220" t="s">
        <v>349</v>
      </c>
      <c r="G125" s="221" t="s">
        <v>129</v>
      </c>
      <c r="H125" s="222">
        <v>165.89599999999999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39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207</v>
      </c>
      <c r="AT125" s="230" t="s">
        <v>126</v>
      </c>
      <c r="AU125" s="230" t="s">
        <v>84</v>
      </c>
      <c r="AY125" s="16" t="s">
        <v>124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82</v>
      </c>
      <c r="BK125" s="231">
        <f>ROUND(I125*H125,2)</f>
        <v>0</v>
      </c>
      <c r="BL125" s="16" t="s">
        <v>207</v>
      </c>
      <c r="BM125" s="230" t="s">
        <v>350</v>
      </c>
    </row>
    <row r="126" s="13" customFormat="1">
      <c r="A126" s="13"/>
      <c r="B126" s="232"/>
      <c r="C126" s="233"/>
      <c r="D126" s="234" t="s">
        <v>132</v>
      </c>
      <c r="E126" s="235" t="s">
        <v>1</v>
      </c>
      <c r="F126" s="236" t="s">
        <v>351</v>
      </c>
      <c r="G126" s="233"/>
      <c r="H126" s="237">
        <v>165.89599999999999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132</v>
      </c>
      <c r="AU126" s="243" t="s">
        <v>84</v>
      </c>
      <c r="AV126" s="13" t="s">
        <v>84</v>
      </c>
      <c r="AW126" s="13" t="s">
        <v>30</v>
      </c>
      <c r="AX126" s="13" t="s">
        <v>82</v>
      </c>
      <c r="AY126" s="243" t="s">
        <v>124</v>
      </c>
    </row>
    <row r="127" s="2" customFormat="1" ht="24.15" customHeight="1">
      <c r="A127" s="37"/>
      <c r="B127" s="38"/>
      <c r="C127" s="218" t="s">
        <v>84</v>
      </c>
      <c r="D127" s="218" t="s">
        <v>126</v>
      </c>
      <c r="E127" s="219" t="s">
        <v>352</v>
      </c>
      <c r="F127" s="220" t="s">
        <v>353</v>
      </c>
      <c r="G127" s="221" t="s">
        <v>195</v>
      </c>
      <c r="H127" s="222">
        <v>406.608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39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207</v>
      </c>
      <c r="AT127" s="230" t="s">
        <v>126</v>
      </c>
      <c r="AU127" s="230" t="s">
        <v>84</v>
      </c>
      <c r="AY127" s="16" t="s">
        <v>124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82</v>
      </c>
      <c r="BK127" s="231">
        <f>ROUND(I127*H127,2)</f>
        <v>0</v>
      </c>
      <c r="BL127" s="16" t="s">
        <v>207</v>
      </c>
      <c r="BM127" s="230" t="s">
        <v>354</v>
      </c>
    </row>
    <row r="128" s="13" customFormat="1">
      <c r="A128" s="13"/>
      <c r="B128" s="232"/>
      <c r="C128" s="233"/>
      <c r="D128" s="234" t="s">
        <v>132</v>
      </c>
      <c r="E128" s="235" t="s">
        <v>1</v>
      </c>
      <c r="F128" s="236" t="s">
        <v>355</v>
      </c>
      <c r="G128" s="233"/>
      <c r="H128" s="237">
        <v>406.608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132</v>
      </c>
      <c r="AU128" s="243" t="s">
        <v>84</v>
      </c>
      <c r="AV128" s="13" t="s">
        <v>84</v>
      </c>
      <c r="AW128" s="13" t="s">
        <v>30</v>
      </c>
      <c r="AX128" s="13" t="s">
        <v>82</v>
      </c>
      <c r="AY128" s="243" t="s">
        <v>124</v>
      </c>
    </row>
    <row r="129" s="2" customFormat="1" ht="16.5" customHeight="1">
      <c r="A129" s="37"/>
      <c r="B129" s="38"/>
      <c r="C129" s="255" t="s">
        <v>139</v>
      </c>
      <c r="D129" s="255" t="s">
        <v>192</v>
      </c>
      <c r="E129" s="256" t="s">
        <v>356</v>
      </c>
      <c r="F129" s="257" t="s">
        <v>357</v>
      </c>
      <c r="G129" s="258" t="s">
        <v>136</v>
      </c>
      <c r="H129" s="259">
        <v>2.1739999999999999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39</v>
      </c>
      <c r="O129" s="90"/>
      <c r="P129" s="228">
        <f>O129*H129</f>
        <v>0</v>
      </c>
      <c r="Q129" s="228">
        <v>0.5</v>
      </c>
      <c r="R129" s="228">
        <f>Q129*H129</f>
        <v>1.087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290</v>
      </c>
      <c r="AT129" s="230" t="s">
        <v>192</v>
      </c>
      <c r="AU129" s="230" t="s">
        <v>84</v>
      </c>
      <c r="AY129" s="16" t="s">
        <v>124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207</v>
      </c>
      <c r="BM129" s="230" t="s">
        <v>358</v>
      </c>
    </row>
    <row r="130" s="13" customFormat="1">
      <c r="A130" s="13"/>
      <c r="B130" s="232"/>
      <c r="C130" s="233"/>
      <c r="D130" s="234" t="s">
        <v>132</v>
      </c>
      <c r="E130" s="235" t="s">
        <v>1</v>
      </c>
      <c r="F130" s="236" t="s">
        <v>359</v>
      </c>
      <c r="G130" s="233"/>
      <c r="H130" s="237">
        <v>1.976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132</v>
      </c>
      <c r="AU130" s="243" t="s">
        <v>84</v>
      </c>
      <c r="AV130" s="13" t="s">
        <v>84</v>
      </c>
      <c r="AW130" s="13" t="s">
        <v>30</v>
      </c>
      <c r="AX130" s="13" t="s">
        <v>82</v>
      </c>
      <c r="AY130" s="243" t="s">
        <v>124</v>
      </c>
    </row>
    <row r="131" s="13" customFormat="1">
      <c r="A131" s="13"/>
      <c r="B131" s="232"/>
      <c r="C131" s="233"/>
      <c r="D131" s="234" t="s">
        <v>132</v>
      </c>
      <c r="E131" s="233"/>
      <c r="F131" s="236" t="s">
        <v>360</v>
      </c>
      <c r="G131" s="233"/>
      <c r="H131" s="237">
        <v>2.1739999999999999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132</v>
      </c>
      <c r="AU131" s="243" t="s">
        <v>84</v>
      </c>
      <c r="AV131" s="13" t="s">
        <v>84</v>
      </c>
      <c r="AW131" s="13" t="s">
        <v>4</v>
      </c>
      <c r="AX131" s="13" t="s">
        <v>82</v>
      </c>
      <c r="AY131" s="243" t="s">
        <v>124</v>
      </c>
    </row>
    <row r="132" s="2" customFormat="1" ht="24.15" customHeight="1">
      <c r="A132" s="37"/>
      <c r="B132" s="38"/>
      <c r="C132" s="218" t="s">
        <v>130</v>
      </c>
      <c r="D132" s="218" t="s">
        <v>126</v>
      </c>
      <c r="E132" s="219" t="s">
        <v>361</v>
      </c>
      <c r="F132" s="220" t="s">
        <v>362</v>
      </c>
      <c r="G132" s="221" t="s">
        <v>195</v>
      </c>
      <c r="H132" s="222">
        <v>406.608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0.012540000000000001</v>
      </c>
      <c r="R132" s="228">
        <f>Q132*H132</f>
        <v>5.0988643200000006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207</v>
      </c>
      <c r="AT132" s="230" t="s">
        <v>126</v>
      </c>
      <c r="AU132" s="230" t="s">
        <v>84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207</v>
      </c>
      <c r="BM132" s="230" t="s">
        <v>363</v>
      </c>
    </row>
    <row r="133" s="2" customFormat="1" ht="24.15" customHeight="1">
      <c r="A133" s="37"/>
      <c r="B133" s="38"/>
      <c r="C133" s="218" t="s">
        <v>151</v>
      </c>
      <c r="D133" s="218" t="s">
        <v>126</v>
      </c>
      <c r="E133" s="219" t="s">
        <v>364</v>
      </c>
      <c r="F133" s="220" t="s">
        <v>365</v>
      </c>
      <c r="G133" s="221" t="s">
        <v>172</v>
      </c>
      <c r="H133" s="222">
        <v>6.1859999999999999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207</v>
      </c>
      <c r="AT133" s="230" t="s">
        <v>126</v>
      </c>
      <c r="AU133" s="230" t="s">
        <v>84</v>
      </c>
      <c r="AY133" s="16" t="s">
        <v>124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207</v>
      </c>
      <c r="BM133" s="230" t="s">
        <v>366</v>
      </c>
    </row>
    <row r="134" s="12" customFormat="1" ht="22.8" customHeight="1">
      <c r="A134" s="12"/>
      <c r="B134" s="202"/>
      <c r="C134" s="203"/>
      <c r="D134" s="204" t="s">
        <v>73</v>
      </c>
      <c r="E134" s="216" t="s">
        <v>367</v>
      </c>
      <c r="F134" s="216" t="s">
        <v>368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0.019907519999999998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73</v>
      </c>
      <c r="AU134" s="214" t="s">
        <v>82</v>
      </c>
      <c r="AY134" s="213" t="s">
        <v>124</v>
      </c>
      <c r="BK134" s="215">
        <f>SUM(BK135:BK136)</f>
        <v>0</v>
      </c>
    </row>
    <row r="135" s="2" customFormat="1" ht="24.15" customHeight="1">
      <c r="A135" s="37"/>
      <c r="B135" s="38"/>
      <c r="C135" s="218" t="s">
        <v>156</v>
      </c>
      <c r="D135" s="218" t="s">
        <v>126</v>
      </c>
      <c r="E135" s="219" t="s">
        <v>369</v>
      </c>
      <c r="F135" s="220" t="s">
        <v>370</v>
      </c>
      <c r="G135" s="221" t="s">
        <v>129</v>
      </c>
      <c r="H135" s="222">
        <v>165.89599999999999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0.00012</v>
      </c>
      <c r="R135" s="228">
        <f>Q135*H135</f>
        <v>0.019907519999999998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207</v>
      </c>
      <c r="AT135" s="230" t="s">
        <v>126</v>
      </c>
      <c r="AU135" s="230" t="s">
        <v>84</v>
      </c>
      <c r="AY135" s="16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207</v>
      </c>
      <c r="BM135" s="230" t="s">
        <v>371</v>
      </c>
    </row>
    <row r="136" s="13" customFormat="1">
      <c r="A136" s="13"/>
      <c r="B136" s="232"/>
      <c r="C136" s="233"/>
      <c r="D136" s="234" t="s">
        <v>132</v>
      </c>
      <c r="E136" s="235" t="s">
        <v>1</v>
      </c>
      <c r="F136" s="236" t="s">
        <v>351</v>
      </c>
      <c r="G136" s="233"/>
      <c r="H136" s="237">
        <v>165.89599999999999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132</v>
      </c>
      <c r="AU136" s="243" t="s">
        <v>84</v>
      </c>
      <c r="AV136" s="13" t="s">
        <v>84</v>
      </c>
      <c r="AW136" s="13" t="s">
        <v>30</v>
      </c>
      <c r="AX136" s="13" t="s">
        <v>82</v>
      </c>
      <c r="AY136" s="243" t="s">
        <v>124</v>
      </c>
    </row>
    <row r="137" s="12" customFormat="1" ht="25.92" customHeight="1">
      <c r="A137" s="12"/>
      <c r="B137" s="202"/>
      <c r="C137" s="203"/>
      <c r="D137" s="204" t="s">
        <v>73</v>
      </c>
      <c r="E137" s="205" t="s">
        <v>325</v>
      </c>
      <c r="F137" s="205" t="s">
        <v>326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P138+P140</f>
        <v>0</v>
      </c>
      <c r="Q137" s="210"/>
      <c r="R137" s="211">
        <f>R138+R140</f>
        <v>0</v>
      </c>
      <c r="S137" s="210"/>
      <c r="T137" s="212">
        <f>T138+T140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151</v>
      </c>
      <c r="AT137" s="214" t="s">
        <v>73</v>
      </c>
      <c r="AU137" s="214" t="s">
        <v>74</v>
      </c>
      <c r="AY137" s="213" t="s">
        <v>124</v>
      </c>
      <c r="BK137" s="215">
        <f>BK138+BK140</f>
        <v>0</v>
      </c>
    </row>
    <row r="138" s="12" customFormat="1" ht="22.8" customHeight="1">
      <c r="A138" s="12"/>
      <c r="B138" s="202"/>
      <c r="C138" s="203"/>
      <c r="D138" s="204" t="s">
        <v>73</v>
      </c>
      <c r="E138" s="216" t="s">
        <v>327</v>
      </c>
      <c r="F138" s="216" t="s">
        <v>328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151</v>
      </c>
      <c r="AT138" s="214" t="s">
        <v>73</v>
      </c>
      <c r="AU138" s="214" t="s">
        <v>82</v>
      </c>
      <c r="AY138" s="213" t="s">
        <v>124</v>
      </c>
      <c r="BK138" s="215">
        <f>BK139</f>
        <v>0</v>
      </c>
    </row>
    <row r="139" s="2" customFormat="1" ht="16.5" customHeight="1">
      <c r="A139" s="37"/>
      <c r="B139" s="38"/>
      <c r="C139" s="218" t="s">
        <v>160</v>
      </c>
      <c r="D139" s="218" t="s">
        <v>126</v>
      </c>
      <c r="E139" s="219" t="s">
        <v>330</v>
      </c>
      <c r="F139" s="220" t="s">
        <v>328</v>
      </c>
      <c r="G139" s="221" t="s">
        <v>331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332</v>
      </c>
      <c r="AT139" s="230" t="s">
        <v>126</v>
      </c>
      <c r="AU139" s="230" t="s">
        <v>84</v>
      </c>
      <c r="AY139" s="16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82</v>
      </c>
      <c r="BK139" s="231">
        <f>ROUND(I139*H139,2)</f>
        <v>0</v>
      </c>
      <c r="BL139" s="16" t="s">
        <v>332</v>
      </c>
      <c r="BM139" s="230" t="s">
        <v>372</v>
      </c>
    </row>
    <row r="140" s="12" customFormat="1" ht="22.8" customHeight="1">
      <c r="A140" s="12"/>
      <c r="B140" s="202"/>
      <c r="C140" s="203"/>
      <c r="D140" s="204" t="s">
        <v>73</v>
      </c>
      <c r="E140" s="216" t="s">
        <v>334</v>
      </c>
      <c r="F140" s="216" t="s">
        <v>335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151</v>
      </c>
      <c r="AT140" s="214" t="s">
        <v>73</v>
      </c>
      <c r="AU140" s="214" t="s">
        <v>82</v>
      </c>
      <c r="AY140" s="213" t="s">
        <v>124</v>
      </c>
      <c r="BK140" s="215">
        <f>BK141</f>
        <v>0</v>
      </c>
    </row>
    <row r="141" s="2" customFormat="1" ht="16.5" customHeight="1">
      <c r="A141" s="37"/>
      <c r="B141" s="38"/>
      <c r="C141" s="218" t="s">
        <v>165</v>
      </c>
      <c r="D141" s="218" t="s">
        <v>126</v>
      </c>
      <c r="E141" s="219" t="s">
        <v>337</v>
      </c>
      <c r="F141" s="220" t="s">
        <v>338</v>
      </c>
      <c r="G141" s="221" t="s">
        <v>331</v>
      </c>
      <c r="H141" s="222">
        <v>1</v>
      </c>
      <c r="I141" s="223"/>
      <c r="J141" s="224">
        <f>ROUND(I141*H141,2)</f>
        <v>0</v>
      </c>
      <c r="K141" s="225"/>
      <c r="L141" s="43"/>
      <c r="M141" s="266" t="s">
        <v>1</v>
      </c>
      <c r="N141" s="267" t="s">
        <v>39</v>
      </c>
      <c r="O141" s="268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332</v>
      </c>
      <c r="AT141" s="230" t="s">
        <v>126</v>
      </c>
      <c r="AU141" s="230" t="s">
        <v>84</v>
      </c>
      <c r="AY141" s="16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332</v>
      </c>
      <c r="BM141" s="230" t="s">
        <v>373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iWnh6sW4GkyXWeW/Th2WHfL94KRd3G388NEGDJpf/B2xM0zllYd+O8faGQfmllfv/oBedN6iYnY4sUGjadz5LQ==" hashValue="qrCMWo9B2cZ7NsHceUifDWSkJRenK1AajwHXs2ROurabzxm+CGlhq2/1+YZTbUrBxmNtjc+E6kEg8voirVB67Q==" algorithmName="SHA-512" password="CC35"/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DESKTOP-A7T9QKF\Laci</dc:creator>
  <cp:lastModifiedBy>DESKTOP-A7T9QKF\Laci</cp:lastModifiedBy>
  <dcterms:created xsi:type="dcterms:W3CDTF">2025-01-09T07:19:07Z</dcterms:created>
  <dcterms:modified xsi:type="dcterms:W3CDTF">2025-01-09T07:19:11Z</dcterms:modified>
</cp:coreProperties>
</file>