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Třebětice\KABINA 2024 - Stavební úpravy sportovního areálu - I. etapa\VŘ\ZD\"/>
    </mc:Choice>
  </mc:AlternateContent>
  <xr:revisionPtr revIDLastSave="0" documentId="13_ncr:1_{4B6FF7B9-B309-4B11-98EB-4699DA841D3C}" xr6:coauthVersionLast="47" xr6:coauthVersionMax="47" xr10:uidLastSave="{00000000-0000-0000-0000-000000000000}"/>
  <bookViews>
    <workbookView xWindow="-120" yWindow="-120" windowWidth="29040" windowHeight="15720" firstSheet="1" activeTab="1" xr2:uid="{E5C9D48D-182E-4C5F-BFB3-8495AD01C494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Pol'!$A$1:$U$186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6" i="12" l="1"/>
  <c r="F39" i="1" s="1"/>
  <c r="AD176" i="12"/>
  <c r="G39" i="1" s="1"/>
  <c r="G40" i="1" s="1"/>
  <c r="G9" i="12"/>
  <c r="I9" i="12"/>
  <c r="K9" i="12"/>
  <c r="O9" i="12"/>
  <c r="Q9" i="12"/>
  <c r="U9" i="12"/>
  <c r="F12" i="12"/>
  <c r="G12" i="12" s="1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20" i="12"/>
  <c r="G20" i="12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U23" i="12" s="1"/>
  <c r="F29" i="12"/>
  <c r="G29" i="12" s="1"/>
  <c r="M29" i="12" s="1"/>
  <c r="I29" i="12"/>
  <c r="K29" i="12"/>
  <c r="O29" i="12"/>
  <c r="Q29" i="12"/>
  <c r="U29" i="12"/>
  <c r="F31" i="12"/>
  <c r="G31" i="12" s="1"/>
  <c r="I31" i="12"/>
  <c r="K31" i="12"/>
  <c r="O31" i="12"/>
  <c r="Q31" i="12"/>
  <c r="U31" i="12"/>
  <c r="F35" i="12"/>
  <c r="G35" i="12" s="1"/>
  <c r="M35" i="12" s="1"/>
  <c r="I35" i="12"/>
  <c r="K35" i="12"/>
  <c r="O35" i="12"/>
  <c r="Q35" i="12"/>
  <c r="U35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4" i="12"/>
  <c r="G44" i="12" s="1"/>
  <c r="M44" i="12" s="1"/>
  <c r="I44" i="12"/>
  <c r="K44" i="12"/>
  <c r="O44" i="12"/>
  <c r="Q44" i="12"/>
  <c r="U44" i="12"/>
  <c r="F46" i="12"/>
  <c r="G46" i="12" s="1"/>
  <c r="M46" i="12" s="1"/>
  <c r="I46" i="12"/>
  <c r="K46" i="12"/>
  <c r="O46" i="12"/>
  <c r="Q46" i="12"/>
  <c r="U46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5" i="12"/>
  <c r="G55" i="12" s="1"/>
  <c r="G54" i="12" s="1"/>
  <c r="I51" i="1" s="1"/>
  <c r="I55" i="12"/>
  <c r="I54" i="12" s="1"/>
  <c r="K55" i="12"/>
  <c r="K54" i="12" s="1"/>
  <c r="O55" i="12"/>
  <c r="O54" i="12" s="1"/>
  <c r="Q55" i="12"/>
  <c r="Q54" i="12" s="1"/>
  <c r="U55" i="12"/>
  <c r="U54" i="12" s="1"/>
  <c r="F57" i="12"/>
  <c r="G57" i="12" s="1"/>
  <c r="I57" i="12"/>
  <c r="K57" i="12"/>
  <c r="O57" i="12"/>
  <c r="Q57" i="12"/>
  <c r="Q56" i="12" s="1"/>
  <c r="U57" i="12"/>
  <c r="F61" i="12"/>
  <c r="G61" i="12" s="1"/>
  <c r="M61" i="12" s="1"/>
  <c r="I61" i="12"/>
  <c r="K61" i="12"/>
  <c r="O61" i="12"/>
  <c r="Q61" i="12"/>
  <c r="U61" i="12"/>
  <c r="F63" i="12"/>
  <c r="G63" i="12" s="1"/>
  <c r="I63" i="12"/>
  <c r="I62" i="12" s="1"/>
  <c r="K63" i="12"/>
  <c r="K62" i="12" s="1"/>
  <c r="O63" i="12"/>
  <c r="O62" i="12" s="1"/>
  <c r="Q63" i="12"/>
  <c r="Q62" i="12" s="1"/>
  <c r="U63" i="12"/>
  <c r="U62" i="12" s="1"/>
  <c r="F66" i="12"/>
  <c r="G66" i="12" s="1"/>
  <c r="I66" i="12"/>
  <c r="K66" i="12"/>
  <c r="O66" i="12"/>
  <c r="Q66" i="12"/>
  <c r="U66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6" i="12"/>
  <c r="G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9" i="12"/>
  <c r="G79" i="12" s="1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2" i="12"/>
  <c r="G82" i="12" s="1"/>
  <c r="I82" i="12"/>
  <c r="I81" i="12" s="1"/>
  <c r="K82" i="12"/>
  <c r="K81" i="12" s="1"/>
  <c r="O82" i="12"/>
  <c r="O81" i="12" s="1"/>
  <c r="Q82" i="12"/>
  <c r="Q81" i="12" s="1"/>
  <c r="U82" i="12"/>
  <c r="U81" i="12" s="1"/>
  <c r="F84" i="12"/>
  <c r="G84" i="12" s="1"/>
  <c r="I84" i="12"/>
  <c r="K84" i="12"/>
  <c r="O84" i="12"/>
  <c r="Q84" i="12"/>
  <c r="U84" i="12"/>
  <c r="F86" i="12"/>
  <c r="G86" i="12" s="1"/>
  <c r="M86" i="12" s="1"/>
  <c r="I86" i="12"/>
  <c r="K86" i="12"/>
  <c r="O86" i="12"/>
  <c r="Q86" i="12"/>
  <c r="U86" i="12"/>
  <c r="F88" i="12"/>
  <c r="G88" i="12" s="1"/>
  <c r="M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92" i="12"/>
  <c r="G92" i="12" s="1"/>
  <c r="M92" i="12" s="1"/>
  <c r="I92" i="12"/>
  <c r="K92" i="12"/>
  <c r="O92" i="12"/>
  <c r="Q92" i="12"/>
  <c r="U92" i="12"/>
  <c r="F95" i="12"/>
  <c r="G95" i="12" s="1"/>
  <c r="M95" i="12" s="1"/>
  <c r="I95" i="12"/>
  <c r="K95" i="12"/>
  <c r="O95" i="12"/>
  <c r="Q95" i="12"/>
  <c r="U95" i="12"/>
  <c r="F98" i="12"/>
  <c r="G98" i="12" s="1"/>
  <c r="M98" i="12" s="1"/>
  <c r="I98" i="12"/>
  <c r="K98" i="12"/>
  <c r="O98" i="12"/>
  <c r="Q98" i="12"/>
  <c r="U98" i="12"/>
  <c r="F102" i="12"/>
  <c r="G102" i="12" s="1"/>
  <c r="M102" i="12" s="1"/>
  <c r="I102" i="12"/>
  <c r="K102" i="12"/>
  <c r="O102" i="12"/>
  <c r="Q102" i="12"/>
  <c r="U102" i="12"/>
  <c r="F105" i="12"/>
  <c r="G105" i="12" s="1"/>
  <c r="M105" i="12" s="1"/>
  <c r="I105" i="12"/>
  <c r="K105" i="12"/>
  <c r="O105" i="12"/>
  <c r="Q105" i="12"/>
  <c r="U105" i="12"/>
  <c r="F106" i="12"/>
  <c r="G106" i="12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9" i="12"/>
  <c r="G109" i="12" s="1"/>
  <c r="M109" i="12" s="1"/>
  <c r="I109" i="12"/>
  <c r="K109" i="12"/>
  <c r="O109" i="12"/>
  <c r="Q109" i="12"/>
  <c r="U109" i="12"/>
  <c r="F111" i="12"/>
  <c r="G111" i="12"/>
  <c r="G110" i="12" s="1"/>
  <c r="I59" i="1" s="1"/>
  <c r="I111" i="12"/>
  <c r="I110" i="12" s="1"/>
  <c r="K111" i="12"/>
  <c r="K110" i="12" s="1"/>
  <c r="O111" i="12"/>
  <c r="O110" i="12" s="1"/>
  <c r="Q111" i="12"/>
  <c r="Q110" i="12" s="1"/>
  <c r="U111" i="12"/>
  <c r="U110" i="12" s="1"/>
  <c r="F114" i="12"/>
  <c r="G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19" i="12"/>
  <c r="G119" i="12" s="1"/>
  <c r="M119" i="12" s="1"/>
  <c r="M118" i="12" s="1"/>
  <c r="I119" i="12"/>
  <c r="K119" i="12"/>
  <c r="O119" i="12"/>
  <c r="Q119" i="12"/>
  <c r="U119" i="12"/>
  <c r="F121" i="12"/>
  <c r="G121" i="12"/>
  <c r="M121" i="12" s="1"/>
  <c r="I121" i="12"/>
  <c r="K121" i="12"/>
  <c r="O121" i="12"/>
  <c r="Q121" i="12"/>
  <c r="U121" i="12"/>
  <c r="F124" i="12"/>
  <c r="G124" i="12" s="1"/>
  <c r="I124" i="12"/>
  <c r="I123" i="12" s="1"/>
  <c r="K124" i="12"/>
  <c r="K123" i="12" s="1"/>
  <c r="O124" i="12"/>
  <c r="O123" i="12" s="1"/>
  <c r="Q124" i="12"/>
  <c r="Q123" i="12" s="1"/>
  <c r="U124" i="12"/>
  <c r="U123" i="12" s="1"/>
  <c r="F126" i="12"/>
  <c r="G126" i="12" s="1"/>
  <c r="G125" i="12" s="1"/>
  <c r="I63" i="1" s="1"/>
  <c r="I126" i="12"/>
  <c r="I125" i="12" s="1"/>
  <c r="K126" i="12"/>
  <c r="K125" i="12" s="1"/>
  <c r="O126" i="12"/>
  <c r="O125" i="12" s="1"/>
  <c r="Q126" i="12"/>
  <c r="Q125" i="12" s="1"/>
  <c r="U126" i="12"/>
  <c r="U125" i="12" s="1"/>
  <c r="F129" i="12"/>
  <c r="G129" i="12"/>
  <c r="I129" i="12"/>
  <c r="K129" i="12"/>
  <c r="O129" i="12"/>
  <c r="Q129" i="12"/>
  <c r="U129" i="12"/>
  <c r="F131" i="12"/>
  <c r="G131" i="12" s="1"/>
  <c r="M131" i="12" s="1"/>
  <c r="I131" i="12"/>
  <c r="K131" i="12"/>
  <c r="O131" i="12"/>
  <c r="Q131" i="12"/>
  <c r="U131" i="12"/>
  <c r="F133" i="12"/>
  <c r="G133" i="12"/>
  <c r="M133" i="12" s="1"/>
  <c r="I133" i="12"/>
  <c r="K133" i="12"/>
  <c r="O133" i="12"/>
  <c r="Q133" i="12"/>
  <c r="U133" i="12"/>
  <c r="F134" i="12"/>
  <c r="G134" i="12" s="1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40" i="12"/>
  <c r="G140" i="12" s="1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2" i="12"/>
  <c r="G142" i="12" s="1"/>
  <c r="M142" i="12" s="1"/>
  <c r="I142" i="12"/>
  <c r="K142" i="12"/>
  <c r="O142" i="12"/>
  <c r="Q142" i="12"/>
  <c r="U142" i="12"/>
  <c r="F146" i="12"/>
  <c r="G146" i="12"/>
  <c r="M146" i="12" s="1"/>
  <c r="I146" i="12"/>
  <c r="K146" i="12"/>
  <c r="O146" i="12"/>
  <c r="Q146" i="12"/>
  <c r="U146" i="12"/>
  <c r="F149" i="12"/>
  <c r="G149" i="12" s="1"/>
  <c r="I149" i="12"/>
  <c r="K149" i="12"/>
  <c r="O149" i="12"/>
  <c r="Q149" i="12"/>
  <c r="U149" i="12"/>
  <c r="F152" i="12"/>
  <c r="G152" i="12" s="1"/>
  <c r="M152" i="12" s="1"/>
  <c r="I152" i="12"/>
  <c r="K152" i="12"/>
  <c r="O152" i="12"/>
  <c r="Q152" i="12"/>
  <c r="U152" i="12"/>
  <c r="F153" i="12"/>
  <c r="G153" i="12" s="1"/>
  <c r="M153" i="12" s="1"/>
  <c r="I153" i="12"/>
  <c r="K153" i="12"/>
  <c r="O153" i="12"/>
  <c r="Q153" i="12"/>
  <c r="U153" i="12"/>
  <c r="F156" i="12"/>
  <c r="G156" i="12" s="1"/>
  <c r="M156" i="12" s="1"/>
  <c r="I156" i="12"/>
  <c r="K156" i="12"/>
  <c r="O156" i="12"/>
  <c r="Q156" i="12"/>
  <c r="U156" i="12"/>
  <c r="G159" i="12"/>
  <c r="I159" i="12"/>
  <c r="K159" i="12"/>
  <c r="O159" i="12"/>
  <c r="Q159" i="12"/>
  <c r="U159" i="12"/>
  <c r="F164" i="12"/>
  <c r="G164" i="12" s="1"/>
  <c r="M164" i="12" s="1"/>
  <c r="I164" i="12"/>
  <c r="K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7" i="12"/>
  <c r="G167" i="12" s="1"/>
  <c r="M167" i="12" s="1"/>
  <c r="I167" i="12"/>
  <c r="K167" i="12"/>
  <c r="O167" i="12"/>
  <c r="Q167" i="12"/>
  <c r="U167" i="12"/>
  <c r="F169" i="12"/>
  <c r="G169" i="12" s="1"/>
  <c r="I169" i="12"/>
  <c r="I168" i="12" s="1"/>
  <c r="K169" i="12"/>
  <c r="O169" i="12"/>
  <c r="Q169" i="12"/>
  <c r="U169" i="12"/>
  <c r="U168" i="12" s="1"/>
  <c r="F170" i="12"/>
  <c r="G170" i="12"/>
  <c r="M170" i="12" s="1"/>
  <c r="I170" i="12"/>
  <c r="K170" i="12"/>
  <c r="O170" i="12"/>
  <c r="Q170" i="12"/>
  <c r="U170" i="12"/>
  <c r="F172" i="12"/>
  <c r="G172" i="12" s="1"/>
  <c r="M172" i="12" s="1"/>
  <c r="M171" i="12" s="1"/>
  <c r="I172" i="12"/>
  <c r="I171" i="12" s="1"/>
  <c r="K172" i="12"/>
  <c r="K171" i="12" s="1"/>
  <c r="O172" i="12"/>
  <c r="O171" i="12" s="1"/>
  <c r="Q172" i="12"/>
  <c r="Q171" i="12" s="1"/>
  <c r="U172" i="12"/>
  <c r="U171" i="12" s="1"/>
  <c r="F174" i="12"/>
  <c r="G174" i="12" s="1"/>
  <c r="M174" i="12" s="1"/>
  <c r="M173" i="12" s="1"/>
  <c r="I174" i="12"/>
  <c r="I173" i="12" s="1"/>
  <c r="K174" i="12"/>
  <c r="K173" i="12" s="1"/>
  <c r="O174" i="12"/>
  <c r="O173" i="12" s="1"/>
  <c r="Q174" i="12"/>
  <c r="Q173" i="12" s="1"/>
  <c r="U174" i="12"/>
  <c r="U173" i="12" s="1"/>
  <c r="I20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I56" i="12" l="1"/>
  <c r="Q113" i="12"/>
  <c r="G56" i="12"/>
  <c r="I52" i="1" s="1"/>
  <c r="Q48" i="12"/>
  <c r="G62" i="12"/>
  <c r="I53" i="1" s="1"/>
  <c r="M63" i="12"/>
  <c r="M62" i="12" s="1"/>
  <c r="Q168" i="12"/>
  <c r="K158" i="12"/>
  <c r="I113" i="12"/>
  <c r="K104" i="12"/>
  <c r="O23" i="12"/>
  <c r="G113" i="12"/>
  <c r="I60" i="1" s="1"/>
  <c r="U65" i="12"/>
  <c r="K56" i="12"/>
  <c r="K23" i="12"/>
  <c r="O148" i="12"/>
  <c r="I148" i="12"/>
  <c r="G128" i="12"/>
  <c r="I64" i="1" s="1"/>
  <c r="K168" i="12"/>
  <c r="Q158" i="12"/>
  <c r="M129" i="12"/>
  <c r="M126" i="12"/>
  <c r="M125" i="12" s="1"/>
  <c r="Q118" i="12"/>
  <c r="O113" i="12"/>
  <c r="Q104" i="12"/>
  <c r="G75" i="12"/>
  <c r="I55" i="1" s="1"/>
  <c r="M76" i="12"/>
  <c r="M75" i="12" s="1"/>
  <c r="M104" i="12"/>
  <c r="M169" i="12"/>
  <c r="M168" i="12" s="1"/>
  <c r="G168" i="12"/>
  <c r="I67" i="1" s="1"/>
  <c r="G81" i="12"/>
  <c r="I56" i="1" s="1"/>
  <c r="M82" i="12"/>
  <c r="M81" i="12" s="1"/>
  <c r="M159" i="12"/>
  <c r="M158" i="12" s="1"/>
  <c r="G158" i="12"/>
  <c r="I66" i="1" s="1"/>
  <c r="G173" i="12"/>
  <c r="I69" i="1" s="1"/>
  <c r="I19" i="1" s="1"/>
  <c r="O83" i="12"/>
  <c r="M48" i="12"/>
  <c r="U30" i="12"/>
  <c r="K8" i="12"/>
  <c r="U75" i="12"/>
  <c r="I65" i="12"/>
  <c r="U158" i="12"/>
  <c r="U128" i="12"/>
  <c r="O118" i="12"/>
  <c r="K113" i="12"/>
  <c r="U104" i="12"/>
  <c r="Q75" i="12"/>
  <c r="U56" i="12"/>
  <c r="Q30" i="12"/>
  <c r="I23" i="12"/>
  <c r="I8" i="12"/>
  <c r="U83" i="12"/>
  <c r="O75" i="12"/>
  <c r="O30" i="12"/>
  <c r="M23" i="12"/>
  <c r="G8" i="12"/>
  <c r="O158" i="12"/>
  <c r="U148" i="12"/>
  <c r="O128" i="12"/>
  <c r="K118" i="12"/>
  <c r="O104" i="12"/>
  <c r="Q83" i="12"/>
  <c r="O56" i="12"/>
  <c r="U48" i="12"/>
  <c r="K30" i="12"/>
  <c r="I30" i="12"/>
  <c r="G171" i="12"/>
  <c r="I68" i="1" s="1"/>
  <c r="I18" i="1" s="1"/>
  <c r="M128" i="12"/>
  <c r="I118" i="12"/>
  <c r="K75" i="12"/>
  <c r="I158" i="12"/>
  <c r="K128" i="12"/>
  <c r="G118" i="12"/>
  <c r="I61" i="1" s="1"/>
  <c r="I104" i="12"/>
  <c r="K83" i="12"/>
  <c r="I75" i="12"/>
  <c r="Q65" i="12"/>
  <c r="O48" i="12"/>
  <c r="U8" i="12"/>
  <c r="O168" i="12"/>
  <c r="Q148" i="12"/>
  <c r="K148" i="12"/>
  <c r="I128" i="12"/>
  <c r="U113" i="12"/>
  <c r="I83" i="12"/>
  <c r="O65" i="12"/>
  <c r="K48" i="12"/>
  <c r="Q23" i="12"/>
  <c r="Q8" i="12"/>
  <c r="Q128" i="12"/>
  <c r="U118" i="12"/>
  <c r="K65" i="12"/>
  <c r="I48" i="12"/>
  <c r="O8" i="12"/>
  <c r="I39" i="1"/>
  <c r="I40" i="1" s="1"/>
  <c r="J39" i="1" s="1"/>
  <c r="J40" i="1" s="1"/>
  <c r="F40" i="1"/>
  <c r="G23" i="1" s="1"/>
  <c r="G123" i="12"/>
  <c r="I62" i="1" s="1"/>
  <c r="M124" i="12"/>
  <c r="M123" i="12" s="1"/>
  <c r="M149" i="12"/>
  <c r="M148" i="12" s="1"/>
  <c r="G148" i="12"/>
  <c r="I65" i="1" s="1"/>
  <c r="I17" i="1" s="1"/>
  <c r="M31" i="12"/>
  <c r="M30" i="12" s="1"/>
  <c r="G30" i="12"/>
  <c r="I49" i="1" s="1"/>
  <c r="M84" i="12"/>
  <c r="M83" i="12" s="1"/>
  <c r="G83" i="12"/>
  <c r="I57" i="1" s="1"/>
  <c r="G65" i="12"/>
  <c r="I54" i="1" s="1"/>
  <c r="M66" i="12"/>
  <c r="M65" i="12" s="1"/>
  <c r="M111" i="12"/>
  <c r="M110" i="12" s="1"/>
  <c r="M55" i="12"/>
  <c r="M54" i="12" s="1"/>
  <c r="G23" i="12"/>
  <c r="I48" i="1" s="1"/>
  <c r="M114" i="12"/>
  <c r="M113" i="12" s="1"/>
  <c r="M57" i="12"/>
  <c r="M56" i="12" s="1"/>
  <c r="G104" i="12"/>
  <c r="I58" i="1" s="1"/>
  <c r="G48" i="12"/>
  <c r="I50" i="1" s="1"/>
  <c r="M9" i="12"/>
  <c r="M8" i="12" s="1"/>
  <c r="G176" i="12" l="1"/>
  <c r="I47" i="1"/>
  <c r="I70" i="1" l="1"/>
  <c r="I16" i="1"/>
  <c r="I21" i="1" s="1"/>
  <c r="G25" i="1" l="1"/>
  <c r="G29" i="1" s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89F66F07-4F97-40E1-A571-FABA7BBC59D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A3DC873-D715-4CF3-87B1-6847DA30A16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BF51B53C-DE4A-47B6-B5F7-B9EB231733F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D2390C4-8087-464C-AC7C-F357E297FDE9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2B174CC-06E8-44BF-BE4F-BF822A23B66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23F8C733-1AB5-4EA4-A452-30DDC48624B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<sst xmlns="http://schemas.openxmlformats.org/spreadsheetml/2006/main" count="719" uniqueCount="355">
  <si>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</si>
  <si>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</si>
  <si>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</si>
  <si>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</si>
  <si>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</si>
  <si>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</si>
  <si>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</si>
  <si>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</si>
  <si>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</si>
  <si>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</si>
  <si>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</si>
  <si>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</si>
  <si>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</si>
  <si>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</si>
  <si>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</si>
  <si>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</si>
  <si>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</si>
  <si>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</si>
  <si>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</si>
  <si>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</si>
  <si>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</si>
  <si>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</si>
  <si>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</si>
  <si>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</si>
  <si>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</si>
  <si>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</si>
  <si>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</si>
  <si>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</si>
  <si>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</si>
  <si>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</si>
  <si>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</si>
  <si>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</si>
  <si>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</si>
  <si>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</si>
  <si>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</si>
  <si>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</si>
  <si>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</si>
  <si>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</si>
  <si>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</si>
  <si>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</si>
  <si>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</si>
  <si>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</si>
  <si>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Třebětice</t>
  </si>
  <si>
    <t>Rozpočet:</t>
  </si>
  <si>
    <t>Misto</t>
  </si>
  <si>
    <t>Stavební úpravy a nástavba budovy sportovního areálu Třebětice</t>
  </si>
  <si>
    <t>Obec Třebětice</t>
  </si>
  <si>
    <t>Třebětice č.p.11</t>
  </si>
  <si>
    <t>Dačice</t>
  </si>
  <si>
    <t>38001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</si>
  <si>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</si>
  <si>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</si>
  <si>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</si>
  <si>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</si>
  <si>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</si>
  <si>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</si>
  <si>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</si>
  <si>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</si>
  <si>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</si>
  <si>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</si>
  <si>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</si>
  <si>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</si>
  <si>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</si>
  <si>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</si>
  <si>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</si>
  <si>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</si>
  <si>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</si>
  <si>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</si>
  <si>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</si>
  <si>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</si>
  <si>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</si>
  <si>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</si>
  <si>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</si>
  <si>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</si>
  <si>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</si>
  <si>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</si>
  <si>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</si>
  <si>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</si>
  <si>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</si>
  <si>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</si>
  <si>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</si>
  <si>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</si>
  <si>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</si>
  <si>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</si>
  <si>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</si>
  <si>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</si>
  <si>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ZTI -kanalizace ,vodovod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</si>
  <si>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</si>
  <si>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</si>
  <si>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</si>
  <si>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</si>
  <si>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</si>
  <si>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</si>
  <si>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</si>
  <si>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</si>
  <si>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</si>
  <si>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</si>
  <si>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</si>
  <si>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</si>
  <si>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</si>
  <si>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</si>
  <si>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</si>
  <si>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</si>
  <si>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</si>
  <si>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</si>
  <si>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</si>
  <si>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</si>
  <si>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</si>
  <si>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</si>
  <si>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</si>
  <si>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</si>
  <si>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</si>
  <si>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</si>
  <si>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</si>
  <si>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</si>
  <si>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</si>
  <si>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</si>
  <si>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</si>
  <si>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</si>
  <si>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</si>
  <si>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</si>
  <si>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</si>
  <si>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</si>
  <si>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</si>
  <si>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</si>
  <si>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</si>
  <si>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</si>
  <si>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</si>
  <si>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</si>
  <si>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</si>
  <si>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</si>
  <si>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</si>
  <si>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4*7</t>
  </si>
  <si>
    <t>VV</t>
  </si>
  <si>
    <t>9,5*2,5+4,5*1</t>
  </si>
  <si>
    <t>113107310R00</t>
  </si>
  <si>
    <t>Odstranění podkladu pl. 50 m2,kam.těžené tl.10 cm, pod zámkovou dlažbou</t>
  </si>
  <si>
    <t>131301110R00</t>
  </si>
  <si>
    <t>Hloubení nezapaž. jam hor.4 do 50 m3, STROJNĚ, pasy</t>
  </si>
  <si>
    <t>m3</t>
  </si>
  <si>
    <t>0,5*0,9*4*2</t>
  </si>
  <si>
    <t>(0,5*0,9*4,5)*3</t>
  </si>
  <si>
    <t>131301119R00</t>
  </si>
  <si>
    <t>Příplatek za lepivost - hloubení nezap.jam v hor.4</t>
  </si>
  <si>
    <t>162201102R00</t>
  </si>
  <si>
    <t>Vodorovné přemístění výkopku z hor.1-4 do 50 m</t>
  </si>
  <si>
    <t>výkop:9,67*1,8*1,1</t>
  </si>
  <si>
    <t>odebraný terén pod podlah.:(11*4,5+10*4,5)*0,15</t>
  </si>
  <si>
    <t>162701102R00</t>
  </si>
  <si>
    <t>Vodorovné přemístění výkopku z hor.1-4 do 7000 m</t>
  </si>
  <si>
    <t>199000002R00</t>
  </si>
  <si>
    <t>Poplatek za skládku horniny 1- 4, č. dle katal. odpadů 17 05 04</t>
  </si>
  <si>
    <t>139600012RA0</t>
  </si>
  <si>
    <t xml:space="preserve">Ruční výkop v hornině 3, ZTI kanalizace </t>
  </si>
  <si>
    <t>POL2_0</t>
  </si>
  <si>
    <t>272313611R00</t>
  </si>
  <si>
    <t>Beton základových kleneb prostý C 16/20</t>
  </si>
  <si>
    <t>zákl.pasy:0,4*1*4*2*1,1</t>
  </si>
  <si>
    <t>zákl.pasy schodiště:0,4*1*4,5*1,1</t>
  </si>
  <si>
    <t>zákl.pasy:0,4*1,6*1,1*1,1</t>
  </si>
  <si>
    <t>zákl.pasy:(0,4*1*4,5*1,1)*2</t>
  </si>
  <si>
    <t>D+M ocelové trny pr.18 mm propojení základů, dl.30 cm  18 ks</t>
  </si>
  <si>
    <t>ks</t>
  </si>
  <si>
    <t>311238144R00</t>
  </si>
  <si>
    <t>Zdivo z cihelného bloku P10, tl. 300 mm</t>
  </si>
  <si>
    <t>obv.stěny:4*3,25*2</t>
  </si>
  <si>
    <t>zazdívky:1*2*2+1,5*2</t>
  </si>
  <si>
    <t>otvory:-(0,75*0,6*2+1,2*0,6+1,1*2)</t>
  </si>
  <si>
    <t>342255028R00</t>
  </si>
  <si>
    <t>Příčky z desek porobet.tvárnice tl. 150 mm</t>
  </si>
  <si>
    <t>4,5*2,5-0,8*2</t>
  </si>
  <si>
    <t>342255024R00</t>
  </si>
  <si>
    <t>Příčky z desek porobet. tvárnice tl. 100 mm</t>
  </si>
  <si>
    <t>(4+1+1,7+1,5)*2,5-0,8*2*2</t>
  </si>
  <si>
    <t>342255032R00</t>
  </si>
  <si>
    <t>Příčky z desek porobet.tvárnice tl. 200 mm</t>
  </si>
  <si>
    <t>4,5*2,5-1,2*2</t>
  </si>
  <si>
    <t>317168131R00</t>
  </si>
  <si>
    <t>Překlad  vysoký 70 x 238 x 1250 mm pro orientované uložení</t>
  </si>
  <si>
    <t>kus</t>
  </si>
  <si>
    <t>3*3</t>
  </si>
  <si>
    <t>317168132R00</t>
  </si>
  <si>
    <t>Překlad vysoký 70 x 238 x 1500 mm pro orientované uložení</t>
  </si>
  <si>
    <t>5*3</t>
  </si>
  <si>
    <t>416023135R00</t>
  </si>
  <si>
    <t>Podhledy SDK, profily Rigistil, 1x deska RB 15, protipožární</t>
  </si>
  <si>
    <t>417321315R00</t>
  </si>
  <si>
    <t>Ztužující pásy a věnce z betonu železového C 20/25</t>
  </si>
  <si>
    <t>417361221R00</t>
  </si>
  <si>
    <t>Výztuž ztužujících pásů a věnců z oceli 10216(E)</t>
  </si>
  <si>
    <t>t</t>
  </si>
  <si>
    <t>417351111R00</t>
  </si>
  <si>
    <t>Bednění ztužujících věnců, obě strany - zřízení</t>
  </si>
  <si>
    <t>m</t>
  </si>
  <si>
    <t>417351113R00</t>
  </si>
  <si>
    <t>Bednění ztužujících věnců, obě strany - odstranění</t>
  </si>
  <si>
    <t>591050020RA0</t>
  </si>
  <si>
    <t>Komunikace z dlažby zámkové, podklad štěrkopísek, zámková dlažba stávající</t>
  </si>
  <si>
    <t>612481211RT2</t>
  </si>
  <si>
    <t xml:space="preserve">Montáž výztužné sítě(perlinky)do stěrky-vnit.stěny, včetně výztužné sítě a stěrkového tmelu </t>
  </si>
  <si>
    <t>m.c.1.02,1.03,1.04:60</t>
  </si>
  <si>
    <t>m.č.1.05,1.07:65</t>
  </si>
  <si>
    <t>m.č.1.06,1.08,1.09:95</t>
  </si>
  <si>
    <t>612471411RT2</t>
  </si>
  <si>
    <t>Úprava vnitřních stěn aktivovaným štukem, s použitím suché maltové směsi</t>
  </si>
  <si>
    <t>622472142R00</t>
  </si>
  <si>
    <t>Omítka stěn vnější z MS silikátová slož. II. ručně</t>
  </si>
  <si>
    <t>10*3,4</t>
  </si>
  <si>
    <t>631315621RM1</t>
  </si>
  <si>
    <t>Mazanina betonová tl. 12 - 24 cm C 20/25, z betonu prostého</t>
  </si>
  <si>
    <t>podkl.beton:6*7*0,1*1,1</t>
  </si>
  <si>
    <t>6*4,5*0,1*1,1</t>
  </si>
  <si>
    <t>8,75*4,5*0,1*1,1</t>
  </si>
  <si>
    <t>631361921RT0</t>
  </si>
  <si>
    <t>Výztuž mazanin svařovanou sítí, KA 17, drát d 4,0 mm, oko 150 x 150 mm</t>
  </si>
  <si>
    <t>631312621RT3</t>
  </si>
  <si>
    <t>Mazanina betonová tl. 5 - 8 cm C 20/25, vyztužená ocelovými vlákny 25 kg / m3</t>
  </si>
  <si>
    <t>vrchní beton:4*7*0,06*1,1</t>
  </si>
  <si>
    <t>6*4,5*0,06*1,1</t>
  </si>
  <si>
    <t>8,75*4,5*0,06*1,1</t>
  </si>
  <si>
    <t>642942111RT3</t>
  </si>
  <si>
    <t>Osazení zárubní dveřních ocelových, pl. do 2,5 m2, včetně dodávky zárubně 700 x 1970 x 100 mm</t>
  </si>
  <si>
    <t>642942111RT4</t>
  </si>
  <si>
    <t>Osazení zárubní dveřních ocelových, pl. do 2,5 m2, včetně dodávky zárubně 800 x 1970 x 100 mm</t>
  </si>
  <si>
    <t>2+3</t>
  </si>
  <si>
    <t>642942111RU5</t>
  </si>
  <si>
    <t>Osazení zárubní dveřních ocelových, pl. do 2,5 m2, včetně dodávky zárubně 900 x 1970 x 150 mm</t>
  </si>
  <si>
    <t>Dodávka a montáž vnitřních dveří vč.kování, 1x70/197 ,5x80/197 , 1x90/197</t>
  </si>
  <si>
    <t>941955001R00</t>
  </si>
  <si>
    <t>Lešení lehké pomocné, výška podlahy do 1,2 m</t>
  </si>
  <si>
    <t>962200011RAA</t>
  </si>
  <si>
    <t>Bourání příček z cihel pálených, tloušťka 10 cm</t>
  </si>
  <si>
    <t>(1,2+1,6+5,5+3,7+4,5+1,4+1,2)*2,7</t>
  </si>
  <si>
    <t>968072455R00</t>
  </si>
  <si>
    <t>Vybourání kovových dveřních zárubní pl. do 2 m2</t>
  </si>
  <si>
    <t>3+5</t>
  </si>
  <si>
    <t>968061125R00</t>
  </si>
  <si>
    <t>Vyvěšení dřevěných dveřních křídel pl. do 2 m2</t>
  </si>
  <si>
    <t>968062244R00</t>
  </si>
  <si>
    <t>Vybourání dřevěných rámů oken jednoduch. pl. 1 m2</t>
  </si>
  <si>
    <t>4 ks:1,2*0,6*4</t>
  </si>
  <si>
    <t>7 ks:1,2*0,6*7</t>
  </si>
  <si>
    <t>962200011RAB</t>
  </si>
  <si>
    <t>Bourání příček z cihel pálených, tloušťka 15 cm</t>
  </si>
  <si>
    <t>(3,2+3,2)*2,7</t>
  </si>
  <si>
    <t>(4,5+4,5+4,5)*2,7</t>
  </si>
  <si>
    <t>965042141RT1</t>
  </si>
  <si>
    <t>Bourání mazanin betonových tl. 10 cm, nad 4 m2, ručně tl. mazaniny 5 - 8 cm</t>
  </si>
  <si>
    <t>vrchní bet maz.:6*4,5*0,1+8,75*4,5*0,1</t>
  </si>
  <si>
    <t>spodní bet.maz.:6*4,5*0,12+8,75*4,5*0,1</t>
  </si>
  <si>
    <t>965082923R00</t>
  </si>
  <si>
    <t>Odstranění násypu tl. do 20 cm, plocha nad 2 m2</t>
  </si>
  <si>
    <t>m.č.1.02,1.03,1.04:4*7*0,2</t>
  </si>
  <si>
    <t>m.č.1.05,1.07:6*4,5*0,2</t>
  </si>
  <si>
    <t>m.č.1.08, 1.09:8,75*4,5*0,2</t>
  </si>
  <si>
    <t>962032241R00</t>
  </si>
  <si>
    <t>Bourání zdiva z cihel pálených na MC, vybourání dveří 2 ks</t>
  </si>
  <si>
    <t>dveře 2 ks:(1,7*1,1*0,3)*2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</si>
  <si>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</si>
  <si>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</si>
  <si>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</si>
  <si>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</si>
  <si>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</si>
  <si>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5 km</t>
  </si>
  <si>
    <t>77,8*5</t>
  </si>
  <si>
    <t>979990103R00</t>
  </si>
  <si>
    <t>Poplatek za uložení suti - beton, skupina odpadu 170101</t>
  </si>
  <si>
    <t>998011001R00</t>
  </si>
  <si>
    <t>Přesun hmot pro budovy zděné výšky do 6 m</t>
  </si>
  <si>
    <t>25,8+17,1+4,7+33,6+1,1+1,1+46,3</t>
  </si>
  <si>
    <t>711111006RZ4</t>
  </si>
  <si>
    <t>Provedení izolace proti vlhkosti na ploše vodorovné, 1x nátěrem penetrační emulzí, včetně emulze</t>
  </si>
  <si>
    <t>4*7+6*4,5+8,75*4,5</t>
  </si>
  <si>
    <t>711141559RZ3</t>
  </si>
  <si>
    <t>Provedení izolace proti vlhkosti na ploše vodorovné, asfaltovými pásy přitavením, 1 vrstva - včetně dodávky s hliník.vložkou</t>
  </si>
  <si>
    <t>94,37*1,1</t>
  </si>
  <si>
    <t>713111111RV9</t>
  </si>
  <si>
    <t>Montáž tepelné izolace stropů vrchem kladené, volně, 2 vrstvy - včetně dodávky vaty 2x120 mm</t>
  </si>
  <si>
    <t>713121111RV4</t>
  </si>
  <si>
    <t>Montáž tepelné izolace podlah na sucho, jednovrstvá, včetně dodávky EPS polystyrenu tl.60 mm</t>
  </si>
  <si>
    <t>15</t>
  </si>
  <si>
    <t>ZTI - viz samostatný rozpočet</t>
  </si>
  <si>
    <t>pol.</t>
  </si>
  <si>
    <t>764410240RT2</t>
  </si>
  <si>
    <t>Oplechování parapetů včetně rohů Pz, rš 250 mm, lepení</t>
  </si>
  <si>
    <t>7+7,5</t>
  </si>
  <si>
    <t>766111820R00</t>
  </si>
  <si>
    <t>Demontáž dřevěných stěn plných</t>
  </si>
  <si>
    <t>4*3,4</t>
  </si>
  <si>
    <t>7</t>
  </si>
  <si>
    <t>Okno plastové OT 01  120/60 cm</t>
  </si>
  <si>
    <t>8</t>
  </si>
  <si>
    <t>Okno plastové OT 03 75/60 cm</t>
  </si>
  <si>
    <t>9</t>
  </si>
  <si>
    <t>Okno plastové OT 04 95/60 cm</t>
  </si>
  <si>
    <t>16</t>
  </si>
  <si>
    <t>Okno plastové OT 05 85/60 cm</t>
  </si>
  <si>
    <t>10</t>
  </si>
  <si>
    <t>Dveře vstupní plastové D 01 110/210 cm</t>
  </si>
  <si>
    <t>11</t>
  </si>
  <si>
    <t xml:space="preserve">Doprava oken a dveří , manipulace </t>
  </si>
  <si>
    <t>okna:1,2*0,6*3+0,75*0,6*2+0,95*0,6*1</t>
  </si>
  <si>
    <t>dveře:1,1*2,1*2</t>
  </si>
  <si>
    <t>12</t>
  </si>
  <si>
    <t>Montáž oken a dveří vč.paropropustné pásky</t>
  </si>
  <si>
    <t>766121210R00</t>
  </si>
  <si>
    <t>Stěny komplet. plné s výplní, H do 2,75 m</t>
  </si>
  <si>
    <t>13</t>
  </si>
  <si>
    <t>Dodávka dělících stěn  včetně dveří a kování, dřevotříska foliovaná</t>
  </si>
  <si>
    <t>wc ženy:(1,2*4+4,5)*2,1</t>
  </si>
  <si>
    <t>wc muži:(1,2*3+2,8)*2,1</t>
  </si>
  <si>
    <t>sprchy:2*2,1</t>
  </si>
  <si>
    <t>17</t>
  </si>
  <si>
    <t>Dodávka a montáž vnitřních parapetů plast</t>
  </si>
  <si>
    <t>bm</t>
  </si>
  <si>
    <t>m.č.1.08 4 ks:1,3*4</t>
  </si>
  <si>
    <t>771101210R00</t>
  </si>
  <si>
    <t>Penetrace podkladu pod dlažby</t>
  </si>
  <si>
    <t>m.č.1.02 -1.07:4*6,5+6*4,5</t>
  </si>
  <si>
    <t>m.č.1.06,1.08,1.09:8,75*4,5+2,2*1,3</t>
  </si>
  <si>
    <t>771575109R00</t>
  </si>
  <si>
    <t>Montáž podlah keram.,hladké, tmel, 30x30 cm</t>
  </si>
  <si>
    <t>Dodávka dlažby vč.10% prořezu, a soklíků</t>
  </si>
  <si>
    <t>95,23*1,1</t>
  </si>
  <si>
    <t>soklíky:3</t>
  </si>
  <si>
    <t>771475014R00</t>
  </si>
  <si>
    <t>Obklad soklíků keram.rovných, tmel,výška 10 cm</t>
  </si>
  <si>
    <t>8+25</t>
  </si>
  <si>
    <t>781101210R00</t>
  </si>
  <si>
    <t>Penetrace podkladu pod obklady</t>
  </si>
  <si>
    <t>wc ženy:16*2,1+7*2,1</t>
  </si>
  <si>
    <t>wc muži:2,4*2,1+8,4*2,1</t>
  </si>
  <si>
    <t>otvory odpočet dveře:-(1,6*2+1,6*3)</t>
  </si>
  <si>
    <t>sprchy:15*2,1</t>
  </si>
  <si>
    <t>781415015R00</t>
  </si>
  <si>
    <t>Montáž obkladů stěn, porovin.,tmel, vč.10% prořezu</t>
  </si>
  <si>
    <t>Dodávka obkladů vč.10% prořezu</t>
  </si>
  <si>
    <t>94,4*1,1</t>
  </si>
  <si>
    <t>Dodávka a montáž rohových lišt</t>
  </si>
  <si>
    <t>soubor</t>
  </si>
  <si>
    <t>784165512R00</t>
  </si>
  <si>
    <t>Malba  bílá, bez penetrace, 2 x</t>
  </si>
  <si>
    <t>784011221R00</t>
  </si>
  <si>
    <t>Zakrytí předmětů, včetně odstranění</t>
  </si>
  <si>
    <t>6</t>
  </si>
  <si>
    <t xml:space="preserve">Elektoinstalace </t>
  </si>
  <si>
    <t>pol</t>
  </si>
  <si>
    <t>14</t>
  </si>
  <si>
    <t xml:space="preserve">VRN zařízení staveniště </t>
  </si>
  <si>
    <t/>
  </si>
  <si>
    <t>SUM</t>
  </si>
  <si>
    <t>Poznámky uchazeče k zadání</t>
  </si>
  <si>
    <t>POPUZIV</t>
  </si>
  <si>
    <t>END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</si>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</sst>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8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60B4764C-5719-41A4-A1C2-910A742FCF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0946-3CE4-41CE-AFA1-6C8280D02790}">
  <dimension ref="A1:G2"/>
  <sheetViews>
    <sheetView workbookViewId="0">
      <selection activeCell="A6" sqref="A6"/>
    </sheetView>
  </sheetViews>
  <sheetFormatPr defaultRowHeight="12.75" x14ac:dyDescent="0.2"/>
  <sheetData>
    <row r="1" spans="1:7" x14ac:dyDescent="0.2">
      <c r="A1" s="27" t="s">
        <v>37</v>
      </c>
    </row>
    <row r="2" spans="1:7" ht="57.75" customHeight="1" x14ac:dyDescent="0.2">
      <c r="A2" s="188" t="s">
        <v>38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B931-EF7D-425F-A6A2-F81A9CFF198D}">
  <sheetPr codeName="List5112">
    <tabColor rgb="FF66FF66"/>
  </sheetPr>
  <dimension ref="A1:O73"/>
  <sheetViews>
    <sheetView showGridLines="0" tabSelected="1" topLeftCell="B54" zoomScaleNormal="100" zoomScaleSheetLayoutView="75" workbookViewId="0">
      <selection activeCell="L22" sqref="L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35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23.25" customHeight="1" x14ac:dyDescent="0.2">
      <c r="A2" s="3"/>
      <c r="B2" s="70" t="s">
        <v>39</v>
      </c>
      <c r="C2" s="71"/>
      <c r="D2" s="190" t="s">
        <v>45</v>
      </c>
      <c r="E2" s="191"/>
      <c r="F2" s="191"/>
      <c r="G2" s="191"/>
      <c r="H2" s="191"/>
      <c r="I2" s="191"/>
      <c r="J2" s="192"/>
      <c r="O2" s="1"/>
    </row>
    <row r="3" spans="1:15" ht="23.25" customHeight="1" x14ac:dyDescent="0.2">
      <c r="A3" s="3"/>
      <c r="B3" s="72" t="s">
        <v>44</v>
      </c>
      <c r="C3" s="73"/>
      <c r="D3" s="212" t="s">
        <v>42</v>
      </c>
      <c r="E3" s="213"/>
      <c r="F3" s="213"/>
      <c r="G3" s="213"/>
      <c r="H3" s="213"/>
      <c r="I3" s="213"/>
      <c r="J3" s="214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32</v>
      </c>
      <c r="I5" s="79"/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33</v>
      </c>
      <c r="I6" s="79"/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32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33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8"/>
      <c r="E11" s="208"/>
      <c r="F11" s="208"/>
      <c r="G11" s="208"/>
      <c r="H11" s="24" t="s">
        <v>32</v>
      </c>
      <c r="I11" s="81"/>
      <c r="J11" s="9"/>
    </row>
    <row r="12" spans="1:15" ht="15.75" customHeight="1" x14ac:dyDescent="0.2">
      <c r="A12" s="3"/>
      <c r="B12" s="34"/>
      <c r="C12" s="22"/>
      <c r="D12" s="226"/>
      <c r="E12" s="226"/>
      <c r="F12" s="226"/>
      <c r="G12" s="226"/>
      <c r="H12" s="24" t="s">
        <v>33</v>
      </c>
      <c r="I12" s="81"/>
      <c r="J12" s="9"/>
    </row>
    <row r="13" spans="1:15" ht="15.75" customHeight="1" x14ac:dyDescent="0.2">
      <c r="A13" s="3"/>
      <c r="B13" s="35"/>
      <c r="C13" s="82"/>
      <c r="D13" s="227"/>
      <c r="E13" s="227"/>
      <c r="F13" s="227"/>
      <c r="G13" s="227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30</v>
      </c>
      <c r="C15" s="61"/>
      <c r="D15" s="15"/>
      <c r="E15" s="196"/>
      <c r="F15" s="196"/>
      <c r="G15" s="224"/>
      <c r="H15" s="224"/>
      <c r="I15" s="224" t="s">
        <v>27</v>
      </c>
      <c r="J15" s="225"/>
    </row>
    <row r="16" spans="1:15" ht="23.25" customHeight="1" x14ac:dyDescent="0.2">
      <c r="A16" s="131" t="s">
        <v>22</v>
      </c>
      <c r="B16" s="132" t="s">
        <v>22</v>
      </c>
      <c r="C16" s="47"/>
      <c r="D16" s="48"/>
      <c r="E16" s="193"/>
      <c r="F16" s="194"/>
      <c r="G16" s="193"/>
      <c r="H16" s="194"/>
      <c r="I16" s="193">
        <f>SUMIF(F47:F69,A16,I47:I69)+SUMIF(F47:F69,"PSU",I47:I69)</f>
        <v>0</v>
      </c>
      <c r="J16" s="195"/>
    </row>
    <row r="17" spans="1:10" ht="23.25" customHeight="1" x14ac:dyDescent="0.2">
      <c r="A17" s="131" t="s">
        <v>23</v>
      </c>
      <c r="B17" s="132" t="s">
        <v>23</v>
      </c>
      <c r="C17" s="47"/>
      <c r="D17" s="48"/>
      <c r="E17" s="193"/>
      <c r="F17" s="194"/>
      <c r="G17" s="193"/>
      <c r="H17" s="194"/>
      <c r="I17" s="193">
        <f>SUMIF(F47:F69,A17,I47:I69)</f>
        <v>0</v>
      </c>
      <c r="J17" s="195"/>
    </row>
    <row r="18" spans="1:10" ht="23.25" customHeight="1" x14ac:dyDescent="0.2">
      <c r="A18" s="131" t="s">
        <v>24</v>
      </c>
      <c r="B18" s="132" t="s">
        <v>24</v>
      </c>
      <c r="C18" s="47"/>
      <c r="D18" s="48"/>
      <c r="E18" s="193"/>
      <c r="F18" s="194"/>
      <c r="G18" s="193"/>
      <c r="H18" s="194"/>
      <c r="I18" s="193">
        <f>SUMIF(F47:F69,A18,I47:I69)</f>
        <v>0</v>
      </c>
      <c r="J18" s="195"/>
    </row>
    <row r="19" spans="1:10" ht="23.25" customHeight="1" x14ac:dyDescent="0.2">
      <c r="A19" s="131" t="s">
        <v>99</v>
      </c>
      <c r="B19" s="132" t="s">
        <v>25</v>
      </c>
      <c r="C19" s="47"/>
      <c r="D19" s="48"/>
      <c r="E19" s="193"/>
      <c r="F19" s="194"/>
      <c r="G19" s="193"/>
      <c r="H19" s="194"/>
      <c r="I19" s="193">
        <f>SUMIF(F47:F69,A19,I47:I69)</f>
        <v>0</v>
      </c>
      <c r="J19" s="195"/>
    </row>
    <row r="20" spans="1:10" ht="23.25" customHeight="1" x14ac:dyDescent="0.2">
      <c r="A20" s="131" t="s">
        <v>100</v>
      </c>
      <c r="B20" s="132" t="s">
        <v>26</v>
      </c>
      <c r="C20" s="47"/>
      <c r="D20" s="48"/>
      <c r="E20" s="193"/>
      <c r="F20" s="194"/>
      <c r="G20" s="193"/>
      <c r="H20" s="194"/>
      <c r="I20" s="193">
        <f>SUMIF(F47:F69,A20,I47:I69)</f>
        <v>0</v>
      </c>
      <c r="J20" s="195"/>
    </row>
    <row r="21" spans="1:10" ht="23.25" customHeight="1" x14ac:dyDescent="0.2">
      <c r="A21" s="3"/>
      <c r="B21" s="63" t="s">
        <v>27</v>
      </c>
      <c r="C21" s="64"/>
      <c r="D21" s="65"/>
      <c r="E21" s="206"/>
      <c r="F21" s="207"/>
      <c r="G21" s="206"/>
      <c r="H21" s="207"/>
      <c r="I21" s="206">
        <f>SUM(I16:J20)</f>
        <v>0</v>
      </c>
      <c r="J21" s="211"/>
    </row>
    <row r="22" spans="1:10" ht="33" customHeight="1" x14ac:dyDescent="0.2">
      <c r="A22" s="3"/>
      <c r="B22" s="54" t="s">
        <v>31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4">
        <f>ZakladDPHSniVypocet</f>
        <v>0</v>
      </c>
      <c r="H23" s="205"/>
      <c r="I23" s="205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9">
        <f>I23*E23/100</f>
        <v>0</v>
      </c>
      <c r="H24" s="210"/>
      <c r="I24" s="210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4">
        <f>I21*0.21</f>
        <v>0</v>
      </c>
      <c r="H25" s="205"/>
      <c r="I25" s="205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0">
        <f>I25*E25/100</f>
        <v>0</v>
      </c>
      <c r="H26" s="201"/>
      <c r="I26" s="201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02">
        <f>0</f>
        <v>0</v>
      </c>
      <c r="H27" s="202"/>
      <c r="I27" s="202"/>
      <c r="J27" s="52" t="str">
        <f t="shared" si="0"/>
        <v>CZK</v>
      </c>
    </row>
    <row r="28" spans="1:10" ht="27.75" customHeight="1" thickBot="1" x14ac:dyDescent="0.25">
      <c r="A28" s="3"/>
      <c r="B28" s="104" t="s">
        <v>354</v>
      </c>
      <c r="C28" s="105"/>
      <c r="D28" s="105"/>
      <c r="E28" s="106"/>
      <c r="F28" s="107"/>
      <c r="G28" s="223">
        <f>I21+ZakladDPHZakl</f>
        <v>0</v>
      </c>
      <c r="H28" s="223"/>
      <c r="I28" s="223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34</v>
      </c>
      <c r="C29" s="109"/>
      <c r="D29" s="109"/>
      <c r="E29" s="109"/>
      <c r="F29" s="109"/>
      <c r="G29" s="203">
        <f>ZakladDPHSni+DPHSni+ZakladDPHZakl+DPHZakl+Zaokrouhleni</f>
        <v>0</v>
      </c>
      <c r="H29" s="203"/>
      <c r="I29" s="203"/>
      <c r="J29" s="110" t="s">
        <v>52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9"/>
      <c r="E34" s="189"/>
      <c r="G34" s="189"/>
      <c r="H34" s="189"/>
      <c r="I34" s="189"/>
      <c r="J34" s="31"/>
    </row>
    <row r="35" spans="1:10" ht="12.75" customHeight="1" x14ac:dyDescent="0.2">
      <c r="A35" s="3"/>
      <c r="B35" s="3"/>
      <c r="D35" s="228" t="s">
        <v>2</v>
      </c>
      <c r="E35" s="228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36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50</v>
      </c>
      <c r="C39" s="215" t="s">
        <v>45</v>
      </c>
      <c r="D39" s="216"/>
      <c r="E39" s="216"/>
      <c r="F39" s="97">
        <f>'Rozpočet Pol'!AC176</f>
        <v>0</v>
      </c>
      <c r="G39" s="98">
        <f>'Rozpočet Pol'!AD176</f>
        <v>0</v>
      </c>
      <c r="H39" s="99"/>
      <c r="I39" s="100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17" t="s">
        <v>51</v>
      </c>
      <c r="C40" s="218"/>
      <c r="D40" s="218"/>
      <c r="E40" s="218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4" spans="1:10" ht="15.75" x14ac:dyDescent="0.25">
      <c r="B44" s="111" t="s">
        <v>53</v>
      </c>
    </row>
    <row r="46" spans="1:10" ht="25.5" customHeight="1" x14ac:dyDescent="0.2">
      <c r="A46" s="112"/>
      <c r="B46" s="116" t="s">
        <v>16</v>
      </c>
      <c r="C46" s="116" t="s">
        <v>5</v>
      </c>
      <c r="D46" s="117"/>
      <c r="E46" s="117"/>
      <c r="F46" s="120" t="s">
        <v>54</v>
      </c>
      <c r="G46" s="120"/>
      <c r="H46" s="120"/>
      <c r="I46" s="219" t="s">
        <v>27</v>
      </c>
      <c r="J46" s="219"/>
    </row>
    <row r="47" spans="1:10" ht="25.5" customHeight="1" x14ac:dyDescent="0.2">
      <c r="A47" s="113"/>
      <c r="B47" s="121" t="s">
        <v>55</v>
      </c>
      <c r="C47" s="221" t="s">
        <v>56</v>
      </c>
      <c r="D47" s="222"/>
      <c r="E47" s="222"/>
      <c r="F47" s="123" t="s">
        <v>22</v>
      </c>
      <c r="G47" s="124"/>
      <c r="H47" s="124"/>
      <c r="I47" s="220">
        <f>'Rozpočet Pol'!G8</f>
        <v>0</v>
      </c>
      <c r="J47" s="220"/>
    </row>
    <row r="48" spans="1:10" ht="25.5" customHeight="1" x14ac:dyDescent="0.2">
      <c r="A48" s="113"/>
      <c r="B48" s="115" t="s">
        <v>57</v>
      </c>
      <c r="C48" s="230" t="s">
        <v>58</v>
      </c>
      <c r="D48" s="231"/>
      <c r="E48" s="231"/>
      <c r="F48" s="125" t="s">
        <v>22</v>
      </c>
      <c r="G48" s="126"/>
      <c r="H48" s="126"/>
      <c r="I48" s="229">
        <f>'Rozpočet Pol'!G23</f>
        <v>0</v>
      </c>
      <c r="J48" s="229"/>
    </row>
    <row r="49" spans="1:10" ht="25.5" customHeight="1" x14ac:dyDescent="0.2">
      <c r="A49" s="113"/>
      <c r="B49" s="115" t="s">
        <v>59</v>
      </c>
      <c r="C49" s="230" t="s">
        <v>60</v>
      </c>
      <c r="D49" s="231"/>
      <c r="E49" s="231"/>
      <c r="F49" s="125" t="s">
        <v>22</v>
      </c>
      <c r="G49" s="126"/>
      <c r="H49" s="126"/>
      <c r="I49" s="229">
        <f>'Rozpočet Pol'!G30</f>
        <v>0</v>
      </c>
      <c r="J49" s="229"/>
    </row>
    <row r="50" spans="1:10" ht="25.5" customHeight="1" x14ac:dyDescent="0.2">
      <c r="A50" s="113"/>
      <c r="B50" s="115" t="s">
        <v>61</v>
      </c>
      <c r="C50" s="230" t="s">
        <v>62</v>
      </c>
      <c r="D50" s="231"/>
      <c r="E50" s="231"/>
      <c r="F50" s="125" t="s">
        <v>22</v>
      </c>
      <c r="G50" s="126"/>
      <c r="H50" s="126"/>
      <c r="I50" s="229">
        <f>'Rozpočet Pol'!G48</f>
        <v>0</v>
      </c>
      <c r="J50" s="229"/>
    </row>
    <row r="51" spans="1:10" ht="25.5" customHeight="1" x14ac:dyDescent="0.2">
      <c r="A51" s="113"/>
      <c r="B51" s="115" t="s">
        <v>63</v>
      </c>
      <c r="C51" s="230" t="s">
        <v>64</v>
      </c>
      <c r="D51" s="231"/>
      <c r="E51" s="231"/>
      <c r="F51" s="125" t="s">
        <v>22</v>
      </c>
      <c r="G51" s="126"/>
      <c r="H51" s="126"/>
      <c r="I51" s="229">
        <f>'Rozpočet Pol'!G54</f>
        <v>0</v>
      </c>
      <c r="J51" s="229"/>
    </row>
    <row r="52" spans="1:10" ht="25.5" customHeight="1" x14ac:dyDescent="0.2">
      <c r="A52" s="113"/>
      <c r="B52" s="115" t="s">
        <v>65</v>
      </c>
      <c r="C52" s="230" t="s">
        <v>66</v>
      </c>
      <c r="D52" s="231"/>
      <c r="E52" s="231"/>
      <c r="F52" s="125" t="s">
        <v>22</v>
      </c>
      <c r="G52" s="126"/>
      <c r="H52" s="126"/>
      <c r="I52" s="229">
        <f>'Rozpočet Pol'!G56</f>
        <v>0</v>
      </c>
      <c r="J52" s="229"/>
    </row>
    <row r="53" spans="1:10" ht="25.5" customHeight="1" x14ac:dyDescent="0.2">
      <c r="A53" s="113"/>
      <c r="B53" s="115" t="s">
        <v>67</v>
      </c>
      <c r="C53" s="230" t="s">
        <v>68</v>
      </c>
      <c r="D53" s="231"/>
      <c r="E53" s="231"/>
      <c r="F53" s="125" t="s">
        <v>22</v>
      </c>
      <c r="G53" s="126"/>
      <c r="H53" s="126"/>
      <c r="I53" s="229">
        <f>'Rozpočet Pol'!G62</f>
        <v>0</v>
      </c>
      <c r="J53" s="229"/>
    </row>
    <row r="54" spans="1:10" ht="25.5" customHeight="1" x14ac:dyDescent="0.2">
      <c r="A54" s="113"/>
      <c r="B54" s="115" t="s">
        <v>69</v>
      </c>
      <c r="C54" s="230" t="s">
        <v>70</v>
      </c>
      <c r="D54" s="231"/>
      <c r="E54" s="231"/>
      <c r="F54" s="125" t="s">
        <v>22</v>
      </c>
      <c r="G54" s="126"/>
      <c r="H54" s="126"/>
      <c r="I54" s="229">
        <f>'Rozpočet Pol'!G65</f>
        <v>0</v>
      </c>
      <c r="J54" s="229"/>
    </row>
    <row r="55" spans="1:10" ht="25.5" customHeight="1" x14ac:dyDescent="0.2">
      <c r="A55" s="113"/>
      <c r="B55" s="115" t="s">
        <v>71</v>
      </c>
      <c r="C55" s="230" t="s">
        <v>72</v>
      </c>
      <c r="D55" s="231"/>
      <c r="E55" s="231"/>
      <c r="F55" s="125" t="s">
        <v>22</v>
      </c>
      <c r="G55" s="126"/>
      <c r="H55" s="126"/>
      <c r="I55" s="229">
        <f>'Rozpočet Pol'!G75</f>
        <v>0</v>
      </c>
      <c r="J55" s="229"/>
    </row>
    <row r="56" spans="1:10" ht="25.5" customHeight="1" x14ac:dyDescent="0.2">
      <c r="A56" s="113"/>
      <c r="B56" s="115" t="s">
        <v>73</v>
      </c>
      <c r="C56" s="230" t="s">
        <v>74</v>
      </c>
      <c r="D56" s="231"/>
      <c r="E56" s="231"/>
      <c r="F56" s="125" t="s">
        <v>22</v>
      </c>
      <c r="G56" s="126"/>
      <c r="H56" s="126"/>
      <c r="I56" s="229">
        <f>'Rozpočet Pol'!G81</f>
        <v>0</v>
      </c>
      <c r="J56" s="229"/>
    </row>
    <row r="57" spans="1:10" ht="25.5" customHeight="1" x14ac:dyDescent="0.2">
      <c r="A57" s="113"/>
      <c r="B57" s="115" t="s">
        <v>75</v>
      </c>
      <c r="C57" s="230" t="s">
        <v>76</v>
      </c>
      <c r="D57" s="231"/>
      <c r="E57" s="231"/>
      <c r="F57" s="125" t="s">
        <v>22</v>
      </c>
      <c r="G57" s="126"/>
      <c r="H57" s="126"/>
      <c r="I57" s="229">
        <f>'Rozpočet Pol'!G83</f>
        <v>0</v>
      </c>
      <c r="J57" s="229"/>
    </row>
    <row r="58" spans="1:10" ht="25.5" customHeight="1" x14ac:dyDescent="0.2">
      <c r="A58" s="113"/>
      <c r="B58" s="115" t="s">
        <v>77</v>
      </c>
      <c r="C58" s="230" t="s">
        <v>78</v>
      </c>
      <c r="D58" s="231"/>
      <c r="E58" s="231"/>
      <c r="F58" s="125" t="s">
        <v>22</v>
      </c>
      <c r="G58" s="126"/>
      <c r="H58" s="126"/>
      <c r="I58" s="229">
        <f>'Rozpočet Pol'!G104</f>
        <v>0</v>
      </c>
      <c r="J58" s="229"/>
    </row>
    <row r="59" spans="1:10" ht="25.5" customHeight="1" x14ac:dyDescent="0.2">
      <c r="A59" s="113"/>
      <c r="B59" s="115" t="s">
        <v>79</v>
      </c>
      <c r="C59" s="230" t="s">
        <v>80</v>
      </c>
      <c r="D59" s="231"/>
      <c r="E59" s="231"/>
      <c r="F59" s="125" t="s">
        <v>22</v>
      </c>
      <c r="G59" s="126"/>
      <c r="H59" s="126"/>
      <c r="I59" s="229">
        <f>'Rozpočet Pol'!G110</f>
        <v>0</v>
      </c>
      <c r="J59" s="229"/>
    </row>
    <row r="60" spans="1:10" ht="25.5" customHeight="1" x14ac:dyDescent="0.2">
      <c r="A60" s="113"/>
      <c r="B60" s="115" t="s">
        <v>81</v>
      </c>
      <c r="C60" s="230" t="s">
        <v>82</v>
      </c>
      <c r="D60" s="231"/>
      <c r="E60" s="231"/>
      <c r="F60" s="125" t="s">
        <v>23</v>
      </c>
      <c r="G60" s="126"/>
      <c r="H60" s="126"/>
      <c r="I60" s="229">
        <f>'Rozpočet Pol'!G113</f>
        <v>0</v>
      </c>
      <c r="J60" s="229"/>
    </row>
    <row r="61" spans="1:10" ht="25.5" customHeight="1" x14ac:dyDescent="0.2">
      <c r="A61" s="113"/>
      <c r="B61" s="115" t="s">
        <v>83</v>
      </c>
      <c r="C61" s="230" t="s">
        <v>84</v>
      </c>
      <c r="D61" s="231"/>
      <c r="E61" s="231"/>
      <c r="F61" s="125" t="s">
        <v>23</v>
      </c>
      <c r="G61" s="126"/>
      <c r="H61" s="126"/>
      <c r="I61" s="229">
        <f>'Rozpočet Pol'!G118</f>
        <v>0</v>
      </c>
      <c r="J61" s="229"/>
    </row>
    <row r="62" spans="1:10" ht="25.5" customHeight="1" x14ac:dyDescent="0.2">
      <c r="A62" s="113"/>
      <c r="B62" s="115" t="s">
        <v>85</v>
      </c>
      <c r="C62" s="230" t="s">
        <v>86</v>
      </c>
      <c r="D62" s="231"/>
      <c r="E62" s="231"/>
      <c r="F62" s="125" t="s">
        <v>23</v>
      </c>
      <c r="G62" s="126"/>
      <c r="H62" s="126"/>
      <c r="I62" s="229">
        <f>'Rozpočet Pol'!G123</f>
        <v>0</v>
      </c>
      <c r="J62" s="229"/>
    </row>
    <row r="63" spans="1:10" ht="25.5" customHeight="1" x14ac:dyDescent="0.2">
      <c r="A63" s="113"/>
      <c r="B63" s="115" t="s">
        <v>87</v>
      </c>
      <c r="C63" s="230" t="s">
        <v>88</v>
      </c>
      <c r="D63" s="231"/>
      <c r="E63" s="231"/>
      <c r="F63" s="125" t="s">
        <v>23</v>
      </c>
      <c r="G63" s="126"/>
      <c r="H63" s="126"/>
      <c r="I63" s="229">
        <f>'Rozpočet Pol'!G125</f>
        <v>0</v>
      </c>
      <c r="J63" s="229"/>
    </row>
    <row r="64" spans="1:10" ht="25.5" customHeight="1" x14ac:dyDescent="0.2">
      <c r="A64" s="113"/>
      <c r="B64" s="115" t="s">
        <v>89</v>
      </c>
      <c r="C64" s="230" t="s">
        <v>90</v>
      </c>
      <c r="D64" s="231"/>
      <c r="E64" s="231"/>
      <c r="F64" s="125" t="s">
        <v>23</v>
      </c>
      <c r="G64" s="126"/>
      <c r="H64" s="126"/>
      <c r="I64" s="229">
        <f>'Rozpočet Pol'!G128</f>
        <v>0</v>
      </c>
      <c r="J64" s="229"/>
    </row>
    <row r="65" spans="1:10" ht="25.5" customHeight="1" x14ac:dyDescent="0.2">
      <c r="A65" s="113"/>
      <c r="B65" s="115" t="s">
        <v>91</v>
      </c>
      <c r="C65" s="230" t="s">
        <v>92</v>
      </c>
      <c r="D65" s="231"/>
      <c r="E65" s="231"/>
      <c r="F65" s="125" t="s">
        <v>23</v>
      </c>
      <c r="G65" s="126"/>
      <c r="H65" s="126"/>
      <c r="I65" s="229">
        <f>'Rozpočet Pol'!G148</f>
        <v>0</v>
      </c>
      <c r="J65" s="229"/>
    </row>
    <row r="66" spans="1:10" ht="25.5" customHeight="1" x14ac:dyDescent="0.2">
      <c r="A66" s="113"/>
      <c r="B66" s="115" t="s">
        <v>93</v>
      </c>
      <c r="C66" s="230" t="s">
        <v>94</v>
      </c>
      <c r="D66" s="231"/>
      <c r="E66" s="231"/>
      <c r="F66" s="125" t="s">
        <v>23</v>
      </c>
      <c r="G66" s="126"/>
      <c r="H66" s="126"/>
      <c r="I66" s="229">
        <f>'Rozpočet Pol'!G158</f>
        <v>0</v>
      </c>
      <c r="J66" s="229"/>
    </row>
    <row r="67" spans="1:10" ht="25.5" customHeight="1" x14ac:dyDescent="0.2">
      <c r="A67" s="113"/>
      <c r="B67" s="115" t="s">
        <v>95</v>
      </c>
      <c r="C67" s="230" t="s">
        <v>96</v>
      </c>
      <c r="D67" s="231"/>
      <c r="E67" s="231"/>
      <c r="F67" s="125" t="s">
        <v>23</v>
      </c>
      <c r="G67" s="126"/>
      <c r="H67" s="126"/>
      <c r="I67" s="229">
        <f>'Rozpočet Pol'!G168</f>
        <v>0</v>
      </c>
      <c r="J67" s="229"/>
    </row>
    <row r="68" spans="1:10" ht="25.5" customHeight="1" x14ac:dyDescent="0.2">
      <c r="A68" s="113"/>
      <c r="B68" s="115" t="s">
        <v>97</v>
      </c>
      <c r="C68" s="230" t="s">
        <v>98</v>
      </c>
      <c r="D68" s="231"/>
      <c r="E68" s="231"/>
      <c r="F68" s="125" t="s">
        <v>24</v>
      </c>
      <c r="G68" s="126"/>
      <c r="H68" s="126"/>
      <c r="I68" s="229">
        <f>'Rozpočet Pol'!G171</f>
        <v>0</v>
      </c>
      <c r="J68" s="229"/>
    </row>
    <row r="69" spans="1:10" ht="25.5" customHeight="1" x14ac:dyDescent="0.2">
      <c r="A69" s="113"/>
      <c r="B69" s="122" t="s">
        <v>99</v>
      </c>
      <c r="C69" s="233" t="s">
        <v>25</v>
      </c>
      <c r="D69" s="234"/>
      <c r="E69" s="234"/>
      <c r="F69" s="127" t="s">
        <v>99</v>
      </c>
      <c r="G69" s="128"/>
      <c r="H69" s="128"/>
      <c r="I69" s="232">
        <f>'Rozpočet Pol'!G173</f>
        <v>0</v>
      </c>
      <c r="J69" s="232"/>
    </row>
    <row r="70" spans="1:10" ht="25.5" customHeight="1" x14ac:dyDescent="0.2">
      <c r="A70" s="114"/>
      <c r="B70" s="118" t="s">
        <v>1</v>
      </c>
      <c r="C70" s="118"/>
      <c r="D70" s="119"/>
      <c r="E70" s="119"/>
      <c r="F70" s="129"/>
      <c r="G70" s="130"/>
      <c r="H70" s="130"/>
      <c r="I70" s="235">
        <f>SUM(I47:I69)</f>
        <v>0</v>
      </c>
      <c r="J70" s="235"/>
    </row>
    <row r="71" spans="1:10" x14ac:dyDescent="0.2">
      <c r="F71" s="84"/>
      <c r="G71" s="84"/>
      <c r="H71" s="84"/>
      <c r="I71" s="84"/>
      <c r="J71" s="84"/>
    </row>
    <row r="72" spans="1:10" x14ac:dyDescent="0.2">
      <c r="F72" s="84"/>
      <c r="G72" s="84"/>
      <c r="H72" s="84"/>
      <c r="I72" s="84"/>
      <c r="J72" s="84"/>
    </row>
    <row r="73" spans="1:10" x14ac:dyDescent="0.2">
      <c r="F73" s="84"/>
      <c r="G73" s="84"/>
      <c r="H73" s="84"/>
      <c r="I73" s="84"/>
      <c r="J73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I69:J69"/>
    <mergeCell ref="C69:E69"/>
    <mergeCell ref="I70:J70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32D2-D550-46F1-BED3-648D1F80FC85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68" t="s">
        <v>40</v>
      </c>
      <c r="B2" s="67"/>
      <c r="C2" s="238"/>
      <c r="D2" s="238"/>
      <c r="E2" s="238"/>
      <c r="F2" s="238"/>
      <c r="G2" s="239"/>
    </row>
    <row r="3" spans="1:7" ht="24.95" hidden="1" customHeight="1" x14ac:dyDescent="0.2">
      <c r="A3" s="68" t="s">
        <v>7</v>
      </c>
      <c r="B3" s="67"/>
      <c r="C3" s="238"/>
      <c r="D3" s="238"/>
      <c r="E3" s="238"/>
      <c r="F3" s="238"/>
      <c r="G3" s="239"/>
    </row>
    <row r="4" spans="1:7" ht="24.95" hidden="1" customHeight="1" x14ac:dyDescent="0.2">
      <c r="A4" s="68" t="s">
        <v>8</v>
      </c>
      <c r="B4" s="67"/>
      <c r="C4" s="238"/>
      <c r="D4" s="238"/>
      <c r="E4" s="238"/>
      <c r="F4" s="238"/>
      <c r="G4" s="23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7BDE-1ADD-46D0-B386-42B8D2B3764A}">
  <sheetPr>
    <outlinePr summaryBelow="0"/>
  </sheetPr>
  <dimension ref="A1:BH186"/>
  <sheetViews>
    <sheetView workbookViewId="0">
      <selection activeCell="F10" sqref="F10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102</v>
      </c>
    </row>
    <row r="2" spans="1:60" ht="25.15" customHeight="1" x14ac:dyDescent="0.2">
      <c r="A2" s="135" t="s">
        <v>101</v>
      </c>
      <c r="B2" s="133"/>
      <c r="C2" s="253" t="s">
        <v>45</v>
      </c>
      <c r="D2" s="254"/>
      <c r="E2" s="254"/>
      <c r="F2" s="254"/>
      <c r="G2" s="255"/>
      <c r="AE2" t="s">
        <v>103</v>
      </c>
    </row>
    <row r="3" spans="1:60" ht="25.15" customHeight="1" x14ac:dyDescent="0.2">
      <c r="A3" s="136" t="s">
        <v>7</v>
      </c>
      <c r="B3" s="134"/>
      <c r="C3" s="256" t="s">
        <v>42</v>
      </c>
      <c r="D3" s="257"/>
      <c r="E3" s="257"/>
      <c r="F3" s="257"/>
      <c r="G3" s="258"/>
      <c r="AE3" t="s">
        <v>104</v>
      </c>
    </row>
    <row r="4" spans="1:60" ht="25.15" hidden="1" customHeight="1" x14ac:dyDescent="0.2">
      <c r="A4" s="136" t="s">
        <v>8</v>
      </c>
      <c r="B4" s="134"/>
      <c r="C4" s="256"/>
      <c r="D4" s="257"/>
      <c r="E4" s="257"/>
      <c r="F4" s="257"/>
      <c r="G4" s="258"/>
      <c r="AE4" t="s">
        <v>105</v>
      </c>
    </row>
    <row r="5" spans="1:60" hidden="1" x14ac:dyDescent="0.2">
      <c r="A5" s="137" t="s">
        <v>106</v>
      </c>
      <c r="B5" s="138"/>
      <c r="C5" s="138"/>
      <c r="D5" s="139"/>
      <c r="E5" s="139"/>
      <c r="F5" s="139"/>
      <c r="G5" s="140"/>
      <c r="AE5" t="s">
        <v>107</v>
      </c>
    </row>
    <row r="7" spans="1:60" ht="38.25" x14ac:dyDescent="0.2">
      <c r="A7" s="145" t="s">
        <v>108</v>
      </c>
      <c r="B7" s="146" t="s">
        <v>109</v>
      </c>
      <c r="C7" s="146" t="s">
        <v>110</v>
      </c>
      <c r="D7" s="145" t="s">
        <v>111</v>
      </c>
      <c r="E7" s="145" t="s">
        <v>112</v>
      </c>
      <c r="F7" s="141" t="s">
        <v>113</v>
      </c>
      <c r="G7" s="162" t="s">
        <v>27</v>
      </c>
      <c r="H7" s="163" t="s">
        <v>28</v>
      </c>
      <c r="I7" s="163" t="s">
        <v>114</v>
      </c>
      <c r="J7" s="163" t="s">
        <v>29</v>
      </c>
      <c r="K7" s="163" t="s">
        <v>115</v>
      </c>
      <c r="L7" s="163" t="s">
        <v>116</v>
      </c>
      <c r="M7" s="163" t="s">
        <v>117</v>
      </c>
      <c r="N7" s="163" t="s">
        <v>118</v>
      </c>
      <c r="O7" s="163" t="s">
        <v>119</v>
      </c>
      <c r="P7" s="163" t="s">
        <v>120</v>
      </c>
      <c r="Q7" s="163" t="s">
        <v>121</v>
      </c>
      <c r="R7" s="163" t="s">
        <v>122</v>
      </c>
      <c r="S7" s="163" t="s">
        <v>123</v>
      </c>
      <c r="T7" s="163" t="s">
        <v>124</v>
      </c>
      <c r="U7" s="148" t="s">
        <v>125</v>
      </c>
    </row>
    <row r="8" spans="1:60" x14ac:dyDescent="0.2">
      <c r="A8" s="164" t="s">
        <v>126</v>
      </c>
      <c r="B8" s="165" t="s">
        <v>55</v>
      </c>
      <c r="C8" s="166" t="s">
        <v>56</v>
      </c>
      <c r="D8" s="167"/>
      <c r="E8" s="168"/>
      <c r="F8" s="169"/>
      <c r="G8" s="169">
        <f>SUMIF(AE9:AE22,"&lt;&gt;NOR",G9:G22)</f>
        <v>0</v>
      </c>
      <c r="H8" s="169"/>
      <c r="I8" s="169">
        <f>SUM(I9:I22)</f>
        <v>0</v>
      </c>
      <c r="J8" s="169"/>
      <c r="K8" s="169">
        <f>SUM(K9:K22)</f>
        <v>0</v>
      </c>
      <c r="L8" s="169"/>
      <c r="M8" s="169">
        <f>SUM(M9:M22)</f>
        <v>0</v>
      </c>
      <c r="N8" s="147"/>
      <c r="O8" s="147">
        <f>SUM(O9:O22)</f>
        <v>0</v>
      </c>
      <c r="P8" s="147"/>
      <c r="Q8" s="147">
        <f>SUM(Q9:Q22)</f>
        <v>18.81625</v>
      </c>
      <c r="R8" s="147"/>
      <c r="S8" s="147"/>
      <c r="T8" s="164"/>
      <c r="U8" s="147">
        <f>SUM(U9:U22)</f>
        <v>38.619999999999997</v>
      </c>
      <c r="AE8" t="s">
        <v>127</v>
      </c>
    </row>
    <row r="9" spans="1:60" outlineLevel="1" x14ac:dyDescent="0.2">
      <c r="A9" s="143">
        <v>1</v>
      </c>
      <c r="B9" s="143" t="s">
        <v>128</v>
      </c>
      <c r="C9" s="181" t="s">
        <v>129</v>
      </c>
      <c r="D9" s="149" t="s">
        <v>130</v>
      </c>
      <c r="E9" s="156">
        <v>56.25</v>
      </c>
      <c r="F9" s="159">
        <v>0</v>
      </c>
      <c r="G9" s="160">
        <f>ROUND(E9*F9,2)</f>
        <v>0</v>
      </c>
      <c r="H9" s="160"/>
      <c r="I9" s="160">
        <f>ROUND(E9*H9,2)</f>
        <v>0</v>
      </c>
      <c r="J9" s="160"/>
      <c r="K9" s="160">
        <f>ROUND(E9*J9,2)</f>
        <v>0</v>
      </c>
      <c r="L9" s="160">
        <v>0</v>
      </c>
      <c r="M9" s="160">
        <f>G9*(1+L9/100)</f>
        <v>0</v>
      </c>
      <c r="N9" s="150">
        <v>0</v>
      </c>
      <c r="O9" s="150">
        <f>ROUND(E9*N9,5)</f>
        <v>0</v>
      </c>
      <c r="P9" s="150">
        <v>0.22500000000000001</v>
      </c>
      <c r="Q9" s="150">
        <f>ROUND(E9*P9,5)</f>
        <v>12.65625</v>
      </c>
      <c r="R9" s="150"/>
      <c r="S9" s="150"/>
      <c r="T9" s="151">
        <v>0.14199999999999999</v>
      </c>
      <c r="U9" s="150">
        <f>ROUND(E9*T9,2)</f>
        <v>7.99</v>
      </c>
      <c r="V9" s="142"/>
      <c r="W9" s="142"/>
      <c r="X9" s="142"/>
      <c r="Y9" s="142"/>
      <c r="Z9" s="142"/>
      <c r="AA9" s="142"/>
      <c r="AB9" s="142"/>
      <c r="AC9" s="142"/>
      <c r="AD9" s="142"/>
      <c r="AE9" s="142" t="s">
        <v>131</v>
      </c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1" x14ac:dyDescent="0.2">
      <c r="A10" s="143"/>
      <c r="B10" s="143"/>
      <c r="C10" s="182" t="s">
        <v>132</v>
      </c>
      <c r="D10" s="152"/>
      <c r="E10" s="157">
        <v>28</v>
      </c>
      <c r="F10" s="160"/>
      <c r="G10" s="160"/>
      <c r="H10" s="160"/>
      <c r="I10" s="160"/>
      <c r="J10" s="160"/>
      <c r="K10" s="160"/>
      <c r="L10" s="160"/>
      <c r="M10" s="160"/>
      <c r="N10" s="150"/>
      <c r="O10" s="150"/>
      <c r="P10" s="150"/>
      <c r="Q10" s="150"/>
      <c r="R10" s="150"/>
      <c r="S10" s="150"/>
      <c r="T10" s="151"/>
      <c r="U10" s="150"/>
      <c r="V10" s="142"/>
      <c r="W10" s="142"/>
      <c r="X10" s="142"/>
      <c r="Y10" s="142"/>
      <c r="Z10" s="142"/>
      <c r="AA10" s="142"/>
      <c r="AB10" s="142"/>
      <c r="AC10" s="142"/>
      <c r="AD10" s="142"/>
      <c r="AE10" s="142" t="s">
        <v>133</v>
      </c>
      <c r="AF10" s="142">
        <v>0</v>
      </c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143"/>
      <c r="B11" s="143"/>
      <c r="C11" s="182" t="s">
        <v>134</v>
      </c>
      <c r="D11" s="152"/>
      <c r="E11" s="157">
        <v>28.25</v>
      </c>
      <c r="F11" s="160"/>
      <c r="G11" s="160"/>
      <c r="H11" s="160"/>
      <c r="I11" s="160"/>
      <c r="J11" s="160"/>
      <c r="K11" s="160"/>
      <c r="L11" s="160"/>
      <c r="M11" s="160"/>
      <c r="N11" s="150"/>
      <c r="O11" s="150"/>
      <c r="P11" s="150"/>
      <c r="Q11" s="150"/>
      <c r="R11" s="150"/>
      <c r="S11" s="150"/>
      <c r="T11" s="151"/>
      <c r="U11" s="150"/>
      <c r="V11" s="142"/>
      <c r="W11" s="142"/>
      <c r="X11" s="142"/>
      <c r="Y11" s="142"/>
      <c r="Z11" s="142"/>
      <c r="AA11" s="142"/>
      <c r="AB11" s="142"/>
      <c r="AC11" s="142"/>
      <c r="AD11" s="142"/>
      <c r="AE11" s="142" t="s">
        <v>133</v>
      </c>
      <c r="AF11" s="142">
        <v>0</v>
      </c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ht="22.5" outlineLevel="1" x14ac:dyDescent="0.2">
      <c r="A12" s="143">
        <v>2</v>
      </c>
      <c r="B12" s="143" t="s">
        <v>135</v>
      </c>
      <c r="C12" s="181" t="s">
        <v>136</v>
      </c>
      <c r="D12" s="149" t="s">
        <v>130</v>
      </c>
      <c r="E12" s="156">
        <v>28</v>
      </c>
      <c r="F12" s="159">
        <f>H12+J12</f>
        <v>0</v>
      </c>
      <c r="G12" s="160">
        <f>ROUND(E12*F12,2)</f>
        <v>0</v>
      </c>
      <c r="H12" s="160"/>
      <c r="I12" s="160">
        <f>ROUND(E12*H12,2)</f>
        <v>0</v>
      </c>
      <c r="J12" s="160"/>
      <c r="K12" s="160">
        <f>ROUND(E12*J12,2)</f>
        <v>0</v>
      </c>
      <c r="L12" s="160">
        <v>0</v>
      </c>
      <c r="M12" s="160">
        <f>G12*(1+L12/100)</f>
        <v>0</v>
      </c>
      <c r="N12" s="150">
        <v>0</v>
      </c>
      <c r="O12" s="150">
        <f>ROUND(E12*N12,5)</f>
        <v>0</v>
      </c>
      <c r="P12" s="150">
        <v>0.22</v>
      </c>
      <c r="Q12" s="150">
        <f>ROUND(E12*P12,5)</f>
        <v>6.16</v>
      </c>
      <c r="R12" s="150"/>
      <c r="S12" s="150"/>
      <c r="T12" s="151">
        <v>0.251</v>
      </c>
      <c r="U12" s="150">
        <f>ROUND(E12*T12,2)</f>
        <v>7.03</v>
      </c>
      <c r="V12" s="142"/>
      <c r="W12" s="142"/>
      <c r="X12" s="142"/>
      <c r="Y12" s="142"/>
      <c r="Z12" s="142"/>
      <c r="AA12" s="142"/>
      <c r="AB12" s="142"/>
      <c r="AC12" s="142"/>
      <c r="AD12" s="142"/>
      <c r="AE12" s="142" t="s">
        <v>131</v>
      </c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22.5" outlineLevel="1" x14ac:dyDescent="0.2">
      <c r="A13" s="143">
        <v>3</v>
      </c>
      <c r="B13" s="143" t="s">
        <v>137</v>
      </c>
      <c r="C13" s="181" t="s">
        <v>138</v>
      </c>
      <c r="D13" s="149" t="s">
        <v>139</v>
      </c>
      <c r="E13" s="156">
        <v>9.6750000000000007</v>
      </c>
      <c r="F13" s="159">
        <f>H13+J13</f>
        <v>0</v>
      </c>
      <c r="G13" s="160">
        <f>ROUND(E13*F13,2)</f>
        <v>0</v>
      </c>
      <c r="H13" s="160"/>
      <c r="I13" s="160">
        <f>ROUND(E13*H13,2)</f>
        <v>0</v>
      </c>
      <c r="J13" s="160"/>
      <c r="K13" s="160">
        <f>ROUND(E13*J13,2)</f>
        <v>0</v>
      </c>
      <c r="L13" s="160">
        <v>0</v>
      </c>
      <c r="M13" s="160">
        <f>G13*(1+L13/100)</f>
        <v>0</v>
      </c>
      <c r="N13" s="150">
        <v>0</v>
      </c>
      <c r="O13" s="150">
        <f>ROUND(E13*N13,5)</f>
        <v>0</v>
      </c>
      <c r="P13" s="150">
        <v>0</v>
      </c>
      <c r="Q13" s="150">
        <f>ROUND(E13*P13,5)</f>
        <v>0</v>
      </c>
      <c r="R13" s="150"/>
      <c r="S13" s="150"/>
      <c r="T13" s="151">
        <v>0.31</v>
      </c>
      <c r="U13" s="150">
        <f>ROUND(E13*T13,2)</f>
        <v>3</v>
      </c>
      <c r="V13" s="142"/>
      <c r="W13" s="142"/>
      <c r="X13" s="142"/>
      <c r="Y13" s="142"/>
      <c r="Z13" s="142"/>
      <c r="AA13" s="142"/>
      <c r="AB13" s="142"/>
      <c r="AC13" s="142"/>
      <c r="AD13" s="142"/>
      <c r="AE13" s="142" t="s">
        <v>131</v>
      </c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1" x14ac:dyDescent="0.2">
      <c r="A14" s="143"/>
      <c r="B14" s="143"/>
      <c r="C14" s="182" t="s">
        <v>140</v>
      </c>
      <c r="D14" s="152"/>
      <c r="E14" s="157">
        <v>3.6</v>
      </c>
      <c r="F14" s="160"/>
      <c r="G14" s="160"/>
      <c r="H14" s="160"/>
      <c r="I14" s="160"/>
      <c r="J14" s="160"/>
      <c r="K14" s="160"/>
      <c r="L14" s="160"/>
      <c r="M14" s="160"/>
      <c r="N14" s="150"/>
      <c r="O14" s="150"/>
      <c r="P14" s="150"/>
      <c r="Q14" s="150"/>
      <c r="R14" s="150"/>
      <c r="S14" s="150"/>
      <c r="T14" s="151"/>
      <c r="U14" s="150"/>
      <c r="V14" s="142"/>
      <c r="W14" s="142"/>
      <c r="X14" s="142"/>
      <c r="Y14" s="142"/>
      <c r="Z14" s="142"/>
      <c r="AA14" s="142"/>
      <c r="AB14" s="142"/>
      <c r="AC14" s="142"/>
      <c r="AD14" s="142"/>
      <c r="AE14" s="142" t="s">
        <v>133</v>
      </c>
      <c r="AF14" s="142">
        <v>0</v>
      </c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143"/>
      <c r="B15" s="143"/>
      <c r="C15" s="182" t="s">
        <v>141</v>
      </c>
      <c r="D15" s="152"/>
      <c r="E15" s="157">
        <v>6.0750000000000002</v>
      </c>
      <c r="F15" s="160"/>
      <c r="G15" s="160"/>
      <c r="H15" s="160"/>
      <c r="I15" s="160"/>
      <c r="J15" s="160"/>
      <c r="K15" s="160"/>
      <c r="L15" s="160"/>
      <c r="M15" s="160"/>
      <c r="N15" s="150"/>
      <c r="O15" s="150"/>
      <c r="P15" s="150"/>
      <c r="Q15" s="150"/>
      <c r="R15" s="150"/>
      <c r="S15" s="150"/>
      <c r="T15" s="151"/>
      <c r="U15" s="150"/>
      <c r="V15" s="142"/>
      <c r="W15" s="142"/>
      <c r="X15" s="142"/>
      <c r="Y15" s="142"/>
      <c r="Z15" s="142"/>
      <c r="AA15" s="142"/>
      <c r="AB15" s="142"/>
      <c r="AC15" s="142"/>
      <c r="AD15" s="142"/>
      <c r="AE15" s="142" t="s">
        <v>133</v>
      </c>
      <c r="AF15" s="142">
        <v>0</v>
      </c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143">
        <v>4</v>
      </c>
      <c r="B16" s="143" t="s">
        <v>142</v>
      </c>
      <c r="C16" s="181" t="s">
        <v>143</v>
      </c>
      <c r="D16" s="149" t="s">
        <v>139</v>
      </c>
      <c r="E16" s="156">
        <v>9.6750000000000007</v>
      </c>
      <c r="F16" s="159">
        <f>H16+J16</f>
        <v>0</v>
      </c>
      <c r="G16" s="160">
        <f>ROUND(E16*F16,2)</f>
        <v>0</v>
      </c>
      <c r="H16" s="160"/>
      <c r="I16" s="160">
        <f>ROUND(E16*H16,2)</f>
        <v>0</v>
      </c>
      <c r="J16" s="160"/>
      <c r="K16" s="160">
        <f>ROUND(E16*J16,2)</f>
        <v>0</v>
      </c>
      <c r="L16" s="160">
        <v>0</v>
      </c>
      <c r="M16" s="160">
        <f>G16*(1+L16/100)</f>
        <v>0</v>
      </c>
      <c r="N16" s="150">
        <v>0</v>
      </c>
      <c r="O16" s="150">
        <f>ROUND(E16*N16,5)</f>
        <v>0</v>
      </c>
      <c r="P16" s="150">
        <v>0</v>
      </c>
      <c r="Q16" s="150">
        <f>ROUND(E16*P16,5)</f>
        <v>0</v>
      </c>
      <c r="R16" s="150"/>
      <c r="S16" s="150"/>
      <c r="T16" s="151">
        <v>0.1024</v>
      </c>
      <c r="U16" s="150">
        <f>ROUND(E16*T16,2)</f>
        <v>0.99</v>
      </c>
      <c r="V16" s="142"/>
      <c r="W16" s="142"/>
      <c r="X16" s="142"/>
      <c r="Y16" s="142"/>
      <c r="Z16" s="142"/>
      <c r="AA16" s="142"/>
      <c r="AB16" s="142"/>
      <c r="AC16" s="142"/>
      <c r="AD16" s="142"/>
      <c r="AE16" s="142" t="s">
        <v>131</v>
      </c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outlineLevel="1" x14ac:dyDescent="0.2">
      <c r="A17" s="143">
        <v>5</v>
      </c>
      <c r="B17" s="143" t="s">
        <v>144</v>
      </c>
      <c r="C17" s="181" t="s">
        <v>145</v>
      </c>
      <c r="D17" s="149" t="s">
        <v>139</v>
      </c>
      <c r="E17" s="156">
        <v>33.321599999999997</v>
      </c>
      <c r="F17" s="159">
        <f>H17+J17</f>
        <v>0</v>
      </c>
      <c r="G17" s="160">
        <f>ROUND(E17*F17,2)</f>
        <v>0</v>
      </c>
      <c r="H17" s="160"/>
      <c r="I17" s="160">
        <f>ROUND(E17*H17,2)</f>
        <v>0</v>
      </c>
      <c r="J17" s="160"/>
      <c r="K17" s="160">
        <f>ROUND(E17*J17,2)</f>
        <v>0</v>
      </c>
      <c r="L17" s="160">
        <v>0</v>
      </c>
      <c r="M17" s="160">
        <f>G17*(1+L17/100)</f>
        <v>0</v>
      </c>
      <c r="N17" s="150">
        <v>0</v>
      </c>
      <c r="O17" s="150">
        <f>ROUND(E17*N17,5)</f>
        <v>0</v>
      </c>
      <c r="P17" s="150">
        <v>0</v>
      </c>
      <c r="Q17" s="150">
        <f>ROUND(E17*P17,5)</f>
        <v>0</v>
      </c>
      <c r="R17" s="150"/>
      <c r="S17" s="150"/>
      <c r="T17" s="151">
        <v>7.3999999999999996E-2</v>
      </c>
      <c r="U17" s="150">
        <f>ROUND(E17*T17,2)</f>
        <v>2.4700000000000002</v>
      </c>
      <c r="V17" s="142"/>
      <c r="W17" s="142"/>
      <c r="X17" s="142"/>
      <c r="Y17" s="142"/>
      <c r="Z17" s="142"/>
      <c r="AA17" s="142"/>
      <c r="AB17" s="142"/>
      <c r="AC17" s="142"/>
      <c r="AD17" s="142"/>
      <c r="AE17" s="142" t="s">
        <v>131</v>
      </c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outlineLevel="1" x14ac:dyDescent="0.2">
      <c r="A18" s="143"/>
      <c r="B18" s="143"/>
      <c r="C18" s="182" t="s">
        <v>146</v>
      </c>
      <c r="D18" s="152"/>
      <c r="E18" s="157">
        <v>19.146599999999999</v>
      </c>
      <c r="F18" s="160"/>
      <c r="G18" s="160"/>
      <c r="H18" s="160"/>
      <c r="I18" s="160"/>
      <c r="J18" s="160"/>
      <c r="K18" s="160"/>
      <c r="L18" s="160"/>
      <c r="M18" s="160"/>
      <c r="N18" s="150"/>
      <c r="O18" s="150"/>
      <c r="P18" s="150"/>
      <c r="Q18" s="150"/>
      <c r="R18" s="150"/>
      <c r="S18" s="150"/>
      <c r="T18" s="151"/>
      <c r="U18" s="150"/>
      <c r="V18" s="142"/>
      <c r="W18" s="142"/>
      <c r="X18" s="142"/>
      <c r="Y18" s="142"/>
      <c r="Z18" s="142"/>
      <c r="AA18" s="142"/>
      <c r="AB18" s="142"/>
      <c r="AC18" s="142"/>
      <c r="AD18" s="142"/>
      <c r="AE18" s="142" t="s">
        <v>133</v>
      </c>
      <c r="AF18" s="142">
        <v>0</v>
      </c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1" x14ac:dyDescent="0.2">
      <c r="A19" s="143"/>
      <c r="B19" s="143"/>
      <c r="C19" s="182" t="s">
        <v>147</v>
      </c>
      <c r="D19" s="152"/>
      <c r="E19" s="157">
        <v>14.175000000000001</v>
      </c>
      <c r="F19" s="160"/>
      <c r="G19" s="160"/>
      <c r="H19" s="160"/>
      <c r="I19" s="160"/>
      <c r="J19" s="160"/>
      <c r="K19" s="160"/>
      <c r="L19" s="160"/>
      <c r="M19" s="160"/>
      <c r="N19" s="150"/>
      <c r="O19" s="150"/>
      <c r="P19" s="150"/>
      <c r="Q19" s="150"/>
      <c r="R19" s="150"/>
      <c r="S19" s="150"/>
      <c r="T19" s="151"/>
      <c r="U19" s="150"/>
      <c r="V19" s="142"/>
      <c r="W19" s="142"/>
      <c r="X19" s="142"/>
      <c r="Y19" s="142"/>
      <c r="Z19" s="142"/>
      <c r="AA19" s="142"/>
      <c r="AB19" s="142"/>
      <c r="AC19" s="142"/>
      <c r="AD19" s="142"/>
      <c r="AE19" s="142" t="s">
        <v>133</v>
      </c>
      <c r="AF19" s="142">
        <v>0</v>
      </c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1" x14ac:dyDescent="0.2">
      <c r="A20" s="143">
        <v>6</v>
      </c>
      <c r="B20" s="143" t="s">
        <v>148</v>
      </c>
      <c r="C20" s="181" t="s">
        <v>149</v>
      </c>
      <c r="D20" s="149" t="s">
        <v>139</v>
      </c>
      <c r="E20" s="156">
        <v>33.32</v>
      </c>
      <c r="F20" s="159">
        <f>H20+J20</f>
        <v>0</v>
      </c>
      <c r="G20" s="160">
        <f>ROUND(E20*F20,2)</f>
        <v>0</v>
      </c>
      <c r="H20" s="160"/>
      <c r="I20" s="160">
        <f>ROUND(E20*H20,2)</f>
        <v>0</v>
      </c>
      <c r="J20" s="160"/>
      <c r="K20" s="160">
        <f>ROUND(E20*J20,2)</f>
        <v>0</v>
      </c>
      <c r="L20" s="160">
        <v>0</v>
      </c>
      <c r="M20" s="160">
        <f>G20*(1+L20/100)</f>
        <v>0</v>
      </c>
      <c r="N20" s="150">
        <v>0</v>
      </c>
      <c r="O20" s="150">
        <f>ROUND(E20*N20,5)</f>
        <v>0</v>
      </c>
      <c r="P20" s="150">
        <v>0</v>
      </c>
      <c r="Q20" s="150">
        <f>ROUND(E20*P20,5)</f>
        <v>0</v>
      </c>
      <c r="R20" s="150"/>
      <c r="S20" s="150"/>
      <c r="T20" s="151">
        <v>1.0999999999999999E-2</v>
      </c>
      <c r="U20" s="150">
        <f>ROUND(E20*T20,2)</f>
        <v>0.37</v>
      </c>
      <c r="V20" s="142"/>
      <c r="W20" s="142"/>
      <c r="X20" s="142"/>
      <c r="Y20" s="142"/>
      <c r="Z20" s="142"/>
      <c r="AA20" s="142"/>
      <c r="AB20" s="142"/>
      <c r="AC20" s="142"/>
      <c r="AD20" s="142"/>
      <c r="AE20" s="142" t="s">
        <v>131</v>
      </c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22.5" outlineLevel="1" x14ac:dyDescent="0.2">
      <c r="A21" s="143">
        <v>7</v>
      </c>
      <c r="B21" s="143" t="s">
        <v>150</v>
      </c>
      <c r="C21" s="181" t="s">
        <v>151</v>
      </c>
      <c r="D21" s="149" t="s">
        <v>139</v>
      </c>
      <c r="E21" s="156">
        <v>33.32</v>
      </c>
      <c r="F21" s="159">
        <f>H21+J21</f>
        <v>0</v>
      </c>
      <c r="G21" s="160">
        <f>ROUND(E21*F21,2)</f>
        <v>0</v>
      </c>
      <c r="H21" s="160"/>
      <c r="I21" s="160">
        <f>ROUND(E21*H21,2)</f>
        <v>0</v>
      </c>
      <c r="J21" s="160"/>
      <c r="K21" s="160">
        <f>ROUND(E21*J21,2)</f>
        <v>0</v>
      </c>
      <c r="L21" s="160">
        <v>0</v>
      </c>
      <c r="M21" s="160">
        <f>G21*(1+L21/100)</f>
        <v>0</v>
      </c>
      <c r="N21" s="150">
        <v>0</v>
      </c>
      <c r="O21" s="150">
        <f>ROUND(E21*N21,5)</f>
        <v>0</v>
      </c>
      <c r="P21" s="150">
        <v>0</v>
      </c>
      <c r="Q21" s="150">
        <f>ROUND(E21*P21,5)</f>
        <v>0</v>
      </c>
      <c r="R21" s="150"/>
      <c r="S21" s="150"/>
      <c r="T21" s="151">
        <v>0</v>
      </c>
      <c r="U21" s="150">
        <f>ROUND(E21*T21,2)</f>
        <v>0</v>
      </c>
      <c r="V21" s="142"/>
      <c r="W21" s="142"/>
      <c r="X21" s="142"/>
      <c r="Y21" s="142"/>
      <c r="Z21" s="142"/>
      <c r="AA21" s="142"/>
      <c r="AB21" s="142"/>
      <c r="AC21" s="142"/>
      <c r="AD21" s="142"/>
      <c r="AE21" s="142" t="s">
        <v>131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1" x14ac:dyDescent="0.2">
      <c r="A22" s="143">
        <v>8</v>
      </c>
      <c r="B22" s="143" t="s">
        <v>152</v>
      </c>
      <c r="C22" s="181" t="s">
        <v>153</v>
      </c>
      <c r="D22" s="149" t="s">
        <v>139</v>
      </c>
      <c r="E22" s="156">
        <v>3.5</v>
      </c>
      <c r="F22" s="159">
        <f>H22+J22</f>
        <v>0</v>
      </c>
      <c r="G22" s="160">
        <f>ROUND(E22*F22,2)</f>
        <v>0</v>
      </c>
      <c r="H22" s="160"/>
      <c r="I22" s="160">
        <f>ROUND(E22*H22,2)</f>
        <v>0</v>
      </c>
      <c r="J22" s="160"/>
      <c r="K22" s="160">
        <f>ROUND(E22*J22,2)</f>
        <v>0</v>
      </c>
      <c r="L22" s="160">
        <v>0</v>
      </c>
      <c r="M22" s="160">
        <f>G22*(1+L22/100)</f>
        <v>0</v>
      </c>
      <c r="N22" s="150">
        <v>0</v>
      </c>
      <c r="O22" s="150">
        <f>ROUND(E22*N22,5)</f>
        <v>0</v>
      </c>
      <c r="P22" s="150">
        <v>0</v>
      </c>
      <c r="Q22" s="150">
        <f>ROUND(E22*P22,5)</f>
        <v>0</v>
      </c>
      <c r="R22" s="150"/>
      <c r="S22" s="150"/>
      <c r="T22" s="151">
        <v>4.7919999999999998</v>
      </c>
      <c r="U22" s="150">
        <f>ROUND(E22*T22,2)</f>
        <v>16.77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2" t="s">
        <v>154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x14ac:dyDescent="0.2">
      <c r="A23" s="144" t="s">
        <v>126</v>
      </c>
      <c r="B23" s="144" t="s">
        <v>57</v>
      </c>
      <c r="C23" s="183" t="s">
        <v>58</v>
      </c>
      <c r="D23" s="153"/>
      <c r="E23" s="158"/>
      <c r="F23" s="161"/>
      <c r="G23" s="161">
        <f>SUMIF(AE24:AE29,"&lt;&gt;NOR",G24:G29)</f>
        <v>0</v>
      </c>
      <c r="H23" s="161"/>
      <c r="I23" s="161">
        <f>SUM(I24:I29)</f>
        <v>0</v>
      </c>
      <c r="J23" s="161"/>
      <c r="K23" s="161">
        <f>SUM(K24:K29)</f>
        <v>0</v>
      </c>
      <c r="L23" s="161"/>
      <c r="M23" s="161">
        <f>SUM(M24:M29)</f>
        <v>0</v>
      </c>
      <c r="N23" s="154"/>
      <c r="O23" s="154">
        <f>SUM(O24:O29)</f>
        <v>25.84186</v>
      </c>
      <c r="P23" s="154"/>
      <c r="Q23" s="154">
        <f>SUM(Q24:Q29)</f>
        <v>0</v>
      </c>
      <c r="R23" s="154"/>
      <c r="S23" s="154"/>
      <c r="T23" s="155"/>
      <c r="U23" s="154">
        <f>SUM(U24:U29)</f>
        <v>4.88</v>
      </c>
      <c r="AE23" t="s">
        <v>127</v>
      </c>
    </row>
    <row r="24" spans="1:60" outlineLevel="1" x14ac:dyDescent="0.2">
      <c r="A24" s="143">
        <v>9</v>
      </c>
      <c r="B24" s="143" t="s">
        <v>155</v>
      </c>
      <c r="C24" s="181" t="s">
        <v>156</v>
      </c>
      <c r="D24" s="149" t="s">
        <v>139</v>
      </c>
      <c r="E24" s="156">
        <v>10.234400000000001</v>
      </c>
      <c r="F24" s="159">
        <f>H24+J24</f>
        <v>0</v>
      </c>
      <c r="G24" s="160">
        <f>ROUND(E24*F24,2)</f>
        <v>0</v>
      </c>
      <c r="H24" s="160"/>
      <c r="I24" s="160">
        <f>ROUND(E24*H24,2)</f>
        <v>0</v>
      </c>
      <c r="J24" s="160"/>
      <c r="K24" s="160">
        <f>ROUND(E24*J24,2)</f>
        <v>0</v>
      </c>
      <c r="L24" s="160">
        <v>0</v>
      </c>
      <c r="M24" s="160">
        <f>G24*(1+L24/100)</f>
        <v>0</v>
      </c>
      <c r="N24" s="150">
        <v>2.5249999999999999</v>
      </c>
      <c r="O24" s="150">
        <f>ROUND(E24*N24,5)</f>
        <v>25.84186</v>
      </c>
      <c r="P24" s="150">
        <v>0</v>
      </c>
      <c r="Q24" s="150">
        <f>ROUND(E24*P24,5)</f>
        <v>0</v>
      </c>
      <c r="R24" s="150"/>
      <c r="S24" s="150"/>
      <c r="T24" s="151">
        <v>0.47699999999999998</v>
      </c>
      <c r="U24" s="150">
        <f>ROUND(E24*T24,2)</f>
        <v>4.88</v>
      </c>
      <c r="V24" s="142"/>
      <c r="W24" s="142"/>
      <c r="X24" s="142"/>
      <c r="Y24" s="142"/>
      <c r="Z24" s="142"/>
      <c r="AA24" s="142"/>
      <c r="AB24" s="142"/>
      <c r="AC24" s="142"/>
      <c r="AD24" s="142"/>
      <c r="AE24" s="142" t="s">
        <v>131</v>
      </c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outlineLevel="1" x14ac:dyDescent="0.2">
      <c r="A25" s="143"/>
      <c r="B25" s="143"/>
      <c r="C25" s="182" t="s">
        <v>157</v>
      </c>
      <c r="D25" s="152"/>
      <c r="E25" s="157">
        <v>3.52</v>
      </c>
      <c r="F25" s="160"/>
      <c r="G25" s="160"/>
      <c r="H25" s="160"/>
      <c r="I25" s="160"/>
      <c r="J25" s="160"/>
      <c r="K25" s="160"/>
      <c r="L25" s="160"/>
      <c r="M25" s="160"/>
      <c r="N25" s="150"/>
      <c r="O25" s="150"/>
      <c r="P25" s="150"/>
      <c r="Q25" s="150"/>
      <c r="R25" s="150"/>
      <c r="S25" s="150"/>
      <c r="T25" s="151"/>
      <c r="U25" s="150"/>
      <c r="V25" s="142"/>
      <c r="W25" s="142"/>
      <c r="X25" s="142"/>
      <c r="Y25" s="142"/>
      <c r="Z25" s="142"/>
      <c r="AA25" s="142"/>
      <c r="AB25" s="142"/>
      <c r="AC25" s="142"/>
      <c r="AD25" s="142"/>
      <c r="AE25" s="142" t="s">
        <v>133</v>
      </c>
      <c r="AF25" s="142">
        <v>0</v>
      </c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1" x14ac:dyDescent="0.2">
      <c r="A26" s="143"/>
      <c r="B26" s="143"/>
      <c r="C26" s="182" t="s">
        <v>158</v>
      </c>
      <c r="D26" s="152"/>
      <c r="E26" s="157">
        <v>1.98</v>
      </c>
      <c r="F26" s="160"/>
      <c r="G26" s="160"/>
      <c r="H26" s="160"/>
      <c r="I26" s="160"/>
      <c r="J26" s="160"/>
      <c r="K26" s="160"/>
      <c r="L26" s="160"/>
      <c r="M26" s="160"/>
      <c r="N26" s="150"/>
      <c r="O26" s="150"/>
      <c r="P26" s="150"/>
      <c r="Q26" s="150"/>
      <c r="R26" s="150"/>
      <c r="S26" s="150"/>
      <c r="T26" s="151"/>
      <c r="U26" s="150"/>
      <c r="V26" s="142"/>
      <c r="W26" s="142"/>
      <c r="X26" s="142"/>
      <c r="Y26" s="142"/>
      <c r="Z26" s="142"/>
      <c r="AA26" s="142"/>
      <c r="AB26" s="142"/>
      <c r="AC26" s="142"/>
      <c r="AD26" s="142"/>
      <c r="AE26" s="142" t="s">
        <v>133</v>
      </c>
      <c r="AF26" s="142">
        <v>0</v>
      </c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1" x14ac:dyDescent="0.2">
      <c r="A27" s="143"/>
      <c r="B27" s="143"/>
      <c r="C27" s="182" t="s">
        <v>159</v>
      </c>
      <c r="D27" s="152"/>
      <c r="E27" s="157">
        <v>0.77439999999999998</v>
      </c>
      <c r="F27" s="160"/>
      <c r="G27" s="160"/>
      <c r="H27" s="160"/>
      <c r="I27" s="160"/>
      <c r="J27" s="160"/>
      <c r="K27" s="160"/>
      <c r="L27" s="160"/>
      <c r="M27" s="160"/>
      <c r="N27" s="150"/>
      <c r="O27" s="150"/>
      <c r="P27" s="150"/>
      <c r="Q27" s="150"/>
      <c r="R27" s="150"/>
      <c r="S27" s="150"/>
      <c r="T27" s="151"/>
      <c r="U27" s="150"/>
      <c r="V27" s="142"/>
      <c r="W27" s="142"/>
      <c r="X27" s="142"/>
      <c r="Y27" s="142"/>
      <c r="Z27" s="142"/>
      <c r="AA27" s="142"/>
      <c r="AB27" s="142"/>
      <c r="AC27" s="142"/>
      <c r="AD27" s="142"/>
      <c r="AE27" s="142" t="s">
        <v>133</v>
      </c>
      <c r="AF27" s="142">
        <v>0</v>
      </c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outlineLevel="1" x14ac:dyDescent="0.2">
      <c r="A28" s="143"/>
      <c r="B28" s="143"/>
      <c r="C28" s="182" t="s">
        <v>160</v>
      </c>
      <c r="D28" s="152"/>
      <c r="E28" s="157">
        <v>3.96</v>
      </c>
      <c r="F28" s="160"/>
      <c r="G28" s="160"/>
      <c r="H28" s="160"/>
      <c r="I28" s="160"/>
      <c r="J28" s="160"/>
      <c r="K28" s="160"/>
      <c r="L28" s="160"/>
      <c r="M28" s="160"/>
      <c r="N28" s="150"/>
      <c r="O28" s="150"/>
      <c r="P28" s="150"/>
      <c r="Q28" s="150"/>
      <c r="R28" s="150"/>
      <c r="S28" s="150"/>
      <c r="T28" s="151"/>
      <c r="U28" s="150"/>
      <c r="V28" s="142"/>
      <c r="W28" s="142"/>
      <c r="X28" s="142"/>
      <c r="Y28" s="142"/>
      <c r="Z28" s="142"/>
      <c r="AA28" s="142"/>
      <c r="AB28" s="142"/>
      <c r="AC28" s="142"/>
      <c r="AD28" s="142"/>
      <c r="AE28" s="142" t="s">
        <v>133</v>
      </c>
      <c r="AF28" s="142">
        <v>0</v>
      </c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ht="22.5" outlineLevel="1" x14ac:dyDescent="0.2">
      <c r="A29" s="143">
        <v>10</v>
      </c>
      <c r="B29" s="143" t="s">
        <v>57</v>
      </c>
      <c r="C29" s="181" t="s">
        <v>161</v>
      </c>
      <c r="D29" s="149" t="s">
        <v>162</v>
      </c>
      <c r="E29" s="156">
        <v>36</v>
      </c>
      <c r="F29" s="159">
        <f>H29+J29</f>
        <v>0</v>
      </c>
      <c r="G29" s="160">
        <f>ROUND(E29*F29,2)</f>
        <v>0</v>
      </c>
      <c r="H29" s="160"/>
      <c r="I29" s="160">
        <f>ROUND(E29*H29,2)</f>
        <v>0</v>
      </c>
      <c r="J29" s="160"/>
      <c r="K29" s="160">
        <f>ROUND(E29*J29,2)</f>
        <v>0</v>
      </c>
      <c r="L29" s="160">
        <v>0</v>
      </c>
      <c r="M29" s="160">
        <f>G29*(1+L29/100)</f>
        <v>0</v>
      </c>
      <c r="N29" s="150">
        <v>0</v>
      </c>
      <c r="O29" s="150">
        <f>ROUND(E29*N29,5)</f>
        <v>0</v>
      </c>
      <c r="P29" s="150">
        <v>0</v>
      </c>
      <c r="Q29" s="150">
        <f>ROUND(E29*P29,5)</f>
        <v>0</v>
      </c>
      <c r="R29" s="150"/>
      <c r="S29" s="150"/>
      <c r="T29" s="151">
        <v>0</v>
      </c>
      <c r="U29" s="150">
        <f>ROUND(E29*T29,2)</f>
        <v>0</v>
      </c>
      <c r="V29" s="142"/>
      <c r="W29" s="142"/>
      <c r="X29" s="142"/>
      <c r="Y29" s="142"/>
      <c r="Z29" s="142"/>
      <c r="AA29" s="142"/>
      <c r="AB29" s="142"/>
      <c r="AC29" s="142"/>
      <c r="AD29" s="142"/>
      <c r="AE29" s="142" t="s">
        <v>131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x14ac:dyDescent="0.2">
      <c r="A30" s="144" t="s">
        <v>126</v>
      </c>
      <c r="B30" s="144" t="s">
        <v>59</v>
      </c>
      <c r="C30" s="183" t="s">
        <v>60</v>
      </c>
      <c r="D30" s="153"/>
      <c r="E30" s="158"/>
      <c r="F30" s="161"/>
      <c r="G30" s="161">
        <f>SUMIF(AE31:AE47,"&lt;&gt;NOR",G31:G47)</f>
        <v>0</v>
      </c>
      <c r="H30" s="161"/>
      <c r="I30" s="161">
        <f>SUM(I31:I47)</f>
        <v>0</v>
      </c>
      <c r="J30" s="161"/>
      <c r="K30" s="161">
        <f>SUM(K31:K47)</f>
        <v>0</v>
      </c>
      <c r="L30" s="161"/>
      <c r="M30" s="161">
        <f>SUM(M31:M47)</f>
        <v>0</v>
      </c>
      <c r="N30" s="154"/>
      <c r="O30" s="154">
        <f>SUM(O31:O47)</f>
        <v>17.14038</v>
      </c>
      <c r="P30" s="154"/>
      <c r="Q30" s="154">
        <f>SUM(Q31:Q47)</f>
        <v>0</v>
      </c>
      <c r="R30" s="154"/>
      <c r="S30" s="154"/>
      <c r="T30" s="155"/>
      <c r="U30" s="154">
        <f>SUM(U31:U47)</f>
        <v>65.290000000000006</v>
      </c>
      <c r="AE30" t="s">
        <v>127</v>
      </c>
    </row>
    <row r="31" spans="1:60" outlineLevel="1" x14ac:dyDescent="0.2">
      <c r="A31" s="143">
        <v>11</v>
      </c>
      <c r="B31" s="143" t="s">
        <v>163</v>
      </c>
      <c r="C31" s="181" t="s">
        <v>164</v>
      </c>
      <c r="D31" s="149" t="s">
        <v>130</v>
      </c>
      <c r="E31" s="156">
        <v>29.18</v>
      </c>
      <c r="F31" s="159">
        <f>H31+J31</f>
        <v>0</v>
      </c>
      <c r="G31" s="160">
        <f>ROUND(E31*F31,2)</f>
        <v>0</v>
      </c>
      <c r="H31" s="160"/>
      <c r="I31" s="160">
        <f>ROUND(E31*H31,2)</f>
        <v>0</v>
      </c>
      <c r="J31" s="160"/>
      <c r="K31" s="160">
        <f>ROUND(E31*J31,2)</f>
        <v>0</v>
      </c>
      <c r="L31" s="160">
        <v>0</v>
      </c>
      <c r="M31" s="160">
        <f>G31*(1+L31/100)</f>
        <v>0</v>
      </c>
      <c r="N31" s="150">
        <v>0.26585999999999999</v>
      </c>
      <c r="O31" s="150">
        <f>ROUND(E31*N31,5)</f>
        <v>7.75779</v>
      </c>
      <c r="P31" s="150">
        <v>0</v>
      </c>
      <c r="Q31" s="150">
        <f>ROUND(E31*P31,5)</f>
        <v>0</v>
      </c>
      <c r="R31" s="150"/>
      <c r="S31" s="150"/>
      <c r="T31" s="151">
        <v>0.74</v>
      </c>
      <c r="U31" s="150">
        <f>ROUND(E31*T31,2)</f>
        <v>21.59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142" t="s">
        <v>131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1" x14ac:dyDescent="0.2">
      <c r="A32" s="143"/>
      <c r="B32" s="143"/>
      <c r="C32" s="182" t="s">
        <v>165</v>
      </c>
      <c r="D32" s="152"/>
      <c r="E32" s="157">
        <v>26</v>
      </c>
      <c r="F32" s="160"/>
      <c r="G32" s="160"/>
      <c r="H32" s="160"/>
      <c r="I32" s="160"/>
      <c r="J32" s="160"/>
      <c r="K32" s="160"/>
      <c r="L32" s="160"/>
      <c r="M32" s="160"/>
      <c r="N32" s="150"/>
      <c r="O32" s="150"/>
      <c r="P32" s="150"/>
      <c r="Q32" s="150"/>
      <c r="R32" s="150"/>
      <c r="S32" s="150"/>
      <c r="T32" s="151"/>
      <c r="U32" s="150"/>
      <c r="V32" s="142"/>
      <c r="W32" s="142"/>
      <c r="X32" s="142"/>
      <c r="Y32" s="142"/>
      <c r="Z32" s="142"/>
      <c r="AA32" s="142"/>
      <c r="AB32" s="142"/>
      <c r="AC32" s="142"/>
      <c r="AD32" s="142"/>
      <c r="AE32" s="142" t="s">
        <v>133</v>
      </c>
      <c r="AF32" s="142">
        <v>0</v>
      </c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1" x14ac:dyDescent="0.2">
      <c r="A33" s="143"/>
      <c r="B33" s="143"/>
      <c r="C33" s="182" t="s">
        <v>166</v>
      </c>
      <c r="D33" s="152"/>
      <c r="E33" s="157">
        <v>7</v>
      </c>
      <c r="F33" s="160"/>
      <c r="G33" s="160"/>
      <c r="H33" s="160"/>
      <c r="I33" s="160"/>
      <c r="J33" s="160"/>
      <c r="K33" s="160"/>
      <c r="L33" s="160"/>
      <c r="M33" s="160"/>
      <c r="N33" s="150"/>
      <c r="O33" s="150"/>
      <c r="P33" s="150"/>
      <c r="Q33" s="150"/>
      <c r="R33" s="150"/>
      <c r="S33" s="150"/>
      <c r="T33" s="151"/>
      <c r="U33" s="150"/>
      <c r="V33" s="142"/>
      <c r="W33" s="142"/>
      <c r="X33" s="142"/>
      <c r="Y33" s="142"/>
      <c r="Z33" s="142"/>
      <c r="AA33" s="142"/>
      <c r="AB33" s="142"/>
      <c r="AC33" s="142"/>
      <c r="AD33" s="142"/>
      <c r="AE33" s="142" t="s">
        <v>133</v>
      </c>
      <c r="AF33" s="142">
        <v>0</v>
      </c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1" x14ac:dyDescent="0.2">
      <c r="A34" s="143"/>
      <c r="B34" s="143"/>
      <c r="C34" s="182" t="s">
        <v>167</v>
      </c>
      <c r="D34" s="152"/>
      <c r="E34" s="157">
        <v>-3.82</v>
      </c>
      <c r="F34" s="160"/>
      <c r="G34" s="160"/>
      <c r="H34" s="160"/>
      <c r="I34" s="160"/>
      <c r="J34" s="160"/>
      <c r="K34" s="160"/>
      <c r="L34" s="160"/>
      <c r="M34" s="160"/>
      <c r="N34" s="150"/>
      <c r="O34" s="150"/>
      <c r="P34" s="150"/>
      <c r="Q34" s="150"/>
      <c r="R34" s="150"/>
      <c r="S34" s="150"/>
      <c r="T34" s="151"/>
      <c r="U34" s="150"/>
      <c r="V34" s="142"/>
      <c r="W34" s="142"/>
      <c r="X34" s="142"/>
      <c r="Y34" s="142"/>
      <c r="Z34" s="142"/>
      <c r="AA34" s="142"/>
      <c r="AB34" s="142"/>
      <c r="AC34" s="142"/>
      <c r="AD34" s="142"/>
      <c r="AE34" s="142" t="s">
        <v>133</v>
      </c>
      <c r="AF34" s="142">
        <v>0</v>
      </c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outlineLevel="1" x14ac:dyDescent="0.2">
      <c r="A35" s="143">
        <v>12</v>
      </c>
      <c r="B35" s="143" t="s">
        <v>168</v>
      </c>
      <c r="C35" s="181" t="s">
        <v>169</v>
      </c>
      <c r="D35" s="149" t="s">
        <v>130</v>
      </c>
      <c r="E35" s="156">
        <v>19.3</v>
      </c>
      <c r="F35" s="159">
        <f>H35+J35</f>
        <v>0</v>
      </c>
      <c r="G35" s="160">
        <f>ROUND(E35*F35,2)</f>
        <v>0</v>
      </c>
      <c r="H35" s="160"/>
      <c r="I35" s="160">
        <f>ROUND(E35*H35,2)</f>
        <v>0</v>
      </c>
      <c r="J35" s="160"/>
      <c r="K35" s="160">
        <f>ROUND(E35*J35,2)</f>
        <v>0</v>
      </c>
      <c r="L35" s="160">
        <v>0</v>
      </c>
      <c r="M35" s="160">
        <f>G35*(1+L35/100)</f>
        <v>0</v>
      </c>
      <c r="N35" s="150">
        <v>0.11219</v>
      </c>
      <c r="O35" s="150">
        <f>ROUND(E35*N35,5)</f>
        <v>2.16527</v>
      </c>
      <c r="P35" s="150">
        <v>0</v>
      </c>
      <c r="Q35" s="150">
        <f>ROUND(E35*P35,5)</f>
        <v>0</v>
      </c>
      <c r="R35" s="150"/>
      <c r="S35" s="150"/>
      <c r="T35" s="151">
        <v>0.55488999999999999</v>
      </c>
      <c r="U35" s="150">
        <f>ROUND(E35*T35,2)</f>
        <v>10.71</v>
      </c>
      <c r="V35" s="142"/>
      <c r="W35" s="142"/>
      <c r="X35" s="142"/>
      <c r="Y35" s="142"/>
      <c r="Z35" s="142"/>
      <c r="AA35" s="142"/>
      <c r="AB35" s="142"/>
      <c r="AC35" s="142"/>
      <c r="AD35" s="142"/>
      <c r="AE35" s="142" t="s">
        <v>131</v>
      </c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outlineLevel="1" x14ac:dyDescent="0.2">
      <c r="A36" s="143"/>
      <c r="B36" s="143"/>
      <c r="C36" s="182" t="s">
        <v>170</v>
      </c>
      <c r="D36" s="152"/>
      <c r="E36" s="157">
        <v>9.65</v>
      </c>
      <c r="F36" s="160"/>
      <c r="G36" s="160"/>
      <c r="H36" s="160"/>
      <c r="I36" s="160"/>
      <c r="J36" s="160"/>
      <c r="K36" s="160"/>
      <c r="L36" s="160"/>
      <c r="M36" s="160"/>
      <c r="N36" s="150"/>
      <c r="O36" s="150"/>
      <c r="P36" s="150"/>
      <c r="Q36" s="150"/>
      <c r="R36" s="150"/>
      <c r="S36" s="150"/>
      <c r="T36" s="151"/>
      <c r="U36" s="150"/>
      <c r="V36" s="142"/>
      <c r="W36" s="142"/>
      <c r="X36" s="142"/>
      <c r="Y36" s="142"/>
      <c r="Z36" s="142"/>
      <c r="AA36" s="142"/>
      <c r="AB36" s="142"/>
      <c r="AC36" s="142"/>
      <c r="AD36" s="142"/>
      <c r="AE36" s="142" t="s">
        <v>133</v>
      </c>
      <c r="AF36" s="142">
        <v>0</v>
      </c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outlineLevel="1" x14ac:dyDescent="0.2">
      <c r="A37" s="143"/>
      <c r="B37" s="143"/>
      <c r="C37" s="182" t="s">
        <v>170</v>
      </c>
      <c r="D37" s="152"/>
      <c r="E37" s="157">
        <v>9.65</v>
      </c>
      <c r="F37" s="160"/>
      <c r="G37" s="160"/>
      <c r="H37" s="160"/>
      <c r="I37" s="160"/>
      <c r="J37" s="160"/>
      <c r="K37" s="160"/>
      <c r="L37" s="160"/>
      <c r="M37" s="160"/>
      <c r="N37" s="150"/>
      <c r="O37" s="150"/>
      <c r="P37" s="150"/>
      <c r="Q37" s="150"/>
      <c r="R37" s="150"/>
      <c r="S37" s="150"/>
      <c r="T37" s="151"/>
      <c r="U37" s="150"/>
      <c r="V37" s="142"/>
      <c r="W37" s="142"/>
      <c r="X37" s="142"/>
      <c r="Y37" s="142"/>
      <c r="Z37" s="142"/>
      <c r="AA37" s="142"/>
      <c r="AB37" s="142"/>
      <c r="AC37" s="142"/>
      <c r="AD37" s="142"/>
      <c r="AE37" s="142" t="s">
        <v>133</v>
      </c>
      <c r="AF37" s="142">
        <v>0</v>
      </c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</row>
    <row r="38" spans="1:60" outlineLevel="1" x14ac:dyDescent="0.2">
      <c r="A38" s="143">
        <v>13</v>
      </c>
      <c r="B38" s="143" t="s">
        <v>171</v>
      </c>
      <c r="C38" s="181" t="s">
        <v>172</v>
      </c>
      <c r="D38" s="149" t="s">
        <v>130</v>
      </c>
      <c r="E38" s="156">
        <v>17.3</v>
      </c>
      <c r="F38" s="159">
        <f>H38+J38</f>
        <v>0</v>
      </c>
      <c r="G38" s="160">
        <f>ROUND(E38*F38,2)</f>
        <v>0</v>
      </c>
      <c r="H38" s="160"/>
      <c r="I38" s="160">
        <f>ROUND(E38*H38,2)</f>
        <v>0</v>
      </c>
      <c r="J38" s="160"/>
      <c r="K38" s="160">
        <f>ROUND(E38*J38,2)</f>
        <v>0</v>
      </c>
      <c r="L38" s="160">
        <v>0</v>
      </c>
      <c r="M38" s="160">
        <f>G38*(1+L38/100)</f>
        <v>0</v>
      </c>
      <c r="N38" s="150">
        <v>7.4709999999999999E-2</v>
      </c>
      <c r="O38" s="150">
        <f>ROUND(E38*N38,5)</f>
        <v>1.2924800000000001</v>
      </c>
      <c r="P38" s="150">
        <v>0</v>
      </c>
      <c r="Q38" s="150">
        <f>ROUND(E38*P38,5)</f>
        <v>0</v>
      </c>
      <c r="R38" s="150"/>
      <c r="S38" s="150"/>
      <c r="T38" s="151">
        <v>0.52915000000000001</v>
      </c>
      <c r="U38" s="150">
        <f>ROUND(E38*T38,2)</f>
        <v>9.15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 t="s">
        <v>131</v>
      </c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</row>
    <row r="39" spans="1:60" outlineLevel="1" x14ac:dyDescent="0.2">
      <c r="A39" s="143"/>
      <c r="B39" s="143"/>
      <c r="C39" s="182" t="s">
        <v>173</v>
      </c>
      <c r="D39" s="152"/>
      <c r="E39" s="157">
        <v>17.3</v>
      </c>
      <c r="F39" s="160"/>
      <c r="G39" s="160"/>
      <c r="H39" s="160"/>
      <c r="I39" s="160"/>
      <c r="J39" s="160"/>
      <c r="K39" s="160"/>
      <c r="L39" s="160"/>
      <c r="M39" s="160"/>
      <c r="N39" s="150"/>
      <c r="O39" s="150"/>
      <c r="P39" s="150"/>
      <c r="Q39" s="150"/>
      <c r="R39" s="150"/>
      <c r="S39" s="150"/>
      <c r="T39" s="151"/>
      <c r="U39" s="150"/>
      <c r="V39" s="142"/>
      <c r="W39" s="142"/>
      <c r="X39" s="142"/>
      <c r="Y39" s="142"/>
      <c r="Z39" s="142"/>
      <c r="AA39" s="142"/>
      <c r="AB39" s="142"/>
      <c r="AC39" s="142"/>
      <c r="AD39" s="142"/>
      <c r="AE39" s="142" t="s">
        <v>133</v>
      </c>
      <c r="AF39" s="142">
        <v>0</v>
      </c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</row>
    <row r="40" spans="1:60" outlineLevel="1" x14ac:dyDescent="0.2">
      <c r="A40" s="143">
        <v>14</v>
      </c>
      <c r="B40" s="143" t="s">
        <v>174</v>
      </c>
      <c r="C40" s="181" t="s">
        <v>175</v>
      </c>
      <c r="D40" s="149" t="s">
        <v>130</v>
      </c>
      <c r="E40" s="156">
        <v>27.35</v>
      </c>
      <c r="F40" s="159">
        <f>H40+J40</f>
        <v>0</v>
      </c>
      <c r="G40" s="160">
        <f>ROUND(E40*F40,2)</f>
        <v>0</v>
      </c>
      <c r="H40" s="160"/>
      <c r="I40" s="160">
        <f>ROUND(E40*H40,2)</f>
        <v>0</v>
      </c>
      <c r="J40" s="160"/>
      <c r="K40" s="160">
        <f>ROUND(E40*J40,2)</f>
        <v>0</v>
      </c>
      <c r="L40" s="160">
        <v>0</v>
      </c>
      <c r="M40" s="160">
        <f>G40*(1+L40/100)</f>
        <v>0</v>
      </c>
      <c r="N40" s="150">
        <v>0.17199</v>
      </c>
      <c r="O40" s="150">
        <f>ROUND(E40*N40,5)</f>
        <v>4.7039299999999997</v>
      </c>
      <c r="P40" s="150">
        <v>0</v>
      </c>
      <c r="Q40" s="150">
        <f>ROUND(E40*P40,5)</f>
        <v>0</v>
      </c>
      <c r="R40" s="150"/>
      <c r="S40" s="150"/>
      <c r="T40" s="151">
        <v>0.6462</v>
      </c>
      <c r="U40" s="150">
        <f>ROUND(E40*T40,2)</f>
        <v>17.670000000000002</v>
      </c>
      <c r="V40" s="142"/>
      <c r="W40" s="142"/>
      <c r="X40" s="142"/>
      <c r="Y40" s="142"/>
      <c r="Z40" s="142"/>
      <c r="AA40" s="142"/>
      <c r="AB40" s="142"/>
      <c r="AC40" s="142"/>
      <c r="AD40" s="142"/>
      <c r="AE40" s="142" t="s">
        <v>131</v>
      </c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</row>
    <row r="41" spans="1:60" outlineLevel="1" x14ac:dyDescent="0.2">
      <c r="A41" s="143"/>
      <c r="B41" s="143"/>
      <c r="C41" s="182" t="s">
        <v>176</v>
      </c>
      <c r="D41" s="152"/>
      <c r="E41" s="157">
        <v>8.85</v>
      </c>
      <c r="F41" s="160"/>
      <c r="G41" s="160"/>
      <c r="H41" s="160"/>
      <c r="I41" s="160"/>
      <c r="J41" s="160"/>
      <c r="K41" s="160"/>
      <c r="L41" s="160"/>
      <c r="M41" s="160"/>
      <c r="N41" s="150"/>
      <c r="O41" s="150"/>
      <c r="P41" s="150"/>
      <c r="Q41" s="150"/>
      <c r="R41" s="150"/>
      <c r="S41" s="150"/>
      <c r="T41" s="151"/>
      <c r="U41" s="150"/>
      <c r="V41" s="142"/>
      <c r="W41" s="142"/>
      <c r="X41" s="142"/>
      <c r="Y41" s="142"/>
      <c r="Z41" s="142"/>
      <c r="AA41" s="142"/>
      <c r="AB41" s="142"/>
      <c r="AC41" s="142"/>
      <c r="AD41" s="142"/>
      <c r="AE41" s="142" t="s">
        <v>133</v>
      </c>
      <c r="AF41" s="142">
        <v>0</v>
      </c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</row>
    <row r="42" spans="1:60" outlineLevel="1" x14ac:dyDescent="0.2">
      <c r="A42" s="143"/>
      <c r="B42" s="143"/>
      <c r="C42" s="182" t="s">
        <v>176</v>
      </c>
      <c r="D42" s="152"/>
      <c r="E42" s="157">
        <v>8.85</v>
      </c>
      <c r="F42" s="160"/>
      <c r="G42" s="160"/>
      <c r="H42" s="160"/>
      <c r="I42" s="160"/>
      <c r="J42" s="160"/>
      <c r="K42" s="160"/>
      <c r="L42" s="160"/>
      <c r="M42" s="160"/>
      <c r="N42" s="150"/>
      <c r="O42" s="150"/>
      <c r="P42" s="150"/>
      <c r="Q42" s="150"/>
      <c r="R42" s="150"/>
      <c r="S42" s="150"/>
      <c r="T42" s="151"/>
      <c r="U42" s="150"/>
      <c r="V42" s="142"/>
      <c r="W42" s="142"/>
      <c r="X42" s="142"/>
      <c r="Y42" s="142"/>
      <c r="Z42" s="142"/>
      <c r="AA42" s="142"/>
      <c r="AB42" s="142"/>
      <c r="AC42" s="142"/>
      <c r="AD42" s="142"/>
      <c r="AE42" s="142" t="s">
        <v>133</v>
      </c>
      <c r="AF42" s="142">
        <v>0</v>
      </c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</row>
    <row r="43" spans="1:60" outlineLevel="1" x14ac:dyDescent="0.2">
      <c r="A43" s="143"/>
      <c r="B43" s="143"/>
      <c r="C43" s="182" t="s">
        <v>170</v>
      </c>
      <c r="D43" s="152"/>
      <c r="E43" s="157">
        <v>9.65</v>
      </c>
      <c r="F43" s="160"/>
      <c r="G43" s="160"/>
      <c r="H43" s="160"/>
      <c r="I43" s="160"/>
      <c r="J43" s="160"/>
      <c r="K43" s="160"/>
      <c r="L43" s="160"/>
      <c r="M43" s="160"/>
      <c r="N43" s="150"/>
      <c r="O43" s="150"/>
      <c r="P43" s="150"/>
      <c r="Q43" s="150"/>
      <c r="R43" s="150"/>
      <c r="S43" s="150"/>
      <c r="T43" s="151"/>
      <c r="U43" s="150"/>
      <c r="V43" s="142"/>
      <c r="W43" s="142"/>
      <c r="X43" s="142"/>
      <c r="Y43" s="142"/>
      <c r="Z43" s="142"/>
      <c r="AA43" s="142"/>
      <c r="AB43" s="142"/>
      <c r="AC43" s="142"/>
      <c r="AD43" s="142"/>
      <c r="AE43" s="142" t="s">
        <v>133</v>
      </c>
      <c r="AF43" s="142">
        <v>0</v>
      </c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</row>
    <row r="44" spans="1:60" ht="22.5" outlineLevel="1" x14ac:dyDescent="0.2">
      <c r="A44" s="143">
        <v>15</v>
      </c>
      <c r="B44" s="143" t="s">
        <v>177</v>
      </c>
      <c r="C44" s="181" t="s">
        <v>178</v>
      </c>
      <c r="D44" s="149" t="s">
        <v>179</v>
      </c>
      <c r="E44" s="156">
        <v>9</v>
      </c>
      <c r="F44" s="159">
        <f>H44+J44</f>
        <v>0</v>
      </c>
      <c r="G44" s="160">
        <f>ROUND(E44*F44,2)</f>
        <v>0</v>
      </c>
      <c r="H44" s="160"/>
      <c r="I44" s="160">
        <f>ROUND(E44*H44,2)</f>
        <v>0</v>
      </c>
      <c r="J44" s="160"/>
      <c r="K44" s="160">
        <f>ROUND(E44*J44,2)</f>
        <v>0</v>
      </c>
      <c r="L44" s="160">
        <v>0</v>
      </c>
      <c r="M44" s="160">
        <f>G44*(1+L44/100)</f>
        <v>0</v>
      </c>
      <c r="N44" s="150">
        <v>4.5289999999999997E-2</v>
      </c>
      <c r="O44" s="150">
        <f>ROUND(E44*N44,5)</f>
        <v>0.40760999999999997</v>
      </c>
      <c r="P44" s="150">
        <v>0</v>
      </c>
      <c r="Q44" s="150">
        <f>ROUND(E44*P44,5)</f>
        <v>0</v>
      </c>
      <c r="R44" s="150"/>
      <c r="S44" s="150"/>
      <c r="T44" s="151">
        <v>0.2525</v>
      </c>
      <c r="U44" s="150">
        <f>ROUND(E44*T44,2)</f>
        <v>2.27</v>
      </c>
      <c r="V44" s="142"/>
      <c r="W44" s="142"/>
      <c r="X44" s="142"/>
      <c r="Y44" s="142"/>
      <c r="Z44" s="142"/>
      <c r="AA44" s="142"/>
      <c r="AB44" s="142"/>
      <c r="AC44" s="142"/>
      <c r="AD44" s="142"/>
      <c r="AE44" s="142" t="s">
        <v>131</v>
      </c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</row>
    <row r="45" spans="1:60" outlineLevel="1" x14ac:dyDescent="0.2">
      <c r="A45" s="143"/>
      <c r="B45" s="143"/>
      <c r="C45" s="182" t="s">
        <v>180</v>
      </c>
      <c r="D45" s="152"/>
      <c r="E45" s="157">
        <v>9</v>
      </c>
      <c r="F45" s="160"/>
      <c r="G45" s="160"/>
      <c r="H45" s="160"/>
      <c r="I45" s="160"/>
      <c r="J45" s="160"/>
      <c r="K45" s="160"/>
      <c r="L45" s="160"/>
      <c r="M45" s="160"/>
      <c r="N45" s="150"/>
      <c r="O45" s="150"/>
      <c r="P45" s="150"/>
      <c r="Q45" s="150"/>
      <c r="R45" s="150"/>
      <c r="S45" s="150"/>
      <c r="T45" s="151"/>
      <c r="U45" s="150"/>
      <c r="V45" s="142"/>
      <c r="W45" s="142"/>
      <c r="X45" s="142"/>
      <c r="Y45" s="142"/>
      <c r="Z45" s="142"/>
      <c r="AA45" s="142"/>
      <c r="AB45" s="142"/>
      <c r="AC45" s="142"/>
      <c r="AD45" s="142"/>
      <c r="AE45" s="142" t="s">
        <v>133</v>
      </c>
      <c r="AF45" s="142">
        <v>0</v>
      </c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</row>
    <row r="46" spans="1:60" ht="22.5" outlineLevel="1" x14ac:dyDescent="0.2">
      <c r="A46" s="143">
        <v>16</v>
      </c>
      <c r="B46" s="143" t="s">
        <v>181</v>
      </c>
      <c r="C46" s="181" t="s">
        <v>182</v>
      </c>
      <c r="D46" s="149" t="s">
        <v>179</v>
      </c>
      <c r="E46" s="156">
        <v>15</v>
      </c>
      <c r="F46" s="159">
        <f>H46+J46</f>
        <v>0</v>
      </c>
      <c r="G46" s="160">
        <f>ROUND(E46*F46,2)</f>
        <v>0</v>
      </c>
      <c r="H46" s="160"/>
      <c r="I46" s="160">
        <f>ROUND(E46*H46,2)</f>
        <v>0</v>
      </c>
      <c r="J46" s="160"/>
      <c r="K46" s="160">
        <f>ROUND(E46*J46,2)</f>
        <v>0</v>
      </c>
      <c r="L46" s="160">
        <v>0</v>
      </c>
      <c r="M46" s="160">
        <f>G46*(1+L46/100)</f>
        <v>0</v>
      </c>
      <c r="N46" s="150">
        <v>5.4219999999999997E-2</v>
      </c>
      <c r="O46" s="150">
        <f>ROUND(E46*N46,5)</f>
        <v>0.81330000000000002</v>
      </c>
      <c r="P46" s="150">
        <v>0</v>
      </c>
      <c r="Q46" s="150">
        <f>ROUND(E46*P46,5)</f>
        <v>0</v>
      </c>
      <c r="R46" s="150"/>
      <c r="S46" s="150"/>
      <c r="T46" s="151">
        <v>0.26</v>
      </c>
      <c r="U46" s="150">
        <f>ROUND(E46*T46,2)</f>
        <v>3.9</v>
      </c>
      <c r="V46" s="142"/>
      <c r="W46" s="142"/>
      <c r="X46" s="142"/>
      <c r="Y46" s="142"/>
      <c r="Z46" s="142"/>
      <c r="AA46" s="142"/>
      <c r="AB46" s="142"/>
      <c r="AC46" s="142"/>
      <c r="AD46" s="142"/>
      <c r="AE46" s="142" t="s">
        <v>131</v>
      </c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</row>
    <row r="47" spans="1:60" outlineLevel="1" x14ac:dyDescent="0.2">
      <c r="A47" s="143"/>
      <c r="B47" s="143"/>
      <c r="C47" s="182" t="s">
        <v>183</v>
      </c>
      <c r="D47" s="152"/>
      <c r="E47" s="157">
        <v>15</v>
      </c>
      <c r="F47" s="160"/>
      <c r="G47" s="160"/>
      <c r="H47" s="160"/>
      <c r="I47" s="160"/>
      <c r="J47" s="160"/>
      <c r="K47" s="160"/>
      <c r="L47" s="160"/>
      <c r="M47" s="160"/>
      <c r="N47" s="150"/>
      <c r="O47" s="150"/>
      <c r="P47" s="150"/>
      <c r="Q47" s="150"/>
      <c r="R47" s="150"/>
      <c r="S47" s="150"/>
      <c r="T47" s="151"/>
      <c r="U47" s="150"/>
      <c r="V47" s="142"/>
      <c r="W47" s="142"/>
      <c r="X47" s="142"/>
      <c r="Y47" s="142"/>
      <c r="Z47" s="142"/>
      <c r="AA47" s="142"/>
      <c r="AB47" s="142"/>
      <c r="AC47" s="142"/>
      <c r="AD47" s="142"/>
      <c r="AE47" s="142" t="s">
        <v>133</v>
      </c>
      <c r="AF47" s="142">
        <v>0</v>
      </c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</row>
    <row r="48" spans="1:60" x14ac:dyDescent="0.2">
      <c r="A48" s="144" t="s">
        <v>126</v>
      </c>
      <c r="B48" s="144" t="s">
        <v>61</v>
      </c>
      <c r="C48" s="183" t="s">
        <v>62</v>
      </c>
      <c r="D48" s="153"/>
      <c r="E48" s="158"/>
      <c r="F48" s="161"/>
      <c r="G48" s="161">
        <f>SUMIF(AE49:AE53,"&lt;&gt;NOR",G49:G53)</f>
        <v>0</v>
      </c>
      <c r="H48" s="161"/>
      <c r="I48" s="161">
        <f>SUM(I49:I53)</f>
        <v>0</v>
      </c>
      <c r="J48" s="161"/>
      <c r="K48" s="161">
        <f>SUM(K49:K53)</f>
        <v>0</v>
      </c>
      <c r="L48" s="161"/>
      <c r="M48" s="161">
        <f>SUM(M49:M53)</f>
        <v>0</v>
      </c>
      <c r="N48" s="154"/>
      <c r="O48" s="154">
        <f>SUM(O49:O53)</f>
        <v>4.7711300000000003</v>
      </c>
      <c r="P48" s="154"/>
      <c r="Q48" s="154">
        <f>SUM(Q49:Q53)</f>
        <v>0</v>
      </c>
      <c r="R48" s="154"/>
      <c r="S48" s="154"/>
      <c r="T48" s="155"/>
      <c r="U48" s="154">
        <f>SUM(U49:U53)</f>
        <v>45.14</v>
      </c>
      <c r="AE48" t="s">
        <v>127</v>
      </c>
    </row>
    <row r="49" spans="1:60" ht="22.5" outlineLevel="1" x14ac:dyDescent="0.2">
      <c r="A49" s="143">
        <v>17</v>
      </c>
      <c r="B49" s="143" t="s">
        <v>184</v>
      </c>
      <c r="C49" s="181" t="s">
        <v>185</v>
      </c>
      <c r="D49" s="149" t="s">
        <v>130</v>
      </c>
      <c r="E49" s="156">
        <v>28</v>
      </c>
      <c r="F49" s="159">
        <f>H49+J49</f>
        <v>0</v>
      </c>
      <c r="G49" s="160">
        <f>ROUND(E49*F49,2)</f>
        <v>0</v>
      </c>
      <c r="H49" s="160"/>
      <c r="I49" s="160">
        <f>ROUND(E49*H49,2)</f>
        <v>0</v>
      </c>
      <c r="J49" s="160"/>
      <c r="K49" s="160">
        <f>ROUND(E49*J49,2)</f>
        <v>0</v>
      </c>
      <c r="L49" s="160">
        <v>0</v>
      </c>
      <c r="M49" s="160">
        <f>G49*(1+L49/100)</f>
        <v>0</v>
      </c>
      <c r="N49" s="150">
        <v>1.3729999999999999E-2</v>
      </c>
      <c r="O49" s="150">
        <f>ROUND(E49*N49,5)</f>
        <v>0.38444</v>
      </c>
      <c r="P49" s="150">
        <v>0</v>
      </c>
      <c r="Q49" s="150">
        <f>ROUND(E49*P49,5)</f>
        <v>0</v>
      </c>
      <c r="R49" s="150"/>
      <c r="S49" s="150"/>
      <c r="T49" s="151">
        <v>1</v>
      </c>
      <c r="U49" s="150">
        <f>ROUND(E49*T49,2)</f>
        <v>28</v>
      </c>
      <c r="V49" s="142"/>
      <c r="W49" s="142"/>
      <c r="X49" s="142"/>
      <c r="Y49" s="142"/>
      <c r="Z49" s="142"/>
      <c r="AA49" s="142"/>
      <c r="AB49" s="142"/>
      <c r="AC49" s="142"/>
      <c r="AD49" s="142"/>
      <c r="AE49" s="142" t="s">
        <v>131</v>
      </c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</row>
    <row r="50" spans="1:60" outlineLevel="1" x14ac:dyDescent="0.2">
      <c r="A50" s="143">
        <v>18</v>
      </c>
      <c r="B50" s="143" t="s">
        <v>186</v>
      </c>
      <c r="C50" s="181" t="s">
        <v>187</v>
      </c>
      <c r="D50" s="149" t="s">
        <v>139</v>
      </c>
      <c r="E50" s="156">
        <v>1.5</v>
      </c>
      <c r="F50" s="159">
        <f>H50+J50</f>
        <v>0</v>
      </c>
      <c r="G50" s="160">
        <f>ROUND(E50*F50,2)</f>
        <v>0</v>
      </c>
      <c r="H50" s="160"/>
      <c r="I50" s="160">
        <f>ROUND(E50*H50,2)</f>
        <v>0</v>
      </c>
      <c r="J50" s="160"/>
      <c r="K50" s="160">
        <f>ROUND(E50*J50,2)</f>
        <v>0</v>
      </c>
      <c r="L50" s="160">
        <v>0</v>
      </c>
      <c r="M50" s="160">
        <f>G50*(1+L50/100)</f>
        <v>0</v>
      </c>
      <c r="N50" s="150">
        <v>2.5251100000000002</v>
      </c>
      <c r="O50" s="150">
        <f>ROUND(E50*N50,5)</f>
        <v>3.7876699999999999</v>
      </c>
      <c r="P50" s="150">
        <v>0</v>
      </c>
      <c r="Q50" s="150">
        <f>ROUND(E50*P50,5)</f>
        <v>0</v>
      </c>
      <c r="R50" s="150"/>
      <c r="S50" s="150"/>
      <c r="T50" s="151">
        <v>1.448</v>
      </c>
      <c r="U50" s="150">
        <f>ROUND(E50*T50,2)</f>
        <v>2.17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2" t="s">
        <v>131</v>
      </c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</row>
    <row r="51" spans="1:60" outlineLevel="1" x14ac:dyDescent="0.2">
      <c r="A51" s="143">
        <v>19</v>
      </c>
      <c r="B51" s="143" t="s">
        <v>188</v>
      </c>
      <c r="C51" s="181" t="s">
        <v>189</v>
      </c>
      <c r="D51" s="149" t="s">
        <v>190</v>
      </c>
      <c r="E51" s="156">
        <v>5.1999999999999998E-2</v>
      </c>
      <c r="F51" s="159">
        <f>H51+J51</f>
        <v>0</v>
      </c>
      <c r="G51" s="160">
        <f>ROUND(E51*F51,2)</f>
        <v>0</v>
      </c>
      <c r="H51" s="160"/>
      <c r="I51" s="160">
        <f>ROUND(E51*H51,2)</f>
        <v>0</v>
      </c>
      <c r="J51" s="160"/>
      <c r="K51" s="160">
        <f>ROUND(E51*J51,2)</f>
        <v>0</v>
      </c>
      <c r="L51" s="160">
        <v>0</v>
      </c>
      <c r="M51" s="160">
        <f>G51*(1+L51/100)</f>
        <v>0</v>
      </c>
      <c r="N51" s="150">
        <v>1.0166500000000001</v>
      </c>
      <c r="O51" s="150">
        <f>ROUND(E51*N51,5)</f>
        <v>5.287E-2</v>
      </c>
      <c r="P51" s="150">
        <v>0</v>
      </c>
      <c r="Q51" s="150">
        <f>ROUND(E51*P51,5)</f>
        <v>0</v>
      </c>
      <c r="R51" s="150"/>
      <c r="S51" s="150"/>
      <c r="T51" s="151">
        <v>27.672999999999998</v>
      </c>
      <c r="U51" s="150">
        <f>ROUND(E51*T51,2)</f>
        <v>1.44</v>
      </c>
      <c r="V51" s="142"/>
      <c r="W51" s="142"/>
      <c r="X51" s="142"/>
      <c r="Y51" s="142"/>
      <c r="Z51" s="142"/>
      <c r="AA51" s="142"/>
      <c r="AB51" s="142"/>
      <c r="AC51" s="142"/>
      <c r="AD51" s="142"/>
      <c r="AE51" s="142" t="s">
        <v>131</v>
      </c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</row>
    <row r="52" spans="1:60" outlineLevel="1" x14ac:dyDescent="0.2">
      <c r="A52" s="143">
        <v>20</v>
      </c>
      <c r="B52" s="143" t="s">
        <v>191</v>
      </c>
      <c r="C52" s="181" t="s">
        <v>192</v>
      </c>
      <c r="D52" s="149" t="s">
        <v>193</v>
      </c>
      <c r="E52" s="156">
        <v>11</v>
      </c>
      <c r="F52" s="159">
        <f>H52+J52</f>
        <v>0</v>
      </c>
      <c r="G52" s="160">
        <f>ROUND(E52*F52,2)</f>
        <v>0</v>
      </c>
      <c r="H52" s="160"/>
      <c r="I52" s="160">
        <f>ROUND(E52*H52,2)</f>
        <v>0</v>
      </c>
      <c r="J52" s="160"/>
      <c r="K52" s="160">
        <f>ROUND(E52*J52,2)</f>
        <v>0</v>
      </c>
      <c r="L52" s="160">
        <v>0</v>
      </c>
      <c r="M52" s="160">
        <f>G52*(1+L52/100)</f>
        <v>0</v>
      </c>
      <c r="N52" s="150">
        <v>4.965E-2</v>
      </c>
      <c r="O52" s="150">
        <f>ROUND(E52*N52,5)</f>
        <v>0.54615000000000002</v>
      </c>
      <c r="P52" s="150">
        <v>0</v>
      </c>
      <c r="Q52" s="150">
        <f>ROUND(E52*P52,5)</f>
        <v>0</v>
      </c>
      <c r="R52" s="150"/>
      <c r="S52" s="150"/>
      <c r="T52" s="151">
        <v>0.94</v>
      </c>
      <c r="U52" s="150">
        <f>ROUND(E52*T52,2)</f>
        <v>10.34</v>
      </c>
      <c r="V52" s="142"/>
      <c r="W52" s="142"/>
      <c r="X52" s="142"/>
      <c r="Y52" s="142"/>
      <c r="Z52" s="142"/>
      <c r="AA52" s="142"/>
      <c r="AB52" s="142"/>
      <c r="AC52" s="142"/>
      <c r="AD52" s="142"/>
      <c r="AE52" s="142" t="s">
        <v>131</v>
      </c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</row>
    <row r="53" spans="1:60" outlineLevel="1" x14ac:dyDescent="0.2">
      <c r="A53" s="143">
        <v>21</v>
      </c>
      <c r="B53" s="143" t="s">
        <v>194</v>
      </c>
      <c r="C53" s="181" t="s">
        <v>195</v>
      </c>
      <c r="D53" s="149" t="s">
        <v>193</v>
      </c>
      <c r="E53" s="156">
        <v>11</v>
      </c>
      <c r="F53" s="159">
        <f>H53+J53</f>
        <v>0</v>
      </c>
      <c r="G53" s="160">
        <f>ROUND(E53*F53,2)</f>
        <v>0</v>
      </c>
      <c r="H53" s="160"/>
      <c r="I53" s="160">
        <f>ROUND(E53*H53,2)</f>
        <v>0</v>
      </c>
      <c r="J53" s="160"/>
      <c r="K53" s="160">
        <f>ROUND(E53*J53,2)</f>
        <v>0</v>
      </c>
      <c r="L53" s="160">
        <v>0</v>
      </c>
      <c r="M53" s="160">
        <f>G53*(1+L53/100)</f>
        <v>0</v>
      </c>
      <c r="N53" s="150">
        <v>0</v>
      </c>
      <c r="O53" s="150">
        <f>ROUND(E53*N53,5)</f>
        <v>0</v>
      </c>
      <c r="P53" s="150">
        <v>0</v>
      </c>
      <c r="Q53" s="150">
        <f>ROUND(E53*P53,5)</f>
        <v>0</v>
      </c>
      <c r="R53" s="150"/>
      <c r="S53" s="150"/>
      <c r="T53" s="151">
        <v>0.28999999999999998</v>
      </c>
      <c r="U53" s="150">
        <f>ROUND(E53*T53,2)</f>
        <v>3.19</v>
      </c>
      <c r="V53" s="142"/>
      <c r="W53" s="142"/>
      <c r="X53" s="142"/>
      <c r="Y53" s="142"/>
      <c r="Z53" s="142"/>
      <c r="AA53" s="142"/>
      <c r="AB53" s="142"/>
      <c r="AC53" s="142"/>
      <c r="AD53" s="142"/>
      <c r="AE53" s="142" t="s">
        <v>131</v>
      </c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</row>
    <row r="54" spans="1:60" x14ac:dyDescent="0.2">
      <c r="A54" s="144" t="s">
        <v>126</v>
      </c>
      <c r="B54" s="144" t="s">
        <v>63</v>
      </c>
      <c r="C54" s="183" t="s">
        <v>64</v>
      </c>
      <c r="D54" s="153"/>
      <c r="E54" s="158"/>
      <c r="F54" s="161"/>
      <c r="G54" s="161">
        <f>SUMIF(AE55:AE55,"&lt;&gt;NOR",G55:G55)</f>
        <v>0</v>
      </c>
      <c r="H54" s="161"/>
      <c r="I54" s="161">
        <f>SUM(I55:I55)</f>
        <v>0</v>
      </c>
      <c r="J54" s="161"/>
      <c r="K54" s="161">
        <f>SUM(K55:K55)</f>
        <v>0</v>
      </c>
      <c r="L54" s="161"/>
      <c r="M54" s="161">
        <f>SUM(M55:M55)</f>
        <v>0</v>
      </c>
      <c r="N54" s="154"/>
      <c r="O54" s="154">
        <f>SUM(O55:O55)</f>
        <v>33.65719</v>
      </c>
      <c r="P54" s="154"/>
      <c r="Q54" s="154">
        <f>SUM(Q55:Q55)</f>
        <v>0</v>
      </c>
      <c r="R54" s="154"/>
      <c r="S54" s="154"/>
      <c r="T54" s="155"/>
      <c r="U54" s="154">
        <f>SUM(U55:U55)</f>
        <v>35.590000000000003</v>
      </c>
      <c r="AE54" t="s">
        <v>127</v>
      </c>
    </row>
    <row r="55" spans="1:60" ht="22.5" outlineLevel="1" x14ac:dyDescent="0.2">
      <c r="A55" s="143">
        <v>22</v>
      </c>
      <c r="B55" s="143" t="s">
        <v>196</v>
      </c>
      <c r="C55" s="181" t="s">
        <v>197</v>
      </c>
      <c r="D55" s="149" t="s">
        <v>130</v>
      </c>
      <c r="E55" s="156">
        <v>28.3</v>
      </c>
      <c r="F55" s="159">
        <f>H55+J55</f>
        <v>0</v>
      </c>
      <c r="G55" s="160">
        <f>ROUND(E55*F55,2)</f>
        <v>0</v>
      </c>
      <c r="H55" s="160"/>
      <c r="I55" s="160">
        <f>ROUND(E55*H55,2)</f>
        <v>0</v>
      </c>
      <c r="J55" s="160"/>
      <c r="K55" s="160">
        <f>ROUND(E55*J55,2)</f>
        <v>0</v>
      </c>
      <c r="L55" s="160">
        <v>0</v>
      </c>
      <c r="M55" s="160">
        <f>G55*(1+L55/100)</f>
        <v>0</v>
      </c>
      <c r="N55" s="150">
        <v>1.1893</v>
      </c>
      <c r="O55" s="150">
        <f>ROUND(E55*N55,5)</f>
        <v>33.65719</v>
      </c>
      <c r="P55" s="150">
        <v>0</v>
      </c>
      <c r="Q55" s="150">
        <f>ROUND(E55*P55,5)</f>
        <v>0</v>
      </c>
      <c r="R55" s="150"/>
      <c r="S55" s="150"/>
      <c r="T55" s="151">
        <v>1.2577499999999999</v>
      </c>
      <c r="U55" s="150">
        <f>ROUND(E55*T55,2)</f>
        <v>35.590000000000003</v>
      </c>
      <c r="V55" s="142"/>
      <c r="W55" s="142"/>
      <c r="X55" s="142"/>
      <c r="Y55" s="142"/>
      <c r="Z55" s="142"/>
      <c r="AA55" s="142"/>
      <c r="AB55" s="142"/>
      <c r="AC55" s="142"/>
      <c r="AD55" s="142"/>
      <c r="AE55" s="142" t="s">
        <v>154</v>
      </c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</row>
    <row r="56" spans="1:60" x14ac:dyDescent="0.2">
      <c r="A56" s="144" t="s">
        <v>126</v>
      </c>
      <c r="B56" s="144" t="s">
        <v>65</v>
      </c>
      <c r="C56" s="183" t="s">
        <v>66</v>
      </c>
      <c r="D56" s="153"/>
      <c r="E56" s="158"/>
      <c r="F56" s="161"/>
      <c r="G56" s="161">
        <f>SUMIF(AE57:AE61,"&lt;&gt;NOR",G57:G61)</f>
        <v>0</v>
      </c>
      <c r="H56" s="161"/>
      <c r="I56" s="161">
        <f>SUM(I57:I61)</f>
        <v>0</v>
      </c>
      <c r="J56" s="161"/>
      <c r="K56" s="161">
        <f>SUM(K57:K61)</f>
        <v>0</v>
      </c>
      <c r="L56" s="161"/>
      <c r="M56" s="161">
        <f>SUM(M57:M61)</f>
        <v>0</v>
      </c>
      <c r="N56" s="154"/>
      <c r="O56" s="154">
        <f>SUM(O57:O61)</f>
        <v>1.1419000000000001</v>
      </c>
      <c r="P56" s="154"/>
      <c r="Q56" s="154">
        <f>SUM(Q57:Q61)</f>
        <v>0</v>
      </c>
      <c r="R56" s="154"/>
      <c r="S56" s="154"/>
      <c r="T56" s="155"/>
      <c r="U56" s="154">
        <f>SUM(U57:U61)</f>
        <v>98.48</v>
      </c>
      <c r="AE56" t="s">
        <v>127</v>
      </c>
    </row>
    <row r="57" spans="1:60" ht="22.5" outlineLevel="1" x14ac:dyDescent="0.2">
      <c r="A57" s="143">
        <v>23</v>
      </c>
      <c r="B57" s="143" t="s">
        <v>198</v>
      </c>
      <c r="C57" s="181" t="s">
        <v>199</v>
      </c>
      <c r="D57" s="149" t="s">
        <v>130</v>
      </c>
      <c r="E57" s="156">
        <v>220</v>
      </c>
      <c r="F57" s="159">
        <f>H57+J57</f>
        <v>0</v>
      </c>
      <c r="G57" s="160">
        <f>ROUND(E57*F57,2)</f>
        <v>0</v>
      </c>
      <c r="H57" s="160"/>
      <c r="I57" s="160">
        <f>ROUND(E57*H57,2)</f>
        <v>0</v>
      </c>
      <c r="J57" s="160"/>
      <c r="K57" s="160">
        <f>ROUND(E57*J57,2)</f>
        <v>0</v>
      </c>
      <c r="L57" s="160">
        <v>0</v>
      </c>
      <c r="M57" s="160">
        <f>G57*(1+L57/100)</f>
        <v>0</v>
      </c>
      <c r="N57" s="150">
        <v>3.6700000000000001E-3</v>
      </c>
      <c r="O57" s="150">
        <f>ROUND(E57*N57,5)</f>
        <v>0.80740000000000001</v>
      </c>
      <c r="P57" s="150">
        <v>0</v>
      </c>
      <c r="Q57" s="150">
        <f>ROUND(E57*P57,5)</f>
        <v>0</v>
      </c>
      <c r="R57" s="150"/>
      <c r="S57" s="150"/>
      <c r="T57" s="151">
        <v>0.36199999999999999</v>
      </c>
      <c r="U57" s="150">
        <f>ROUND(E57*T57,2)</f>
        <v>79.64</v>
      </c>
      <c r="V57" s="142"/>
      <c r="W57" s="142"/>
      <c r="X57" s="142"/>
      <c r="Y57" s="142"/>
      <c r="Z57" s="142"/>
      <c r="AA57" s="142"/>
      <c r="AB57" s="142"/>
      <c r="AC57" s="142"/>
      <c r="AD57" s="142"/>
      <c r="AE57" s="142" t="s">
        <v>131</v>
      </c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</row>
    <row r="58" spans="1:60" outlineLevel="1" x14ac:dyDescent="0.2">
      <c r="A58" s="143"/>
      <c r="B58" s="143"/>
      <c r="C58" s="182" t="s">
        <v>200</v>
      </c>
      <c r="D58" s="152"/>
      <c r="E58" s="157">
        <v>60</v>
      </c>
      <c r="F58" s="160"/>
      <c r="G58" s="160"/>
      <c r="H58" s="160"/>
      <c r="I58" s="160"/>
      <c r="J58" s="160"/>
      <c r="K58" s="160"/>
      <c r="L58" s="160"/>
      <c r="M58" s="160"/>
      <c r="N58" s="150"/>
      <c r="O58" s="150"/>
      <c r="P58" s="150"/>
      <c r="Q58" s="150"/>
      <c r="R58" s="150"/>
      <c r="S58" s="150"/>
      <c r="T58" s="151"/>
      <c r="U58" s="150"/>
      <c r="V58" s="142"/>
      <c r="W58" s="142"/>
      <c r="X58" s="142"/>
      <c r="Y58" s="142"/>
      <c r="Z58" s="142"/>
      <c r="AA58" s="142"/>
      <c r="AB58" s="142"/>
      <c r="AC58" s="142"/>
      <c r="AD58" s="142"/>
      <c r="AE58" s="142" t="s">
        <v>133</v>
      </c>
      <c r="AF58" s="142">
        <v>0</v>
      </c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</row>
    <row r="59" spans="1:60" outlineLevel="1" x14ac:dyDescent="0.2">
      <c r="A59" s="143"/>
      <c r="B59" s="143"/>
      <c r="C59" s="182" t="s">
        <v>201</v>
      </c>
      <c r="D59" s="152"/>
      <c r="E59" s="157">
        <v>65</v>
      </c>
      <c r="F59" s="160"/>
      <c r="G59" s="160"/>
      <c r="H59" s="160"/>
      <c r="I59" s="160"/>
      <c r="J59" s="160"/>
      <c r="K59" s="160"/>
      <c r="L59" s="160"/>
      <c r="M59" s="160"/>
      <c r="N59" s="150"/>
      <c r="O59" s="150"/>
      <c r="P59" s="150"/>
      <c r="Q59" s="150"/>
      <c r="R59" s="150"/>
      <c r="S59" s="150"/>
      <c r="T59" s="151"/>
      <c r="U59" s="150"/>
      <c r="V59" s="142"/>
      <c r="W59" s="142"/>
      <c r="X59" s="142"/>
      <c r="Y59" s="142"/>
      <c r="Z59" s="142"/>
      <c r="AA59" s="142"/>
      <c r="AB59" s="142"/>
      <c r="AC59" s="142"/>
      <c r="AD59" s="142"/>
      <c r="AE59" s="142" t="s">
        <v>133</v>
      </c>
      <c r="AF59" s="142">
        <v>0</v>
      </c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</row>
    <row r="60" spans="1:60" outlineLevel="1" x14ac:dyDescent="0.2">
      <c r="A60" s="143"/>
      <c r="B60" s="143"/>
      <c r="C60" s="182" t="s">
        <v>202</v>
      </c>
      <c r="D60" s="152"/>
      <c r="E60" s="157">
        <v>95</v>
      </c>
      <c r="F60" s="160"/>
      <c r="G60" s="160"/>
      <c r="H60" s="160"/>
      <c r="I60" s="160"/>
      <c r="J60" s="160"/>
      <c r="K60" s="160"/>
      <c r="L60" s="160"/>
      <c r="M60" s="160"/>
      <c r="N60" s="150"/>
      <c r="O60" s="150"/>
      <c r="P60" s="150"/>
      <c r="Q60" s="150"/>
      <c r="R60" s="150"/>
      <c r="S60" s="150"/>
      <c r="T60" s="151"/>
      <c r="U60" s="150"/>
      <c r="V60" s="142"/>
      <c r="W60" s="142"/>
      <c r="X60" s="142"/>
      <c r="Y60" s="142"/>
      <c r="Z60" s="142"/>
      <c r="AA60" s="142"/>
      <c r="AB60" s="142"/>
      <c r="AC60" s="142"/>
      <c r="AD60" s="142"/>
      <c r="AE60" s="142" t="s">
        <v>133</v>
      </c>
      <c r="AF60" s="142">
        <v>0</v>
      </c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</row>
    <row r="61" spans="1:60" ht="22.5" outlineLevel="1" x14ac:dyDescent="0.2">
      <c r="A61" s="143">
        <v>24</v>
      </c>
      <c r="B61" s="143" t="s">
        <v>203</v>
      </c>
      <c r="C61" s="181" t="s">
        <v>204</v>
      </c>
      <c r="D61" s="149" t="s">
        <v>130</v>
      </c>
      <c r="E61" s="156">
        <v>75</v>
      </c>
      <c r="F61" s="159">
        <f>H61+J61</f>
        <v>0</v>
      </c>
      <c r="G61" s="160">
        <f>ROUND(E61*F61,2)</f>
        <v>0</v>
      </c>
      <c r="H61" s="160"/>
      <c r="I61" s="160">
        <f>ROUND(E61*H61,2)</f>
        <v>0</v>
      </c>
      <c r="J61" s="160"/>
      <c r="K61" s="160">
        <f>ROUND(E61*J61,2)</f>
        <v>0</v>
      </c>
      <c r="L61" s="160">
        <v>0</v>
      </c>
      <c r="M61" s="160">
        <f>G61*(1+L61/100)</f>
        <v>0</v>
      </c>
      <c r="N61" s="150">
        <v>4.4600000000000004E-3</v>
      </c>
      <c r="O61" s="150">
        <f>ROUND(E61*N61,5)</f>
        <v>0.33450000000000002</v>
      </c>
      <c r="P61" s="150">
        <v>0</v>
      </c>
      <c r="Q61" s="150">
        <f>ROUND(E61*P61,5)</f>
        <v>0</v>
      </c>
      <c r="R61" s="150"/>
      <c r="S61" s="150"/>
      <c r="T61" s="151">
        <v>0.25115999999999999</v>
      </c>
      <c r="U61" s="150">
        <f>ROUND(E61*T61,2)</f>
        <v>18.84</v>
      </c>
      <c r="V61" s="142"/>
      <c r="W61" s="142"/>
      <c r="X61" s="142"/>
      <c r="Y61" s="142"/>
      <c r="Z61" s="142"/>
      <c r="AA61" s="142"/>
      <c r="AB61" s="142"/>
      <c r="AC61" s="142"/>
      <c r="AD61" s="142"/>
      <c r="AE61" s="142" t="s">
        <v>131</v>
      </c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</row>
    <row r="62" spans="1:60" x14ac:dyDescent="0.2">
      <c r="A62" s="144" t="s">
        <v>126</v>
      </c>
      <c r="B62" s="144" t="s">
        <v>67</v>
      </c>
      <c r="C62" s="183" t="s">
        <v>68</v>
      </c>
      <c r="D62" s="153"/>
      <c r="E62" s="158"/>
      <c r="F62" s="161"/>
      <c r="G62" s="161">
        <f>SUMIF(AE63:AE64,"&lt;&gt;NOR",G63:G64)</f>
        <v>0</v>
      </c>
      <c r="H62" s="161"/>
      <c r="I62" s="161">
        <f>SUM(I63:I64)</f>
        <v>0</v>
      </c>
      <c r="J62" s="161"/>
      <c r="K62" s="161">
        <f>SUM(K63:K64)</f>
        <v>0</v>
      </c>
      <c r="L62" s="161"/>
      <c r="M62" s="161">
        <f>SUM(M63:M64)</f>
        <v>0</v>
      </c>
      <c r="N62" s="154"/>
      <c r="O62" s="154">
        <f>SUM(O63:O64)</f>
        <v>1.19</v>
      </c>
      <c r="P62" s="154"/>
      <c r="Q62" s="154">
        <f>SUM(Q63:Q64)</f>
        <v>0</v>
      </c>
      <c r="R62" s="154"/>
      <c r="S62" s="154"/>
      <c r="T62" s="155"/>
      <c r="U62" s="154">
        <f>SUM(U63:U64)</f>
        <v>26.93</v>
      </c>
      <c r="AE62" t="s">
        <v>127</v>
      </c>
    </row>
    <row r="63" spans="1:60" outlineLevel="1" x14ac:dyDescent="0.2">
      <c r="A63" s="143">
        <v>25</v>
      </c>
      <c r="B63" s="143" t="s">
        <v>205</v>
      </c>
      <c r="C63" s="181" t="s">
        <v>206</v>
      </c>
      <c r="D63" s="149" t="s">
        <v>130</v>
      </c>
      <c r="E63" s="156">
        <v>34</v>
      </c>
      <c r="F63" s="159">
        <f>H63+J63</f>
        <v>0</v>
      </c>
      <c r="G63" s="160">
        <f>ROUND(E63*F63,2)</f>
        <v>0</v>
      </c>
      <c r="H63" s="160"/>
      <c r="I63" s="160">
        <f>ROUND(E63*H63,2)</f>
        <v>0</v>
      </c>
      <c r="J63" s="160"/>
      <c r="K63" s="160">
        <f>ROUND(E63*J63,2)</f>
        <v>0</v>
      </c>
      <c r="L63" s="160">
        <v>0</v>
      </c>
      <c r="M63" s="160">
        <f>G63*(1+L63/100)</f>
        <v>0</v>
      </c>
      <c r="N63" s="150">
        <v>3.5000000000000003E-2</v>
      </c>
      <c r="O63" s="150">
        <f>ROUND(E63*N63,5)</f>
        <v>1.19</v>
      </c>
      <c r="P63" s="150">
        <v>0</v>
      </c>
      <c r="Q63" s="150">
        <f>ROUND(E63*P63,5)</f>
        <v>0</v>
      </c>
      <c r="R63" s="150"/>
      <c r="S63" s="150"/>
      <c r="T63" s="151">
        <v>0.79200999999999999</v>
      </c>
      <c r="U63" s="150">
        <f>ROUND(E63*T63,2)</f>
        <v>26.93</v>
      </c>
      <c r="V63" s="142"/>
      <c r="W63" s="142"/>
      <c r="X63" s="142"/>
      <c r="Y63" s="142"/>
      <c r="Z63" s="142"/>
      <c r="AA63" s="142"/>
      <c r="AB63" s="142"/>
      <c r="AC63" s="142"/>
      <c r="AD63" s="142"/>
      <c r="AE63" s="142" t="s">
        <v>131</v>
      </c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</row>
    <row r="64" spans="1:60" outlineLevel="1" x14ac:dyDescent="0.2">
      <c r="A64" s="143"/>
      <c r="B64" s="143"/>
      <c r="C64" s="182" t="s">
        <v>207</v>
      </c>
      <c r="D64" s="152"/>
      <c r="E64" s="157">
        <v>34</v>
      </c>
      <c r="F64" s="160"/>
      <c r="G64" s="160"/>
      <c r="H64" s="160"/>
      <c r="I64" s="160"/>
      <c r="J64" s="160"/>
      <c r="K64" s="160"/>
      <c r="L64" s="160"/>
      <c r="M64" s="160"/>
      <c r="N64" s="150"/>
      <c r="O64" s="150"/>
      <c r="P64" s="150"/>
      <c r="Q64" s="150"/>
      <c r="R64" s="150"/>
      <c r="S64" s="150"/>
      <c r="T64" s="151"/>
      <c r="U64" s="150"/>
      <c r="V64" s="142"/>
      <c r="W64" s="142"/>
      <c r="X64" s="142"/>
      <c r="Y64" s="142"/>
      <c r="Z64" s="142"/>
      <c r="AA64" s="142"/>
      <c r="AB64" s="142"/>
      <c r="AC64" s="142"/>
      <c r="AD64" s="142"/>
      <c r="AE64" s="142" t="s">
        <v>133</v>
      </c>
      <c r="AF64" s="142">
        <v>0</v>
      </c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</row>
    <row r="65" spans="1:60" x14ac:dyDescent="0.2">
      <c r="A65" s="144" t="s">
        <v>126</v>
      </c>
      <c r="B65" s="144" t="s">
        <v>69</v>
      </c>
      <c r="C65" s="183" t="s">
        <v>70</v>
      </c>
      <c r="D65" s="153"/>
      <c r="E65" s="158"/>
      <c r="F65" s="161"/>
      <c r="G65" s="161">
        <f>SUMIF(AE66:AE74,"&lt;&gt;NOR",G66:G74)</f>
        <v>0</v>
      </c>
      <c r="H65" s="161"/>
      <c r="I65" s="161">
        <f>SUM(I66:I74)</f>
        <v>0</v>
      </c>
      <c r="J65" s="161"/>
      <c r="K65" s="161">
        <f>SUM(K66:K74)</f>
        <v>0</v>
      </c>
      <c r="L65" s="161"/>
      <c r="M65" s="161">
        <f>SUM(M66:M74)</f>
        <v>0</v>
      </c>
      <c r="N65" s="154"/>
      <c r="O65" s="154">
        <f>SUM(O66:O74)</f>
        <v>46.303449999999998</v>
      </c>
      <c r="P65" s="154"/>
      <c r="Q65" s="154">
        <f>SUM(Q66:Q74)</f>
        <v>0</v>
      </c>
      <c r="R65" s="154"/>
      <c r="S65" s="154"/>
      <c r="T65" s="155"/>
      <c r="U65" s="154">
        <f>SUM(U66:U74)</f>
        <v>52.2</v>
      </c>
      <c r="AE65" t="s">
        <v>127</v>
      </c>
    </row>
    <row r="66" spans="1:60" ht="22.5" outlineLevel="1" x14ac:dyDescent="0.2">
      <c r="A66" s="143">
        <v>26</v>
      </c>
      <c r="B66" s="143" t="s">
        <v>208</v>
      </c>
      <c r="C66" s="181" t="s">
        <v>209</v>
      </c>
      <c r="D66" s="149" t="s">
        <v>139</v>
      </c>
      <c r="E66" s="156">
        <v>11.921250000000001</v>
      </c>
      <c r="F66" s="159">
        <f>H66+J66</f>
        <v>0</v>
      </c>
      <c r="G66" s="160">
        <f>ROUND(E66*F66,2)</f>
        <v>0</v>
      </c>
      <c r="H66" s="160"/>
      <c r="I66" s="160">
        <f>ROUND(E66*H66,2)</f>
        <v>0</v>
      </c>
      <c r="J66" s="160"/>
      <c r="K66" s="160">
        <f>ROUND(E66*J66,2)</f>
        <v>0</v>
      </c>
      <c r="L66" s="160">
        <v>0</v>
      </c>
      <c r="M66" s="160">
        <f>G66*(1+L66/100)</f>
        <v>0</v>
      </c>
      <c r="N66" s="150">
        <v>2.5249999999999999</v>
      </c>
      <c r="O66" s="150">
        <f>ROUND(E66*N66,5)</f>
        <v>30.10116</v>
      </c>
      <c r="P66" s="150">
        <v>0</v>
      </c>
      <c r="Q66" s="150">
        <f>ROUND(E66*P66,5)</f>
        <v>0</v>
      </c>
      <c r="R66" s="150"/>
      <c r="S66" s="150"/>
      <c r="T66" s="151">
        <v>2.3170000000000002</v>
      </c>
      <c r="U66" s="150">
        <f>ROUND(E66*T66,2)</f>
        <v>27.62</v>
      </c>
      <c r="V66" s="142"/>
      <c r="W66" s="142"/>
      <c r="X66" s="142"/>
      <c r="Y66" s="142"/>
      <c r="Z66" s="142"/>
      <c r="AA66" s="142"/>
      <c r="AB66" s="142"/>
      <c r="AC66" s="142"/>
      <c r="AD66" s="142"/>
      <c r="AE66" s="142" t="s">
        <v>131</v>
      </c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</row>
    <row r="67" spans="1:60" outlineLevel="1" x14ac:dyDescent="0.2">
      <c r="A67" s="143"/>
      <c r="B67" s="143"/>
      <c r="C67" s="182" t="s">
        <v>210</v>
      </c>
      <c r="D67" s="152"/>
      <c r="E67" s="157">
        <v>4.62</v>
      </c>
      <c r="F67" s="160"/>
      <c r="G67" s="160"/>
      <c r="H67" s="160"/>
      <c r="I67" s="160"/>
      <c r="J67" s="160"/>
      <c r="K67" s="160"/>
      <c r="L67" s="160"/>
      <c r="M67" s="160"/>
      <c r="N67" s="150"/>
      <c r="O67" s="150"/>
      <c r="P67" s="150"/>
      <c r="Q67" s="150"/>
      <c r="R67" s="150"/>
      <c r="S67" s="150"/>
      <c r="T67" s="151"/>
      <c r="U67" s="150"/>
      <c r="V67" s="142"/>
      <c r="W67" s="142"/>
      <c r="X67" s="142"/>
      <c r="Y67" s="142"/>
      <c r="Z67" s="142"/>
      <c r="AA67" s="142"/>
      <c r="AB67" s="142"/>
      <c r="AC67" s="142"/>
      <c r="AD67" s="142"/>
      <c r="AE67" s="142" t="s">
        <v>133</v>
      </c>
      <c r="AF67" s="142">
        <v>0</v>
      </c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</row>
    <row r="68" spans="1:60" outlineLevel="1" x14ac:dyDescent="0.2">
      <c r="A68" s="143"/>
      <c r="B68" s="143"/>
      <c r="C68" s="182" t="s">
        <v>211</v>
      </c>
      <c r="D68" s="152"/>
      <c r="E68" s="157">
        <v>2.97</v>
      </c>
      <c r="F68" s="160"/>
      <c r="G68" s="160"/>
      <c r="H68" s="160"/>
      <c r="I68" s="160"/>
      <c r="J68" s="160"/>
      <c r="K68" s="160"/>
      <c r="L68" s="160"/>
      <c r="M68" s="160"/>
      <c r="N68" s="150"/>
      <c r="O68" s="150"/>
      <c r="P68" s="150"/>
      <c r="Q68" s="150"/>
      <c r="R68" s="150"/>
      <c r="S68" s="150"/>
      <c r="T68" s="151"/>
      <c r="U68" s="150"/>
      <c r="V68" s="142"/>
      <c r="W68" s="142"/>
      <c r="X68" s="142"/>
      <c r="Y68" s="142"/>
      <c r="Z68" s="142"/>
      <c r="AA68" s="142"/>
      <c r="AB68" s="142"/>
      <c r="AC68" s="142"/>
      <c r="AD68" s="142"/>
      <c r="AE68" s="142" t="s">
        <v>133</v>
      </c>
      <c r="AF68" s="142">
        <v>0</v>
      </c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</row>
    <row r="69" spans="1:60" outlineLevel="1" x14ac:dyDescent="0.2">
      <c r="A69" s="143"/>
      <c r="B69" s="143"/>
      <c r="C69" s="182" t="s">
        <v>212</v>
      </c>
      <c r="D69" s="152"/>
      <c r="E69" s="157">
        <v>4.3312499999999998</v>
      </c>
      <c r="F69" s="160"/>
      <c r="G69" s="160"/>
      <c r="H69" s="160"/>
      <c r="I69" s="160"/>
      <c r="J69" s="160"/>
      <c r="K69" s="160"/>
      <c r="L69" s="160"/>
      <c r="M69" s="160"/>
      <c r="N69" s="150"/>
      <c r="O69" s="150"/>
      <c r="P69" s="150"/>
      <c r="Q69" s="150"/>
      <c r="R69" s="150"/>
      <c r="S69" s="150"/>
      <c r="T69" s="151"/>
      <c r="U69" s="150"/>
      <c r="V69" s="142"/>
      <c r="W69" s="142"/>
      <c r="X69" s="142"/>
      <c r="Y69" s="142"/>
      <c r="Z69" s="142"/>
      <c r="AA69" s="142"/>
      <c r="AB69" s="142"/>
      <c r="AC69" s="142"/>
      <c r="AD69" s="142"/>
      <c r="AE69" s="142" t="s">
        <v>133</v>
      </c>
      <c r="AF69" s="142">
        <v>0</v>
      </c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</row>
    <row r="70" spans="1:60" ht="22.5" outlineLevel="1" x14ac:dyDescent="0.2">
      <c r="A70" s="143">
        <v>27</v>
      </c>
      <c r="B70" s="143" t="s">
        <v>213</v>
      </c>
      <c r="C70" s="181" t="s">
        <v>214</v>
      </c>
      <c r="D70" s="149" t="s">
        <v>190</v>
      </c>
      <c r="E70" s="156">
        <v>0.3</v>
      </c>
      <c r="F70" s="159">
        <f>H70+J70</f>
        <v>0</v>
      </c>
      <c r="G70" s="160">
        <f>ROUND(E70*F70,2)</f>
        <v>0</v>
      </c>
      <c r="H70" s="160"/>
      <c r="I70" s="160">
        <f>ROUND(E70*H70,2)</f>
        <v>0</v>
      </c>
      <c r="J70" s="160"/>
      <c r="K70" s="160">
        <f>ROUND(E70*J70,2)</f>
        <v>0</v>
      </c>
      <c r="L70" s="160">
        <v>0</v>
      </c>
      <c r="M70" s="160">
        <f>G70*(1+L70/100)</f>
        <v>0</v>
      </c>
      <c r="N70" s="150">
        <v>1.06325</v>
      </c>
      <c r="O70" s="150">
        <f>ROUND(E70*N70,5)</f>
        <v>0.31897999999999999</v>
      </c>
      <c r="P70" s="150">
        <v>0</v>
      </c>
      <c r="Q70" s="150">
        <f>ROUND(E70*P70,5)</f>
        <v>0</v>
      </c>
      <c r="R70" s="150"/>
      <c r="S70" s="150"/>
      <c r="T70" s="151">
        <v>15.231</v>
      </c>
      <c r="U70" s="150">
        <f>ROUND(E70*T70,2)</f>
        <v>4.57</v>
      </c>
      <c r="V70" s="142"/>
      <c r="W70" s="142"/>
      <c r="X70" s="142"/>
      <c r="Y70" s="142"/>
      <c r="Z70" s="142"/>
      <c r="AA70" s="142"/>
      <c r="AB70" s="142"/>
      <c r="AC70" s="142"/>
      <c r="AD70" s="142"/>
      <c r="AE70" s="142" t="s">
        <v>131</v>
      </c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</row>
    <row r="71" spans="1:60" ht="22.5" outlineLevel="1" x14ac:dyDescent="0.2">
      <c r="A71" s="143">
        <v>28</v>
      </c>
      <c r="B71" s="143" t="s">
        <v>215</v>
      </c>
      <c r="C71" s="181" t="s">
        <v>216</v>
      </c>
      <c r="D71" s="149" t="s">
        <v>139</v>
      </c>
      <c r="E71" s="156">
        <v>6.2287499999999998</v>
      </c>
      <c r="F71" s="159">
        <f>H71+J71</f>
        <v>0</v>
      </c>
      <c r="G71" s="160">
        <f>ROUND(E71*F71,2)</f>
        <v>0</v>
      </c>
      <c r="H71" s="160"/>
      <c r="I71" s="160">
        <f>ROUND(E71*H71,2)</f>
        <v>0</v>
      </c>
      <c r="J71" s="160"/>
      <c r="K71" s="160">
        <f>ROUND(E71*J71,2)</f>
        <v>0</v>
      </c>
      <c r="L71" s="160">
        <v>0</v>
      </c>
      <c r="M71" s="160">
        <f>G71*(1+L71/100)</f>
        <v>0</v>
      </c>
      <c r="N71" s="150">
        <v>2.5499999999999998</v>
      </c>
      <c r="O71" s="150">
        <f>ROUND(E71*N71,5)</f>
        <v>15.88331</v>
      </c>
      <c r="P71" s="150">
        <v>0</v>
      </c>
      <c r="Q71" s="150">
        <f>ROUND(E71*P71,5)</f>
        <v>0</v>
      </c>
      <c r="R71" s="150"/>
      <c r="S71" s="150"/>
      <c r="T71" s="151">
        <v>3.2130000000000001</v>
      </c>
      <c r="U71" s="150">
        <f>ROUND(E71*T71,2)</f>
        <v>20.010000000000002</v>
      </c>
      <c r="V71" s="142"/>
      <c r="W71" s="142"/>
      <c r="X71" s="142"/>
      <c r="Y71" s="142"/>
      <c r="Z71" s="142"/>
      <c r="AA71" s="142"/>
      <c r="AB71" s="142"/>
      <c r="AC71" s="142"/>
      <c r="AD71" s="142"/>
      <c r="AE71" s="142" t="s">
        <v>131</v>
      </c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</row>
    <row r="72" spans="1:60" outlineLevel="1" x14ac:dyDescent="0.2">
      <c r="A72" s="143"/>
      <c r="B72" s="143"/>
      <c r="C72" s="182" t="s">
        <v>217</v>
      </c>
      <c r="D72" s="152"/>
      <c r="E72" s="157">
        <v>1.8480000000000001</v>
      </c>
      <c r="F72" s="160"/>
      <c r="G72" s="160"/>
      <c r="H72" s="160"/>
      <c r="I72" s="160"/>
      <c r="J72" s="160"/>
      <c r="K72" s="160"/>
      <c r="L72" s="160"/>
      <c r="M72" s="160"/>
      <c r="N72" s="150"/>
      <c r="O72" s="150"/>
      <c r="P72" s="150"/>
      <c r="Q72" s="150"/>
      <c r="R72" s="150"/>
      <c r="S72" s="150"/>
      <c r="T72" s="151"/>
      <c r="U72" s="150"/>
      <c r="V72" s="142"/>
      <c r="W72" s="142"/>
      <c r="X72" s="142"/>
      <c r="Y72" s="142"/>
      <c r="Z72" s="142"/>
      <c r="AA72" s="142"/>
      <c r="AB72" s="142"/>
      <c r="AC72" s="142"/>
      <c r="AD72" s="142"/>
      <c r="AE72" s="142" t="s">
        <v>133</v>
      </c>
      <c r="AF72" s="142">
        <v>0</v>
      </c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</row>
    <row r="73" spans="1:60" outlineLevel="1" x14ac:dyDescent="0.2">
      <c r="A73" s="143"/>
      <c r="B73" s="143"/>
      <c r="C73" s="182" t="s">
        <v>218</v>
      </c>
      <c r="D73" s="152"/>
      <c r="E73" s="157">
        <v>1.782</v>
      </c>
      <c r="F73" s="160"/>
      <c r="G73" s="160"/>
      <c r="H73" s="160"/>
      <c r="I73" s="160"/>
      <c r="J73" s="160"/>
      <c r="K73" s="160"/>
      <c r="L73" s="160"/>
      <c r="M73" s="160"/>
      <c r="N73" s="150"/>
      <c r="O73" s="150"/>
      <c r="P73" s="150"/>
      <c r="Q73" s="150"/>
      <c r="R73" s="150"/>
      <c r="S73" s="150"/>
      <c r="T73" s="151"/>
      <c r="U73" s="150"/>
      <c r="V73" s="142"/>
      <c r="W73" s="142"/>
      <c r="X73" s="142"/>
      <c r="Y73" s="142"/>
      <c r="Z73" s="142"/>
      <c r="AA73" s="142"/>
      <c r="AB73" s="142"/>
      <c r="AC73" s="142"/>
      <c r="AD73" s="142"/>
      <c r="AE73" s="142" t="s">
        <v>133</v>
      </c>
      <c r="AF73" s="142">
        <v>0</v>
      </c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</row>
    <row r="74" spans="1:60" outlineLevel="1" x14ac:dyDescent="0.2">
      <c r="A74" s="143"/>
      <c r="B74" s="143"/>
      <c r="C74" s="182" t="s">
        <v>219</v>
      </c>
      <c r="D74" s="152"/>
      <c r="E74" s="157">
        <v>2.5987499999999999</v>
      </c>
      <c r="F74" s="160"/>
      <c r="G74" s="160"/>
      <c r="H74" s="160"/>
      <c r="I74" s="160"/>
      <c r="J74" s="160"/>
      <c r="K74" s="160"/>
      <c r="L74" s="160"/>
      <c r="M74" s="160"/>
      <c r="N74" s="150"/>
      <c r="O74" s="150"/>
      <c r="P74" s="150"/>
      <c r="Q74" s="150"/>
      <c r="R74" s="150"/>
      <c r="S74" s="150"/>
      <c r="T74" s="151"/>
      <c r="U74" s="150"/>
      <c r="V74" s="142"/>
      <c r="W74" s="142"/>
      <c r="X74" s="142"/>
      <c r="Y74" s="142"/>
      <c r="Z74" s="142"/>
      <c r="AA74" s="142"/>
      <c r="AB74" s="142"/>
      <c r="AC74" s="142"/>
      <c r="AD74" s="142"/>
      <c r="AE74" s="142" t="s">
        <v>133</v>
      </c>
      <c r="AF74" s="142">
        <v>0</v>
      </c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</row>
    <row r="75" spans="1:60" x14ac:dyDescent="0.2">
      <c r="A75" s="144" t="s">
        <v>126</v>
      </c>
      <c r="B75" s="144" t="s">
        <v>71</v>
      </c>
      <c r="C75" s="183" t="s">
        <v>72</v>
      </c>
      <c r="D75" s="153"/>
      <c r="E75" s="158"/>
      <c r="F75" s="161"/>
      <c r="G75" s="161">
        <f>SUMIF(AE76:AE80,"&lt;&gt;NOR",G76:G80)</f>
        <v>0</v>
      </c>
      <c r="H75" s="161"/>
      <c r="I75" s="161">
        <f>SUM(I76:I80)</f>
        <v>0</v>
      </c>
      <c r="J75" s="161"/>
      <c r="K75" s="161">
        <f>SUM(K76:K80)</f>
        <v>0</v>
      </c>
      <c r="L75" s="161"/>
      <c r="M75" s="161">
        <f>SUM(M76:M80)</f>
        <v>0</v>
      </c>
      <c r="N75" s="154"/>
      <c r="O75" s="154">
        <f>SUM(O76:O80)</f>
        <v>0.20939000000000002</v>
      </c>
      <c r="P75" s="154"/>
      <c r="Q75" s="154">
        <f>SUM(Q76:Q80)</f>
        <v>0</v>
      </c>
      <c r="R75" s="154"/>
      <c r="S75" s="154"/>
      <c r="T75" s="155"/>
      <c r="U75" s="154">
        <f>SUM(U76:U80)</f>
        <v>13.02</v>
      </c>
      <c r="AE75" t="s">
        <v>127</v>
      </c>
    </row>
    <row r="76" spans="1:60" ht="22.5" outlineLevel="1" x14ac:dyDescent="0.2">
      <c r="A76" s="143">
        <v>29</v>
      </c>
      <c r="B76" s="143" t="s">
        <v>220</v>
      </c>
      <c r="C76" s="181" t="s">
        <v>221</v>
      </c>
      <c r="D76" s="149" t="s">
        <v>179</v>
      </c>
      <c r="E76" s="156">
        <v>1</v>
      </c>
      <c r="F76" s="159">
        <f>H76+J76</f>
        <v>0</v>
      </c>
      <c r="G76" s="160">
        <f>ROUND(E76*F76,2)</f>
        <v>0</v>
      </c>
      <c r="H76" s="160"/>
      <c r="I76" s="160">
        <f>ROUND(E76*H76,2)</f>
        <v>0</v>
      </c>
      <c r="J76" s="160"/>
      <c r="K76" s="160">
        <f>ROUND(E76*J76,2)</f>
        <v>0</v>
      </c>
      <c r="L76" s="160">
        <v>0</v>
      </c>
      <c r="M76" s="160">
        <f>G76*(1+L76/100)</f>
        <v>0</v>
      </c>
      <c r="N76" s="150">
        <v>2.937E-2</v>
      </c>
      <c r="O76" s="150">
        <f>ROUND(E76*N76,5)</f>
        <v>2.937E-2</v>
      </c>
      <c r="P76" s="150">
        <v>0</v>
      </c>
      <c r="Q76" s="150">
        <f>ROUND(E76*P76,5)</f>
        <v>0</v>
      </c>
      <c r="R76" s="150"/>
      <c r="S76" s="150"/>
      <c r="T76" s="151">
        <v>1.86</v>
      </c>
      <c r="U76" s="150">
        <f>ROUND(E76*T76,2)</f>
        <v>1.86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 t="s">
        <v>131</v>
      </c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</row>
    <row r="77" spans="1:60" ht="22.5" outlineLevel="1" x14ac:dyDescent="0.2">
      <c r="A77" s="143">
        <v>30</v>
      </c>
      <c r="B77" s="143" t="s">
        <v>222</v>
      </c>
      <c r="C77" s="181" t="s">
        <v>223</v>
      </c>
      <c r="D77" s="149" t="s">
        <v>179</v>
      </c>
      <c r="E77" s="156">
        <v>5</v>
      </c>
      <c r="F77" s="159">
        <f>H77+J77</f>
        <v>0</v>
      </c>
      <c r="G77" s="160">
        <f>ROUND(E77*F77,2)</f>
        <v>0</v>
      </c>
      <c r="H77" s="160"/>
      <c r="I77" s="160">
        <f>ROUND(E77*H77,2)</f>
        <v>0</v>
      </c>
      <c r="J77" s="160"/>
      <c r="K77" s="160">
        <f>ROUND(E77*J77,2)</f>
        <v>0</v>
      </c>
      <c r="L77" s="160">
        <v>0</v>
      </c>
      <c r="M77" s="160">
        <f>G77*(1+L77/100)</f>
        <v>0</v>
      </c>
      <c r="N77" s="150">
        <v>2.9569999999999999E-2</v>
      </c>
      <c r="O77" s="150">
        <f>ROUND(E77*N77,5)</f>
        <v>0.14785000000000001</v>
      </c>
      <c r="P77" s="150">
        <v>0</v>
      </c>
      <c r="Q77" s="150">
        <f>ROUND(E77*P77,5)</f>
        <v>0</v>
      </c>
      <c r="R77" s="150"/>
      <c r="S77" s="150"/>
      <c r="T77" s="151">
        <v>1.86</v>
      </c>
      <c r="U77" s="150">
        <f>ROUND(E77*T77,2)</f>
        <v>9.3000000000000007</v>
      </c>
      <c r="V77" s="142"/>
      <c r="W77" s="142"/>
      <c r="X77" s="142"/>
      <c r="Y77" s="142"/>
      <c r="Z77" s="142"/>
      <c r="AA77" s="142"/>
      <c r="AB77" s="142"/>
      <c r="AC77" s="142"/>
      <c r="AD77" s="142"/>
      <c r="AE77" s="142" t="s">
        <v>131</v>
      </c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</row>
    <row r="78" spans="1:60" outlineLevel="1" x14ac:dyDescent="0.2">
      <c r="A78" s="143"/>
      <c r="B78" s="143"/>
      <c r="C78" s="182" t="s">
        <v>224</v>
      </c>
      <c r="D78" s="152"/>
      <c r="E78" s="157">
        <v>5</v>
      </c>
      <c r="F78" s="160"/>
      <c r="G78" s="160"/>
      <c r="H78" s="160"/>
      <c r="I78" s="160"/>
      <c r="J78" s="160"/>
      <c r="K78" s="160"/>
      <c r="L78" s="160"/>
      <c r="M78" s="160"/>
      <c r="N78" s="150"/>
      <c r="O78" s="150"/>
      <c r="P78" s="150"/>
      <c r="Q78" s="150"/>
      <c r="R78" s="150"/>
      <c r="S78" s="150"/>
      <c r="T78" s="151"/>
      <c r="U78" s="150"/>
      <c r="V78" s="142"/>
      <c r="W78" s="142"/>
      <c r="X78" s="142"/>
      <c r="Y78" s="142"/>
      <c r="Z78" s="142"/>
      <c r="AA78" s="142"/>
      <c r="AB78" s="142"/>
      <c r="AC78" s="142"/>
      <c r="AD78" s="142"/>
      <c r="AE78" s="142" t="s">
        <v>133</v>
      </c>
      <c r="AF78" s="142">
        <v>0</v>
      </c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</row>
    <row r="79" spans="1:60" ht="22.5" outlineLevel="1" x14ac:dyDescent="0.2">
      <c r="A79" s="143">
        <v>31</v>
      </c>
      <c r="B79" s="143" t="s">
        <v>225</v>
      </c>
      <c r="C79" s="181" t="s">
        <v>226</v>
      </c>
      <c r="D79" s="149" t="s">
        <v>179</v>
      </c>
      <c r="E79" s="156">
        <v>1</v>
      </c>
      <c r="F79" s="159">
        <f>H79+J79</f>
        <v>0</v>
      </c>
      <c r="G79" s="160">
        <f>ROUND(E79*F79,2)</f>
        <v>0</v>
      </c>
      <c r="H79" s="160"/>
      <c r="I79" s="160">
        <f>ROUND(E79*H79,2)</f>
        <v>0</v>
      </c>
      <c r="J79" s="160"/>
      <c r="K79" s="160">
        <f>ROUND(E79*J79,2)</f>
        <v>0</v>
      </c>
      <c r="L79" s="160">
        <v>0</v>
      </c>
      <c r="M79" s="160">
        <f>G79*(1+L79/100)</f>
        <v>0</v>
      </c>
      <c r="N79" s="150">
        <v>3.2169999999999997E-2</v>
      </c>
      <c r="O79" s="150">
        <f>ROUND(E79*N79,5)</f>
        <v>3.2169999999999997E-2</v>
      </c>
      <c r="P79" s="150">
        <v>0</v>
      </c>
      <c r="Q79" s="150">
        <f>ROUND(E79*P79,5)</f>
        <v>0</v>
      </c>
      <c r="R79" s="150"/>
      <c r="S79" s="150"/>
      <c r="T79" s="151">
        <v>1.86</v>
      </c>
      <c r="U79" s="150">
        <f>ROUND(E79*T79,2)</f>
        <v>1.86</v>
      </c>
      <c r="V79" s="142"/>
      <c r="W79" s="142"/>
      <c r="X79" s="142"/>
      <c r="Y79" s="142"/>
      <c r="Z79" s="142"/>
      <c r="AA79" s="142"/>
      <c r="AB79" s="142"/>
      <c r="AC79" s="142"/>
      <c r="AD79" s="142"/>
      <c r="AE79" s="142" t="s">
        <v>131</v>
      </c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</row>
    <row r="80" spans="1:60" ht="22.5" outlineLevel="1" x14ac:dyDescent="0.2">
      <c r="A80" s="143">
        <v>32</v>
      </c>
      <c r="B80" s="143" t="s">
        <v>55</v>
      </c>
      <c r="C80" s="181" t="s">
        <v>227</v>
      </c>
      <c r="D80" s="149" t="s">
        <v>162</v>
      </c>
      <c r="E80" s="156">
        <v>7</v>
      </c>
      <c r="F80" s="159">
        <f>H80+J80</f>
        <v>0</v>
      </c>
      <c r="G80" s="160">
        <f>ROUND(E80*F80,2)</f>
        <v>0</v>
      </c>
      <c r="H80" s="160"/>
      <c r="I80" s="160">
        <f>ROUND(E80*H80,2)</f>
        <v>0</v>
      </c>
      <c r="J80" s="160"/>
      <c r="K80" s="160">
        <f>ROUND(E80*J80,2)</f>
        <v>0</v>
      </c>
      <c r="L80" s="160">
        <v>0</v>
      </c>
      <c r="M80" s="160">
        <f>G80*(1+L80/100)</f>
        <v>0</v>
      </c>
      <c r="N80" s="150">
        <v>0</v>
      </c>
      <c r="O80" s="150">
        <f>ROUND(E80*N80,5)</f>
        <v>0</v>
      </c>
      <c r="P80" s="150">
        <v>0</v>
      </c>
      <c r="Q80" s="150">
        <f>ROUND(E80*P80,5)</f>
        <v>0</v>
      </c>
      <c r="R80" s="150"/>
      <c r="S80" s="150"/>
      <c r="T80" s="151">
        <v>0</v>
      </c>
      <c r="U80" s="150">
        <f>ROUND(E80*T80,2)</f>
        <v>0</v>
      </c>
      <c r="V80" s="142"/>
      <c r="W80" s="142"/>
      <c r="X80" s="142"/>
      <c r="Y80" s="142"/>
      <c r="Z80" s="142"/>
      <c r="AA80" s="142"/>
      <c r="AB80" s="142"/>
      <c r="AC80" s="142"/>
      <c r="AD80" s="142"/>
      <c r="AE80" s="142" t="s">
        <v>131</v>
      </c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</row>
    <row r="81" spans="1:60" x14ac:dyDescent="0.2">
      <c r="A81" s="144" t="s">
        <v>126</v>
      </c>
      <c r="B81" s="144" t="s">
        <v>73</v>
      </c>
      <c r="C81" s="183" t="s">
        <v>74</v>
      </c>
      <c r="D81" s="153"/>
      <c r="E81" s="158"/>
      <c r="F81" s="161"/>
      <c r="G81" s="161">
        <f>SUMIF(AE82:AE82,"&lt;&gt;NOR",G82:G82)</f>
        <v>0</v>
      </c>
      <c r="H81" s="161"/>
      <c r="I81" s="161">
        <f>SUM(I82:I82)</f>
        <v>0</v>
      </c>
      <c r="J81" s="161"/>
      <c r="K81" s="161">
        <f>SUM(K82:K82)</f>
        <v>0</v>
      </c>
      <c r="L81" s="161"/>
      <c r="M81" s="161">
        <f>SUM(M82:M82)</f>
        <v>0</v>
      </c>
      <c r="N81" s="154"/>
      <c r="O81" s="154">
        <f>SUM(O82:O82)</f>
        <v>0.22384999999999999</v>
      </c>
      <c r="P81" s="154"/>
      <c r="Q81" s="154">
        <f>SUM(Q82:Q82)</f>
        <v>0</v>
      </c>
      <c r="R81" s="154"/>
      <c r="S81" s="154"/>
      <c r="T81" s="155"/>
      <c r="U81" s="154">
        <f>SUM(U82:U82)</f>
        <v>32.75</v>
      </c>
      <c r="AE81" t="s">
        <v>127</v>
      </c>
    </row>
    <row r="82" spans="1:60" outlineLevel="1" x14ac:dyDescent="0.2">
      <c r="A82" s="143">
        <v>33</v>
      </c>
      <c r="B82" s="143" t="s">
        <v>228</v>
      </c>
      <c r="C82" s="181" t="s">
        <v>229</v>
      </c>
      <c r="D82" s="149" t="s">
        <v>130</v>
      </c>
      <c r="E82" s="156">
        <v>185</v>
      </c>
      <c r="F82" s="159">
        <f>H82+J82</f>
        <v>0</v>
      </c>
      <c r="G82" s="160">
        <f>ROUND(E82*F82,2)</f>
        <v>0</v>
      </c>
      <c r="H82" s="160"/>
      <c r="I82" s="160">
        <f>ROUND(E82*H82,2)</f>
        <v>0</v>
      </c>
      <c r="J82" s="160"/>
      <c r="K82" s="160">
        <f>ROUND(E82*J82,2)</f>
        <v>0</v>
      </c>
      <c r="L82" s="160">
        <v>0</v>
      </c>
      <c r="M82" s="160">
        <f>G82*(1+L82/100)</f>
        <v>0</v>
      </c>
      <c r="N82" s="150">
        <v>1.2099999999999999E-3</v>
      </c>
      <c r="O82" s="150">
        <f>ROUND(E82*N82,5)</f>
        <v>0.22384999999999999</v>
      </c>
      <c r="P82" s="150">
        <v>0</v>
      </c>
      <c r="Q82" s="150">
        <f>ROUND(E82*P82,5)</f>
        <v>0</v>
      </c>
      <c r="R82" s="150"/>
      <c r="S82" s="150"/>
      <c r="T82" s="151">
        <v>0.17699999999999999</v>
      </c>
      <c r="U82" s="150">
        <f>ROUND(E82*T82,2)</f>
        <v>32.75</v>
      </c>
      <c r="V82" s="142"/>
      <c r="W82" s="142"/>
      <c r="X82" s="142"/>
      <c r="Y82" s="142"/>
      <c r="Z82" s="142"/>
      <c r="AA82" s="142"/>
      <c r="AB82" s="142"/>
      <c r="AC82" s="142"/>
      <c r="AD82" s="142"/>
      <c r="AE82" s="142" t="s">
        <v>131</v>
      </c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</row>
    <row r="83" spans="1:60" x14ac:dyDescent="0.2">
      <c r="A83" s="144" t="s">
        <v>126</v>
      </c>
      <c r="B83" s="144" t="s">
        <v>75</v>
      </c>
      <c r="C83" s="183" t="s">
        <v>76</v>
      </c>
      <c r="D83" s="153"/>
      <c r="E83" s="158"/>
      <c r="F83" s="161"/>
      <c r="G83" s="161">
        <f>SUMIF(AE84:AE103,"&lt;&gt;NOR",G84:G103)</f>
        <v>0</v>
      </c>
      <c r="H83" s="161"/>
      <c r="I83" s="161">
        <f>SUM(I84:I103)</f>
        <v>0</v>
      </c>
      <c r="J83" s="161"/>
      <c r="K83" s="161">
        <f>SUM(K84:K103)</f>
        <v>0</v>
      </c>
      <c r="L83" s="161"/>
      <c r="M83" s="161">
        <f>SUM(M84:M103)</f>
        <v>0</v>
      </c>
      <c r="N83" s="154"/>
      <c r="O83" s="154">
        <f>SUM(O84:O103)</f>
        <v>9.869E-2</v>
      </c>
      <c r="P83" s="154"/>
      <c r="Q83" s="154">
        <f>SUM(Q84:Q103)</f>
        <v>77.809920000000005</v>
      </c>
      <c r="R83" s="154"/>
      <c r="S83" s="154"/>
      <c r="T83" s="155"/>
      <c r="U83" s="154">
        <f>SUM(U84:U103)</f>
        <v>264.77000000000004</v>
      </c>
      <c r="AE83" t="s">
        <v>127</v>
      </c>
    </row>
    <row r="84" spans="1:60" outlineLevel="1" x14ac:dyDescent="0.2">
      <c r="A84" s="143">
        <v>34</v>
      </c>
      <c r="B84" s="143" t="s">
        <v>230</v>
      </c>
      <c r="C84" s="181" t="s">
        <v>231</v>
      </c>
      <c r="D84" s="149" t="s">
        <v>130</v>
      </c>
      <c r="E84" s="156">
        <v>51.57</v>
      </c>
      <c r="F84" s="159">
        <f>H84+J84</f>
        <v>0</v>
      </c>
      <c r="G84" s="160">
        <f>ROUND(E84*F84,2)</f>
        <v>0</v>
      </c>
      <c r="H84" s="160"/>
      <c r="I84" s="160">
        <f>ROUND(E84*H84,2)</f>
        <v>0</v>
      </c>
      <c r="J84" s="160"/>
      <c r="K84" s="160">
        <f>ROUND(E84*J84,2)</f>
        <v>0</v>
      </c>
      <c r="L84" s="160">
        <v>0</v>
      </c>
      <c r="M84" s="160">
        <f>G84*(1+L84/100)</f>
        <v>0</v>
      </c>
      <c r="N84" s="150">
        <v>6.7000000000000002E-4</v>
      </c>
      <c r="O84" s="150">
        <f>ROUND(E84*N84,5)</f>
        <v>3.4549999999999997E-2</v>
      </c>
      <c r="P84" s="150">
        <v>0.13400000000000001</v>
      </c>
      <c r="Q84" s="150">
        <f>ROUND(E84*P84,5)</f>
        <v>6.91038</v>
      </c>
      <c r="R84" s="150"/>
      <c r="S84" s="150"/>
      <c r="T84" s="151">
        <v>0.58018999999999998</v>
      </c>
      <c r="U84" s="150">
        <f>ROUND(E84*T84,2)</f>
        <v>29.92</v>
      </c>
      <c r="V84" s="142"/>
      <c r="W84" s="142"/>
      <c r="X84" s="142"/>
      <c r="Y84" s="142"/>
      <c r="Z84" s="142"/>
      <c r="AA84" s="142"/>
      <c r="AB84" s="142"/>
      <c r="AC84" s="142"/>
      <c r="AD84" s="142"/>
      <c r="AE84" s="142" t="s">
        <v>154</v>
      </c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</row>
    <row r="85" spans="1:60" outlineLevel="1" x14ac:dyDescent="0.2">
      <c r="A85" s="143"/>
      <c r="B85" s="143"/>
      <c r="C85" s="182" t="s">
        <v>232</v>
      </c>
      <c r="D85" s="152"/>
      <c r="E85" s="157">
        <v>51.57</v>
      </c>
      <c r="F85" s="160"/>
      <c r="G85" s="160"/>
      <c r="H85" s="160"/>
      <c r="I85" s="160"/>
      <c r="J85" s="160"/>
      <c r="K85" s="160"/>
      <c r="L85" s="160"/>
      <c r="M85" s="160"/>
      <c r="N85" s="150"/>
      <c r="O85" s="150"/>
      <c r="P85" s="150"/>
      <c r="Q85" s="150"/>
      <c r="R85" s="150"/>
      <c r="S85" s="150"/>
      <c r="T85" s="151"/>
      <c r="U85" s="150"/>
      <c r="V85" s="142"/>
      <c r="W85" s="142"/>
      <c r="X85" s="142"/>
      <c r="Y85" s="142"/>
      <c r="Z85" s="142"/>
      <c r="AA85" s="142"/>
      <c r="AB85" s="142"/>
      <c r="AC85" s="142"/>
      <c r="AD85" s="142"/>
      <c r="AE85" s="142" t="s">
        <v>133</v>
      </c>
      <c r="AF85" s="142">
        <v>0</v>
      </c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</row>
    <row r="86" spans="1:60" outlineLevel="1" x14ac:dyDescent="0.2">
      <c r="A86" s="143">
        <v>35</v>
      </c>
      <c r="B86" s="143" t="s">
        <v>233</v>
      </c>
      <c r="C86" s="181" t="s">
        <v>234</v>
      </c>
      <c r="D86" s="149" t="s">
        <v>130</v>
      </c>
      <c r="E86" s="156">
        <v>8</v>
      </c>
      <c r="F86" s="159">
        <f>H86+J86</f>
        <v>0</v>
      </c>
      <c r="G86" s="160">
        <f>ROUND(E86*F86,2)</f>
        <v>0</v>
      </c>
      <c r="H86" s="160"/>
      <c r="I86" s="160">
        <f>ROUND(E86*H86,2)</f>
        <v>0</v>
      </c>
      <c r="J86" s="160"/>
      <c r="K86" s="160">
        <f>ROUND(E86*J86,2)</f>
        <v>0</v>
      </c>
      <c r="L86" s="160">
        <v>0</v>
      </c>
      <c r="M86" s="160">
        <f>G86*(1+L86/100)</f>
        <v>0</v>
      </c>
      <c r="N86" s="150">
        <v>1.17E-3</v>
      </c>
      <c r="O86" s="150">
        <f>ROUND(E86*N86,5)</f>
        <v>9.3600000000000003E-3</v>
      </c>
      <c r="P86" s="150">
        <v>7.5999999999999998E-2</v>
      </c>
      <c r="Q86" s="150">
        <f>ROUND(E86*P86,5)</f>
        <v>0.60799999999999998</v>
      </c>
      <c r="R86" s="150"/>
      <c r="S86" s="150"/>
      <c r="T86" s="151">
        <v>0.93899999999999995</v>
      </c>
      <c r="U86" s="150">
        <f>ROUND(E86*T86,2)</f>
        <v>7.51</v>
      </c>
      <c r="V86" s="142"/>
      <c r="W86" s="142"/>
      <c r="X86" s="142"/>
      <c r="Y86" s="142"/>
      <c r="Z86" s="142"/>
      <c r="AA86" s="142"/>
      <c r="AB86" s="142"/>
      <c r="AC86" s="142"/>
      <c r="AD86" s="142"/>
      <c r="AE86" s="142" t="s">
        <v>131</v>
      </c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</row>
    <row r="87" spans="1:60" outlineLevel="1" x14ac:dyDescent="0.2">
      <c r="A87" s="143"/>
      <c r="B87" s="143"/>
      <c r="C87" s="182" t="s">
        <v>235</v>
      </c>
      <c r="D87" s="152"/>
      <c r="E87" s="157">
        <v>8</v>
      </c>
      <c r="F87" s="160"/>
      <c r="G87" s="160"/>
      <c r="H87" s="160"/>
      <c r="I87" s="160"/>
      <c r="J87" s="160"/>
      <c r="K87" s="160"/>
      <c r="L87" s="160"/>
      <c r="M87" s="160"/>
      <c r="N87" s="150"/>
      <c r="O87" s="150"/>
      <c r="P87" s="150"/>
      <c r="Q87" s="150"/>
      <c r="R87" s="150"/>
      <c r="S87" s="150"/>
      <c r="T87" s="151"/>
      <c r="U87" s="150"/>
      <c r="V87" s="142"/>
      <c r="W87" s="142"/>
      <c r="X87" s="142"/>
      <c r="Y87" s="142"/>
      <c r="Z87" s="142"/>
      <c r="AA87" s="142"/>
      <c r="AB87" s="142"/>
      <c r="AC87" s="142"/>
      <c r="AD87" s="142"/>
      <c r="AE87" s="142" t="s">
        <v>133</v>
      </c>
      <c r="AF87" s="142">
        <v>0</v>
      </c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</row>
    <row r="88" spans="1:60" outlineLevel="1" x14ac:dyDescent="0.2">
      <c r="A88" s="143">
        <v>36</v>
      </c>
      <c r="B88" s="143" t="s">
        <v>236</v>
      </c>
      <c r="C88" s="181" t="s">
        <v>237</v>
      </c>
      <c r="D88" s="149" t="s">
        <v>179</v>
      </c>
      <c r="E88" s="156">
        <v>15</v>
      </c>
      <c r="F88" s="159">
        <f>H88+J88</f>
        <v>0</v>
      </c>
      <c r="G88" s="160">
        <f>ROUND(E88*F88,2)</f>
        <v>0</v>
      </c>
      <c r="H88" s="160"/>
      <c r="I88" s="160">
        <f>ROUND(E88*H88,2)</f>
        <v>0</v>
      </c>
      <c r="J88" s="160"/>
      <c r="K88" s="160">
        <f>ROUND(E88*J88,2)</f>
        <v>0</v>
      </c>
      <c r="L88" s="160">
        <v>0</v>
      </c>
      <c r="M88" s="160">
        <f>G88*(1+L88/100)</f>
        <v>0</v>
      </c>
      <c r="N88" s="150">
        <v>0</v>
      </c>
      <c r="O88" s="150">
        <f>ROUND(E88*N88,5)</f>
        <v>0</v>
      </c>
      <c r="P88" s="150">
        <v>0</v>
      </c>
      <c r="Q88" s="150">
        <f>ROUND(E88*P88,5)</f>
        <v>0</v>
      </c>
      <c r="R88" s="150"/>
      <c r="S88" s="150"/>
      <c r="T88" s="151">
        <v>0.05</v>
      </c>
      <c r="U88" s="150">
        <f>ROUND(E88*T88,2)</f>
        <v>0.75</v>
      </c>
      <c r="V88" s="142"/>
      <c r="W88" s="142"/>
      <c r="X88" s="142"/>
      <c r="Y88" s="142"/>
      <c r="Z88" s="142"/>
      <c r="AA88" s="142"/>
      <c r="AB88" s="142"/>
      <c r="AC88" s="142"/>
      <c r="AD88" s="142"/>
      <c r="AE88" s="142" t="s">
        <v>131</v>
      </c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</row>
    <row r="89" spans="1:60" outlineLevel="1" x14ac:dyDescent="0.2">
      <c r="A89" s="143">
        <v>37</v>
      </c>
      <c r="B89" s="143" t="s">
        <v>238</v>
      </c>
      <c r="C89" s="181" t="s">
        <v>239</v>
      </c>
      <c r="D89" s="149" t="s">
        <v>130</v>
      </c>
      <c r="E89" s="156">
        <v>7.92</v>
      </c>
      <c r="F89" s="159">
        <f>H89+J89</f>
        <v>0</v>
      </c>
      <c r="G89" s="160">
        <f>ROUND(E89*F89,2)</f>
        <v>0</v>
      </c>
      <c r="H89" s="160"/>
      <c r="I89" s="160">
        <f>ROUND(E89*H89,2)</f>
        <v>0</v>
      </c>
      <c r="J89" s="160"/>
      <c r="K89" s="160">
        <f>ROUND(E89*J89,2)</f>
        <v>0</v>
      </c>
      <c r="L89" s="160">
        <v>0</v>
      </c>
      <c r="M89" s="160">
        <f>G89*(1+L89/100)</f>
        <v>0</v>
      </c>
      <c r="N89" s="150">
        <v>2.1900000000000001E-3</v>
      </c>
      <c r="O89" s="150">
        <f>ROUND(E89*N89,5)</f>
        <v>1.7340000000000001E-2</v>
      </c>
      <c r="P89" s="150">
        <v>4.1000000000000002E-2</v>
      </c>
      <c r="Q89" s="150">
        <f>ROUND(E89*P89,5)</f>
        <v>0.32472000000000001</v>
      </c>
      <c r="R89" s="150"/>
      <c r="S89" s="150"/>
      <c r="T89" s="151">
        <v>0.52</v>
      </c>
      <c r="U89" s="150">
        <f>ROUND(E89*T89,2)</f>
        <v>4.12</v>
      </c>
      <c r="V89" s="142"/>
      <c r="W89" s="142"/>
      <c r="X89" s="142"/>
      <c r="Y89" s="142"/>
      <c r="Z89" s="142"/>
      <c r="AA89" s="142"/>
      <c r="AB89" s="142"/>
      <c r="AC89" s="142"/>
      <c r="AD89" s="142"/>
      <c r="AE89" s="142" t="s">
        <v>131</v>
      </c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</row>
    <row r="90" spans="1:60" outlineLevel="1" x14ac:dyDescent="0.2">
      <c r="A90" s="143"/>
      <c r="B90" s="143"/>
      <c r="C90" s="182" t="s">
        <v>240</v>
      </c>
      <c r="D90" s="152"/>
      <c r="E90" s="157">
        <v>2.88</v>
      </c>
      <c r="F90" s="160"/>
      <c r="G90" s="160"/>
      <c r="H90" s="160"/>
      <c r="I90" s="160"/>
      <c r="J90" s="160"/>
      <c r="K90" s="160"/>
      <c r="L90" s="160"/>
      <c r="M90" s="160"/>
      <c r="N90" s="150"/>
      <c r="O90" s="150"/>
      <c r="P90" s="150"/>
      <c r="Q90" s="150"/>
      <c r="R90" s="150"/>
      <c r="S90" s="150"/>
      <c r="T90" s="151"/>
      <c r="U90" s="150"/>
      <c r="V90" s="142"/>
      <c r="W90" s="142"/>
      <c r="X90" s="142"/>
      <c r="Y90" s="142"/>
      <c r="Z90" s="142"/>
      <c r="AA90" s="142"/>
      <c r="AB90" s="142"/>
      <c r="AC90" s="142"/>
      <c r="AD90" s="142"/>
      <c r="AE90" s="142" t="s">
        <v>133</v>
      </c>
      <c r="AF90" s="142">
        <v>0</v>
      </c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</row>
    <row r="91" spans="1:60" outlineLevel="1" x14ac:dyDescent="0.2">
      <c r="A91" s="143"/>
      <c r="B91" s="143"/>
      <c r="C91" s="182" t="s">
        <v>241</v>
      </c>
      <c r="D91" s="152"/>
      <c r="E91" s="157">
        <v>5.04</v>
      </c>
      <c r="F91" s="160"/>
      <c r="G91" s="160"/>
      <c r="H91" s="160"/>
      <c r="I91" s="160"/>
      <c r="J91" s="160"/>
      <c r="K91" s="160"/>
      <c r="L91" s="160"/>
      <c r="M91" s="160"/>
      <c r="N91" s="150"/>
      <c r="O91" s="150"/>
      <c r="P91" s="150"/>
      <c r="Q91" s="150"/>
      <c r="R91" s="150"/>
      <c r="S91" s="150"/>
      <c r="T91" s="151"/>
      <c r="U91" s="150"/>
      <c r="V91" s="142"/>
      <c r="W91" s="142"/>
      <c r="X91" s="142"/>
      <c r="Y91" s="142"/>
      <c r="Z91" s="142"/>
      <c r="AA91" s="142"/>
      <c r="AB91" s="142"/>
      <c r="AC91" s="142"/>
      <c r="AD91" s="142"/>
      <c r="AE91" s="142" t="s">
        <v>133</v>
      </c>
      <c r="AF91" s="142">
        <v>0</v>
      </c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</row>
    <row r="92" spans="1:60" outlineLevel="1" x14ac:dyDescent="0.2">
      <c r="A92" s="143">
        <v>38</v>
      </c>
      <c r="B92" s="143" t="s">
        <v>242</v>
      </c>
      <c r="C92" s="181" t="s">
        <v>243</v>
      </c>
      <c r="D92" s="149" t="s">
        <v>130</v>
      </c>
      <c r="E92" s="156">
        <v>53.73</v>
      </c>
      <c r="F92" s="159">
        <f>H92+J92</f>
        <v>0</v>
      </c>
      <c r="G92" s="160">
        <f>ROUND(E92*F92,2)</f>
        <v>0</v>
      </c>
      <c r="H92" s="160"/>
      <c r="I92" s="160">
        <f>ROUND(E92*H92,2)</f>
        <v>0</v>
      </c>
      <c r="J92" s="160"/>
      <c r="K92" s="160">
        <f>ROUND(E92*J92,2)</f>
        <v>0</v>
      </c>
      <c r="L92" s="160">
        <v>0</v>
      </c>
      <c r="M92" s="160">
        <f>G92*(1+L92/100)</f>
        <v>0</v>
      </c>
      <c r="N92" s="150">
        <v>6.7000000000000002E-4</v>
      </c>
      <c r="O92" s="150">
        <f>ROUND(E92*N92,5)</f>
        <v>3.5999999999999997E-2</v>
      </c>
      <c r="P92" s="150">
        <v>0.20399999999999999</v>
      </c>
      <c r="Q92" s="150">
        <f>ROUND(E92*P92,5)</f>
        <v>10.96092</v>
      </c>
      <c r="R92" s="150"/>
      <c r="S92" s="150"/>
      <c r="T92" s="151">
        <v>0.82213999999999998</v>
      </c>
      <c r="U92" s="150">
        <f>ROUND(E92*T92,2)</f>
        <v>44.17</v>
      </c>
      <c r="V92" s="142"/>
      <c r="W92" s="142"/>
      <c r="X92" s="142"/>
      <c r="Y92" s="142"/>
      <c r="Z92" s="142"/>
      <c r="AA92" s="142"/>
      <c r="AB92" s="142"/>
      <c r="AC92" s="142"/>
      <c r="AD92" s="142"/>
      <c r="AE92" s="142" t="s">
        <v>154</v>
      </c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</row>
    <row r="93" spans="1:60" outlineLevel="1" x14ac:dyDescent="0.2">
      <c r="A93" s="143"/>
      <c r="B93" s="143"/>
      <c r="C93" s="182" t="s">
        <v>244</v>
      </c>
      <c r="D93" s="152"/>
      <c r="E93" s="157">
        <v>17.28</v>
      </c>
      <c r="F93" s="160"/>
      <c r="G93" s="160"/>
      <c r="H93" s="160"/>
      <c r="I93" s="160"/>
      <c r="J93" s="160"/>
      <c r="K93" s="160"/>
      <c r="L93" s="160"/>
      <c r="M93" s="160"/>
      <c r="N93" s="150"/>
      <c r="O93" s="150"/>
      <c r="P93" s="150"/>
      <c r="Q93" s="150"/>
      <c r="R93" s="150"/>
      <c r="S93" s="150"/>
      <c r="T93" s="151"/>
      <c r="U93" s="150"/>
      <c r="V93" s="142"/>
      <c r="W93" s="142"/>
      <c r="X93" s="142"/>
      <c r="Y93" s="142"/>
      <c r="Z93" s="142"/>
      <c r="AA93" s="142"/>
      <c r="AB93" s="142"/>
      <c r="AC93" s="142"/>
      <c r="AD93" s="142"/>
      <c r="AE93" s="142" t="s">
        <v>133</v>
      </c>
      <c r="AF93" s="142">
        <v>0</v>
      </c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</row>
    <row r="94" spans="1:60" outlineLevel="1" x14ac:dyDescent="0.2">
      <c r="A94" s="143"/>
      <c r="B94" s="143"/>
      <c r="C94" s="182" t="s">
        <v>245</v>
      </c>
      <c r="D94" s="152"/>
      <c r="E94" s="157">
        <v>36.450000000000003</v>
      </c>
      <c r="F94" s="160"/>
      <c r="G94" s="160"/>
      <c r="H94" s="160"/>
      <c r="I94" s="160"/>
      <c r="J94" s="160"/>
      <c r="K94" s="160"/>
      <c r="L94" s="160"/>
      <c r="M94" s="160"/>
      <c r="N94" s="150"/>
      <c r="O94" s="150"/>
      <c r="P94" s="150"/>
      <c r="Q94" s="150"/>
      <c r="R94" s="150"/>
      <c r="S94" s="150"/>
      <c r="T94" s="151"/>
      <c r="U94" s="150"/>
      <c r="V94" s="142"/>
      <c r="W94" s="142"/>
      <c r="X94" s="142"/>
      <c r="Y94" s="142"/>
      <c r="Z94" s="142"/>
      <c r="AA94" s="142"/>
      <c r="AB94" s="142"/>
      <c r="AC94" s="142"/>
      <c r="AD94" s="142"/>
      <c r="AE94" s="142" t="s">
        <v>133</v>
      </c>
      <c r="AF94" s="142">
        <v>0</v>
      </c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</row>
    <row r="95" spans="1:60" ht="22.5" outlineLevel="1" x14ac:dyDescent="0.2">
      <c r="A95" s="143">
        <v>39</v>
      </c>
      <c r="B95" s="143" t="s">
        <v>246</v>
      </c>
      <c r="C95" s="181" t="s">
        <v>247</v>
      </c>
      <c r="D95" s="149" t="s">
        <v>139</v>
      </c>
      <c r="E95" s="156">
        <v>13.815</v>
      </c>
      <c r="F95" s="159">
        <f>H95+J95</f>
        <v>0</v>
      </c>
      <c r="G95" s="160">
        <f>ROUND(E95*F95,2)</f>
        <v>0</v>
      </c>
      <c r="H95" s="160"/>
      <c r="I95" s="160">
        <f>ROUND(E95*H95,2)</f>
        <v>0</v>
      </c>
      <c r="J95" s="160"/>
      <c r="K95" s="160">
        <f>ROUND(E95*J95,2)</f>
        <v>0</v>
      </c>
      <c r="L95" s="160">
        <v>0</v>
      </c>
      <c r="M95" s="160">
        <f>G95*(1+L95/100)</f>
        <v>0</v>
      </c>
      <c r="N95" s="150">
        <v>0</v>
      </c>
      <c r="O95" s="150">
        <f>ROUND(E95*N95,5)</f>
        <v>0</v>
      </c>
      <c r="P95" s="150">
        <v>2.2000000000000002</v>
      </c>
      <c r="Q95" s="150">
        <f>ROUND(E95*P95,5)</f>
        <v>30.393000000000001</v>
      </c>
      <c r="R95" s="150"/>
      <c r="S95" s="150"/>
      <c r="T95" s="151">
        <v>11.05</v>
      </c>
      <c r="U95" s="150">
        <f>ROUND(E95*T95,2)</f>
        <v>152.66</v>
      </c>
      <c r="V95" s="142"/>
      <c r="W95" s="142"/>
      <c r="X95" s="142"/>
      <c r="Y95" s="142"/>
      <c r="Z95" s="142"/>
      <c r="AA95" s="142"/>
      <c r="AB95" s="142"/>
      <c r="AC95" s="142"/>
      <c r="AD95" s="142"/>
      <c r="AE95" s="142" t="s">
        <v>131</v>
      </c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</row>
    <row r="96" spans="1:60" outlineLevel="1" x14ac:dyDescent="0.2">
      <c r="A96" s="143"/>
      <c r="B96" s="143"/>
      <c r="C96" s="182" t="s">
        <v>248</v>
      </c>
      <c r="D96" s="152"/>
      <c r="E96" s="157">
        <v>6.6375000000000002</v>
      </c>
      <c r="F96" s="160"/>
      <c r="G96" s="160"/>
      <c r="H96" s="160"/>
      <c r="I96" s="160"/>
      <c r="J96" s="160"/>
      <c r="K96" s="160"/>
      <c r="L96" s="160"/>
      <c r="M96" s="160"/>
      <c r="N96" s="150"/>
      <c r="O96" s="150"/>
      <c r="P96" s="150"/>
      <c r="Q96" s="150"/>
      <c r="R96" s="150"/>
      <c r="S96" s="150"/>
      <c r="T96" s="151"/>
      <c r="U96" s="150"/>
      <c r="V96" s="142"/>
      <c r="W96" s="142"/>
      <c r="X96" s="142"/>
      <c r="Y96" s="142"/>
      <c r="Z96" s="142"/>
      <c r="AA96" s="142"/>
      <c r="AB96" s="142"/>
      <c r="AC96" s="142"/>
      <c r="AD96" s="142"/>
      <c r="AE96" s="142" t="s">
        <v>133</v>
      </c>
      <c r="AF96" s="142">
        <v>0</v>
      </c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</row>
    <row r="97" spans="1:60" outlineLevel="1" x14ac:dyDescent="0.2">
      <c r="A97" s="143"/>
      <c r="B97" s="143"/>
      <c r="C97" s="182" t="s">
        <v>249</v>
      </c>
      <c r="D97" s="152"/>
      <c r="E97" s="157">
        <v>7.1775000000000002</v>
      </c>
      <c r="F97" s="160"/>
      <c r="G97" s="160"/>
      <c r="H97" s="160"/>
      <c r="I97" s="160"/>
      <c r="J97" s="160"/>
      <c r="K97" s="160"/>
      <c r="L97" s="160"/>
      <c r="M97" s="160"/>
      <c r="N97" s="150"/>
      <c r="O97" s="150"/>
      <c r="P97" s="150"/>
      <c r="Q97" s="150"/>
      <c r="R97" s="150"/>
      <c r="S97" s="150"/>
      <c r="T97" s="151"/>
      <c r="U97" s="150"/>
      <c r="V97" s="142"/>
      <c r="W97" s="142"/>
      <c r="X97" s="142"/>
      <c r="Y97" s="142"/>
      <c r="Z97" s="142"/>
      <c r="AA97" s="142"/>
      <c r="AB97" s="142"/>
      <c r="AC97" s="142"/>
      <c r="AD97" s="142"/>
      <c r="AE97" s="142" t="s">
        <v>133</v>
      </c>
      <c r="AF97" s="142">
        <v>0</v>
      </c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</row>
    <row r="98" spans="1:60" outlineLevel="1" x14ac:dyDescent="0.2">
      <c r="A98" s="143">
        <v>40</v>
      </c>
      <c r="B98" s="143" t="s">
        <v>250</v>
      </c>
      <c r="C98" s="181" t="s">
        <v>251</v>
      </c>
      <c r="D98" s="149" t="s">
        <v>139</v>
      </c>
      <c r="E98" s="156">
        <v>18.875</v>
      </c>
      <c r="F98" s="159">
        <f>H98+J98</f>
        <v>0</v>
      </c>
      <c r="G98" s="160">
        <f>ROUND(E98*F98,2)</f>
        <v>0</v>
      </c>
      <c r="H98" s="160"/>
      <c r="I98" s="160">
        <f>ROUND(E98*H98,2)</f>
        <v>0</v>
      </c>
      <c r="J98" s="160"/>
      <c r="K98" s="160">
        <f>ROUND(E98*J98,2)</f>
        <v>0</v>
      </c>
      <c r="L98" s="160">
        <v>0</v>
      </c>
      <c r="M98" s="160">
        <f>G98*(1+L98/100)</f>
        <v>0</v>
      </c>
      <c r="N98" s="150">
        <v>0</v>
      </c>
      <c r="O98" s="150">
        <f>ROUND(E98*N98,5)</f>
        <v>0</v>
      </c>
      <c r="P98" s="150">
        <v>1.4</v>
      </c>
      <c r="Q98" s="150">
        <f>ROUND(E98*P98,5)</f>
        <v>26.425000000000001</v>
      </c>
      <c r="R98" s="150"/>
      <c r="S98" s="150"/>
      <c r="T98" s="151">
        <v>1.2569999999999999</v>
      </c>
      <c r="U98" s="150">
        <f>ROUND(E98*T98,2)</f>
        <v>23.73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 t="s">
        <v>131</v>
      </c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</row>
    <row r="99" spans="1:60" outlineLevel="1" x14ac:dyDescent="0.2">
      <c r="A99" s="143"/>
      <c r="B99" s="143"/>
      <c r="C99" s="182" t="s">
        <v>252</v>
      </c>
      <c r="D99" s="152"/>
      <c r="E99" s="157">
        <v>5.6</v>
      </c>
      <c r="F99" s="160"/>
      <c r="G99" s="160"/>
      <c r="H99" s="160"/>
      <c r="I99" s="160"/>
      <c r="J99" s="160"/>
      <c r="K99" s="160"/>
      <c r="L99" s="160"/>
      <c r="M99" s="160"/>
      <c r="N99" s="150"/>
      <c r="O99" s="150"/>
      <c r="P99" s="150"/>
      <c r="Q99" s="150"/>
      <c r="R99" s="150"/>
      <c r="S99" s="150"/>
      <c r="T99" s="151"/>
      <c r="U99" s="150"/>
      <c r="V99" s="142"/>
      <c r="W99" s="142"/>
      <c r="X99" s="142"/>
      <c r="Y99" s="142"/>
      <c r="Z99" s="142"/>
      <c r="AA99" s="142"/>
      <c r="AB99" s="142"/>
      <c r="AC99" s="142"/>
      <c r="AD99" s="142"/>
      <c r="AE99" s="142" t="s">
        <v>133</v>
      </c>
      <c r="AF99" s="142">
        <v>0</v>
      </c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</row>
    <row r="100" spans="1:60" outlineLevel="1" x14ac:dyDescent="0.2">
      <c r="A100" s="143"/>
      <c r="B100" s="143"/>
      <c r="C100" s="182" t="s">
        <v>253</v>
      </c>
      <c r="D100" s="152"/>
      <c r="E100" s="157">
        <v>5.4</v>
      </c>
      <c r="F100" s="160"/>
      <c r="G100" s="160"/>
      <c r="H100" s="160"/>
      <c r="I100" s="160"/>
      <c r="J100" s="160"/>
      <c r="K100" s="160"/>
      <c r="L100" s="160"/>
      <c r="M100" s="160"/>
      <c r="N100" s="150"/>
      <c r="O100" s="150"/>
      <c r="P100" s="150"/>
      <c r="Q100" s="150"/>
      <c r="R100" s="150"/>
      <c r="S100" s="150"/>
      <c r="T100" s="151"/>
      <c r="U100" s="150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 t="s">
        <v>133</v>
      </c>
      <c r="AF100" s="142">
        <v>0</v>
      </c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</row>
    <row r="101" spans="1:60" outlineLevel="1" x14ac:dyDescent="0.2">
      <c r="A101" s="143"/>
      <c r="B101" s="143"/>
      <c r="C101" s="182" t="s">
        <v>254</v>
      </c>
      <c r="D101" s="152"/>
      <c r="E101" s="157">
        <v>7.875</v>
      </c>
      <c r="F101" s="160"/>
      <c r="G101" s="160"/>
      <c r="H101" s="160"/>
      <c r="I101" s="160"/>
      <c r="J101" s="160"/>
      <c r="K101" s="160"/>
      <c r="L101" s="160"/>
      <c r="M101" s="160"/>
      <c r="N101" s="150"/>
      <c r="O101" s="150"/>
      <c r="P101" s="150"/>
      <c r="Q101" s="150"/>
      <c r="R101" s="150"/>
      <c r="S101" s="150"/>
      <c r="T101" s="151"/>
      <c r="U101" s="150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 t="s">
        <v>133</v>
      </c>
      <c r="AF101" s="142">
        <v>0</v>
      </c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</row>
    <row r="102" spans="1:60" ht="22.5" outlineLevel="1" x14ac:dyDescent="0.2">
      <c r="A102" s="143">
        <v>41</v>
      </c>
      <c r="B102" s="143" t="s">
        <v>255</v>
      </c>
      <c r="C102" s="181" t="s">
        <v>256</v>
      </c>
      <c r="D102" s="149" t="s">
        <v>139</v>
      </c>
      <c r="E102" s="156">
        <v>1.1220000000000001</v>
      </c>
      <c r="F102" s="159">
        <f>H102+J102</f>
        <v>0</v>
      </c>
      <c r="G102" s="160">
        <f>ROUND(E102*F102,2)</f>
        <v>0</v>
      </c>
      <c r="H102" s="160"/>
      <c r="I102" s="160">
        <f>ROUND(E102*H102,2)</f>
        <v>0</v>
      </c>
      <c r="J102" s="160"/>
      <c r="K102" s="160">
        <f>ROUND(E102*J102,2)</f>
        <v>0</v>
      </c>
      <c r="L102" s="160">
        <v>0</v>
      </c>
      <c r="M102" s="160">
        <f>G102*(1+L102/100)</f>
        <v>0</v>
      </c>
      <c r="N102" s="150">
        <v>1.2800000000000001E-3</v>
      </c>
      <c r="O102" s="150">
        <f>ROUND(E102*N102,5)</f>
        <v>1.4400000000000001E-3</v>
      </c>
      <c r="P102" s="150">
        <v>1.95</v>
      </c>
      <c r="Q102" s="150">
        <f>ROUND(E102*P102,5)</f>
        <v>2.1879</v>
      </c>
      <c r="R102" s="150"/>
      <c r="S102" s="150"/>
      <c r="T102" s="151">
        <v>1.7010000000000001</v>
      </c>
      <c r="U102" s="150">
        <f>ROUND(E102*T102,2)</f>
        <v>1.91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 t="s">
        <v>131</v>
      </c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</row>
    <row r="103" spans="1:60" outlineLevel="1" x14ac:dyDescent="0.2">
      <c r="A103" s="143"/>
      <c r="B103" s="143"/>
      <c r="C103" s="182" t="s">
        <v>257</v>
      </c>
      <c r="D103" s="152"/>
      <c r="E103" s="157">
        <v>1.1220000000000001</v>
      </c>
      <c r="F103" s="160"/>
      <c r="G103" s="160"/>
      <c r="H103" s="160"/>
      <c r="I103" s="160"/>
      <c r="J103" s="160"/>
      <c r="K103" s="160"/>
      <c r="L103" s="160"/>
      <c r="M103" s="160"/>
      <c r="N103" s="150"/>
      <c r="O103" s="150"/>
      <c r="P103" s="150"/>
      <c r="Q103" s="150"/>
      <c r="R103" s="150"/>
      <c r="S103" s="150"/>
      <c r="T103" s="151"/>
      <c r="U103" s="150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 t="s">
        <v>133</v>
      </c>
      <c r="AF103" s="142">
        <v>0</v>
      </c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</row>
    <row r="104" spans="1:60" x14ac:dyDescent="0.2">
      <c r="A104" s="144" t="s">
        <v>126</v>
      </c>
      <c r="B104" s="144" t="s">
        <v>77</v>
      </c>
      <c r="C104" s="183" t="s">
        <v>78</v>
      </c>
      <c r="D104" s="153"/>
      <c r="E104" s="158"/>
      <c r="F104" s="161"/>
      <c r="G104" s="161">
        <f>SUMIF(AE105:AE109,"&lt;&gt;NOR",G105:G109)</f>
        <v>0</v>
      </c>
      <c r="H104" s="161"/>
      <c r="I104" s="161">
        <f>SUM(I105:I109)</f>
        <v>0</v>
      </c>
      <c r="J104" s="161"/>
      <c r="K104" s="161">
        <f>SUM(K105:K109)</f>
        <v>0</v>
      </c>
      <c r="L104" s="161"/>
      <c r="M104" s="161">
        <f>SUM(M105:M109)</f>
        <v>0</v>
      </c>
      <c r="N104" s="154"/>
      <c r="O104" s="154">
        <f>SUM(O105:O109)</f>
        <v>0</v>
      </c>
      <c r="P104" s="154"/>
      <c r="Q104" s="154">
        <f>SUM(Q105:Q109)</f>
        <v>0</v>
      </c>
      <c r="R104" s="154"/>
      <c r="S104" s="154"/>
      <c r="T104" s="155"/>
      <c r="U104" s="154">
        <f>SUM(U105:U109)</f>
        <v>111.41</v>
      </c>
      <c r="AE104" t="s">
        <v>127</v>
      </c>
    </row>
    <row r="105" spans="1:60" outlineLevel="1" x14ac:dyDescent="0.2">
      <c r="A105" s="143">
        <v>42</v>
      </c>
      <c r="B105" s="143" t="s">
        <v>258</v>
      </c>
      <c r="C105" s="181" t="s">
        <v>259</v>
      </c>
      <c r="D105" s="149" t="s">
        <v>190</v>
      </c>
      <c r="E105" s="156">
        <v>77.8</v>
      </c>
      <c r="F105" s="159">
        <f>H105+J105</f>
        <v>0</v>
      </c>
      <c r="G105" s="160">
        <f>ROUND(E105*F105,2)</f>
        <v>0</v>
      </c>
      <c r="H105" s="160"/>
      <c r="I105" s="160">
        <f>ROUND(E105*H105,2)</f>
        <v>0</v>
      </c>
      <c r="J105" s="160"/>
      <c r="K105" s="160">
        <f>ROUND(E105*J105,2)</f>
        <v>0</v>
      </c>
      <c r="L105" s="160">
        <v>0</v>
      </c>
      <c r="M105" s="160">
        <f>G105*(1+L105/100)</f>
        <v>0</v>
      </c>
      <c r="N105" s="150">
        <v>0</v>
      </c>
      <c r="O105" s="150">
        <f>ROUND(E105*N105,5)</f>
        <v>0</v>
      </c>
      <c r="P105" s="150">
        <v>0</v>
      </c>
      <c r="Q105" s="150">
        <f>ROUND(E105*P105,5)</f>
        <v>0</v>
      </c>
      <c r="R105" s="150"/>
      <c r="S105" s="150"/>
      <c r="T105" s="151">
        <v>0.94199999999999995</v>
      </c>
      <c r="U105" s="150">
        <f>ROUND(E105*T105,2)</f>
        <v>73.290000000000006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 t="s">
        <v>131</v>
      </c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</row>
    <row r="106" spans="1:60" outlineLevel="1" x14ac:dyDescent="0.2">
      <c r="A106" s="143">
        <v>43</v>
      </c>
      <c r="B106" s="143" t="s">
        <v>260</v>
      </c>
      <c r="C106" s="181" t="s">
        <v>261</v>
      </c>
      <c r="D106" s="149" t="s">
        <v>190</v>
      </c>
      <c r="E106" s="156">
        <v>77.8</v>
      </c>
      <c r="F106" s="159">
        <f>H106+J106</f>
        <v>0</v>
      </c>
      <c r="G106" s="160">
        <f>ROUND(E106*F106,2)</f>
        <v>0</v>
      </c>
      <c r="H106" s="160"/>
      <c r="I106" s="160">
        <f>ROUND(E106*H106,2)</f>
        <v>0</v>
      </c>
      <c r="J106" s="160"/>
      <c r="K106" s="160">
        <f>ROUND(E106*J106,2)</f>
        <v>0</v>
      </c>
      <c r="L106" s="160">
        <v>0</v>
      </c>
      <c r="M106" s="160">
        <f>G106*(1+L106/100)</f>
        <v>0</v>
      </c>
      <c r="N106" s="150">
        <v>0</v>
      </c>
      <c r="O106" s="150">
        <f>ROUND(E106*N106,5)</f>
        <v>0</v>
      </c>
      <c r="P106" s="150">
        <v>0</v>
      </c>
      <c r="Q106" s="150">
        <f>ROUND(E106*P106,5)</f>
        <v>0</v>
      </c>
      <c r="R106" s="150"/>
      <c r="S106" s="150"/>
      <c r="T106" s="151">
        <v>0.49</v>
      </c>
      <c r="U106" s="150">
        <f>ROUND(E106*T106,2)</f>
        <v>38.119999999999997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 t="s">
        <v>131</v>
      </c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  <row r="107" spans="1:60" outlineLevel="1" x14ac:dyDescent="0.2">
      <c r="A107" s="143">
        <v>44</v>
      </c>
      <c r="B107" s="143" t="s">
        <v>262</v>
      </c>
      <c r="C107" s="181" t="s">
        <v>263</v>
      </c>
      <c r="D107" s="149" t="s">
        <v>190</v>
      </c>
      <c r="E107" s="156">
        <v>389</v>
      </c>
      <c r="F107" s="159">
        <f>H107+J107</f>
        <v>0</v>
      </c>
      <c r="G107" s="160">
        <f>ROUND(E107*F107,2)</f>
        <v>0</v>
      </c>
      <c r="H107" s="160"/>
      <c r="I107" s="160">
        <f>ROUND(E107*H107,2)</f>
        <v>0</v>
      </c>
      <c r="J107" s="160"/>
      <c r="K107" s="160">
        <f>ROUND(E107*J107,2)</f>
        <v>0</v>
      </c>
      <c r="L107" s="160">
        <v>0</v>
      </c>
      <c r="M107" s="160">
        <f>G107*(1+L107/100)</f>
        <v>0</v>
      </c>
      <c r="N107" s="150">
        <v>0</v>
      </c>
      <c r="O107" s="150">
        <f>ROUND(E107*N107,5)</f>
        <v>0</v>
      </c>
      <c r="P107" s="150">
        <v>0</v>
      </c>
      <c r="Q107" s="150">
        <f>ROUND(E107*P107,5)</f>
        <v>0</v>
      </c>
      <c r="R107" s="150"/>
      <c r="S107" s="150"/>
      <c r="T107" s="151">
        <v>0</v>
      </c>
      <c r="U107" s="150">
        <f>ROUND(E107*T107,2)</f>
        <v>0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 t="s">
        <v>131</v>
      </c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</row>
    <row r="108" spans="1:60" outlineLevel="1" x14ac:dyDescent="0.2">
      <c r="A108" s="143"/>
      <c r="B108" s="143"/>
      <c r="C108" s="182" t="s">
        <v>264</v>
      </c>
      <c r="D108" s="152"/>
      <c r="E108" s="157">
        <v>389</v>
      </c>
      <c r="F108" s="160"/>
      <c r="G108" s="160"/>
      <c r="H108" s="160"/>
      <c r="I108" s="160"/>
      <c r="J108" s="160"/>
      <c r="K108" s="160"/>
      <c r="L108" s="160"/>
      <c r="M108" s="160"/>
      <c r="N108" s="150"/>
      <c r="O108" s="150"/>
      <c r="P108" s="150"/>
      <c r="Q108" s="150"/>
      <c r="R108" s="150"/>
      <c r="S108" s="150"/>
      <c r="T108" s="151"/>
      <c r="U108" s="150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 t="s">
        <v>133</v>
      </c>
      <c r="AF108" s="142">
        <v>0</v>
      </c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</row>
    <row r="109" spans="1:60" ht="22.5" outlineLevel="1" x14ac:dyDescent="0.2">
      <c r="A109" s="143">
        <v>45</v>
      </c>
      <c r="B109" s="143" t="s">
        <v>265</v>
      </c>
      <c r="C109" s="181" t="s">
        <v>266</v>
      </c>
      <c r="D109" s="149" t="s">
        <v>190</v>
      </c>
      <c r="E109" s="156">
        <v>77.8</v>
      </c>
      <c r="F109" s="159">
        <f>H109+J109</f>
        <v>0</v>
      </c>
      <c r="G109" s="160">
        <f>ROUND(E109*F109,2)</f>
        <v>0</v>
      </c>
      <c r="H109" s="160"/>
      <c r="I109" s="160">
        <f>ROUND(E109*H109,2)</f>
        <v>0</v>
      </c>
      <c r="J109" s="160"/>
      <c r="K109" s="160">
        <f>ROUND(E109*J109,2)</f>
        <v>0</v>
      </c>
      <c r="L109" s="160">
        <v>0</v>
      </c>
      <c r="M109" s="160">
        <f>G109*(1+L109/100)</f>
        <v>0</v>
      </c>
      <c r="N109" s="150">
        <v>0</v>
      </c>
      <c r="O109" s="150">
        <f>ROUND(E109*N109,5)</f>
        <v>0</v>
      </c>
      <c r="P109" s="150">
        <v>0</v>
      </c>
      <c r="Q109" s="150">
        <f>ROUND(E109*P109,5)</f>
        <v>0</v>
      </c>
      <c r="R109" s="150"/>
      <c r="S109" s="150"/>
      <c r="T109" s="151">
        <v>0</v>
      </c>
      <c r="U109" s="150">
        <f>ROUND(E109*T109,2)</f>
        <v>0</v>
      </c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 t="s">
        <v>131</v>
      </c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</row>
    <row r="110" spans="1:60" x14ac:dyDescent="0.2">
      <c r="A110" s="144" t="s">
        <v>126</v>
      </c>
      <c r="B110" s="144" t="s">
        <v>79</v>
      </c>
      <c r="C110" s="183" t="s">
        <v>80</v>
      </c>
      <c r="D110" s="153"/>
      <c r="E110" s="158"/>
      <c r="F110" s="161"/>
      <c r="G110" s="161">
        <f>SUMIF(AE111:AE112,"&lt;&gt;NOR",G111:G112)</f>
        <v>0</v>
      </c>
      <c r="H110" s="161"/>
      <c r="I110" s="161">
        <f>SUM(I111:I112)</f>
        <v>0</v>
      </c>
      <c r="J110" s="161"/>
      <c r="K110" s="161">
        <f>SUM(K111:K112)</f>
        <v>0</v>
      </c>
      <c r="L110" s="161"/>
      <c r="M110" s="161">
        <f>SUM(M111:M112)</f>
        <v>0</v>
      </c>
      <c r="N110" s="154"/>
      <c r="O110" s="154">
        <f>SUM(O111:O112)</f>
        <v>0</v>
      </c>
      <c r="P110" s="154"/>
      <c r="Q110" s="154">
        <f>SUM(Q111:Q112)</f>
        <v>0</v>
      </c>
      <c r="R110" s="154"/>
      <c r="S110" s="154"/>
      <c r="T110" s="155"/>
      <c r="U110" s="154">
        <f>SUM(U111:U112)</f>
        <v>110.5</v>
      </c>
      <c r="AE110" t="s">
        <v>127</v>
      </c>
    </row>
    <row r="111" spans="1:60" outlineLevel="1" x14ac:dyDescent="0.2">
      <c r="A111" s="143">
        <v>46</v>
      </c>
      <c r="B111" s="143" t="s">
        <v>267</v>
      </c>
      <c r="C111" s="181" t="s">
        <v>268</v>
      </c>
      <c r="D111" s="149" t="s">
        <v>190</v>
      </c>
      <c r="E111" s="156">
        <v>129.69999999999999</v>
      </c>
      <c r="F111" s="159">
        <f>H111+J111</f>
        <v>0</v>
      </c>
      <c r="G111" s="160">
        <f>ROUND(E111*F111,2)</f>
        <v>0</v>
      </c>
      <c r="H111" s="160"/>
      <c r="I111" s="160">
        <f>ROUND(E111*H111,2)</f>
        <v>0</v>
      </c>
      <c r="J111" s="160"/>
      <c r="K111" s="160">
        <f>ROUND(E111*J111,2)</f>
        <v>0</v>
      </c>
      <c r="L111" s="160">
        <v>0</v>
      </c>
      <c r="M111" s="160">
        <f>G111*(1+L111/100)</f>
        <v>0</v>
      </c>
      <c r="N111" s="150">
        <v>0</v>
      </c>
      <c r="O111" s="150">
        <f>ROUND(E111*N111,5)</f>
        <v>0</v>
      </c>
      <c r="P111" s="150">
        <v>0</v>
      </c>
      <c r="Q111" s="150">
        <f>ROUND(E111*P111,5)</f>
        <v>0</v>
      </c>
      <c r="R111" s="150"/>
      <c r="S111" s="150"/>
      <c r="T111" s="151">
        <v>0.85199999999999998</v>
      </c>
      <c r="U111" s="150">
        <f>ROUND(E111*T111,2)</f>
        <v>110.5</v>
      </c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 t="s">
        <v>131</v>
      </c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</row>
    <row r="112" spans="1:60" outlineLevel="1" x14ac:dyDescent="0.2">
      <c r="A112" s="143"/>
      <c r="B112" s="143"/>
      <c r="C112" s="182" t="s">
        <v>269</v>
      </c>
      <c r="D112" s="152"/>
      <c r="E112" s="157">
        <v>129.69999999999999</v>
      </c>
      <c r="F112" s="160"/>
      <c r="G112" s="160"/>
      <c r="H112" s="160"/>
      <c r="I112" s="160"/>
      <c r="J112" s="160"/>
      <c r="K112" s="160"/>
      <c r="L112" s="160"/>
      <c r="M112" s="160"/>
      <c r="N112" s="150"/>
      <c r="O112" s="150"/>
      <c r="P112" s="150"/>
      <c r="Q112" s="150"/>
      <c r="R112" s="150"/>
      <c r="S112" s="150"/>
      <c r="T112" s="151"/>
      <c r="U112" s="150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 t="s">
        <v>133</v>
      </c>
      <c r="AF112" s="142">
        <v>0</v>
      </c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</row>
    <row r="113" spans="1:60" x14ac:dyDescent="0.2">
      <c r="A113" s="144" t="s">
        <v>126</v>
      </c>
      <c r="B113" s="144" t="s">
        <v>81</v>
      </c>
      <c r="C113" s="183" t="s">
        <v>82</v>
      </c>
      <c r="D113" s="153"/>
      <c r="E113" s="158"/>
      <c r="F113" s="161"/>
      <c r="G113" s="161">
        <f>SUMIF(AE114:AE117,"&lt;&gt;NOR",G114:G117)</f>
        <v>0</v>
      </c>
      <c r="H113" s="161"/>
      <c r="I113" s="161">
        <f>SUM(I114:I117)</f>
        <v>0</v>
      </c>
      <c r="J113" s="161"/>
      <c r="K113" s="161">
        <f>SUM(K114:K117)</f>
        <v>0</v>
      </c>
      <c r="L113" s="161"/>
      <c r="M113" s="161">
        <f>SUM(M114:M117)</f>
        <v>0</v>
      </c>
      <c r="N113" s="154"/>
      <c r="O113" s="154">
        <f>SUM(O114:O117)</f>
        <v>0.62180999999999997</v>
      </c>
      <c r="P113" s="154"/>
      <c r="Q113" s="154">
        <f>SUM(Q114:Q117)</f>
        <v>0</v>
      </c>
      <c r="R113" s="154"/>
      <c r="S113" s="154"/>
      <c r="T113" s="155"/>
      <c r="U113" s="154">
        <f>SUM(U114:U117)</f>
        <v>26.470000000000002</v>
      </c>
      <c r="AE113" t="s">
        <v>127</v>
      </c>
    </row>
    <row r="114" spans="1:60" ht="22.5" outlineLevel="1" x14ac:dyDescent="0.2">
      <c r="A114" s="143">
        <v>47</v>
      </c>
      <c r="B114" s="143" t="s">
        <v>270</v>
      </c>
      <c r="C114" s="181" t="s">
        <v>271</v>
      </c>
      <c r="D114" s="149" t="s">
        <v>130</v>
      </c>
      <c r="E114" s="156">
        <v>94.375</v>
      </c>
      <c r="F114" s="159">
        <f>H114+J114</f>
        <v>0</v>
      </c>
      <c r="G114" s="160">
        <f>ROUND(E114*F114,2)</f>
        <v>0</v>
      </c>
      <c r="H114" s="160"/>
      <c r="I114" s="160">
        <f>ROUND(E114*H114,2)</f>
        <v>0</v>
      </c>
      <c r="J114" s="160"/>
      <c r="K114" s="160">
        <f>ROUND(E114*J114,2)</f>
        <v>0</v>
      </c>
      <c r="L114" s="160">
        <v>0</v>
      </c>
      <c r="M114" s="160">
        <f>G114*(1+L114/100)</f>
        <v>0</v>
      </c>
      <c r="N114" s="150">
        <v>4.4000000000000002E-4</v>
      </c>
      <c r="O114" s="150">
        <f>ROUND(E114*N114,5)</f>
        <v>4.1529999999999997E-2</v>
      </c>
      <c r="P114" s="150">
        <v>0</v>
      </c>
      <c r="Q114" s="150">
        <f>ROUND(E114*P114,5)</f>
        <v>0</v>
      </c>
      <c r="R114" s="150"/>
      <c r="S114" s="150"/>
      <c r="T114" s="151">
        <v>2.75E-2</v>
      </c>
      <c r="U114" s="150">
        <f>ROUND(E114*T114,2)</f>
        <v>2.6</v>
      </c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 t="s">
        <v>131</v>
      </c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</row>
    <row r="115" spans="1:60" outlineLevel="1" x14ac:dyDescent="0.2">
      <c r="A115" s="143"/>
      <c r="B115" s="143"/>
      <c r="C115" s="182" t="s">
        <v>272</v>
      </c>
      <c r="D115" s="152"/>
      <c r="E115" s="157">
        <v>94.375</v>
      </c>
      <c r="F115" s="160"/>
      <c r="G115" s="160"/>
      <c r="H115" s="160"/>
      <c r="I115" s="160"/>
      <c r="J115" s="160"/>
      <c r="K115" s="160"/>
      <c r="L115" s="160"/>
      <c r="M115" s="160"/>
      <c r="N115" s="150"/>
      <c r="O115" s="150"/>
      <c r="P115" s="150"/>
      <c r="Q115" s="150"/>
      <c r="R115" s="150"/>
      <c r="S115" s="150"/>
      <c r="T115" s="151"/>
      <c r="U115" s="150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 t="s">
        <v>133</v>
      </c>
      <c r="AF115" s="142">
        <v>0</v>
      </c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</row>
    <row r="116" spans="1:60" ht="33.75" outlineLevel="1" x14ac:dyDescent="0.2">
      <c r="A116" s="143">
        <v>48</v>
      </c>
      <c r="B116" s="143" t="s">
        <v>273</v>
      </c>
      <c r="C116" s="181" t="s">
        <v>274</v>
      </c>
      <c r="D116" s="149" t="s">
        <v>130</v>
      </c>
      <c r="E116" s="156">
        <v>103.807</v>
      </c>
      <c r="F116" s="159">
        <f>H116+J116</f>
        <v>0</v>
      </c>
      <c r="G116" s="160">
        <f>ROUND(E116*F116,2)</f>
        <v>0</v>
      </c>
      <c r="H116" s="160"/>
      <c r="I116" s="160">
        <f>ROUND(E116*H116,2)</f>
        <v>0</v>
      </c>
      <c r="J116" s="160"/>
      <c r="K116" s="160">
        <f>ROUND(E116*J116,2)</f>
        <v>0</v>
      </c>
      <c r="L116" s="160">
        <v>0</v>
      </c>
      <c r="M116" s="160">
        <f>G116*(1+L116/100)</f>
        <v>0</v>
      </c>
      <c r="N116" s="150">
        <v>5.5900000000000004E-3</v>
      </c>
      <c r="O116" s="150">
        <f>ROUND(E116*N116,5)</f>
        <v>0.58028000000000002</v>
      </c>
      <c r="P116" s="150">
        <v>0</v>
      </c>
      <c r="Q116" s="150">
        <f>ROUND(E116*P116,5)</f>
        <v>0</v>
      </c>
      <c r="R116" s="150"/>
      <c r="S116" s="150"/>
      <c r="T116" s="151">
        <v>0.22991</v>
      </c>
      <c r="U116" s="150">
        <f>ROUND(E116*T116,2)</f>
        <v>23.87</v>
      </c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 t="s">
        <v>131</v>
      </c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</row>
    <row r="117" spans="1:60" outlineLevel="1" x14ac:dyDescent="0.2">
      <c r="A117" s="143"/>
      <c r="B117" s="143"/>
      <c r="C117" s="182" t="s">
        <v>275</v>
      </c>
      <c r="D117" s="152"/>
      <c r="E117" s="157">
        <v>103.807</v>
      </c>
      <c r="F117" s="160"/>
      <c r="G117" s="160"/>
      <c r="H117" s="160"/>
      <c r="I117" s="160"/>
      <c r="J117" s="160"/>
      <c r="K117" s="160"/>
      <c r="L117" s="160"/>
      <c r="M117" s="160"/>
      <c r="N117" s="150"/>
      <c r="O117" s="150"/>
      <c r="P117" s="150"/>
      <c r="Q117" s="150"/>
      <c r="R117" s="150"/>
      <c r="S117" s="150"/>
      <c r="T117" s="151"/>
      <c r="U117" s="150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 t="s">
        <v>133</v>
      </c>
      <c r="AF117" s="142">
        <v>0</v>
      </c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</row>
    <row r="118" spans="1:60" x14ac:dyDescent="0.2">
      <c r="A118" s="144" t="s">
        <v>126</v>
      </c>
      <c r="B118" s="144" t="s">
        <v>83</v>
      </c>
      <c r="C118" s="183" t="s">
        <v>84</v>
      </c>
      <c r="D118" s="153"/>
      <c r="E118" s="158"/>
      <c r="F118" s="161"/>
      <c r="G118" s="161">
        <f>SUMIF(AE119:AE122,"&lt;&gt;NOR",G119:G122)</f>
        <v>0</v>
      </c>
      <c r="H118" s="161"/>
      <c r="I118" s="161">
        <f>SUM(I119:I122)</f>
        <v>0</v>
      </c>
      <c r="J118" s="161"/>
      <c r="K118" s="161">
        <f>SUM(K119:K122)</f>
        <v>0</v>
      </c>
      <c r="L118" s="161"/>
      <c r="M118" s="161">
        <f>SUM(M119:M122)</f>
        <v>0</v>
      </c>
      <c r="N118" s="154"/>
      <c r="O118" s="154">
        <f>SUM(O119:O122)</f>
        <v>0.38230999999999998</v>
      </c>
      <c r="P118" s="154"/>
      <c r="Q118" s="154">
        <f>SUM(Q119:Q122)</f>
        <v>0</v>
      </c>
      <c r="R118" s="154"/>
      <c r="S118" s="154"/>
      <c r="T118" s="155"/>
      <c r="U118" s="154">
        <f>SUM(U119:U122)</f>
        <v>11.65</v>
      </c>
      <c r="AE118" t="s">
        <v>127</v>
      </c>
    </row>
    <row r="119" spans="1:60" ht="22.5" outlineLevel="1" x14ac:dyDescent="0.2">
      <c r="A119" s="143">
        <v>49</v>
      </c>
      <c r="B119" s="143" t="s">
        <v>276</v>
      </c>
      <c r="C119" s="181" t="s">
        <v>277</v>
      </c>
      <c r="D119" s="149" t="s">
        <v>130</v>
      </c>
      <c r="E119" s="156">
        <v>28</v>
      </c>
      <c r="F119" s="159">
        <f>H119+J119</f>
        <v>0</v>
      </c>
      <c r="G119" s="160">
        <f>ROUND(E119*F119,2)</f>
        <v>0</v>
      </c>
      <c r="H119" s="160"/>
      <c r="I119" s="160">
        <f>ROUND(E119*H119,2)</f>
        <v>0</v>
      </c>
      <c r="J119" s="160"/>
      <c r="K119" s="160">
        <f>ROUND(E119*J119,2)</f>
        <v>0</v>
      </c>
      <c r="L119" s="160">
        <v>0</v>
      </c>
      <c r="M119" s="160">
        <f>G119*(1+L119/100)</f>
        <v>0</v>
      </c>
      <c r="N119" s="150">
        <v>8.1600000000000006E-3</v>
      </c>
      <c r="O119" s="150">
        <f>ROUND(E119*N119,5)</f>
        <v>0.22847999999999999</v>
      </c>
      <c r="P119" s="150">
        <v>0</v>
      </c>
      <c r="Q119" s="150">
        <f>ROUND(E119*P119,5)</f>
        <v>0</v>
      </c>
      <c r="R119" s="150"/>
      <c r="S119" s="150"/>
      <c r="T119" s="151">
        <v>0.18</v>
      </c>
      <c r="U119" s="150">
        <f>ROUND(E119*T119,2)</f>
        <v>5.04</v>
      </c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 t="s">
        <v>131</v>
      </c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</row>
    <row r="120" spans="1:60" outlineLevel="1" x14ac:dyDescent="0.2">
      <c r="A120" s="143"/>
      <c r="B120" s="143"/>
      <c r="C120" s="182" t="s">
        <v>132</v>
      </c>
      <c r="D120" s="152"/>
      <c r="E120" s="157">
        <v>28</v>
      </c>
      <c r="F120" s="160"/>
      <c r="G120" s="160"/>
      <c r="H120" s="160"/>
      <c r="I120" s="160"/>
      <c r="J120" s="160"/>
      <c r="K120" s="160"/>
      <c r="L120" s="160"/>
      <c r="M120" s="160"/>
      <c r="N120" s="150"/>
      <c r="O120" s="150"/>
      <c r="P120" s="150"/>
      <c r="Q120" s="150"/>
      <c r="R120" s="150"/>
      <c r="S120" s="150"/>
      <c r="T120" s="151"/>
      <c r="U120" s="150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 t="s">
        <v>133</v>
      </c>
      <c r="AF120" s="142">
        <v>0</v>
      </c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</row>
    <row r="121" spans="1:60" ht="33.75" outlineLevel="1" x14ac:dyDescent="0.2">
      <c r="A121" s="143">
        <v>50</v>
      </c>
      <c r="B121" s="143" t="s">
        <v>278</v>
      </c>
      <c r="C121" s="181" t="s">
        <v>279</v>
      </c>
      <c r="D121" s="149" t="s">
        <v>130</v>
      </c>
      <c r="E121" s="156">
        <v>94.375</v>
      </c>
      <c r="F121" s="159">
        <f>H121+J121</f>
        <v>0</v>
      </c>
      <c r="G121" s="160">
        <f>ROUND(E121*F121,2)</f>
        <v>0</v>
      </c>
      <c r="H121" s="160"/>
      <c r="I121" s="160">
        <f>ROUND(E121*H121,2)</f>
        <v>0</v>
      </c>
      <c r="J121" s="160"/>
      <c r="K121" s="160">
        <f>ROUND(E121*J121,2)</f>
        <v>0</v>
      </c>
      <c r="L121" s="160">
        <v>0</v>
      </c>
      <c r="M121" s="160">
        <f>G121*(1+L121/100)</f>
        <v>0</v>
      </c>
      <c r="N121" s="150">
        <v>1.6299999999999999E-3</v>
      </c>
      <c r="O121" s="150">
        <f>ROUND(E121*N121,5)</f>
        <v>0.15382999999999999</v>
      </c>
      <c r="P121" s="150">
        <v>0</v>
      </c>
      <c r="Q121" s="150">
        <f>ROUND(E121*P121,5)</f>
        <v>0</v>
      </c>
      <c r="R121" s="150"/>
      <c r="S121" s="150"/>
      <c r="T121" s="151">
        <v>7.0000000000000007E-2</v>
      </c>
      <c r="U121" s="150">
        <f>ROUND(E121*T121,2)</f>
        <v>6.61</v>
      </c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 t="s">
        <v>131</v>
      </c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</row>
    <row r="122" spans="1:60" outlineLevel="1" x14ac:dyDescent="0.2">
      <c r="A122" s="143"/>
      <c r="B122" s="143"/>
      <c r="C122" s="182" t="s">
        <v>272</v>
      </c>
      <c r="D122" s="152"/>
      <c r="E122" s="157">
        <v>94.375</v>
      </c>
      <c r="F122" s="160"/>
      <c r="G122" s="160"/>
      <c r="H122" s="160"/>
      <c r="I122" s="160"/>
      <c r="J122" s="160"/>
      <c r="K122" s="160"/>
      <c r="L122" s="160"/>
      <c r="M122" s="160"/>
      <c r="N122" s="150"/>
      <c r="O122" s="150"/>
      <c r="P122" s="150"/>
      <c r="Q122" s="150"/>
      <c r="R122" s="150"/>
      <c r="S122" s="150"/>
      <c r="T122" s="151"/>
      <c r="U122" s="150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 t="s">
        <v>133</v>
      </c>
      <c r="AF122" s="142">
        <v>0</v>
      </c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</row>
    <row r="123" spans="1:60" x14ac:dyDescent="0.2">
      <c r="A123" s="144" t="s">
        <v>126</v>
      </c>
      <c r="B123" s="144" t="s">
        <v>85</v>
      </c>
      <c r="C123" s="183" t="s">
        <v>86</v>
      </c>
      <c r="D123" s="153"/>
      <c r="E123" s="158"/>
      <c r="F123" s="161"/>
      <c r="G123" s="161">
        <f>SUMIF(AE124:AE124,"&lt;&gt;NOR",G124:G124)</f>
        <v>0</v>
      </c>
      <c r="H123" s="161"/>
      <c r="I123" s="161">
        <f>SUM(I124:I124)</f>
        <v>0</v>
      </c>
      <c r="J123" s="161"/>
      <c r="K123" s="161">
        <f>SUM(K124:K124)</f>
        <v>0</v>
      </c>
      <c r="L123" s="161"/>
      <c r="M123" s="161">
        <f>SUM(M124:M124)</f>
        <v>0</v>
      </c>
      <c r="N123" s="154"/>
      <c r="O123" s="154">
        <f>SUM(O124:O124)</f>
        <v>0</v>
      </c>
      <c r="P123" s="154"/>
      <c r="Q123" s="154">
        <f>SUM(Q124:Q124)</f>
        <v>0</v>
      </c>
      <c r="R123" s="154"/>
      <c r="S123" s="154"/>
      <c r="T123" s="155"/>
      <c r="U123" s="154">
        <f>SUM(U124:U124)</f>
        <v>0</v>
      </c>
      <c r="AE123" t="s">
        <v>127</v>
      </c>
    </row>
    <row r="124" spans="1:60" outlineLevel="1" x14ac:dyDescent="0.2">
      <c r="A124" s="143">
        <v>51</v>
      </c>
      <c r="B124" s="143" t="s">
        <v>280</v>
      </c>
      <c r="C124" s="181" t="s">
        <v>281</v>
      </c>
      <c r="D124" s="149" t="s">
        <v>282</v>
      </c>
      <c r="E124" s="156">
        <v>1</v>
      </c>
      <c r="F124" s="159">
        <f>H124+J124</f>
        <v>0</v>
      </c>
      <c r="G124" s="160">
        <f>ROUND(E124*F124,2)</f>
        <v>0</v>
      </c>
      <c r="H124" s="160"/>
      <c r="I124" s="160">
        <f>ROUND(E124*H124,2)</f>
        <v>0</v>
      </c>
      <c r="J124" s="160"/>
      <c r="K124" s="160">
        <f>ROUND(E124*J124,2)</f>
        <v>0</v>
      </c>
      <c r="L124" s="160">
        <v>0</v>
      </c>
      <c r="M124" s="160">
        <f>G124*(1+L124/100)</f>
        <v>0</v>
      </c>
      <c r="N124" s="150">
        <v>0</v>
      </c>
      <c r="O124" s="150">
        <f>ROUND(E124*N124,5)</f>
        <v>0</v>
      </c>
      <c r="P124" s="150">
        <v>0</v>
      </c>
      <c r="Q124" s="150">
        <f>ROUND(E124*P124,5)</f>
        <v>0</v>
      </c>
      <c r="R124" s="150"/>
      <c r="S124" s="150"/>
      <c r="T124" s="151">
        <v>0</v>
      </c>
      <c r="U124" s="150">
        <f>ROUND(E124*T124,2)</f>
        <v>0</v>
      </c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 t="s">
        <v>131</v>
      </c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</row>
    <row r="125" spans="1:60" x14ac:dyDescent="0.2">
      <c r="A125" s="144" t="s">
        <v>126</v>
      </c>
      <c r="B125" s="144" t="s">
        <v>87</v>
      </c>
      <c r="C125" s="183" t="s">
        <v>88</v>
      </c>
      <c r="D125" s="153"/>
      <c r="E125" s="158"/>
      <c r="F125" s="161"/>
      <c r="G125" s="161">
        <f>SUMIF(AE126:AE127,"&lt;&gt;NOR",G126:G127)</f>
        <v>0</v>
      </c>
      <c r="H125" s="161"/>
      <c r="I125" s="161">
        <f>SUM(I126:I127)</f>
        <v>0</v>
      </c>
      <c r="J125" s="161"/>
      <c r="K125" s="161">
        <f>SUM(K126:K127)</f>
        <v>0</v>
      </c>
      <c r="L125" s="161"/>
      <c r="M125" s="161">
        <f>SUM(M126:M127)</f>
        <v>0</v>
      </c>
      <c r="N125" s="154"/>
      <c r="O125" s="154">
        <f>SUM(O126:O127)</f>
        <v>3.0890000000000001E-2</v>
      </c>
      <c r="P125" s="154"/>
      <c r="Q125" s="154">
        <f>SUM(Q126:Q127)</f>
        <v>0</v>
      </c>
      <c r="R125" s="154"/>
      <c r="S125" s="154"/>
      <c r="T125" s="155"/>
      <c r="U125" s="154">
        <f>SUM(U126:U127)</f>
        <v>11.27</v>
      </c>
      <c r="AE125" t="s">
        <v>127</v>
      </c>
    </row>
    <row r="126" spans="1:60" ht="22.5" outlineLevel="1" x14ac:dyDescent="0.2">
      <c r="A126" s="143">
        <v>52</v>
      </c>
      <c r="B126" s="143" t="s">
        <v>283</v>
      </c>
      <c r="C126" s="181" t="s">
        <v>284</v>
      </c>
      <c r="D126" s="149" t="s">
        <v>193</v>
      </c>
      <c r="E126" s="156">
        <v>14.5</v>
      </c>
      <c r="F126" s="159">
        <f>H126+J126</f>
        <v>0</v>
      </c>
      <c r="G126" s="160">
        <f>ROUND(E126*F126,2)</f>
        <v>0</v>
      </c>
      <c r="H126" s="160"/>
      <c r="I126" s="160">
        <f>ROUND(E126*H126,2)</f>
        <v>0</v>
      </c>
      <c r="J126" s="160"/>
      <c r="K126" s="160">
        <f>ROUND(E126*J126,2)</f>
        <v>0</v>
      </c>
      <c r="L126" s="160">
        <v>0</v>
      </c>
      <c r="M126" s="160">
        <f>G126*(1+L126/100)</f>
        <v>0</v>
      </c>
      <c r="N126" s="150">
        <v>2.1299999999999999E-3</v>
      </c>
      <c r="O126" s="150">
        <f>ROUND(E126*N126,5)</f>
        <v>3.0890000000000001E-2</v>
      </c>
      <c r="P126" s="150">
        <v>0</v>
      </c>
      <c r="Q126" s="150">
        <f>ROUND(E126*P126,5)</f>
        <v>0</v>
      </c>
      <c r="R126" s="150"/>
      <c r="S126" s="150"/>
      <c r="T126" s="151">
        <v>0.77739999999999998</v>
      </c>
      <c r="U126" s="150">
        <f>ROUND(E126*T126,2)</f>
        <v>11.27</v>
      </c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 t="s">
        <v>131</v>
      </c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</row>
    <row r="127" spans="1:60" outlineLevel="1" x14ac:dyDescent="0.2">
      <c r="A127" s="143"/>
      <c r="B127" s="143"/>
      <c r="C127" s="182" t="s">
        <v>285</v>
      </c>
      <c r="D127" s="152"/>
      <c r="E127" s="157">
        <v>14.5</v>
      </c>
      <c r="F127" s="160"/>
      <c r="G127" s="160"/>
      <c r="H127" s="160"/>
      <c r="I127" s="160"/>
      <c r="J127" s="160"/>
      <c r="K127" s="160"/>
      <c r="L127" s="160"/>
      <c r="M127" s="160"/>
      <c r="N127" s="150"/>
      <c r="O127" s="150"/>
      <c r="P127" s="150"/>
      <c r="Q127" s="150"/>
      <c r="R127" s="150"/>
      <c r="S127" s="150"/>
      <c r="T127" s="151"/>
      <c r="U127" s="150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 t="s">
        <v>133</v>
      </c>
      <c r="AF127" s="142">
        <v>0</v>
      </c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</row>
    <row r="128" spans="1:60" x14ac:dyDescent="0.2">
      <c r="A128" s="144" t="s">
        <v>126</v>
      </c>
      <c r="B128" s="144" t="s">
        <v>89</v>
      </c>
      <c r="C128" s="183" t="s">
        <v>90</v>
      </c>
      <c r="D128" s="153"/>
      <c r="E128" s="158"/>
      <c r="F128" s="161"/>
      <c r="G128" s="161">
        <f>SUMIF(AE129:AE147,"&lt;&gt;NOR",G129:G147)</f>
        <v>0</v>
      </c>
      <c r="H128" s="161"/>
      <c r="I128" s="161">
        <f>SUM(I129:I147)</f>
        <v>0</v>
      </c>
      <c r="J128" s="161"/>
      <c r="K128" s="161">
        <f>SUM(K129:K147)</f>
        <v>0</v>
      </c>
      <c r="L128" s="161"/>
      <c r="M128" s="161">
        <f>SUM(M129:M147)</f>
        <v>0</v>
      </c>
      <c r="N128" s="154"/>
      <c r="O128" s="154">
        <f>SUM(O129:O147)</f>
        <v>6.5900000000000004E-3</v>
      </c>
      <c r="P128" s="154"/>
      <c r="Q128" s="154">
        <f>SUM(Q129:Q147)</f>
        <v>0.23052</v>
      </c>
      <c r="R128" s="154"/>
      <c r="S128" s="154"/>
      <c r="T128" s="155"/>
      <c r="U128" s="154">
        <f>SUM(U129:U147)</f>
        <v>16.93</v>
      </c>
      <c r="AE128" t="s">
        <v>127</v>
      </c>
    </row>
    <row r="129" spans="1:60" outlineLevel="1" x14ac:dyDescent="0.2">
      <c r="A129" s="143">
        <v>53</v>
      </c>
      <c r="B129" s="143" t="s">
        <v>286</v>
      </c>
      <c r="C129" s="181" t="s">
        <v>287</v>
      </c>
      <c r="D129" s="149" t="s">
        <v>130</v>
      </c>
      <c r="E129" s="156">
        <v>13.6</v>
      </c>
      <c r="F129" s="159">
        <f>H129+J129</f>
        <v>0</v>
      </c>
      <c r="G129" s="160">
        <f>ROUND(E129*F129,2)</f>
        <v>0</v>
      </c>
      <c r="H129" s="160"/>
      <c r="I129" s="160">
        <f>ROUND(E129*H129,2)</f>
        <v>0</v>
      </c>
      <c r="J129" s="160"/>
      <c r="K129" s="160">
        <f>ROUND(E129*J129,2)</f>
        <v>0</v>
      </c>
      <c r="L129" s="160">
        <v>0</v>
      </c>
      <c r="M129" s="160">
        <f>G129*(1+L129/100)</f>
        <v>0</v>
      </c>
      <c r="N129" s="150">
        <v>0</v>
      </c>
      <c r="O129" s="150">
        <f>ROUND(E129*N129,5)</f>
        <v>0</v>
      </c>
      <c r="P129" s="150">
        <v>1.695E-2</v>
      </c>
      <c r="Q129" s="150">
        <f>ROUND(E129*P129,5)</f>
        <v>0.23052</v>
      </c>
      <c r="R129" s="150"/>
      <c r="S129" s="150"/>
      <c r="T129" s="151">
        <v>0.16400000000000001</v>
      </c>
      <c r="U129" s="150">
        <f>ROUND(E129*T129,2)</f>
        <v>2.23</v>
      </c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 t="s">
        <v>131</v>
      </c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</row>
    <row r="130" spans="1:60" outlineLevel="1" x14ac:dyDescent="0.2">
      <c r="A130" s="143"/>
      <c r="B130" s="143"/>
      <c r="C130" s="182" t="s">
        <v>288</v>
      </c>
      <c r="D130" s="152"/>
      <c r="E130" s="157">
        <v>13.6</v>
      </c>
      <c r="F130" s="160"/>
      <c r="G130" s="160"/>
      <c r="H130" s="160"/>
      <c r="I130" s="160"/>
      <c r="J130" s="160"/>
      <c r="K130" s="160"/>
      <c r="L130" s="160"/>
      <c r="M130" s="160"/>
      <c r="N130" s="150"/>
      <c r="O130" s="150"/>
      <c r="P130" s="150"/>
      <c r="Q130" s="150"/>
      <c r="R130" s="150"/>
      <c r="S130" s="150"/>
      <c r="T130" s="151"/>
      <c r="U130" s="150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 t="s">
        <v>133</v>
      </c>
      <c r="AF130" s="142">
        <v>0</v>
      </c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</row>
    <row r="131" spans="1:60" outlineLevel="1" x14ac:dyDescent="0.2">
      <c r="A131" s="143">
        <v>54</v>
      </c>
      <c r="B131" s="143" t="s">
        <v>289</v>
      </c>
      <c r="C131" s="181" t="s">
        <v>290</v>
      </c>
      <c r="D131" s="149" t="s">
        <v>162</v>
      </c>
      <c r="E131" s="156">
        <v>8</v>
      </c>
      <c r="F131" s="159">
        <f>H131+J131</f>
        <v>0</v>
      </c>
      <c r="G131" s="160">
        <f>ROUND(E131*F131,2)</f>
        <v>0</v>
      </c>
      <c r="H131" s="160"/>
      <c r="I131" s="160">
        <f>ROUND(E131*H131,2)</f>
        <v>0</v>
      </c>
      <c r="J131" s="160"/>
      <c r="K131" s="160">
        <f>ROUND(E131*J131,2)</f>
        <v>0</v>
      </c>
      <c r="L131" s="160">
        <v>0</v>
      </c>
      <c r="M131" s="160">
        <f>G131*(1+L131/100)</f>
        <v>0</v>
      </c>
      <c r="N131" s="150">
        <v>0</v>
      </c>
      <c r="O131" s="150">
        <f>ROUND(E131*N131,5)</f>
        <v>0</v>
      </c>
      <c r="P131" s="150">
        <v>0</v>
      </c>
      <c r="Q131" s="150">
        <f>ROUND(E131*P131,5)</f>
        <v>0</v>
      </c>
      <c r="R131" s="150"/>
      <c r="S131" s="150"/>
      <c r="T131" s="151">
        <v>0</v>
      </c>
      <c r="U131" s="150">
        <f>ROUND(E131*T131,2)</f>
        <v>0</v>
      </c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 t="s">
        <v>131</v>
      </c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</row>
    <row r="132" spans="1:60" outlineLevel="1" x14ac:dyDescent="0.2">
      <c r="A132" s="143"/>
      <c r="B132" s="143"/>
      <c r="C132" s="182" t="s">
        <v>235</v>
      </c>
      <c r="D132" s="152"/>
      <c r="E132" s="157">
        <v>8</v>
      </c>
      <c r="F132" s="160"/>
      <c r="G132" s="160"/>
      <c r="H132" s="160"/>
      <c r="I132" s="160"/>
      <c r="J132" s="160"/>
      <c r="K132" s="160"/>
      <c r="L132" s="160"/>
      <c r="M132" s="160"/>
      <c r="N132" s="150"/>
      <c r="O132" s="150"/>
      <c r="P132" s="150"/>
      <c r="Q132" s="150"/>
      <c r="R132" s="150"/>
      <c r="S132" s="150"/>
      <c r="T132" s="151"/>
      <c r="U132" s="150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 t="s">
        <v>133</v>
      </c>
      <c r="AF132" s="142">
        <v>0</v>
      </c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</row>
    <row r="133" spans="1:60" outlineLevel="1" x14ac:dyDescent="0.2">
      <c r="A133" s="143">
        <v>55</v>
      </c>
      <c r="B133" s="143" t="s">
        <v>291</v>
      </c>
      <c r="C133" s="181" t="s">
        <v>292</v>
      </c>
      <c r="D133" s="149" t="s">
        <v>162</v>
      </c>
      <c r="E133" s="156">
        <v>2</v>
      </c>
      <c r="F133" s="159">
        <f>H133+J133</f>
        <v>0</v>
      </c>
      <c r="G133" s="160">
        <f>ROUND(E133*F133,2)</f>
        <v>0</v>
      </c>
      <c r="H133" s="160"/>
      <c r="I133" s="160">
        <f>ROUND(E133*H133,2)</f>
        <v>0</v>
      </c>
      <c r="J133" s="160"/>
      <c r="K133" s="160">
        <f>ROUND(E133*J133,2)</f>
        <v>0</v>
      </c>
      <c r="L133" s="160">
        <v>0</v>
      </c>
      <c r="M133" s="160">
        <f>G133*(1+L133/100)</f>
        <v>0</v>
      </c>
      <c r="N133" s="150">
        <v>0</v>
      </c>
      <c r="O133" s="150">
        <f>ROUND(E133*N133,5)</f>
        <v>0</v>
      </c>
      <c r="P133" s="150">
        <v>0</v>
      </c>
      <c r="Q133" s="150">
        <f>ROUND(E133*P133,5)</f>
        <v>0</v>
      </c>
      <c r="R133" s="150"/>
      <c r="S133" s="150"/>
      <c r="T133" s="151">
        <v>0</v>
      </c>
      <c r="U133" s="150">
        <f>ROUND(E133*T133,2)</f>
        <v>0</v>
      </c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 t="s">
        <v>131</v>
      </c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</row>
    <row r="134" spans="1:60" outlineLevel="1" x14ac:dyDescent="0.2">
      <c r="A134" s="143">
        <v>56</v>
      </c>
      <c r="B134" s="143" t="s">
        <v>293</v>
      </c>
      <c r="C134" s="181" t="s">
        <v>294</v>
      </c>
      <c r="D134" s="149" t="s">
        <v>162</v>
      </c>
      <c r="E134" s="156">
        <v>1</v>
      </c>
      <c r="F134" s="159">
        <f>H134+J134</f>
        <v>0</v>
      </c>
      <c r="G134" s="160">
        <f>ROUND(E134*F134,2)</f>
        <v>0</v>
      </c>
      <c r="H134" s="160"/>
      <c r="I134" s="160">
        <f>ROUND(E134*H134,2)</f>
        <v>0</v>
      </c>
      <c r="J134" s="160"/>
      <c r="K134" s="160">
        <f>ROUND(E134*J134,2)</f>
        <v>0</v>
      </c>
      <c r="L134" s="160">
        <v>0</v>
      </c>
      <c r="M134" s="160">
        <f>G134*(1+L134/100)</f>
        <v>0</v>
      </c>
      <c r="N134" s="150">
        <v>0</v>
      </c>
      <c r="O134" s="150">
        <f>ROUND(E134*N134,5)</f>
        <v>0</v>
      </c>
      <c r="P134" s="150">
        <v>0</v>
      </c>
      <c r="Q134" s="150">
        <f>ROUND(E134*P134,5)</f>
        <v>0</v>
      </c>
      <c r="R134" s="150"/>
      <c r="S134" s="150"/>
      <c r="T134" s="151">
        <v>0</v>
      </c>
      <c r="U134" s="150">
        <f>ROUND(E134*T134,2)</f>
        <v>0</v>
      </c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 t="s">
        <v>131</v>
      </c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</row>
    <row r="135" spans="1:60" outlineLevel="1" x14ac:dyDescent="0.2">
      <c r="A135" s="143">
        <v>57</v>
      </c>
      <c r="B135" s="143" t="s">
        <v>295</v>
      </c>
      <c r="C135" s="181" t="s">
        <v>296</v>
      </c>
      <c r="D135" s="149" t="s">
        <v>162</v>
      </c>
      <c r="E135" s="156">
        <v>1</v>
      </c>
      <c r="F135" s="159">
        <f>H135+J135</f>
        <v>0</v>
      </c>
      <c r="G135" s="160">
        <f>ROUND(E135*F135,2)</f>
        <v>0</v>
      </c>
      <c r="H135" s="160"/>
      <c r="I135" s="160">
        <f>ROUND(E135*H135,2)</f>
        <v>0</v>
      </c>
      <c r="J135" s="160"/>
      <c r="K135" s="160">
        <f>ROUND(E135*J135,2)</f>
        <v>0</v>
      </c>
      <c r="L135" s="160">
        <v>0</v>
      </c>
      <c r="M135" s="160">
        <f>G135*(1+L135/100)</f>
        <v>0</v>
      </c>
      <c r="N135" s="150">
        <v>0</v>
      </c>
      <c r="O135" s="150">
        <f>ROUND(E135*N135,5)</f>
        <v>0</v>
      </c>
      <c r="P135" s="150">
        <v>0</v>
      </c>
      <c r="Q135" s="150">
        <f>ROUND(E135*P135,5)</f>
        <v>0</v>
      </c>
      <c r="R135" s="150"/>
      <c r="S135" s="150"/>
      <c r="T135" s="151">
        <v>0</v>
      </c>
      <c r="U135" s="150">
        <f>ROUND(E135*T135,2)</f>
        <v>0</v>
      </c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 t="s">
        <v>131</v>
      </c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</row>
    <row r="136" spans="1:60" outlineLevel="1" x14ac:dyDescent="0.2">
      <c r="A136" s="143">
        <v>58</v>
      </c>
      <c r="B136" s="143" t="s">
        <v>297</v>
      </c>
      <c r="C136" s="181" t="s">
        <v>298</v>
      </c>
      <c r="D136" s="149" t="s">
        <v>162</v>
      </c>
      <c r="E136" s="156">
        <v>3</v>
      </c>
      <c r="F136" s="159">
        <f>H136+J136</f>
        <v>0</v>
      </c>
      <c r="G136" s="160">
        <f>ROUND(E136*F136,2)</f>
        <v>0</v>
      </c>
      <c r="H136" s="160"/>
      <c r="I136" s="160">
        <f>ROUND(E136*H136,2)</f>
        <v>0</v>
      </c>
      <c r="J136" s="160"/>
      <c r="K136" s="160">
        <f>ROUND(E136*J136,2)</f>
        <v>0</v>
      </c>
      <c r="L136" s="160">
        <v>0</v>
      </c>
      <c r="M136" s="160">
        <f>G136*(1+L136/100)</f>
        <v>0</v>
      </c>
      <c r="N136" s="150">
        <v>0</v>
      </c>
      <c r="O136" s="150">
        <f>ROUND(E136*N136,5)</f>
        <v>0</v>
      </c>
      <c r="P136" s="150">
        <v>0</v>
      </c>
      <c r="Q136" s="150">
        <f>ROUND(E136*P136,5)</f>
        <v>0</v>
      </c>
      <c r="R136" s="150"/>
      <c r="S136" s="150"/>
      <c r="T136" s="151">
        <v>0</v>
      </c>
      <c r="U136" s="150">
        <f>ROUND(E136*T136,2)</f>
        <v>0</v>
      </c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 t="s">
        <v>131</v>
      </c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</row>
    <row r="137" spans="1:60" outlineLevel="1" x14ac:dyDescent="0.2">
      <c r="A137" s="143">
        <v>59</v>
      </c>
      <c r="B137" s="143" t="s">
        <v>299</v>
      </c>
      <c r="C137" s="181" t="s">
        <v>300</v>
      </c>
      <c r="D137" s="149" t="s">
        <v>130</v>
      </c>
      <c r="E137" s="156">
        <v>8.25</v>
      </c>
      <c r="F137" s="159">
        <f>H137+J137</f>
        <v>0</v>
      </c>
      <c r="G137" s="160">
        <f>ROUND(E137*F137,2)</f>
        <v>0</v>
      </c>
      <c r="H137" s="160"/>
      <c r="I137" s="160">
        <f>ROUND(E137*H137,2)</f>
        <v>0</v>
      </c>
      <c r="J137" s="160"/>
      <c r="K137" s="160">
        <f>ROUND(E137*J137,2)</f>
        <v>0</v>
      </c>
      <c r="L137" s="160">
        <v>0</v>
      </c>
      <c r="M137" s="160">
        <f>G137*(1+L137/100)</f>
        <v>0</v>
      </c>
      <c r="N137" s="150">
        <v>0</v>
      </c>
      <c r="O137" s="150">
        <f>ROUND(E137*N137,5)</f>
        <v>0</v>
      </c>
      <c r="P137" s="150">
        <v>0</v>
      </c>
      <c r="Q137" s="150">
        <f>ROUND(E137*P137,5)</f>
        <v>0</v>
      </c>
      <c r="R137" s="150"/>
      <c r="S137" s="150"/>
      <c r="T137" s="151">
        <v>0</v>
      </c>
      <c r="U137" s="150">
        <f>ROUND(E137*T137,2)</f>
        <v>0</v>
      </c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 t="s">
        <v>131</v>
      </c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</row>
    <row r="138" spans="1:60" outlineLevel="1" x14ac:dyDescent="0.2">
      <c r="A138" s="143"/>
      <c r="B138" s="143"/>
      <c r="C138" s="182" t="s">
        <v>301</v>
      </c>
      <c r="D138" s="152"/>
      <c r="E138" s="157">
        <v>3.63</v>
      </c>
      <c r="F138" s="160"/>
      <c r="G138" s="160"/>
      <c r="H138" s="160"/>
      <c r="I138" s="160"/>
      <c r="J138" s="160"/>
      <c r="K138" s="160"/>
      <c r="L138" s="160"/>
      <c r="M138" s="160"/>
      <c r="N138" s="150"/>
      <c r="O138" s="150"/>
      <c r="P138" s="150"/>
      <c r="Q138" s="150"/>
      <c r="R138" s="150"/>
      <c r="S138" s="150"/>
      <c r="T138" s="151"/>
      <c r="U138" s="150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 t="s">
        <v>133</v>
      </c>
      <c r="AF138" s="142">
        <v>0</v>
      </c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</row>
    <row r="139" spans="1:60" outlineLevel="1" x14ac:dyDescent="0.2">
      <c r="A139" s="143"/>
      <c r="B139" s="143"/>
      <c r="C139" s="182" t="s">
        <v>302</v>
      </c>
      <c r="D139" s="152"/>
      <c r="E139" s="157">
        <v>4.62</v>
      </c>
      <c r="F139" s="160"/>
      <c r="G139" s="160"/>
      <c r="H139" s="160"/>
      <c r="I139" s="160"/>
      <c r="J139" s="160"/>
      <c r="K139" s="160"/>
      <c r="L139" s="160"/>
      <c r="M139" s="160"/>
      <c r="N139" s="150"/>
      <c r="O139" s="150"/>
      <c r="P139" s="150"/>
      <c r="Q139" s="150"/>
      <c r="R139" s="150"/>
      <c r="S139" s="150"/>
      <c r="T139" s="151"/>
      <c r="U139" s="150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 t="s">
        <v>133</v>
      </c>
      <c r="AF139" s="142">
        <v>0</v>
      </c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</row>
    <row r="140" spans="1:60" outlineLevel="1" x14ac:dyDescent="0.2">
      <c r="A140" s="143">
        <v>60</v>
      </c>
      <c r="B140" s="143" t="s">
        <v>303</v>
      </c>
      <c r="C140" s="181" t="s">
        <v>304</v>
      </c>
      <c r="D140" s="149" t="s">
        <v>130</v>
      </c>
      <c r="E140" s="156">
        <v>8.25</v>
      </c>
      <c r="F140" s="159">
        <f>H140+J140</f>
        <v>0</v>
      </c>
      <c r="G140" s="160">
        <f>ROUND(E140*F140,2)</f>
        <v>0</v>
      </c>
      <c r="H140" s="160"/>
      <c r="I140" s="160">
        <f>ROUND(E140*H140,2)</f>
        <v>0</v>
      </c>
      <c r="J140" s="160"/>
      <c r="K140" s="160">
        <f>ROUND(E140*J140,2)</f>
        <v>0</v>
      </c>
      <c r="L140" s="160">
        <v>0</v>
      </c>
      <c r="M140" s="160">
        <f>G140*(1+L140/100)</f>
        <v>0</v>
      </c>
      <c r="N140" s="150">
        <v>0</v>
      </c>
      <c r="O140" s="150">
        <f>ROUND(E140*N140,5)</f>
        <v>0</v>
      </c>
      <c r="P140" s="150">
        <v>0</v>
      </c>
      <c r="Q140" s="150">
        <f>ROUND(E140*P140,5)</f>
        <v>0</v>
      </c>
      <c r="R140" s="150"/>
      <c r="S140" s="150"/>
      <c r="T140" s="151">
        <v>0</v>
      </c>
      <c r="U140" s="150">
        <f>ROUND(E140*T140,2)</f>
        <v>0</v>
      </c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 t="s">
        <v>131</v>
      </c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</row>
    <row r="141" spans="1:60" outlineLevel="1" x14ac:dyDescent="0.2">
      <c r="A141" s="143">
        <v>61</v>
      </c>
      <c r="B141" s="143" t="s">
        <v>305</v>
      </c>
      <c r="C141" s="181" t="s">
        <v>306</v>
      </c>
      <c r="D141" s="149" t="s">
        <v>130</v>
      </c>
      <c r="E141" s="156">
        <v>32.97</v>
      </c>
      <c r="F141" s="159">
        <f>H141+J141</f>
        <v>0</v>
      </c>
      <c r="G141" s="160">
        <f>ROUND(E141*F141,2)</f>
        <v>0</v>
      </c>
      <c r="H141" s="160"/>
      <c r="I141" s="160">
        <f>ROUND(E141*H141,2)</f>
        <v>0</v>
      </c>
      <c r="J141" s="160"/>
      <c r="K141" s="160">
        <f>ROUND(E141*J141,2)</f>
        <v>0</v>
      </c>
      <c r="L141" s="160">
        <v>0</v>
      </c>
      <c r="M141" s="160">
        <f>G141*(1+L141/100)</f>
        <v>0</v>
      </c>
      <c r="N141" s="150">
        <v>2.0000000000000001E-4</v>
      </c>
      <c r="O141" s="150">
        <f>ROUND(E141*N141,5)</f>
        <v>6.5900000000000004E-3</v>
      </c>
      <c r="P141" s="150">
        <v>0</v>
      </c>
      <c r="Q141" s="150">
        <f>ROUND(E141*P141,5)</f>
        <v>0</v>
      </c>
      <c r="R141" s="150"/>
      <c r="S141" s="150"/>
      <c r="T141" s="151">
        <v>0.44600000000000001</v>
      </c>
      <c r="U141" s="150">
        <f>ROUND(E141*T141,2)</f>
        <v>14.7</v>
      </c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 t="s">
        <v>131</v>
      </c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</row>
    <row r="142" spans="1:60" ht="22.5" outlineLevel="1" x14ac:dyDescent="0.2">
      <c r="A142" s="143">
        <v>62</v>
      </c>
      <c r="B142" s="143" t="s">
        <v>307</v>
      </c>
      <c r="C142" s="181" t="s">
        <v>308</v>
      </c>
      <c r="D142" s="149" t="s">
        <v>130</v>
      </c>
      <c r="E142" s="156">
        <v>37.17</v>
      </c>
      <c r="F142" s="159">
        <f>H142+J142</f>
        <v>0</v>
      </c>
      <c r="G142" s="160">
        <f>ROUND(E142*F142,2)</f>
        <v>0</v>
      </c>
      <c r="H142" s="160"/>
      <c r="I142" s="160">
        <f>ROUND(E142*H142,2)</f>
        <v>0</v>
      </c>
      <c r="J142" s="160"/>
      <c r="K142" s="160">
        <f>ROUND(E142*J142,2)</f>
        <v>0</v>
      </c>
      <c r="L142" s="160">
        <v>0</v>
      </c>
      <c r="M142" s="160">
        <f>G142*(1+L142/100)</f>
        <v>0</v>
      </c>
      <c r="N142" s="150">
        <v>0</v>
      </c>
      <c r="O142" s="150">
        <f>ROUND(E142*N142,5)</f>
        <v>0</v>
      </c>
      <c r="P142" s="150">
        <v>0</v>
      </c>
      <c r="Q142" s="150">
        <f>ROUND(E142*P142,5)</f>
        <v>0</v>
      </c>
      <c r="R142" s="150"/>
      <c r="S142" s="150"/>
      <c r="T142" s="151">
        <v>0</v>
      </c>
      <c r="U142" s="150">
        <f>ROUND(E142*T142,2)</f>
        <v>0</v>
      </c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 t="s">
        <v>131</v>
      </c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</row>
    <row r="143" spans="1:60" outlineLevel="1" x14ac:dyDescent="0.2">
      <c r="A143" s="143"/>
      <c r="B143" s="143"/>
      <c r="C143" s="182" t="s">
        <v>309</v>
      </c>
      <c r="D143" s="152"/>
      <c r="E143" s="157">
        <v>19.53</v>
      </c>
      <c r="F143" s="160"/>
      <c r="G143" s="160"/>
      <c r="H143" s="160"/>
      <c r="I143" s="160"/>
      <c r="J143" s="160"/>
      <c r="K143" s="160"/>
      <c r="L143" s="160"/>
      <c r="M143" s="160"/>
      <c r="N143" s="150"/>
      <c r="O143" s="150"/>
      <c r="P143" s="150"/>
      <c r="Q143" s="150"/>
      <c r="R143" s="150"/>
      <c r="S143" s="150"/>
      <c r="T143" s="151"/>
      <c r="U143" s="150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 t="s">
        <v>133</v>
      </c>
      <c r="AF143" s="142">
        <v>0</v>
      </c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</row>
    <row r="144" spans="1:60" outlineLevel="1" x14ac:dyDescent="0.2">
      <c r="A144" s="143"/>
      <c r="B144" s="143"/>
      <c r="C144" s="182" t="s">
        <v>310</v>
      </c>
      <c r="D144" s="152"/>
      <c r="E144" s="157">
        <v>13.44</v>
      </c>
      <c r="F144" s="160"/>
      <c r="G144" s="160"/>
      <c r="H144" s="160"/>
      <c r="I144" s="160"/>
      <c r="J144" s="160"/>
      <c r="K144" s="160"/>
      <c r="L144" s="160"/>
      <c r="M144" s="160"/>
      <c r="N144" s="150"/>
      <c r="O144" s="150"/>
      <c r="P144" s="150"/>
      <c r="Q144" s="150"/>
      <c r="R144" s="150"/>
      <c r="S144" s="150"/>
      <c r="T144" s="151"/>
      <c r="U144" s="150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 t="s">
        <v>133</v>
      </c>
      <c r="AF144" s="142">
        <v>0</v>
      </c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</row>
    <row r="145" spans="1:60" outlineLevel="1" x14ac:dyDescent="0.2">
      <c r="A145" s="143"/>
      <c r="B145" s="143"/>
      <c r="C145" s="182" t="s">
        <v>311</v>
      </c>
      <c r="D145" s="152"/>
      <c r="E145" s="157">
        <v>4.2</v>
      </c>
      <c r="F145" s="160"/>
      <c r="G145" s="160"/>
      <c r="H145" s="160"/>
      <c r="I145" s="160"/>
      <c r="J145" s="160"/>
      <c r="K145" s="160"/>
      <c r="L145" s="160"/>
      <c r="M145" s="160"/>
      <c r="N145" s="150"/>
      <c r="O145" s="150"/>
      <c r="P145" s="150"/>
      <c r="Q145" s="150"/>
      <c r="R145" s="150"/>
      <c r="S145" s="150"/>
      <c r="T145" s="151"/>
      <c r="U145" s="150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 t="s">
        <v>133</v>
      </c>
      <c r="AF145" s="142">
        <v>0</v>
      </c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</row>
    <row r="146" spans="1:60" outlineLevel="1" x14ac:dyDescent="0.2">
      <c r="A146" s="143">
        <v>63</v>
      </c>
      <c r="B146" s="143" t="s">
        <v>312</v>
      </c>
      <c r="C146" s="181" t="s">
        <v>313</v>
      </c>
      <c r="D146" s="149" t="s">
        <v>314</v>
      </c>
      <c r="E146" s="156">
        <v>5.2</v>
      </c>
      <c r="F146" s="159">
        <f>H146+J146</f>
        <v>0</v>
      </c>
      <c r="G146" s="160">
        <f>ROUND(E146*F146,2)</f>
        <v>0</v>
      </c>
      <c r="H146" s="160"/>
      <c r="I146" s="160">
        <f>ROUND(E146*H146,2)</f>
        <v>0</v>
      </c>
      <c r="J146" s="160"/>
      <c r="K146" s="160">
        <f>ROUND(E146*J146,2)</f>
        <v>0</v>
      </c>
      <c r="L146" s="160">
        <v>0</v>
      </c>
      <c r="M146" s="160">
        <f>G146*(1+L146/100)</f>
        <v>0</v>
      </c>
      <c r="N146" s="150">
        <v>0</v>
      </c>
      <c r="O146" s="150">
        <f>ROUND(E146*N146,5)</f>
        <v>0</v>
      </c>
      <c r="P146" s="150">
        <v>0</v>
      </c>
      <c r="Q146" s="150">
        <f>ROUND(E146*P146,5)</f>
        <v>0</v>
      </c>
      <c r="R146" s="150"/>
      <c r="S146" s="150"/>
      <c r="T146" s="151">
        <v>0</v>
      </c>
      <c r="U146" s="150">
        <f>ROUND(E146*T146,2)</f>
        <v>0</v>
      </c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 t="s">
        <v>131</v>
      </c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</row>
    <row r="147" spans="1:60" outlineLevel="1" x14ac:dyDescent="0.2">
      <c r="A147" s="143"/>
      <c r="B147" s="143"/>
      <c r="C147" s="182" t="s">
        <v>315</v>
      </c>
      <c r="D147" s="152"/>
      <c r="E147" s="157">
        <v>5.2</v>
      </c>
      <c r="F147" s="160"/>
      <c r="G147" s="160"/>
      <c r="H147" s="160"/>
      <c r="I147" s="160"/>
      <c r="J147" s="160"/>
      <c r="K147" s="160"/>
      <c r="L147" s="160"/>
      <c r="M147" s="160"/>
      <c r="N147" s="150"/>
      <c r="O147" s="150"/>
      <c r="P147" s="150"/>
      <c r="Q147" s="150"/>
      <c r="R147" s="150"/>
      <c r="S147" s="150"/>
      <c r="T147" s="151"/>
      <c r="U147" s="150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 t="s">
        <v>133</v>
      </c>
      <c r="AF147" s="142">
        <v>0</v>
      </c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</row>
    <row r="148" spans="1:60" x14ac:dyDescent="0.2">
      <c r="A148" s="144" t="s">
        <v>126</v>
      </c>
      <c r="B148" s="144" t="s">
        <v>91</v>
      </c>
      <c r="C148" s="183" t="s">
        <v>92</v>
      </c>
      <c r="D148" s="153"/>
      <c r="E148" s="158"/>
      <c r="F148" s="161"/>
      <c r="G148" s="161">
        <f>SUMIF(AE149:AE157,"&lt;&gt;NOR",G149:G157)</f>
        <v>0</v>
      </c>
      <c r="H148" s="161"/>
      <c r="I148" s="161">
        <f>SUM(I149:I157)</f>
        <v>0</v>
      </c>
      <c r="J148" s="161"/>
      <c r="K148" s="161">
        <f>SUM(K149:K157)</f>
        <v>0</v>
      </c>
      <c r="L148" s="161"/>
      <c r="M148" s="161">
        <f>SUM(M149:M157)</f>
        <v>0</v>
      </c>
      <c r="N148" s="154"/>
      <c r="O148" s="154">
        <f>SUM(O149:O157)</f>
        <v>0.51051999999999997</v>
      </c>
      <c r="P148" s="154"/>
      <c r="Q148" s="154">
        <f>SUM(Q149:Q157)</f>
        <v>0</v>
      </c>
      <c r="R148" s="154"/>
      <c r="S148" s="154"/>
      <c r="T148" s="155"/>
      <c r="U148" s="154">
        <f>SUM(U149:U157)</f>
        <v>105.68</v>
      </c>
      <c r="AE148" t="s">
        <v>127</v>
      </c>
    </row>
    <row r="149" spans="1:60" outlineLevel="1" x14ac:dyDescent="0.2">
      <c r="A149" s="143">
        <v>64</v>
      </c>
      <c r="B149" s="143" t="s">
        <v>316</v>
      </c>
      <c r="C149" s="181" t="s">
        <v>317</v>
      </c>
      <c r="D149" s="149" t="s">
        <v>130</v>
      </c>
      <c r="E149" s="156">
        <v>95.234999999999999</v>
      </c>
      <c r="F149" s="159">
        <f>H149+J149</f>
        <v>0</v>
      </c>
      <c r="G149" s="160">
        <f>ROUND(E149*F149,2)</f>
        <v>0</v>
      </c>
      <c r="H149" s="160"/>
      <c r="I149" s="160">
        <f>ROUND(E149*H149,2)</f>
        <v>0</v>
      </c>
      <c r="J149" s="160"/>
      <c r="K149" s="160">
        <f>ROUND(E149*J149,2)</f>
        <v>0</v>
      </c>
      <c r="L149" s="160">
        <v>0</v>
      </c>
      <c r="M149" s="160">
        <f>G149*(1+L149/100)</f>
        <v>0</v>
      </c>
      <c r="N149" s="150">
        <v>2.1000000000000001E-4</v>
      </c>
      <c r="O149" s="150">
        <f>ROUND(E149*N149,5)</f>
        <v>0.02</v>
      </c>
      <c r="P149" s="150">
        <v>0</v>
      </c>
      <c r="Q149" s="150">
        <f>ROUND(E149*P149,5)</f>
        <v>0</v>
      </c>
      <c r="R149" s="150"/>
      <c r="S149" s="150"/>
      <c r="T149" s="151">
        <v>0.05</v>
      </c>
      <c r="U149" s="150">
        <f>ROUND(E149*T149,2)</f>
        <v>4.76</v>
      </c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 t="s">
        <v>131</v>
      </c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</row>
    <row r="150" spans="1:60" outlineLevel="1" x14ac:dyDescent="0.2">
      <c r="A150" s="143"/>
      <c r="B150" s="143"/>
      <c r="C150" s="182" t="s">
        <v>318</v>
      </c>
      <c r="D150" s="152"/>
      <c r="E150" s="157">
        <v>53</v>
      </c>
      <c r="F150" s="160"/>
      <c r="G150" s="160"/>
      <c r="H150" s="160"/>
      <c r="I150" s="160"/>
      <c r="J150" s="160"/>
      <c r="K150" s="160"/>
      <c r="L150" s="160"/>
      <c r="M150" s="160"/>
      <c r="N150" s="150"/>
      <c r="O150" s="150"/>
      <c r="P150" s="150"/>
      <c r="Q150" s="150"/>
      <c r="R150" s="150"/>
      <c r="S150" s="150"/>
      <c r="T150" s="151"/>
      <c r="U150" s="150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 t="s">
        <v>133</v>
      </c>
      <c r="AF150" s="142">
        <v>0</v>
      </c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</row>
    <row r="151" spans="1:60" outlineLevel="1" x14ac:dyDescent="0.2">
      <c r="A151" s="143"/>
      <c r="B151" s="143"/>
      <c r="C151" s="182" t="s">
        <v>319</v>
      </c>
      <c r="D151" s="152"/>
      <c r="E151" s="157">
        <v>42.234999999999999</v>
      </c>
      <c r="F151" s="160"/>
      <c r="G151" s="160"/>
      <c r="H151" s="160"/>
      <c r="I151" s="160"/>
      <c r="J151" s="160"/>
      <c r="K151" s="160"/>
      <c r="L151" s="160"/>
      <c r="M151" s="160"/>
      <c r="N151" s="150"/>
      <c r="O151" s="150"/>
      <c r="P151" s="150"/>
      <c r="Q151" s="150"/>
      <c r="R151" s="150"/>
      <c r="S151" s="150"/>
      <c r="T151" s="151"/>
      <c r="U151" s="150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 t="s">
        <v>133</v>
      </c>
      <c r="AF151" s="142">
        <v>0</v>
      </c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</row>
    <row r="152" spans="1:60" outlineLevel="1" x14ac:dyDescent="0.2">
      <c r="A152" s="143">
        <v>65</v>
      </c>
      <c r="B152" s="143" t="s">
        <v>320</v>
      </c>
      <c r="C152" s="181" t="s">
        <v>321</v>
      </c>
      <c r="D152" s="149" t="s">
        <v>130</v>
      </c>
      <c r="E152" s="156">
        <v>95.23</v>
      </c>
      <c r="F152" s="159">
        <f>H152+J152</f>
        <v>0</v>
      </c>
      <c r="G152" s="160">
        <f>ROUND(E152*F152,2)</f>
        <v>0</v>
      </c>
      <c r="H152" s="160"/>
      <c r="I152" s="160">
        <f>ROUND(E152*H152,2)</f>
        <v>0</v>
      </c>
      <c r="J152" s="160"/>
      <c r="K152" s="160">
        <f>ROUND(E152*J152,2)</f>
        <v>0</v>
      </c>
      <c r="L152" s="160">
        <v>0</v>
      </c>
      <c r="M152" s="160">
        <f>G152*(1+L152/100)</f>
        <v>0</v>
      </c>
      <c r="N152" s="150">
        <v>5.0400000000000002E-3</v>
      </c>
      <c r="O152" s="150">
        <f>ROUND(E152*N152,5)</f>
        <v>0.47996</v>
      </c>
      <c r="P152" s="150">
        <v>0</v>
      </c>
      <c r="Q152" s="150">
        <f>ROUND(E152*P152,5)</f>
        <v>0</v>
      </c>
      <c r="R152" s="150"/>
      <c r="S152" s="150"/>
      <c r="T152" s="151">
        <v>0.97799999999999998</v>
      </c>
      <c r="U152" s="150">
        <f>ROUND(E152*T152,2)</f>
        <v>93.13</v>
      </c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 t="s">
        <v>131</v>
      </c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</row>
    <row r="153" spans="1:60" outlineLevel="1" x14ac:dyDescent="0.2">
      <c r="A153" s="143">
        <v>66</v>
      </c>
      <c r="B153" s="143" t="s">
        <v>59</v>
      </c>
      <c r="C153" s="181" t="s">
        <v>322</v>
      </c>
      <c r="D153" s="149" t="s">
        <v>130</v>
      </c>
      <c r="E153" s="156">
        <v>107.753</v>
      </c>
      <c r="F153" s="159">
        <f>H153+J153</f>
        <v>0</v>
      </c>
      <c r="G153" s="160">
        <f>ROUND(E153*F153,2)</f>
        <v>0</v>
      </c>
      <c r="H153" s="160"/>
      <c r="I153" s="160">
        <f>ROUND(E153*H153,2)</f>
        <v>0</v>
      </c>
      <c r="J153" s="160"/>
      <c r="K153" s="160">
        <f>ROUND(E153*J153,2)</f>
        <v>0</v>
      </c>
      <c r="L153" s="160">
        <v>0</v>
      </c>
      <c r="M153" s="160">
        <f>G153*(1+L153/100)</f>
        <v>0</v>
      </c>
      <c r="N153" s="150">
        <v>0</v>
      </c>
      <c r="O153" s="150">
        <f>ROUND(E153*N153,5)</f>
        <v>0</v>
      </c>
      <c r="P153" s="150">
        <v>0</v>
      </c>
      <c r="Q153" s="150">
        <f>ROUND(E153*P153,5)</f>
        <v>0</v>
      </c>
      <c r="R153" s="150"/>
      <c r="S153" s="150"/>
      <c r="T153" s="151">
        <v>0</v>
      </c>
      <c r="U153" s="150">
        <f>ROUND(E153*T153,2)</f>
        <v>0</v>
      </c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 t="s">
        <v>131</v>
      </c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</row>
    <row r="154" spans="1:60" outlineLevel="1" x14ac:dyDescent="0.2">
      <c r="A154" s="143"/>
      <c r="B154" s="143"/>
      <c r="C154" s="182" t="s">
        <v>323</v>
      </c>
      <c r="D154" s="152"/>
      <c r="E154" s="157">
        <v>104.753</v>
      </c>
      <c r="F154" s="160"/>
      <c r="G154" s="160"/>
      <c r="H154" s="160"/>
      <c r="I154" s="160"/>
      <c r="J154" s="160"/>
      <c r="K154" s="160"/>
      <c r="L154" s="160"/>
      <c r="M154" s="160"/>
      <c r="N154" s="150"/>
      <c r="O154" s="150"/>
      <c r="P154" s="150"/>
      <c r="Q154" s="150"/>
      <c r="R154" s="150"/>
      <c r="S154" s="150"/>
      <c r="T154" s="151"/>
      <c r="U154" s="150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 t="s">
        <v>133</v>
      </c>
      <c r="AF154" s="142">
        <v>0</v>
      </c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</row>
    <row r="155" spans="1:60" outlineLevel="1" x14ac:dyDescent="0.2">
      <c r="A155" s="143"/>
      <c r="B155" s="143"/>
      <c r="C155" s="182" t="s">
        <v>324</v>
      </c>
      <c r="D155" s="152"/>
      <c r="E155" s="157">
        <v>3</v>
      </c>
      <c r="F155" s="160"/>
      <c r="G155" s="160"/>
      <c r="H155" s="160"/>
      <c r="I155" s="160"/>
      <c r="J155" s="160"/>
      <c r="K155" s="160"/>
      <c r="L155" s="160"/>
      <c r="M155" s="160"/>
      <c r="N155" s="150"/>
      <c r="O155" s="150"/>
      <c r="P155" s="150"/>
      <c r="Q155" s="150"/>
      <c r="R155" s="150"/>
      <c r="S155" s="150"/>
      <c r="T155" s="151"/>
      <c r="U155" s="150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 t="s">
        <v>133</v>
      </c>
      <c r="AF155" s="142">
        <v>0</v>
      </c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</row>
    <row r="156" spans="1:60" outlineLevel="1" x14ac:dyDescent="0.2">
      <c r="A156" s="143">
        <v>67</v>
      </c>
      <c r="B156" s="143" t="s">
        <v>325</v>
      </c>
      <c r="C156" s="181" t="s">
        <v>326</v>
      </c>
      <c r="D156" s="149" t="s">
        <v>193</v>
      </c>
      <c r="E156" s="156">
        <v>33</v>
      </c>
      <c r="F156" s="159">
        <f>H156+J156</f>
        <v>0</v>
      </c>
      <c r="G156" s="160">
        <f>ROUND(E156*F156,2)</f>
        <v>0</v>
      </c>
      <c r="H156" s="160"/>
      <c r="I156" s="160">
        <f>ROUND(E156*H156,2)</f>
        <v>0</v>
      </c>
      <c r="J156" s="160"/>
      <c r="K156" s="160">
        <f>ROUND(E156*J156,2)</f>
        <v>0</v>
      </c>
      <c r="L156" s="160">
        <v>0</v>
      </c>
      <c r="M156" s="160">
        <f>G156*(1+L156/100)</f>
        <v>0</v>
      </c>
      <c r="N156" s="150">
        <v>3.2000000000000003E-4</v>
      </c>
      <c r="O156" s="150">
        <f>ROUND(E156*N156,5)</f>
        <v>1.056E-2</v>
      </c>
      <c r="P156" s="150">
        <v>0</v>
      </c>
      <c r="Q156" s="150">
        <f>ROUND(E156*P156,5)</f>
        <v>0</v>
      </c>
      <c r="R156" s="150"/>
      <c r="S156" s="150"/>
      <c r="T156" s="151">
        <v>0.23599999999999999</v>
      </c>
      <c r="U156" s="150">
        <f>ROUND(E156*T156,2)</f>
        <v>7.79</v>
      </c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 t="s">
        <v>131</v>
      </c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</row>
    <row r="157" spans="1:60" outlineLevel="1" x14ac:dyDescent="0.2">
      <c r="A157" s="143"/>
      <c r="B157" s="143"/>
      <c r="C157" s="182" t="s">
        <v>327</v>
      </c>
      <c r="D157" s="152"/>
      <c r="E157" s="157">
        <v>33</v>
      </c>
      <c r="F157" s="160"/>
      <c r="G157" s="160"/>
      <c r="H157" s="160"/>
      <c r="I157" s="160"/>
      <c r="J157" s="160"/>
      <c r="K157" s="160"/>
      <c r="L157" s="160"/>
      <c r="M157" s="160"/>
      <c r="N157" s="150"/>
      <c r="O157" s="150"/>
      <c r="P157" s="150"/>
      <c r="Q157" s="150"/>
      <c r="R157" s="150"/>
      <c r="S157" s="150"/>
      <c r="T157" s="151"/>
      <c r="U157" s="150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 t="s">
        <v>133</v>
      </c>
      <c r="AF157" s="142">
        <v>0</v>
      </c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</row>
    <row r="158" spans="1:60" x14ac:dyDescent="0.2">
      <c r="A158" s="144" t="s">
        <v>126</v>
      </c>
      <c r="B158" s="144" t="s">
        <v>93</v>
      </c>
      <c r="C158" s="183" t="s">
        <v>94</v>
      </c>
      <c r="D158" s="153"/>
      <c r="E158" s="158"/>
      <c r="F158" s="161"/>
      <c r="G158" s="161">
        <f>SUMIF(AE159:AE167,"&lt;&gt;NOR",G159:G167)</f>
        <v>0</v>
      </c>
      <c r="H158" s="161"/>
      <c r="I158" s="161">
        <f>SUM(I159:I167)</f>
        <v>0</v>
      </c>
      <c r="J158" s="161"/>
      <c r="K158" s="161">
        <f>SUM(K159:K167)</f>
        <v>0</v>
      </c>
      <c r="L158" s="161"/>
      <c r="M158" s="161">
        <f>SUM(M159:M167)</f>
        <v>0</v>
      </c>
      <c r="N158" s="154"/>
      <c r="O158" s="154">
        <f>SUM(O159:O167)</f>
        <v>0.47996</v>
      </c>
      <c r="P158" s="154"/>
      <c r="Q158" s="154">
        <f>SUM(Q159:Q167)</f>
        <v>0</v>
      </c>
      <c r="R158" s="154"/>
      <c r="S158" s="154"/>
      <c r="T158" s="155"/>
      <c r="U158" s="154">
        <f>SUM(U159:U167)</f>
        <v>111.1</v>
      </c>
      <c r="AE158" t="s">
        <v>127</v>
      </c>
    </row>
    <row r="159" spans="1:60" outlineLevel="1" x14ac:dyDescent="0.2">
      <c r="A159" s="143">
        <v>68</v>
      </c>
      <c r="B159" s="143" t="s">
        <v>328</v>
      </c>
      <c r="C159" s="181" t="s">
        <v>329</v>
      </c>
      <c r="D159" s="149" t="s">
        <v>130</v>
      </c>
      <c r="E159" s="156">
        <v>94.48</v>
      </c>
      <c r="F159" s="159">
        <v>0</v>
      </c>
      <c r="G159" s="160">
        <f>ROUND(E159*F159,2)</f>
        <v>0</v>
      </c>
      <c r="H159" s="160"/>
      <c r="I159" s="160">
        <f>ROUND(E159*H159,2)</f>
        <v>0</v>
      </c>
      <c r="J159" s="160"/>
      <c r="K159" s="160">
        <f>ROUND(E159*J159,2)</f>
        <v>0</v>
      </c>
      <c r="L159" s="160">
        <v>0</v>
      </c>
      <c r="M159" s="160">
        <f>G159*(1+L159/100)</f>
        <v>0</v>
      </c>
      <c r="N159" s="150">
        <v>2.1000000000000001E-4</v>
      </c>
      <c r="O159" s="150">
        <f>ROUND(E159*N159,5)</f>
        <v>1.984E-2</v>
      </c>
      <c r="P159" s="150">
        <v>0</v>
      </c>
      <c r="Q159" s="150">
        <f>ROUND(E159*P159,5)</f>
        <v>0</v>
      </c>
      <c r="R159" s="150"/>
      <c r="S159" s="150"/>
      <c r="T159" s="151">
        <v>0.05</v>
      </c>
      <c r="U159" s="150">
        <f>ROUND(E159*T159,2)</f>
        <v>4.72</v>
      </c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 t="s">
        <v>131</v>
      </c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</row>
    <row r="160" spans="1:60" outlineLevel="1" x14ac:dyDescent="0.2">
      <c r="A160" s="143"/>
      <c r="B160" s="143"/>
      <c r="C160" s="182" t="s">
        <v>330</v>
      </c>
      <c r="D160" s="152"/>
      <c r="E160" s="157">
        <v>48.3</v>
      </c>
      <c r="F160" s="160"/>
      <c r="G160" s="160"/>
      <c r="H160" s="160"/>
      <c r="I160" s="160"/>
      <c r="J160" s="160"/>
      <c r="K160" s="160"/>
      <c r="L160" s="160"/>
      <c r="M160" s="160"/>
      <c r="N160" s="150"/>
      <c r="O160" s="150"/>
      <c r="P160" s="150"/>
      <c r="Q160" s="150"/>
      <c r="R160" s="150"/>
      <c r="S160" s="150"/>
      <c r="T160" s="151"/>
      <c r="U160" s="150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 t="s">
        <v>133</v>
      </c>
      <c r="AF160" s="142">
        <v>0</v>
      </c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</row>
    <row r="161" spans="1:60" outlineLevel="1" x14ac:dyDescent="0.2">
      <c r="A161" s="143"/>
      <c r="B161" s="143"/>
      <c r="C161" s="182" t="s">
        <v>331</v>
      </c>
      <c r="D161" s="152"/>
      <c r="E161" s="157">
        <v>22.68</v>
      </c>
      <c r="F161" s="160"/>
      <c r="G161" s="160"/>
      <c r="H161" s="160"/>
      <c r="I161" s="160"/>
      <c r="J161" s="160"/>
      <c r="K161" s="160"/>
      <c r="L161" s="160"/>
      <c r="M161" s="160"/>
      <c r="N161" s="150"/>
      <c r="O161" s="150"/>
      <c r="P161" s="150"/>
      <c r="Q161" s="150"/>
      <c r="R161" s="150"/>
      <c r="S161" s="150"/>
      <c r="T161" s="151"/>
      <c r="U161" s="150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 t="s">
        <v>133</v>
      </c>
      <c r="AF161" s="142">
        <v>0</v>
      </c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</row>
    <row r="162" spans="1:60" outlineLevel="1" x14ac:dyDescent="0.2">
      <c r="A162" s="143"/>
      <c r="B162" s="143"/>
      <c r="C162" s="182" t="s">
        <v>332</v>
      </c>
      <c r="D162" s="152"/>
      <c r="E162" s="157">
        <v>-8</v>
      </c>
      <c r="F162" s="160"/>
      <c r="G162" s="160"/>
      <c r="H162" s="160"/>
      <c r="I162" s="160"/>
      <c r="J162" s="160"/>
      <c r="K162" s="160"/>
      <c r="L162" s="160"/>
      <c r="M162" s="160"/>
      <c r="N162" s="150"/>
      <c r="O162" s="150"/>
      <c r="P162" s="150"/>
      <c r="Q162" s="150"/>
      <c r="R162" s="150"/>
      <c r="S162" s="150"/>
      <c r="T162" s="151"/>
      <c r="U162" s="150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 t="s">
        <v>133</v>
      </c>
      <c r="AF162" s="142">
        <v>0</v>
      </c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</row>
    <row r="163" spans="1:60" outlineLevel="1" x14ac:dyDescent="0.2">
      <c r="A163" s="143"/>
      <c r="B163" s="143"/>
      <c r="C163" s="182" t="s">
        <v>333</v>
      </c>
      <c r="D163" s="152"/>
      <c r="E163" s="157">
        <v>31.5</v>
      </c>
      <c r="F163" s="160"/>
      <c r="G163" s="160"/>
      <c r="H163" s="160"/>
      <c r="I163" s="160"/>
      <c r="J163" s="160"/>
      <c r="K163" s="160"/>
      <c r="L163" s="160"/>
      <c r="M163" s="160"/>
      <c r="N163" s="150"/>
      <c r="O163" s="150"/>
      <c r="P163" s="150"/>
      <c r="Q163" s="150"/>
      <c r="R163" s="150"/>
      <c r="S163" s="150"/>
      <c r="T163" s="151"/>
      <c r="U163" s="150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 t="s">
        <v>133</v>
      </c>
      <c r="AF163" s="142">
        <v>0</v>
      </c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</row>
    <row r="164" spans="1:60" outlineLevel="1" x14ac:dyDescent="0.2">
      <c r="A164" s="143">
        <v>69</v>
      </c>
      <c r="B164" s="143" t="s">
        <v>334</v>
      </c>
      <c r="C164" s="181" t="s">
        <v>335</v>
      </c>
      <c r="D164" s="149" t="s">
        <v>130</v>
      </c>
      <c r="E164" s="156">
        <v>94.48</v>
      </c>
      <c r="F164" s="159">
        <f>H164+J164</f>
        <v>0</v>
      </c>
      <c r="G164" s="160">
        <f>ROUND(E164*F164,2)</f>
        <v>0</v>
      </c>
      <c r="H164" s="160"/>
      <c r="I164" s="160">
        <f>ROUND(E164*H164,2)</f>
        <v>0</v>
      </c>
      <c r="J164" s="160"/>
      <c r="K164" s="160">
        <f>ROUND(E164*J164,2)</f>
        <v>0</v>
      </c>
      <c r="L164" s="160">
        <v>0</v>
      </c>
      <c r="M164" s="160">
        <f>G164*(1+L164/100)</f>
        <v>0</v>
      </c>
      <c r="N164" s="150">
        <v>4.8700000000000002E-3</v>
      </c>
      <c r="O164" s="150">
        <f>ROUND(E164*N164,5)</f>
        <v>0.46011999999999997</v>
      </c>
      <c r="P164" s="150">
        <v>0</v>
      </c>
      <c r="Q164" s="150">
        <f>ROUND(E164*P164,5)</f>
        <v>0</v>
      </c>
      <c r="R164" s="150"/>
      <c r="S164" s="150"/>
      <c r="T164" s="151">
        <v>1.1259999999999999</v>
      </c>
      <c r="U164" s="150">
        <f>ROUND(E164*T164,2)</f>
        <v>106.38</v>
      </c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 t="s">
        <v>131</v>
      </c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</row>
    <row r="165" spans="1:60" outlineLevel="1" x14ac:dyDescent="0.2">
      <c r="A165" s="143">
        <v>70</v>
      </c>
      <c r="B165" s="143" t="s">
        <v>61</v>
      </c>
      <c r="C165" s="181" t="s">
        <v>336</v>
      </c>
      <c r="D165" s="149" t="s">
        <v>130</v>
      </c>
      <c r="E165" s="156">
        <v>103.84</v>
      </c>
      <c r="F165" s="159">
        <f>H165+J165</f>
        <v>0</v>
      </c>
      <c r="G165" s="160">
        <f>ROUND(E165*F165,2)</f>
        <v>0</v>
      </c>
      <c r="H165" s="160"/>
      <c r="I165" s="160">
        <f>ROUND(E165*H165,2)</f>
        <v>0</v>
      </c>
      <c r="J165" s="160"/>
      <c r="K165" s="160">
        <f>ROUND(E165*J165,2)</f>
        <v>0</v>
      </c>
      <c r="L165" s="160">
        <v>0</v>
      </c>
      <c r="M165" s="160">
        <f>G165*(1+L165/100)</f>
        <v>0</v>
      </c>
      <c r="N165" s="150">
        <v>0</v>
      </c>
      <c r="O165" s="150">
        <f>ROUND(E165*N165,5)</f>
        <v>0</v>
      </c>
      <c r="P165" s="150">
        <v>0</v>
      </c>
      <c r="Q165" s="150">
        <f>ROUND(E165*P165,5)</f>
        <v>0</v>
      </c>
      <c r="R165" s="150"/>
      <c r="S165" s="150"/>
      <c r="T165" s="151">
        <v>0</v>
      </c>
      <c r="U165" s="150">
        <f>ROUND(E165*T165,2)</f>
        <v>0</v>
      </c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 t="s">
        <v>131</v>
      </c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</row>
    <row r="166" spans="1:60" outlineLevel="1" x14ac:dyDescent="0.2">
      <c r="A166" s="143"/>
      <c r="B166" s="143"/>
      <c r="C166" s="182" t="s">
        <v>337</v>
      </c>
      <c r="D166" s="152"/>
      <c r="E166" s="157">
        <v>103.84</v>
      </c>
      <c r="F166" s="160"/>
      <c r="G166" s="160"/>
      <c r="H166" s="160"/>
      <c r="I166" s="160"/>
      <c r="J166" s="160"/>
      <c r="K166" s="160"/>
      <c r="L166" s="160"/>
      <c r="M166" s="160"/>
      <c r="N166" s="150"/>
      <c r="O166" s="150"/>
      <c r="P166" s="150"/>
      <c r="Q166" s="150"/>
      <c r="R166" s="150"/>
      <c r="S166" s="150"/>
      <c r="T166" s="151"/>
      <c r="U166" s="150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 t="s">
        <v>133</v>
      </c>
      <c r="AF166" s="142">
        <v>0</v>
      </c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</row>
    <row r="167" spans="1:60" outlineLevel="1" x14ac:dyDescent="0.2">
      <c r="A167" s="143">
        <v>71</v>
      </c>
      <c r="B167" s="143" t="s">
        <v>63</v>
      </c>
      <c r="C167" s="181" t="s">
        <v>338</v>
      </c>
      <c r="D167" s="149" t="s">
        <v>339</v>
      </c>
      <c r="E167" s="156">
        <v>1</v>
      </c>
      <c r="F167" s="159">
        <f>H167+J167</f>
        <v>0</v>
      </c>
      <c r="G167" s="160">
        <f>ROUND(E167*F167,2)</f>
        <v>0</v>
      </c>
      <c r="H167" s="160"/>
      <c r="I167" s="160">
        <f>ROUND(E167*H167,2)</f>
        <v>0</v>
      </c>
      <c r="J167" s="160"/>
      <c r="K167" s="160">
        <f>ROUND(E167*J167,2)</f>
        <v>0</v>
      </c>
      <c r="L167" s="160">
        <v>0</v>
      </c>
      <c r="M167" s="160">
        <f>G167*(1+L167/100)</f>
        <v>0</v>
      </c>
      <c r="N167" s="150">
        <v>0</v>
      </c>
      <c r="O167" s="150">
        <f>ROUND(E167*N167,5)</f>
        <v>0</v>
      </c>
      <c r="P167" s="150">
        <v>0</v>
      </c>
      <c r="Q167" s="150">
        <f>ROUND(E167*P167,5)</f>
        <v>0</v>
      </c>
      <c r="R167" s="150"/>
      <c r="S167" s="150"/>
      <c r="T167" s="151">
        <v>0</v>
      </c>
      <c r="U167" s="150">
        <f>ROUND(E167*T167,2)</f>
        <v>0</v>
      </c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 t="s">
        <v>131</v>
      </c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</row>
    <row r="168" spans="1:60" x14ac:dyDescent="0.2">
      <c r="A168" s="144" t="s">
        <v>126</v>
      </c>
      <c r="B168" s="144" t="s">
        <v>95</v>
      </c>
      <c r="C168" s="183" t="s">
        <v>96</v>
      </c>
      <c r="D168" s="153"/>
      <c r="E168" s="158"/>
      <c r="F168" s="161"/>
      <c r="G168" s="161">
        <f>SUMIF(AE169:AE170,"&lt;&gt;NOR",G169:G170)</f>
        <v>0</v>
      </c>
      <c r="H168" s="161"/>
      <c r="I168" s="161">
        <f>SUM(I169:I170)</f>
        <v>0</v>
      </c>
      <c r="J168" s="161"/>
      <c r="K168" s="161">
        <f>SUM(K169:K170)</f>
        <v>0</v>
      </c>
      <c r="L168" s="161"/>
      <c r="M168" s="161">
        <f>SUM(M169:M170)</f>
        <v>0</v>
      </c>
      <c r="N168" s="154"/>
      <c r="O168" s="154">
        <f>SUM(O169:O170)</f>
        <v>0.1288</v>
      </c>
      <c r="P168" s="154"/>
      <c r="Q168" s="154">
        <f>SUM(Q169:Q170)</f>
        <v>0</v>
      </c>
      <c r="R168" s="154"/>
      <c r="S168" s="154"/>
      <c r="T168" s="155"/>
      <c r="U168" s="154">
        <f>SUM(U169:U170)</f>
        <v>35.06</v>
      </c>
      <c r="AE168" t="s">
        <v>127</v>
      </c>
    </row>
    <row r="169" spans="1:60" outlineLevel="1" x14ac:dyDescent="0.2">
      <c r="A169" s="143">
        <v>72</v>
      </c>
      <c r="B169" s="143" t="s">
        <v>340</v>
      </c>
      <c r="C169" s="181" t="s">
        <v>341</v>
      </c>
      <c r="D169" s="149" t="s">
        <v>130</v>
      </c>
      <c r="E169" s="156">
        <v>280</v>
      </c>
      <c r="F169" s="159">
        <f>H169+J169</f>
        <v>0</v>
      </c>
      <c r="G169" s="160">
        <f>ROUND(E169*F169,2)</f>
        <v>0</v>
      </c>
      <c r="H169" s="160"/>
      <c r="I169" s="160">
        <f>ROUND(E169*H169,2)</f>
        <v>0</v>
      </c>
      <c r="J169" s="160"/>
      <c r="K169" s="160">
        <f>ROUND(E169*J169,2)</f>
        <v>0</v>
      </c>
      <c r="L169" s="160">
        <v>0</v>
      </c>
      <c r="M169" s="160">
        <f>G169*(1+L169/100)</f>
        <v>0</v>
      </c>
      <c r="N169" s="150">
        <v>4.6000000000000001E-4</v>
      </c>
      <c r="O169" s="150">
        <f>ROUND(E169*N169,5)</f>
        <v>0.1288</v>
      </c>
      <c r="P169" s="150">
        <v>0</v>
      </c>
      <c r="Q169" s="150">
        <f>ROUND(E169*P169,5)</f>
        <v>0</v>
      </c>
      <c r="R169" s="150"/>
      <c r="S169" s="150"/>
      <c r="T169" s="151">
        <v>0.10191</v>
      </c>
      <c r="U169" s="150">
        <f>ROUND(E169*T169,2)</f>
        <v>28.53</v>
      </c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 t="s">
        <v>131</v>
      </c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</row>
    <row r="170" spans="1:60" outlineLevel="1" x14ac:dyDescent="0.2">
      <c r="A170" s="143">
        <v>73</v>
      </c>
      <c r="B170" s="143" t="s">
        <v>342</v>
      </c>
      <c r="C170" s="181" t="s">
        <v>343</v>
      </c>
      <c r="D170" s="149" t="s">
        <v>130</v>
      </c>
      <c r="E170" s="156">
        <v>225</v>
      </c>
      <c r="F170" s="159">
        <f>H170+J170</f>
        <v>0</v>
      </c>
      <c r="G170" s="160">
        <f>ROUND(E170*F170,2)</f>
        <v>0</v>
      </c>
      <c r="H170" s="160"/>
      <c r="I170" s="160">
        <f>ROUND(E170*H170,2)</f>
        <v>0</v>
      </c>
      <c r="J170" s="160"/>
      <c r="K170" s="160">
        <f>ROUND(E170*J170,2)</f>
        <v>0</v>
      </c>
      <c r="L170" s="160">
        <v>0</v>
      </c>
      <c r="M170" s="160">
        <f>G170*(1+L170/100)</f>
        <v>0</v>
      </c>
      <c r="N170" s="150">
        <v>0</v>
      </c>
      <c r="O170" s="150">
        <f>ROUND(E170*N170,5)</f>
        <v>0</v>
      </c>
      <c r="P170" s="150">
        <v>0</v>
      </c>
      <c r="Q170" s="150">
        <f>ROUND(E170*P170,5)</f>
        <v>0</v>
      </c>
      <c r="R170" s="150"/>
      <c r="S170" s="150"/>
      <c r="T170" s="151">
        <v>2.9000000000000001E-2</v>
      </c>
      <c r="U170" s="150">
        <f>ROUND(E170*T170,2)</f>
        <v>6.53</v>
      </c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 t="s">
        <v>131</v>
      </c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</row>
    <row r="171" spans="1:60" x14ac:dyDescent="0.2">
      <c r="A171" s="144" t="s">
        <v>126</v>
      </c>
      <c r="B171" s="144" t="s">
        <v>97</v>
      </c>
      <c r="C171" s="183" t="s">
        <v>98</v>
      </c>
      <c r="D171" s="153"/>
      <c r="E171" s="158"/>
      <c r="F171" s="161"/>
      <c r="G171" s="161">
        <f>SUMIF(AE172:AE172,"&lt;&gt;NOR",G172:G172)</f>
        <v>0</v>
      </c>
      <c r="H171" s="161"/>
      <c r="I171" s="161">
        <f>SUM(I172:I172)</f>
        <v>0</v>
      </c>
      <c r="J171" s="161"/>
      <c r="K171" s="161">
        <f>SUM(K172:K172)</f>
        <v>0</v>
      </c>
      <c r="L171" s="161"/>
      <c r="M171" s="161">
        <f>SUM(M172:M172)</f>
        <v>0</v>
      </c>
      <c r="N171" s="154"/>
      <c r="O171" s="154">
        <f>SUM(O172:O172)</f>
        <v>0</v>
      </c>
      <c r="P171" s="154"/>
      <c r="Q171" s="154">
        <f>SUM(Q172:Q172)</f>
        <v>0</v>
      </c>
      <c r="R171" s="154"/>
      <c r="S171" s="154"/>
      <c r="T171" s="155"/>
      <c r="U171" s="154">
        <f>SUM(U172:U172)</f>
        <v>0</v>
      </c>
      <c r="AE171" t="s">
        <v>127</v>
      </c>
    </row>
    <row r="172" spans="1:60" outlineLevel="1" x14ac:dyDescent="0.2">
      <c r="A172" s="143">
        <v>74</v>
      </c>
      <c r="B172" s="143" t="s">
        <v>344</v>
      </c>
      <c r="C172" s="181" t="s">
        <v>345</v>
      </c>
      <c r="D172" s="149" t="s">
        <v>346</v>
      </c>
      <c r="E172" s="156">
        <v>1</v>
      </c>
      <c r="F172" s="159">
        <f>H172+J172</f>
        <v>0</v>
      </c>
      <c r="G172" s="160">
        <f>ROUND(E172*F172,2)</f>
        <v>0</v>
      </c>
      <c r="H172" s="160"/>
      <c r="I172" s="160">
        <f>ROUND(E172*H172,2)</f>
        <v>0</v>
      </c>
      <c r="J172" s="160"/>
      <c r="K172" s="160">
        <f>ROUND(E172*J172,2)</f>
        <v>0</v>
      </c>
      <c r="L172" s="160">
        <v>0</v>
      </c>
      <c r="M172" s="160">
        <f>G172*(1+L172/100)</f>
        <v>0</v>
      </c>
      <c r="N172" s="150">
        <v>0</v>
      </c>
      <c r="O172" s="150">
        <f>ROUND(E172*N172,5)</f>
        <v>0</v>
      </c>
      <c r="P172" s="150">
        <v>0</v>
      </c>
      <c r="Q172" s="150">
        <f>ROUND(E172*P172,5)</f>
        <v>0</v>
      </c>
      <c r="R172" s="150"/>
      <c r="S172" s="150"/>
      <c r="T172" s="151">
        <v>0</v>
      </c>
      <c r="U172" s="150">
        <f>ROUND(E172*T172,2)</f>
        <v>0</v>
      </c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 t="s">
        <v>131</v>
      </c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</row>
    <row r="173" spans="1:60" x14ac:dyDescent="0.2">
      <c r="A173" s="144" t="s">
        <v>126</v>
      </c>
      <c r="B173" s="144" t="s">
        <v>99</v>
      </c>
      <c r="C173" s="183" t="s">
        <v>25</v>
      </c>
      <c r="D173" s="153"/>
      <c r="E173" s="158"/>
      <c r="F173" s="161"/>
      <c r="G173" s="161">
        <f>SUMIF(AE174:AE174,"&lt;&gt;NOR",G174:G174)</f>
        <v>0</v>
      </c>
      <c r="H173" s="161"/>
      <c r="I173" s="161">
        <f>SUM(I174:I174)</f>
        <v>0</v>
      </c>
      <c r="J173" s="161"/>
      <c r="K173" s="161">
        <f>SUM(K174:K174)</f>
        <v>0</v>
      </c>
      <c r="L173" s="161"/>
      <c r="M173" s="161">
        <f>SUM(M174:M174)</f>
        <v>0</v>
      </c>
      <c r="N173" s="154"/>
      <c r="O173" s="154">
        <f>SUM(O174:O174)</f>
        <v>0</v>
      </c>
      <c r="P173" s="154"/>
      <c r="Q173" s="154">
        <f>SUM(Q174:Q174)</f>
        <v>0</v>
      </c>
      <c r="R173" s="154"/>
      <c r="S173" s="154"/>
      <c r="T173" s="155"/>
      <c r="U173" s="154">
        <f>SUM(U174:U174)</f>
        <v>0</v>
      </c>
      <c r="AE173" t="s">
        <v>127</v>
      </c>
    </row>
    <row r="174" spans="1:60" outlineLevel="1" x14ac:dyDescent="0.2">
      <c r="A174" s="170">
        <v>75</v>
      </c>
      <c r="B174" s="170" t="s">
        <v>347</v>
      </c>
      <c r="C174" s="184" t="s">
        <v>348</v>
      </c>
      <c r="D174" s="171" t="s">
        <v>0</v>
      </c>
      <c r="E174" s="172">
        <v>2</v>
      </c>
      <c r="F174" s="173">
        <f>H174+J174</f>
        <v>0</v>
      </c>
      <c r="G174" s="174">
        <f>ROUND(E174*F174,2)</f>
        <v>0</v>
      </c>
      <c r="H174" s="174"/>
      <c r="I174" s="174">
        <f>ROUND(E174*H174,2)</f>
        <v>0</v>
      </c>
      <c r="J174" s="174"/>
      <c r="K174" s="174">
        <f>ROUND(E174*J174,2)</f>
        <v>0</v>
      </c>
      <c r="L174" s="174">
        <v>0</v>
      </c>
      <c r="M174" s="174">
        <f>G174*(1+L174/100)</f>
        <v>0</v>
      </c>
      <c r="N174" s="175">
        <v>0</v>
      </c>
      <c r="O174" s="175">
        <f>ROUND(E174*N174,5)</f>
        <v>0</v>
      </c>
      <c r="P174" s="175">
        <v>0</v>
      </c>
      <c r="Q174" s="175">
        <f>ROUND(E174*P174,5)</f>
        <v>0</v>
      </c>
      <c r="R174" s="175"/>
      <c r="S174" s="175"/>
      <c r="T174" s="176">
        <v>0</v>
      </c>
      <c r="U174" s="175">
        <f>ROUND(E174*T174,2)</f>
        <v>0</v>
      </c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 t="s">
        <v>131</v>
      </c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</row>
    <row r="175" spans="1:60" x14ac:dyDescent="0.2">
      <c r="A175" s="4"/>
      <c r="B175" s="5" t="s">
        <v>349</v>
      </c>
      <c r="C175" s="185" t="s">
        <v>349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AC175">
        <v>15</v>
      </c>
      <c r="AD175">
        <v>21</v>
      </c>
    </row>
    <row r="176" spans="1:60" x14ac:dyDescent="0.2">
      <c r="A176" s="177"/>
      <c r="B176" s="178" t="s">
        <v>27</v>
      </c>
      <c r="C176" s="186" t="s">
        <v>349</v>
      </c>
      <c r="D176" s="179"/>
      <c r="E176" s="179"/>
      <c r="F176" s="179"/>
      <c r="G176" s="180">
        <f>G8+G23+G30+G48+G54+G56+G62+G65+G75+G81+G83+G104+G110+G113+G118+G123+G125+G128+G148+G158+G168+G171+G173</f>
        <v>0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AC176">
        <f>SUMIF(L7:L174,AC175,G7:G174)</f>
        <v>0</v>
      </c>
      <c r="AD176">
        <f>SUMIF(L7:L174,AD175,G7:G174)</f>
        <v>0</v>
      </c>
      <c r="AE176" t="s">
        <v>350</v>
      </c>
    </row>
    <row r="177" spans="1:31" x14ac:dyDescent="0.2">
      <c r="A177" s="4"/>
      <c r="B177" s="5" t="s">
        <v>349</v>
      </c>
      <c r="C177" s="185" t="s">
        <v>349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31" x14ac:dyDescent="0.2">
      <c r="A178" s="4"/>
      <c r="B178" s="5" t="s">
        <v>349</v>
      </c>
      <c r="C178" s="185" t="s">
        <v>349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31" x14ac:dyDescent="0.2">
      <c r="A179" s="259" t="s">
        <v>351</v>
      </c>
      <c r="B179" s="259"/>
      <c r="C179" s="26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31" x14ac:dyDescent="0.2">
      <c r="A180" s="240"/>
      <c r="B180" s="241"/>
      <c r="C180" s="242"/>
      <c r="D180" s="241"/>
      <c r="E180" s="241"/>
      <c r="F180" s="241"/>
      <c r="G180" s="24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AE180" t="s">
        <v>352</v>
      </c>
    </row>
    <row r="181" spans="1:31" x14ac:dyDescent="0.2">
      <c r="A181" s="244"/>
      <c r="B181" s="245"/>
      <c r="C181" s="246"/>
      <c r="D181" s="245"/>
      <c r="E181" s="245"/>
      <c r="F181" s="245"/>
      <c r="G181" s="24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31" x14ac:dyDescent="0.2">
      <c r="A182" s="244"/>
      <c r="B182" s="245"/>
      <c r="C182" s="246"/>
      <c r="D182" s="245"/>
      <c r="E182" s="245"/>
      <c r="F182" s="245"/>
      <c r="G182" s="24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31" x14ac:dyDescent="0.2">
      <c r="A183" s="244"/>
      <c r="B183" s="245"/>
      <c r="C183" s="246"/>
      <c r="D183" s="245"/>
      <c r="E183" s="245"/>
      <c r="F183" s="245"/>
      <c r="G183" s="24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31" x14ac:dyDescent="0.2">
      <c r="A184" s="248"/>
      <c r="B184" s="249"/>
      <c r="C184" s="250"/>
      <c r="D184" s="249"/>
      <c r="E184" s="249"/>
      <c r="F184" s="249"/>
      <c r="G184" s="25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31" x14ac:dyDescent="0.2">
      <c r="A185" s="4"/>
      <c r="B185" s="5" t="s">
        <v>349</v>
      </c>
      <c r="C185" s="185" t="s">
        <v>349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31" x14ac:dyDescent="0.2">
      <c r="C186" s="187"/>
      <c r="AE186" t="s">
        <v>353</v>
      </c>
    </row>
  </sheetData>
  <mergeCells count="6">
    <mergeCell ref="A180:G184"/>
    <mergeCell ref="A1:G1"/>
    <mergeCell ref="C2:G2"/>
    <mergeCell ref="C3:G3"/>
    <mergeCell ref="C4:G4"/>
    <mergeCell ref="A179:C179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Vávrů</dc:creator>
  <cp:lastModifiedBy>Fabešová Lenka, DiS.</cp:lastModifiedBy>
  <cp:lastPrinted>2014-02-28T09:52:57Z</cp:lastPrinted>
  <dcterms:created xsi:type="dcterms:W3CDTF">2009-04-08T07:15:50Z</dcterms:created>
  <dcterms:modified xsi:type="dcterms:W3CDTF">2025-01-14T21:42:01Z</dcterms:modified>
</cp:coreProperties>
</file>