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Olší\VŘ\ZD\"/>
    </mc:Choice>
  </mc:AlternateContent>
  <xr:revisionPtr revIDLastSave="0" documentId="13_ncr:1_{2F9DB646-CFD7-4561-B1BD-E0D66A49382C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Stavba" sheetId="1" r:id="rId1"/>
    <sheet name="VzorPolozky" sheetId="10" state="hidden" r:id="rId2"/>
    <sheet name="01 P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P1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P1 Pol'!$A$1:$Y$130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BA77" i="12"/>
  <c r="BA75" i="12"/>
  <c r="BA73" i="12"/>
  <c r="BA67" i="12"/>
  <c r="BA62" i="12"/>
  <c r="BA48" i="12"/>
  <c r="BA39" i="12"/>
  <c r="Q8" i="12"/>
  <c r="V8" i="12"/>
  <c r="G9" i="12"/>
  <c r="M9" i="12" s="1"/>
  <c r="I9" i="12"/>
  <c r="I8" i="12" s="1"/>
  <c r="K9" i="12"/>
  <c r="O9" i="12"/>
  <c r="O8" i="12" s="1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7" i="12"/>
  <c r="M17" i="12" s="1"/>
  <c r="I17" i="12"/>
  <c r="K17" i="12"/>
  <c r="K8" i="12" s="1"/>
  <c r="O17" i="12"/>
  <c r="Q17" i="12"/>
  <c r="V17" i="12"/>
  <c r="G19" i="12"/>
  <c r="M19" i="12" s="1"/>
  <c r="I19" i="12"/>
  <c r="K19" i="12"/>
  <c r="O19" i="12"/>
  <c r="Q19" i="12"/>
  <c r="V19" i="12"/>
  <c r="G22" i="12"/>
  <c r="G21" i="12" s="1"/>
  <c r="I53" i="1" s="1"/>
  <c r="I22" i="12"/>
  <c r="I21" i="12" s="1"/>
  <c r="K22" i="12"/>
  <c r="K21" i="12" s="1"/>
  <c r="O22" i="12"/>
  <c r="O21" i="12" s="1"/>
  <c r="Q22" i="12"/>
  <c r="Q21" i="12" s="1"/>
  <c r="V22" i="12"/>
  <c r="V21" i="12" s="1"/>
  <c r="G29" i="12"/>
  <c r="I29" i="12"/>
  <c r="I28" i="12" s="1"/>
  <c r="K29" i="12"/>
  <c r="K28" i="12" s="1"/>
  <c r="M29" i="12"/>
  <c r="O29" i="12"/>
  <c r="O28" i="12" s="1"/>
  <c r="Q29" i="12"/>
  <c r="Q28" i="12" s="1"/>
  <c r="V29" i="12"/>
  <c r="V28" i="12" s="1"/>
  <c r="G35" i="12"/>
  <c r="M35" i="12" s="1"/>
  <c r="I35" i="12"/>
  <c r="K35" i="12"/>
  <c r="O35" i="12"/>
  <c r="Q35" i="12"/>
  <c r="V35" i="12"/>
  <c r="G38" i="12"/>
  <c r="I38" i="12"/>
  <c r="I37" i="12" s="1"/>
  <c r="K38" i="12"/>
  <c r="K37" i="12" s="1"/>
  <c r="O38" i="12"/>
  <c r="O37" i="12" s="1"/>
  <c r="Q38" i="12"/>
  <c r="V38" i="12"/>
  <c r="G42" i="12"/>
  <c r="M42" i="12" s="1"/>
  <c r="I42" i="12"/>
  <c r="K42" i="12"/>
  <c r="O42" i="12"/>
  <c r="Q42" i="12"/>
  <c r="V42" i="12"/>
  <c r="V37" i="12" s="1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Q37" i="12" s="1"/>
  <c r="V47" i="12"/>
  <c r="K50" i="12"/>
  <c r="Q50" i="12"/>
  <c r="V50" i="12"/>
  <c r="G51" i="12"/>
  <c r="M51" i="12" s="1"/>
  <c r="I51" i="12"/>
  <c r="I50" i="12" s="1"/>
  <c r="K51" i="12"/>
  <c r="O51" i="12"/>
  <c r="O50" i="12" s="1"/>
  <c r="Q51" i="12"/>
  <c r="V51" i="12"/>
  <c r="G53" i="12"/>
  <c r="M53" i="12" s="1"/>
  <c r="I53" i="12"/>
  <c r="K53" i="12"/>
  <c r="O53" i="12"/>
  <c r="Q53" i="12"/>
  <c r="V53" i="12"/>
  <c r="G56" i="12"/>
  <c r="I56" i="12"/>
  <c r="G57" i="12"/>
  <c r="I57" i="12"/>
  <c r="K57" i="12"/>
  <c r="K56" i="12" s="1"/>
  <c r="M57" i="12"/>
  <c r="M56" i="12" s="1"/>
  <c r="O57" i="12"/>
  <c r="O56" i="12" s="1"/>
  <c r="Q57" i="12"/>
  <c r="Q56" i="12" s="1"/>
  <c r="V57" i="12"/>
  <c r="V56" i="12" s="1"/>
  <c r="G58" i="12"/>
  <c r="I58" i="1" s="1"/>
  <c r="K58" i="12"/>
  <c r="Q58" i="12"/>
  <c r="G59" i="12"/>
  <c r="M59" i="12" s="1"/>
  <c r="I59" i="12"/>
  <c r="I58" i="12" s="1"/>
  <c r="K59" i="12"/>
  <c r="O59" i="12"/>
  <c r="O58" i="12" s="1"/>
  <c r="Q59" i="12"/>
  <c r="V59" i="12"/>
  <c r="V58" i="12" s="1"/>
  <c r="G61" i="12"/>
  <c r="M61" i="12" s="1"/>
  <c r="I61" i="12"/>
  <c r="K61" i="12"/>
  <c r="O61" i="12"/>
  <c r="Q61" i="12"/>
  <c r="V61" i="12"/>
  <c r="G66" i="12"/>
  <c r="G65" i="12" s="1"/>
  <c r="I59" i="1" s="1"/>
  <c r="I66" i="12"/>
  <c r="I65" i="12" s="1"/>
  <c r="K66" i="12"/>
  <c r="K65" i="12" s="1"/>
  <c r="O66" i="12"/>
  <c r="O65" i="12" s="1"/>
  <c r="Q66" i="12"/>
  <c r="Q65" i="12" s="1"/>
  <c r="V66" i="12"/>
  <c r="V65" i="12" s="1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I71" i="12"/>
  <c r="K71" i="12"/>
  <c r="O71" i="12"/>
  <c r="G72" i="12"/>
  <c r="M72" i="12" s="1"/>
  <c r="I72" i="12"/>
  <c r="K72" i="12"/>
  <c r="O72" i="12"/>
  <c r="Q72" i="12"/>
  <c r="Q71" i="12" s="1"/>
  <c r="V72" i="12"/>
  <c r="V71" i="12" s="1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AE79" i="12"/>
  <c r="F40" i="1" s="1"/>
  <c r="I20" i="1"/>
  <c r="I18" i="1"/>
  <c r="J28" i="1"/>
  <c r="J26" i="1"/>
  <c r="G38" i="1"/>
  <c r="F38" i="1"/>
  <c r="J23" i="1"/>
  <c r="J24" i="1"/>
  <c r="J25" i="1"/>
  <c r="J27" i="1"/>
  <c r="E24" i="1"/>
  <c r="E26" i="1"/>
  <c r="M71" i="12" l="1"/>
  <c r="G71" i="12"/>
  <c r="I60" i="1" s="1"/>
  <c r="I19" i="1" s="1"/>
  <c r="I17" i="1"/>
  <c r="M66" i="12"/>
  <c r="M58" i="12"/>
  <c r="M50" i="12"/>
  <c r="G37" i="12"/>
  <c r="I55" i="1" s="1"/>
  <c r="AF79" i="12"/>
  <c r="G41" i="1" s="1"/>
  <c r="F39" i="1"/>
  <c r="F42" i="1" s="1"/>
  <c r="G23" i="1" s="1"/>
  <c r="F41" i="1"/>
  <c r="M28" i="12"/>
  <c r="M65" i="12"/>
  <c r="G28" i="12"/>
  <c r="I54" i="1" s="1"/>
  <c r="M15" i="12"/>
  <c r="M8" i="12" s="1"/>
  <c r="M38" i="12"/>
  <c r="M37" i="12" s="1"/>
  <c r="M22" i="12"/>
  <c r="M21" i="12" s="1"/>
  <c r="G50" i="12"/>
  <c r="I56" i="1" s="1"/>
  <c r="G8" i="12"/>
  <c r="G39" i="1" l="1"/>
  <c r="G42" i="1" s="1"/>
  <c r="H41" i="1"/>
  <c r="I41" i="1" s="1"/>
  <c r="G40" i="1"/>
  <c r="H40" i="1" s="1"/>
  <c r="I40" i="1" s="1"/>
  <c r="I52" i="1"/>
  <c r="G79" i="12"/>
  <c r="A23" i="1"/>
  <c r="H39" i="1" l="1"/>
  <c r="H42" i="1" s="1"/>
  <c r="G25" i="1"/>
  <c r="A25" i="1" s="1"/>
  <c r="G28" i="1"/>
  <c r="I16" i="1"/>
  <c r="I21" i="1" s="1"/>
  <c r="I61" i="1"/>
  <c r="A24" i="1"/>
  <c r="G24" i="1"/>
  <c r="I39" i="1" l="1"/>
  <c r="I42" i="1" s="1"/>
  <c r="J40" i="1" s="1"/>
  <c r="G26" i="1"/>
  <c r="A27" i="1" s="1"/>
  <c r="A26" i="1"/>
  <c r="J58" i="1"/>
  <c r="J52" i="1"/>
  <c r="J55" i="1"/>
  <c r="J60" i="1"/>
  <c r="J53" i="1"/>
  <c r="J59" i="1"/>
  <c r="J57" i="1"/>
  <c r="J56" i="1"/>
  <c r="J54" i="1"/>
  <c r="J41" i="1" l="1"/>
  <c r="J39" i="1"/>
  <c r="J42" i="1" s="1"/>
  <c r="G29" i="1"/>
  <c r="G27" i="1" s="1"/>
  <c r="A29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</author>
  </authors>
  <commentList>
    <comment ref="S6" authorId="0" shapeId="0" xr:uid="{9EDA7A8B-53E3-4657-9EE4-D8A544E9DD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007A2A-98D2-4F5A-9991-EE7817D1E4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<sst xmlns="http://schemas.openxmlformats.org/spreadsheetml/2006/main" count="559" uniqueCount="282">
  <si>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</si>
  <si>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</si>
  <si>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</si>
  <si>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</si>
  <si>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</si>
  <si>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</si>
  <si>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</si>
  <si>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</si>
  <si>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</si>
  <si>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</si>
  <si>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</si>
  <si>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</si>
  <si>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</si>
  <si>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</si>
  <si>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</si>
  <si>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</si>
  <si>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</si>
  <si>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</si>
  <si>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</si>
  <si>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</si>
  <si>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</si>
  <si>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</si>
  <si>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</si>
  <si>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</si>
  <si>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</si>
  <si>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</si>
  <si>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</si>
  <si>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</si>
  <si>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</si>
  <si>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</si>
  <si>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</si>
  <si>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</si>
  <si>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</si>
  <si>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</si>
  <si>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</si>
  <si>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</si>
  <si>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</si>
  <si>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</si>
  <si>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</si>
  <si>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</si>
  <si>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</si>
  <si>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P1</t>
  </si>
  <si>
    <t>Projekční var.EPDM</t>
  </si>
  <si>
    <t>01</t>
  </si>
  <si>
    <t>Hřiště</t>
  </si>
  <si>
    <t>Objekt:</t>
  </si>
  <si>
    <t>Rozpočet:</t>
  </si>
  <si>
    <t>101/2024</t>
  </si>
  <si>
    <t>Víceúčelové hřiště Olší u Telče</t>
  </si>
  <si>
    <t>Obec Olší</t>
  </si>
  <si>
    <t>1</t>
  </si>
  <si>
    <t>Olší</t>
  </si>
  <si>
    <t>58856</t>
  </si>
  <si>
    <t>42634601</t>
  </si>
  <si>
    <t>Stavba</t>
  </si>
  <si>
    <t>Celkem za stavbu</t>
  </si>
  <si>
    <t>CZK</t>
  </si>
  <si>
    <t>#POPS</t>
  </si>
  <si>
    <t>Popis stavby: 101/2024 - Víceúčelové hřiště Olší u Telče</t>
  </si>
  <si>
    <t>#POPO</t>
  </si>
  <si>
    <t>Popis objektu: 01 - Hřiště</t>
  </si>
  <si>
    <t>#POPR</t>
  </si>
  <si>
    <t>Popis rozpočtu: P1 - Projekční var.EPDM</t>
  </si>
  <si>
    <t>Rekapitulace dílů</t>
  </si>
  <si>
    <t>Typ dílu</t>
  </si>
  <si>
    <t>Zemní práce</t>
  </si>
  <si>
    <t>2</t>
  </si>
  <si>
    <t>Základy a zvláštní zakládání</t>
  </si>
  <si>
    <t>27</t>
  </si>
  <si>
    <t>Základy</t>
  </si>
  <si>
    <t>5</t>
  </si>
  <si>
    <t>Komunikace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</si>
  <si>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</si>
  <si>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</si>
  <si>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</si>
  <si>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</si>
  <si>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</si>
  <si>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</si>
  <si>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768</t>
  </si>
  <si>
    <t>Konstrukce sportovního vybavení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</si>
  <si>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</si>
  <si>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</si>
  <si>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</si>
  <si>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</si>
  <si>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</si>
  <si>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</si>
  <si>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</si>
  <si>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</si>
  <si>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</si>
  <si>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</si>
  <si>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</si>
  <si>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</si>
  <si>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</si>
  <si>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</si>
  <si>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</si>
  <si>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</si>
  <si>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</si>
  <si>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</si>
  <si>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</si>
  <si>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</si>
  <si>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</si>
  <si>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</si>
  <si>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</si>
  <si>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</si>
  <si>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</si>
  <si>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</si>
  <si>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</si>
  <si>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</si>
  <si>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</si>
  <si>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</si>
  <si>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139601103R00</t>
  </si>
  <si>
    <t>Ruční výkop jam, rýh a šachet v hornině tř. 4</t>
  </si>
  <si>
    <t>m3</t>
  </si>
  <si>
    <t>RTS 24/ II</t>
  </si>
  <si>
    <t>Práce</t>
  </si>
  <si>
    <t>Běžná</t>
  </si>
  <si>
    <t>POL1_1</t>
  </si>
  <si>
    <t>patky : V3</t>
  </si>
  <si>
    <t>VV</t>
  </si>
  <si>
    <t>přídlažba : (36+36+17+17)*0,4*0,3</t>
  </si>
  <si>
    <t>162601102RT3</t>
  </si>
  <si>
    <t>Vodorovné přemístění výkopku z hor.1-4 do 5000 m nosnost 12 t</t>
  </si>
  <si>
    <t>POL1_</t>
  </si>
  <si>
    <t>Hodnota z bývalého odkazu. : 0</t>
  </si>
  <si>
    <t>Odkaz na mn. položky pořadí 1 : 14,25600</t>
  </si>
  <si>
    <t>167101101R00</t>
  </si>
  <si>
    <t>Nakládání výkopku z hor.1-4 v množství do 100 m3</t>
  </si>
  <si>
    <t>Odkaz na mn. položky pořadí 2 : 14,25600</t>
  </si>
  <si>
    <t>171201201R00</t>
  </si>
  <si>
    <t>Uložení sypaniny na skl.-sypanina na výšku přes 2m</t>
  </si>
  <si>
    <t>199000002R00</t>
  </si>
  <si>
    <t>Poplatek za skládku horniny 1- 4</t>
  </si>
  <si>
    <t>271571112R00</t>
  </si>
  <si>
    <t>Polštář základu ze štěrkopísku netříděného</t>
  </si>
  <si>
    <t>PATKA OPLOCENÍ : 0,4*0,4*0,1*P2</t>
  </si>
  <si>
    <t>PATKA SLOUPKŮ : 1,4*0,5*0,1*P5</t>
  </si>
  <si>
    <t>PATKA VOL+TEN : 0,6*0,6*0,1*P1</t>
  </si>
  <si>
    <t>PATKA OSVĚTLENÍ : 0,9*0,9*0,1*P4</t>
  </si>
  <si>
    <t>PATKA STREETBALL : 0,8*0,8*0,1*P3</t>
  </si>
  <si>
    <t>275313511R00</t>
  </si>
  <si>
    <t>Beton základových patek prostý B 12,5 (C 12/15)</t>
  </si>
  <si>
    <t>PATKA OPLOCENÍ : 0,4*0,4*1*P2</t>
  </si>
  <si>
    <t>PATKA SLOUPKŮ : 1,4*0,5*0,5*P5</t>
  </si>
  <si>
    <t>PATKA VOL+TEN : 0,6*0,6*0,6*P1</t>
  </si>
  <si>
    <t>PATKA OSVĚTLENÍ : 0,9*0,9*1,9*P4</t>
  </si>
  <si>
    <t>PATKA STREETBALL : 0,8*0,8*0,8*P3</t>
  </si>
  <si>
    <t>275353122R00</t>
  </si>
  <si>
    <t>Bednění kotev.otvorů patek do 0,05 m2, hl. 1,0 m</t>
  </si>
  <si>
    <t>kus</t>
  </si>
  <si>
    <t>P2+p3</t>
  </si>
  <si>
    <t>589131020T00</t>
  </si>
  <si>
    <t>Povrch víceúčelových ploch vodopropustný jednovrstvý EPDM 10mm</t>
  </si>
  <si>
    <t>m2</t>
  </si>
  <si>
    <t>Vlastní</t>
  </si>
  <si>
    <t>Indiv</t>
  </si>
  <si>
    <t>Povrch pro víceúčelová hřiště vodopropustný, jednovrstvý z celoprobarvených EPDM granulí pojených pur pojivem. V tl.10mm obvykle pokládaný na litou roznášecí a drenážní kamenivopryžovou vrstvu.</t>
  </si>
  <si>
    <t>POP</t>
  </si>
  <si>
    <t/>
  </si>
  <si>
    <t>EPDM</t>
  </si>
  <si>
    <t>589131050T02</t>
  </si>
  <si>
    <t>Roznášecí vrstva pod lité pryžové povrchy litá tl.50mm</t>
  </si>
  <si>
    <t>Podložka slouží k vyrovnání stávajícího povrchu.</t>
  </si>
  <si>
    <t>589131060T01</t>
  </si>
  <si>
    <t>Značení hřišť nástřikem š.50mm</t>
  </si>
  <si>
    <t>m</t>
  </si>
  <si>
    <t>146+81</t>
  </si>
  <si>
    <t>589139010RT00</t>
  </si>
  <si>
    <t>Čištění povrchu atletických drah a víceúčelových hřišť tlakovou vodou</t>
  </si>
  <si>
    <t>Čištění povrchu tlakovou vodou nad 200 Bar, rotační tryskou. Včetně veškerých nákladů na energie a přepravu strojního vybavení.</t>
  </si>
  <si>
    <t>epdm</t>
  </si>
  <si>
    <t>917932131RT2</t>
  </si>
  <si>
    <t>Osazení betonové prefa přídlažby do lože z C20/25 včetně dodávky silniční přídlažby</t>
  </si>
  <si>
    <t>36+36+16+16</t>
  </si>
  <si>
    <t>919735113R00</t>
  </si>
  <si>
    <t>Řezání stávajícího živičného krytu tl. 10 - 15 cm</t>
  </si>
  <si>
    <t>Obřezání obvodu hřiště.</t>
  </si>
  <si>
    <t>17+17+36+36</t>
  </si>
  <si>
    <t>998222012R00</t>
  </si>
  <si>
    <t>Přesun hmot, zpevněné plochy, kryt z kameniva</t>
  </si>
  <si>
    <t>t</t>
  </si>
  <si>
    <t>Přesun hmot</t>
  </si>
  <si>
    <t>POL7_</t>
  </si>
  <si>
    <t>767911822R00</t>
  </si>
  <si>
    <t>Demontáž drátěného pletiva výšky do 2,0 m</t>
  </si>
  <si>
    <t>106</t>
  </si>
  <si>
    <t>767932001RT00</t>
  </si>
  <si>
    <t>Oplocení sportoviště v.4 zách.sítěmi a dřevěným mantinelem</t>
  </si>
  <si>
    <t>Stávající sloupky oplocení budou nadstaveny do v.4m, ve spodní části bude proveden dřevěný mantinel v.1m z vodorovných fošen, od 1m do 4m bude vyvěšena záchytná síť.</t>
  </si>
  <si>
    <t>Stávající ocelové konstrukce budou očiště a nově natřeny.</t>
  </si>
  <si>
    <t>(36+36+17+17)</t>
  </si>
  <si>
    <t>768322002T02</t>
  </si>
  <si>
    <t>Koš basketbal cvičný oválná deska laminát, obroučka antivandal na streetballové konstrukci s vyložením do 1,5m</t>
  </si>
  <si>
    <t>ks</t>
  </si>
  <si>
    <t>Dodávka a montáž sestavy koše vč.vynášecí zinkované konstrukce do patky, laminátové oválné desky rozměru 900x1200mm, zesílené obroučky v žárovém zinku a síťky. Výška osazení 3,05m, alternativně 2,6m.</t>
  </si>
  <si>
    <t>768331001T02</t>
  </si>
  <si>
    <t>Sloupky pro tenis do pouzder ocelové pr.102mm, školní, žárový zinek,vč.sítě,singltyčí,pásky a závaží</t>
  </si>
  <si>
    <t xml:space="preserve">pár   </t>
  </si>
  <si>
    <t>Kompletní sestava vč.sítě, singltyčí,středové pásky a závaží.</t>
  </si>
  <si>
    <t>768341001T11</t>
  </si>
  <si>
    <t>Branka pro házenou 3x2m vč.sítě sklopná na oplocení, hliníková</t>
  </si>
  <si>
    <t>005121010R</t>
  </si>
  <si>
    <t>Vybudování zařízení staveniště</t>
  </si>
  <si>
    <t>Soubor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</si>
  <si>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</si>
  <si>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</si>
  <si>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</si>
  <si>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</si>
  <si>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</si>
  <si>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</si>
  <si>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</si>
  <si>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</si>
  <si>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</si>
  <si>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</si>
  <si>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Proměnné:</t>
  </si>
  <si>
    <t>2S</t>
  </si>
  <si>
    <t>pryžový povrch EPDM dvouvrstvý</t>
  </si>
  <si>
    <t>VAR</t>
  </si>
  <si>
    <t>D100</t>
  </si>
  <si>
    <t>drenážní potrubí DN 100mm</t>
  </si>
  <si>
    <t>D160</t>
  </si>
  <si>
    <t>drenážní potrubí DN 160mm</t>
  </si>
  <si>
    <t>D80</t>
  </si>
  <si>
    <t>drenážní potrubí DN 80mm</t>
  </si>
  <si>
    <t>pryžový EPDM povrch</t>
  </si>
  <si>
    <t>17*36</t>
  </si>
  <si>
    <t>K160</t>
  </si>
  <si>
    <t>kanalizace DN 160mm</t>
  </si>
  <si>
    <t>K200</t>
  </si>
  <si>
    <t>kanalizační potrubí DN 200mm</t>
  </si>
  <si>
    <t>K250</t>
  </si>
  <si>
    <t>kanalizační potrubí DN 250mm</t>
  </si>
  <si>
    <t>NN</t>
  </si>
  <si>
    <t>násyp nezhutněný</t>
  </si>
  <si>
    <t>NZ</t>
  </si>
  <si>
    <t>násyp zhutněný</t>
  </si>
  <si>
    <t>OBR100</t>
  </si>
  <si>
    <t>betonový obrubník š.100mm</t>
  </si>
  <si>
    <t>OBR50</t>
  </si>
  <si>
    <t>betonový obrubník š.50mm</t>
  </si>
  <si>
    <t>OŽ</t>
  </si>
  <si>
    <t>odvodňovací žlábek</t>
  </si>
  <si>
    <t>patka vybavení 600x600x600 mm</t>
  </si>
  <si>
    <t>P2</t>
  </si>
  <si>
    <t>patka 400x400x1000mm</t>
  </si>
  <si>
    <t>P3</t>
  </si>
  <si>
    <t>patka streetball 800x800x1000mm</t>
  </si>
  <si>
    <t>P4</t>
  </si>
  <si>
    <t>patka osvětlení 900x900x1200mm</t>
  </si>
  <si>
    <t>P5</t>
  </si>
  <si>
    <t>patka vybavení sdružená 500x1400x500mm</t>
  </si>
  <si>
    <t>SP</t>
  </si>
  <si>
    <t>pryžový povrch stříkaný typu SP</t>
  </si>
  <si>
    <t>SW</t>
  </si>
  <si>
    <t>pryžový povrch sypaný typu SW</t>
  </si>
  <si>
    <t>TÚ</t>
  </si>
  <si>
    <t>terénní úpravy</t>
  </si>
  <si>
    <t>UTII</t>
  </si>
  <si>
    <t>umělý trávník II.generace</t>
  </si>
  <si>
    <t>UTIII</t>
  </si>
  <si>
    <t>umělý trávník III.generace</t>
  </si>
  <si>
    <t>V1</t>
  </si>
  <si>
    <t>skrývka</t>
  </si>
  <si>
    <t>V2</t>
  </si>
  <si>
    <t xml:space="preserve">výkop rýh </t>
  </si>
  <si>
    <t>0,3*(0,4+0,5)/2*(D80+D100)</t>
  </si>
  <si>
    <t>0,6*(1,08-0,25)/2*D160</t>
  </si>
  <si>
    <t>0,6*(1,66-1,01)/2*(K160+K200)</t>
  </si>
  <si>
    <t>0,6*1,66*K250</t>
  </si>
  <si>
    <t>V3</t>
  </si>
  <si>
    <t>výkop šachet</t>
  </si>
  <si>
    <t>0,4*0,4*0,75*P2</t>
  </si>
  <si>
    <t>1,4*0,5*0,6*P5</t>
  </si>
  <si>
    <t>0,6*0,6*0,6*P1</t>
  </si>
  <si>
    <t>0,9*0,9*1,6*P4</t>
  </si>
  <si>
    <t>0,8*0,8*1,2*P3</t>
  </si>
  <si>
    <t>Z</t>
  </si>
  <si>
    <t>zásyp rýh</t>
  </si>
  <si>
    <t>ZD</t>
  </si>
  <si>
    <t>zámková dlažba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</si>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</sst>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vertical="top" wrapTex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8" zoomScaleNormal="100" zoomScaleSheetLayoutView="75" workbookViewId="0">
      <selection activeCell="O6" sqref="O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8" t="s">
        <v>24</v>
      </c>
      <c r="C2" s="79"/>
      <c r="D2" s="80" t="s">
        <v>47</v>
      </c>
      <c r="E2" s="205" t="s">
        <v>48</v>
      </c>
      <c r="F2" s="206"/>
      <c r="G2" s="206"/>
      <c r="H2" s="206"/>
      <c r="I2" s="206"/>
      <c r="J2" s="207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08" t="s">
        <v>44</v>
      </c>
      <c r="F3" s="209"/>
      <c r="G3" s="209"/>
      <c r="H3" s="209"/>
      <c r="I3" s="209"/>
      <c r="J3" s="210"/>
    </row>
    <row r="4" spans="1:15" ht="23.25" customHeight="1" x14ac:dyDescent="0.2">
      <c r="A4" s="76">
        <v>1944</v>
      </c>
      <c r="B4" s="83" t="s">
        <v>46</v>
      </c>
      <c r="C4" s="84"/>
      <c r="D4" s="85" t="s">
        <v>41</v>
      </c>
      <c r="E4" s="218" t="s">
        <v>42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49</v>
      </c>
      <c r="E5" s="224"/>
      <c r="F5" s="224"/>
      <c r="G5" s="224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5" t="s">
        <v>50</v>
      </c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27" t="s">
        <v>51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/>
      <c r="E11" s="212"/>
      <c r="F11" s="212"/>
      <c r="G11" s="21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SUMIF(F52:F60,A16,I52:I60)+SUMIF(F52:F60,"PSU",I52:I60)</f>
        <v>0</v>
      </c>
      <c r="J16" s="204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SUMIF(F52:F60,A17,I52:I60)</f>
        <v>0</v>
      </c>
      <c r="J17" s="204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SUMIF(F52:F60,A18,I52:I60)</f>
        <v>0</v>
      </c>
      <c r="J18" s="204"/>
    </row>
    <row r="19" spans="1:10" ht="23.25" customHeight="1" x14ac:dyDescent="0.2">
      <c r="A19" s="141" t="s">
        <v>80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SUMIF(F52:F60,A19,I52:I60)</f>
        <v>0</v>
      </c>
      <c r="J19" s="204"/>
    </row>
    <row r="20" spans="1:10" ht="23.25" customHeight="1" x14ac:dyDescent="0.2">
      <c r="A20" s="141" t="s">
        <v>81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SUMIF(F52:F60,A20,I52:I60)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5">
        <f>ZakladDPHSniVypocet+ZakladDPHZaklVypocet</f>
        <v>0</v>
      </c>
      <c r="H28" s="236"/>
      <c r="I28" s="236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5">
        <f>A27</f>
        <v>0</v>
      </c>
      <c r="H29" s="235"/>
      <c r="I29" s="235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241"/>
      <c r="D39" s="241"/>
      <c r="E39" s="241"/>
      <c r="F39" s="101">
        <f>'01 P1 Pol'!AE79</f>
        <v>0</v>
      </c>
      <c r="G39" s="102">
        <f>'01 P1 Pol'!AF79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5" t="s">
        <v>43</v>
      </c>
      <c r="C40" s="242" t="s">
        <v>44</v>
      </c>
      <c r="D40" s="242"/>
      <c r="E40" s="242"/>
      <c r="F40" s="106">
        <f>'01 P1 Pol'!AE79</f>
        <v>0</v>
      </c>
      <c r="G40" s="107">
        <f>'01 P1 Pol'!AF79</f>
        <v>0</v>
      </c>
      <c r="H40" s="107">
        <f>(F40*SazbaDPH1/100)+(G40*SazbaDPH2/100)</f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hidden="1" customHeight="1" x14ac:dyDescent="0.2">
      <c r="A41" s="90">
        <v>3</v>
      </c>
      <c r="B41" s="109" t="s">
        <v>41</v>
      </c>
      <c r="C41" s="241" t="s">
        <v>42</v>
      </c>
      <c r="D41" s="241"/>
      <c r="E41" s="241"/>
      <c r="F41" s="110">
        <f>'01 P1 Pol'!AE79</f>
        <v>0</v>
      </c>
      <c r="G41" s="103">
        <f>'01 P1 Pol'!AF79</f>
        <v>0</v>
      </c>
      <c r="H41" s="103">
        <f>(F41*SazbaDPH1/100)+(G41*SazbaDPH2/100)</f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90"/>
      <c r="B42" s="243" t="s">
        <v>55</v>
      </c>
      <c r="C42" s="244"/>
      <c r="D42" s="244"/>
      <c r="E42" s="245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57</v>
      </c>
      <c r="B44" t="s">
        <v>58</v>
      </c>
    </row>
    <row r="45" spans="1:10" x14ac:dyDescent="0.2">
      <c r="A45" t="s">
        <v>59</v>
      </c>
      <c r="B45" t="s">
        <v>60</v>
      </c>
    </row>
    <row r="46" spans="1:10" x14ac:dyDescent="0.2">
      <c r="A46" t="s">
        <v>61</v>
      </c>
      <c r="B46" t="s">
        <v>62</v>
      </c>
    </row>
    <row r="49" spans="1:10" ht="15.75" x14ac:dyDescent="0.25">
      <c r="B49" s="122" t="s">
        <v>63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64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50</v>
      </c>
      <c r="C52" s="246" t="s">
        <v>65</v>
      </c>
      <c r="D52" s="247"/>
      <c r="E52" s="247"/>
      <c r="F52" s="139" t="s">
        <v>26</v>
      </c>
      <c r="G52" s="131"/>
      <c r="H52" s="131"/>
      <c r="I52" s="131">
        <f>'01 P1 Pol'!G8</f>
        <v>0</v>
      </c>
      <c r="J52" s="136" t="str">
        <f>IF(I61=0,"",I52/I61*100)</f>
        <v/>
      </c>
    </row>
    <row r="53" spans="1:10" ht="36.75" customHeight="1" x14ac:dyDescent="0.2">
      <c r="A53" s="125"/>
      <c r="B53" s="130" t="s">
        <v>66</v>
      </c>
      <c r="C53" s="246" t="s">
        <v>67</v>
      </c>
      <c r="D53" s="247"/>
      <c r="E53" s="247"/>
      <c r="F53" s="139" t="s">
        <v>26</v>
      </c>
      <c r="G53" s="131"/>
      <c r="H53" s="131"/>
      <c r="I53" s="131">
        <f>'01 P1 Pol'!G21</f>
        <v>0</v>
      </c>
      <c r="J53" s="136" t="str">
        <f>IF(I61=0,"",I53/I61*100)</f>
        <v/>
      </c>
    </row>
    <row r="54" spans="1:10" ht="36.75" customHeight="1" x14ac:dyDescent="0.2">
      <c r="A54" s="125"/>
      <c r="B54" s="130" t="s">
        <v>68</v>
      </c>
      <c r="C54" s="246" t="s">
        <v>69</v>
      </c>
      <c r="D54" s="247"/>
      <c r="E54" s="247"/>
      <c r="F54" s="139" t="s">
        <v>26</v>
      </c>
      <c r="G54" s="131"/>
      <c r="H54" s="131"/>
      <c r="I54" s="131">
        <f>'01 P1 Pol'!G28</f>
        <v>0</v>
      </c>
      <c r="J54" s="136" t="str">
        <f>IF(I61=0,"",I54/I61*100)</f>
        <v/>
      </c>
    </row>
    <row r="55" spans="1:10" ht="36.75" customHeight="1" x14ac:dyDescent="0.2">
      <c r="A55" s="125"/>
      <c r="B55" s="130" t="s">
        <v>70</v>
      </c>
      <c r="C55" s="246" t="s">
        <v>71</v>
      </c>
      <c r="D55" s="247"/>
      <c r="E55" s="247"/>
      <c r="F55" s="139" t="s">
        <v>26</v>
      </c>
      <c r="G55" s="131"/>
      <c r="H55" s="131"/>
      <c r="I55" s="131">
        <f>'01 P1 Pol'!G37</f>
        <v>0</v>
      </c>
      <c r="J55" s="136" t="str">
        <f>IF(I61=0,"",I55/I61*100)</f>
        <v/>
      </c>
    </row>
    <row r="56" spans="1:10" ht="36.75" customHeight="1" x14ac:dyDescent="0.2">
      <c r="A56" s="125"/>
      <c r="B56" s="130" t="s">
        <v>72</v>
      </c>
      <c r="C56" s="246" t="s">
        <v>73</v>
      </c>
      <c r="D56" s="247"/>
      <c r="E56" s="247"/>
      <c r="F56" s="139" t="s">
        <v>26</v>
      </c>
      <c r="G56" s="131"/>
      <c r="H56" s="131"/>
      <c r="I56" s="131">
        <f>'01 P1 Pol'!G50</f>
        <v>0</v>
      </c>
      <c r="J56" s="136" t="str">
        <f>IF(I61=0,"",I56/I61*100)</f>
        <v/>
      </c>
    </row>
    <row r="57" spans="1:10" ht="36.75" customHeight="1" x14ac:dyDescent="0.2">
      <c r="A57" s="125"/>
      <c r="B57" s="130" t="s">
        <v>74</v>
      </c>
      <c r="C57" s="246" t="s">
        <v>75</v>
      </c>
      <c r="D57" s="247"/>
      <c r="E57" s="247"/>
      <c r="F57" s="139" t="s">
        <v>26</v>
      </c>
      <c r="G57" s="131"/>
      <c r="H57" s="131"/>
      <c r="I57" s="131">
        <f>'01 P1 Pol'!G56</f>
        <v>0</v>
      </c>
      <c r="J57" s="136" t="str">
        <f>IF(I61=0,"",I57/I61*100)</f>
        <v/>
      </c>
    </row>
    <row r="58" spans="1:10" ht="36.75" customHeight="1" x14ac:dyDescent="0.2">
      <c r="A58" s="125"/>
      <c r="B58" s="130" t="s">
        <v>76</v>
      </c>
      <c r="C58" s="246" t="s">
        <v>77</v>
      </c>
      <c r="D58" s="247"/>
      <c r="E58" s="247"/>
      <c r="F58" s="139" t="s">
        <v>27</v>
      </c>
      <c r="G58" s="131"/>
      <c r="H58" s="131"/>
      <c r="I58" s="131">
        <f>'01 P1 Pol'!G58</f>
        <v>0</v>
      </c>
      <c r="J58" s="136" t="str">
        <f>IF(I61=0,"",I58/I61*100)</f>
        <v/>
      </c>
    </row>
    <row r="59" spans="1:10" ht="36.75" customHeight="1" x14ac:dyDescent="0.2">
      <c r="A59" s="125"/>
      <c r="B59" s="130" t="s">
        <v>78</v>
      </c>
      <c r="C59" s="246" t="s">
        <v>79</v>
      </c>
      <c r="D59" s="247"/>
      <c r="E59" s="247"/>
      <c r="F59" s="139" t="s">
        <v>27</v>
      </c>
      <c r="G59" s="131"/>
      <c r="H59" s="131"/>
      <c r="I59" s="131">
        <f>'01 P1 Pol'!G65</f>
        <v>0</v>
      </c>
      <c r="J59" s="136" t="str">
        <f>IF(I61=0,"",I59/I61*100)</f>
        <v/>
      </c>
    </row>
    <row r="60" spans="1:10" ht="36.75" customHeight="1" x14ac:dyDescent="0.2">
      <c r="A60" s="125"/>
      <c r="B60" s="130" t="s">
        <v>80</v>
      </c>
      <c r="C60" s="246" t="s">
        <v>29</v>
      </c>
      <c r="D60" s="247"/>
      <c r="E60" s="247"/>
      <c r="F60" s="139" t="s">
        <v>80</v>
      </c>
      <c r="G60" s="131"/>
      <c r="H60" s="131"/>
      <c r="I60" s="131">
        <f>'01 P1 Pol'!G71</f>
        <v>0</v>
      </c>
      <c r="J60" s="136" t="str">
        <f>IF(I61=0,"",I60/I61*100)</f>
        <v/>
      </c>
    </row>
    <row r="61" spans="1:10" ht="25.5" customHeight="1" x14ac:dyDescent="0.2">
      <c r="A61" s="126"/>
      <c r="B61" s="132" t="s">
        <v>1</v>
      </c>
      <c r="C61" s="133"/>
      <c r="D61" s="134"/>
      <c r="E61" s="134"/>
      <c r="F61" s="140"/>
      <c r="G61" s="135"/>
      <c r="H61" s="135"/>
      <c r="I61" s="135">
        <f>SUM(I52:I60)</f>
        <v>0</v>
      </c>
      <c r="J61" s="137">
        <f>SUM(J52:J60)</f>
        <v>0</v>
      </c>
    </row>
    <row r="62" spans="1:10" x14ac:dyDescent="0.2">
      <c r="F62" s="89"/>
      <c r="G62" s="89"/>
      <c r="H62" s="89"/>
      <c r="I62" s="89"/>
      <c r="J62" s="138"/>
    </row>
    <row r="63" spans="1:10" x14ac:dyDescent="0.2">
      <c r="F63" s="89"/>
      <c r="G63" s="89"/>
      <c r="H63" s="89"/>
      <c r="I63" s="89"/>
      <c r="J63" s="138"/>
    </row>
    <row r="64" spans="1:10" x14ac:dyDescent="0.2">
      <c r="F64" s="89"/>
      <c r="G64" s="89"/>
      <c r="H64" s="89"/>
      <c r="I64" s="89"/>
      <c r="J64" s="138"/>
    </row>
  </sheetData>
  <sheetProtection algorithmName="SHA-512" hashValue="qu6wI2K81jr+4JEtN8WCX9eR3YXAbU8QLPa0pqQjLj0PpFppi07eOuKGjsoSqE23dMKTodj7sspbAw+Dia8/PA==" saltValue="zOg6o3/FqTXm3dbI+xrF3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VBkTMkF9Ol24dmCad2RP96Bm5UU3BIkMHlvewRhfjnucGuBFNRzE8as99sLD9Y+tYKPhFEtSbrlzcL3FZim1Dw==" saltValue="Bzbz6RneNMCq5J3Uct3cy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3002-74D9-46DD-853F-8132AB2AF718}">
  <sheetPr>
    <outlinePr summaryBelow="0"/>
  </sheetPr>
  <dimension ref="A1:BH5000"/>
  <sheetViews>
    <sheetView tabSelected="1" zoomScale="115" zoomScaleNormal="115" workbookViewId="0">
      <pane ySplit="7" topLeftCell="A37" activePane="bottomLeft" state="frozen"/>
      <selection pane="bottomLeft" activeCell="F13" sqref="F13"/>
    </sheetView>
  </sheetViews>
  <sheetFormatPr defaultRowHeight="12.75" outlineLevelRow="3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82</v>
      </c>
    </row>
    <row r="2" spans="1:60" ht="24.95" customHeight="1" x14ac:dyDescent="0.2">
      <c r="A2" s="50" t="s">
        <v>8</v>
      </c>
      <c r="B2" s="49" t="s">
        <v>47</v>
      </c>
      <c r="C2" s="253" t="s">
        <v>48</v>
      </c>
      <c r="D2" s="254"/>
      <c r="E2" s="254"/>
      <c r="F2" s="254"/>
      <c r="G2" s="255"/>
      <c r="AG2" t="s">
        <v>83</v>
      </c>
    </row>
    <row r="3" spans="1:60" ht="24.95" customHeight="1" x14ac:dyDescent="0.2">
      <c r="A3" s="50" t="s">
        <v>9</v>
      </c>
      <c r="B3" s="49" t="s">
        <v>43</v>
      </c>
      <c r="C3" s="253" t="s">
        <v>44</v>
      </c>
      <c r="D3" s="254"/>
      <c r="E3" s="254"/>
      <c r="F3" s="254"/>
      <c r="G3" s="255"/>
      <c r="AC3" s="123" t="s">
        <v>83</v>
      </c>
      <c r="AG3" t="s">
        <v>84</v>
      </c>
    </row>
    <row r="4" spans="1:60" ht="24.95" customHeight="1" x14ac:dyDescent="0.2">
      <c r="A4" s="142" t="s">
        <v>10</v>
      </c>
      <c r="B4" s="143" t="s">
        <v>41</v>
      </c>
      <c r="C4" s="256" t="s">
        <v>42</v>
      </c>
      <c r="D4" s="257"/>
      <c r="E4" s="257"/>
      <c r="F4" s="257"/>
      <c r="G4" s="258"/>
      <c r="AG4" t="s">
        <v>85</v>
      </c>
    </row>
    <row r="5" spans="1:60" x14ac:dyDescent="0.2">
      <c r="D5" s="10"/>
    </row>
    <row r="6" spans="1:60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  <c r="Y6" s="148" t="s">
        <v>107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108</v>
      </c>
      <c r="B8" s="166" t="s">
        <v>50</v>
      </c>
      <c r="C8" s="187" t="s">
        <v>65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47739.060000000005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75.849999999999994</v>
      </c>
      <c r="W8" s="164"/>
      <c r="X8" s="164"/>
      <c r="Y8" s="164"/>
      <c r="AG8" t="s">
        <v>109</v>
      </c>
    </row>
    <row r="9" spans="1:60" outlineLevel="1" x14ac:dyDescent="0.2">
      <c r="A9" s="172">
        <v>1</v>
      </c>
      <c r="B9" s="173" t="s">
        <v>110</v>
      </c>
      <c r="C9" s="188" t="s">
        <v>111</v>
      </c>
      <c r="D9" s="174" t="s">
        <v>112</v>
      </c>
      <c r="E9" s="175">
        <v>14.256</v>
      </c>
      <c r="F9" s="176">
        <v>0</v>
      </c>
      <c r="G9" s="177">
        <f>ROUND(E9*F9,2)</f>
        <v>0</v>
      </c>
      <c r="H9" s="176">
        <v>0</v>
      </c>
      <c r="I9" s="177">
        <f>ROUND(E9*H9,2)</f>
        <v>0</v>
      </c>
      <c r="J9" s="176">
        <v>2230</v>
      </c>
      <c r="K9" s="177">
        <f>ROUND(E9*J9,2)</f>
        <v>31790.880000000001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113</v>
      </c>
      <c r="T9" s="178" t="s">
        <v>113</v>
      </c>
      <c r="U9" s="159">
        <v>4.6550000000000002</v>
      </c>
      <c r="V9" s="159">
        <f>ROUND(E9*U9,2)</f>
        <v>66.36</v>
      </c>
      <c r="W9" s="159"/>
      <c r="X9" s="159" t="s">
        <v>114</v>
      </c>
      <c r="Y9" s="159" t="s">
        <v>115</v>
      </c>
      <c r="Z9" s="149"/>
      <c r="AA9" s="149"/>
      <c r="AB9" s="149"/>
      <c r="AC9" s="149"/>
      <c r="AD9" s="149"/>
      <c r="AE9" s="149"/>
      <c r="AF9" s="149"/>
      <c r="AG9" s="149" t="s">
        <v>116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9" t="s">
        <v>117</v>
      </c>
      <c r="D10" s="160"/>
      <c r="E10" s="161">
        <v>1.536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118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89" t="s">
        <v>119</v>
      </c>
      <c r="D11" s="160"/>
      <c r="E11" s="161">
        <v>12.72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118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2">
        <v>2</v>
      </c>
      <c r="B12" s="173" t="s">
        <v>120</v>
      </c>
      <c r="C12" s="188" t="s">
        <v>121</v>
      </c>
      <c r="D12" s="174" t="s">
        <v>112</v>
      </c>
      <c r="E12" s="175">
        <v>14.256</v>
      </c>
      <c r="F12" s="176">
        <v>0</v>
      </c>
      <c r="G12" s="177">
        <f>ROUND(E12*F12,2)</f>
        <v>0</v>
      </c>
      <c r="H12" s="176">
        <v>0</v>
      </c>
      <c r="I12" s="177">
        <f>ROUND(E12*H12,2)</f>
        <v>0</v>
      </c>
      <c r="J12" s="176">
        <v>144.5</v>
      </c>
      <c r="K12" s="177">
        <f>ROUND(E12*J12,2)</f>
        <v>2059.9899999999998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113</v>
      </c>
      <c r="T12" s="178" t="s">
        <v>113</v>
      </c>
      <c r="U12" s="159">
        <v>5.1999999999999998E-3</v>
      </c>
      <c r="V12" s="159">
        <f>ROUND(E12*U12,2)</f>
        <v>7.0000000000000007E-2</v>
      </c>
      <c r="W12" s="159"/>
      <c r="X12" s="159" t="s">
        <v>114</v>
      </c>
      <c r="Y12" s="159" t="s">
        <v>115</v>
      </c>
      <c r="Z12" s="149"/>
      <c r="AA12" s="149"/>
      <c r="AB12" s="149"/>
      <c r="AC12" s="149"/>
      <c r="AD12" s="149"/>
      <c r="AE12" s="149"/>
      <c r="AF12" s="149"/>
      <c r="AG12" s="149" t="s">
        <v>122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89" t="s">
        <v>123</v>
      </c>
      <c r="D13" s="160"/>
      <c r="E13" s="161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118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">
      <c r="A14" s="156"/>
      <c r="B14" s="157"/>
      <c r="C14" s="189" t="s">
        <v>124</v>
      </c>
      <c r="D14" s="160"/>
      <c r="E14" s="161">
        <v>14.256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118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2">
        <v>3</v>
      </c>
      <c r="B15" s="173" t="s">
        <v>125</v>
      </c>
      <c r="C15" s="188" t="s">
        <v>126</v>
      </c>
      <c r="D15" s="174" t="s">
        <v>112</v>
      </c>
      <c r="E15" s="175">
        <v>14.256</v>
      </c>
      <c r="F15" s="176">
        <v>0</v>
      </c>
      <c r="G15" s="177">
        <f>ROUND(E15*F15,2)</f>
        <v>0</v>
      </c>
      <c r="H15" s="176">
        <v>0</v>
      </c>
      <c r="I15" s="177">
        <f>ROUND(E15*H15,2)</f>
        <v>0</v>
      </c>
      <c r="J15" s="176">
        <v>350</v>
      </c>
      <c r="K15" s="177">
        <f>ROUND(E15*J15,2)</f>
        <v>4989.6000000000004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113</v>
      </c>
      <c r="T15" s="178" t="s">
        <v>113</v>
      </c>
      <c r="U15" s="159">
        <v>0.65200000000000002</v>
      </c>
      <c r="V15" s="159">
        <f>ROUND(E15*U15,2)</f>
        <v>9.2899999999999991</v>
      </c>
      <c r="W15" s="159"/>
      <c r="X15" s="159" t="s">
        <v>114</v>
      </c>
      <c r="Y15" s="159" t="s">
        <v>115</v>
      </c>
      <c r="Z15" s="149"/>
      <c r="AA15" s="149"/>
      <c r="AB15" s="149"/>
      <c r="AC15" s="149"/>
      <c r="AD15" s="149"/>
      <c r="AE15" s="149"/>
      <c r="AF15" s="149"/>
      <c r="AG15" s="149" t="s">
        <v>122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9" t="s">
        <v>127</v>
      </c>
      <c r="D16" s="160"/>
      <c r="E16" s="161">
        <v>14.256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118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4</v>
      </c>
      <c r="B17" s="173" t="s">
        <v>128</v>
      </c>
      <c r="C17" s="188" t="s">
        <v>129</v>
      </c>
      <c r="D17" s="174" t="s">
        <v>112</v>
      </c>
      <c r="E17" s="175">
        <v>14.256</v>
      </c>
      <c r="F17" s="176">
        <v>0</v>
      </c>
      <c r="G17" s="177">
        <f>ROUND(E17*F17,2)</f>
        <v>0</v>
      </c>
      <c r="H17" s="176">
        <v>0</v>
      </c>
      <c r="I17" s="177">
        <f>ROUND(E17*H17,2)</f>
        <v>0</v>
      </c>
      <c r="J17" s="176">
        <v>20.2</v>
      </c>
      <c r="K17" s="177">
        <f>ROUND(E17*J17,2)</f>
        <v>287.97000000000003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113</v>
      </c>
      <c r="T17" s="178" t="s">
        <v>113</v>
      </c>
      <c r="U17" s="159">
        <v>8.9999999999999993E-3</v>
      </c>
      <c r="V17" s="159">
        <f>ROUND(E17*U17,2)</f>
        <v>0.13</v>
      </c>
      <c r="W17" s="159"/>
      <c r="X17" s="159" t="s">
        <v>114</v>
      </c>
      <c r="Y17" s="159" t="s">
        <v>115</v>
      </c>
      <c r="Z17" s="149"/>
      <c r="AA17" s="149"/>
      <c r="AB17" s="149"/>
      <c r="AC17" s="149"/>
      <c r="AD17" s="149"/>
      <c r="AE17" s="149"/>
      <c r="AF17" s="149"/>
      <c r="AG17" s="149" t="s">
        <v>122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9" t="s">
        <v>127</v>
      </c>
      <c r="D18" s="160"/>
      <c r="E18" s="161">
        <v>14.256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118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2">
        <v>5</v>
      </c>
      <c r="B19" s="173" t="s">
        <v>130</v>
      </c>
      <c r="C19" s="188" t="s">
        <v>131</v>
      </c>
      <c r="D19" s="174" t="s">
        <v>112</v>
      </c>
      <c r="E19" s="175">
        <v>14.256</v>
      </c>
      <c r="F19" s="176">
        <v>0</v>
      </c>
      <c r="G19" s="177">
        <f>ROUND(E19*F19,2)</f>
        <v>0</v>
      </c>
      <c r="H19" s="176">
        <v>0</v>
      </c>
      <c r="I19" s="177">
        <f>ROUND(E19*H19,2)</f>
        <v>0</v>
      </c>
      <c r="J19" s="176">
        <v>604</v>
      </c>
      <c r="K19" s="177">
        <f>ROUND(E19*J19,2)</f>
        <v>8610.6200000000008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113</v>
      </c>
      <c r="T19" s="178" t="s">
        <v>113</v>
      </c>
      <c r="U19" s="159">
        <v>0</v>
      </c>
      <c r="V19" s="159">
        <f>ROUND(E19*U19,2)</f>
        <v>0</v>
      </c>
      <c r="W19" s="159"/>
      <c r="X19" s="159" t="s">
        <v>114</v>
      </c>
      <c r="Y19" s="159" t="s">
        <v>115</v>
      </c>
      <c r="Z19" s="149"/>
      <c r="AA19" s="149"/>
      <c r="AB19" s="149"/>
      <c r="AC19" s="149"/>
      <c r="AD19" s="149"/>
      <c r="AE19" s="149"/>
      <c r="AF19" s="149"/>
      <c r="AG19" s="149" t="s">
        <v>122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89" t="s">
        <v>127</v>
      </c>
      <c r="D20" s="160"/>
      <c r="E20" s="161">
        <v>14.256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118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5" t="s">
        <v>108</v>
      </c>
      <c r="B21" s="166" t="s">
        <v>66</v>
      </c>
      <c r="C21" s="187" t="s">
        <v>67</v>
      </c>
      <c r="D21" s="167"/>
      <c r="E21" s="168"/>
      <c r="F21" s="169"/>
      <c r="G21" s="169">
        <f>SUMIF(AG22:AG27,"&lt;&gt;NOR",G22:G27)</f>
        <v>0</v>
      </c>
      <c r="H21" s="169"/>
      <c r="I21" s="169">
        <f>SUM(I22:I27)</f>
        <v>80.42</v>
      </c>
      <c r="J21" s="169"/>
      <c r="K21" s="169">
        <f>SUM(K22:K27)</f>
        <v>78.430000000000007</v>
      </c>
      <c r="L21" s="169"/>
      <c r="M21" s="169">
        <f>SUM(M22:M27)</f>
        <v>0</v>
      </c>
      <c r="N21" s="168"/>
      <c r="O21" s="168">
        <f>SUM(O22:O27)</f>
        <v>0</v>
      </c>
      <c r="P21" s="168"/>
      <c r="Q21" s="168">
        <f>SUM(Q22:Q27)</f>
        <v>0</v>
      </c>
      <c r="R21" s="169"/>
      <c r="S21" s="169"/>
      <c r="T21" s="170"/>
      <c r="U21" s="164"/>
      <c r="V21" s="164">
        <f>SUM(V22:V27)</f>
        <v>0.12</v>
      </c>
      <c r="W21" s="164"/>
      <c r="X21" s="164"/>
      <c r="Y21" s="164"/>
      <c r="AG21" t="s">
        <v>109</v>
      </c>
    </row>
    <row r="22" spans="1:60" outlineLevel="1" x14ac:dyDescent="0.2">
      <c r="A22" s="172">
        <v>6</v>
      </c>
      <c r="B22" s="173" t="s">
        <v>132</v>
      </c>
      <c r="C22" s="188" t="s">
        <v>133</v>
      </c>
      <c r="D22" s="174" t="s">
        <v>112</v>
      </c>
      <c r="E22" s="175">
        <v>0.128</v>
      </c>
      <c r="F22" s="176">
        <v>0</v>
      </c>
      <c r="G22" s="177">
        <f>ROUND(E22*F22,2)</f>
        <v>0</v>
      </c>
      <c r="H22" s="176">
        <v>628.27</v>
      </c>
      <c r="I22" s="177">
        <f>ROUND(E22*H22,2)</f>
        <v>80.42</v>
      </c>
      <c r="J22" s="176">
        <v>612.73</v>
      </c>
      <c r="K22" s="177">
        <f>ROUND(E22*J22,2)</f>
        <v>78.430000000000007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113</v>
      </c>
      <c r="T22" s="178" t="s">
        <v>113</v>
      </c>
      <c r="U22" s="159">
        <v>0.96499999999999997</v>
      </c>
      <c r="V22" s="159">
        <f>ROUND(E22*U22,2)</f>
        <v>0.12</v>
      </c>
      <c r="W22" s="159"/>
      <c r="X22" s="159" t="s">
        <v>114</v>
      </c>
      <c r="Y22" s="159" t="s">
        <v>115</v>
      </c>
      <c r="Z22" s="149"/>
      <c r="AA22" s="149"/>
      <c r="AB22" s="149"/>
      <c r="AC22" s="149"/>
      <c r="AD22" s="149"/>
      <c r="AE22" s="149"/>
      <c r="AF22" s="149"/>
      <c r="AG22" s="149" t="s">
        <v>116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89" t="s">
        <v>134</v>
      </c>
      <c r="D23" s="160"/>
      <c r="E23" s="161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118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89" t="s">
        <v>135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118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89" t="s">
        <v>136</v>
      </c>
      <c r="D25" s="160"/>
      <c r="E25" s="161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118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89" t="s">
        <v>137</v>
      </c>
      <c r="D26" s="160"/>
      <c r="E26" s="161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118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9" t="s">
        <v>138</v>
      </c>
      <c r="D27" s="160"/>
      <c r="E27" s="161">
        <v>0.128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118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5" t="s">
        <v>108</v>
      </c>
      <c r="B28" s="166" t="s">
        <v>68</v>
      </c>
      <c r="C28" s="187" t="s">
        <v>69</v>
      </c>
      <c r="D28" s="167"/>
      <c r="E28" s="168"/>
      <c r="F28" s="169"/>
      <c r="G28" s="169">
        <f>SUMIF(AG29:AG36,"&lt;&gt;NOR",G29:G36)</f>
        <v>0</v>
      </c>
      <c r="H28" s="169"/>
      <c r="I28" s="169">
        <f>SUM(I29:I36)</f>
        <v>3347.19</v>
      </c>
      <c r="J28" s="169"/>
      <c r="K28" s="169">
        <f>SUM(K29:K36)</f>
        <v>1360.17</v>
      </c>
      <c r="L28" s="169"/>
      <c r="M28" s="169">
        <f>SUM(M29:M36)</f>
        <v>0</v>
      </c>
      <c r="N28" s="168"/>
      <c r="O28" s="168">
        <f>SUM(O29:O36)</f>
        <v>0</v>
      </c>
      <c r="P28" s="168"/>
      <c r="Q28" s="168">
        <f>SUM(Q29:Q36)</f>
        <v>0</v>
      </c>
      <c r="R28" s="169"/>
      <c r="S28" s="169"/>
      <c r="T28" s="170"/>
      <c r="U28" s="164"/>
      <c r="V28" s="164">
        <f>SUM(V29:V36)</f>
        <v>2.29</v>
      </c>
      <c r="W28" s="164"/>
      <c r="X28" s="164"/>
      <c r="Y28" s="164"/>
      <c r="AG28" t="s">
        <v>109</v>
      </c>
    </row>
    <row r="29" spans="1:60" outlineLevel="1" x14ac:dyDescent="0.2">
      <c r="A29" s="172">
        <v>7</v>
      </c>
      <c r="B29" s="173" t="s">
        <v>139</v>
      </c>
      <c r="C29" s="188" t="s">
        <v>140</v>
      </c>
      <c r="D29" s="174" t="s">
        <v>112</v>
      </c>
      <c r="E29" s="175">
        <v>1.024</v>
      </c>
      <c r="F29" s="176">
        <v>0</v>
      </c>
      <c r="G29" s="177">
        <f>ROUND(E29*F29,2)</f>
        <v>0</v>
      </c>
      <c r="H29" s="176">
        <v>3030.36</v>
      </c>
      <c r="I29" s="177">
        <f>ROUND(E29*H29,2)</f>
        <v>3103.09</v>
      </c>
      <c r="J29" s="176">
        <v>359.64</v>
      </c>
      <c r="K29" s="177">
        <f>ROUND(E29*J29,2)</f>
        <v>368.27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113</v>
      </c>
      <c r="T29" s="178" t="s">
        <v>113</v>
      </c>
      <c r="U29" s="159">
        <v>0.47699999999999998</v>
      </c>
      <c r="V29" s="159">
        <f>ROUND(E29*U29,2)</f>
        <v>0.49</v>
      </c>
      <c r="W29" s="159"/>
      <c r="X29" s="159" t="s">
        <v>114</v>
      </c>
      <c r="Y29" s="159" t="s">
        <v>115</v>
      </c>
      <c r="Z29" s="149"/>
      <c r="AA29" s="149"/>
      <c r="AB29" s="149"/>
      <c r="AC29" s="149"/>
      <c r="AD29" s="149"/>
      <c r="AE29" s="149"/>
      <c r="AF29" s="149"/>
      <c r="AG29" s="149" t="s">
        <v>116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89" t="s">
        <v>141</v>
      </c>
      <c r="D30" s="160"/>
      <c r="E30" s="161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118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89" t="s">
        <v>142</v>
      </c>
      <c r="D31" s="160"/>
      <c r="E31" s="161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118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89" t="s">
        <v>143</v>
      </c>
      <c r="D32" s="160"/>
      <c r="E32" s="161"/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118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89" t="s">
        <v>144</v>
      </c>
      <c r="D33" s="160"/>
      <c r="E33" s="161"/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118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89" t="s">
        <v>145</v>
      </c>
      <c r="D34" s="160"/>
      <c r="E34" s="161">
        <v>1.024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118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2">
        <v>8</v>
      </c>
      <c r="B35" s="173" t="s">
        <v>146</v>
      </c>
      <c r="C35" s="188" t="s">
        <v>147</v>
      </c>
      <c r="D35" s="174" t="s">
        <v>148</v>
      </c>
      <c r="E35" s="175">
        <v>2</v>
      </c>
      <c r="F35" s="176">
        <v>0</v>
      </c>
      <c r="G35" s="177">
        <f>ROUND(E35*F35,2)</f>
        <v>0</v>
      </c>
      <c r="H35" s="176">
        <v>122.05</v>
      </c>
      <c r="I35" s="177">
        <f>ROUND(E35*H35,2)</f>
        <v>244.1</v>
      </c>
      <c r="J35" s="176">
        <v>495.95</v>
      </c>
      <c r="K35" s="177">
        <f>ROUND(E35*J35,2)</f>
        <v>991.9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113</v>
      </c>
      <c r="T35" s="178" t="s">
        <v>113</v>
      </c>
      <c r="U35" s="159">
        <v>0.89800000000000002</v>
      </c>
      <c r="V35" s="159">
        <f>ROUND(E35*U35,2)</f>
        <v>1.8</v>
      </c>
      <c r="W35" s="159"/>
      <c r="X35" s="159" t="s">
        <v>114</v>
      </c>
      <c r="Y35" s="159" t="s">
        <v>115</v>
      </c>
      <c r="Z35" s="149"/>
      <c r="AA35" s="149"/>
      <c r="AB35" s="149"/>
      <c r="AC35" s="149"/>
      <c r="AD35" s="149"/>
      <c r="AE35" s="149"/>
      <c r="AF35" s="149"/>
      <c r="AG35" s="149" t="s">
        <v>116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89" t="s">
        <v>149</v>
      </c>
      <c r="D36" s="160"/>
      <c r="E36" s="161">
        <v>2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118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5" t="s">
        <v>108</v>
      </c>
      <c r="B37" s="166" t="s">
        <v>70</v>
      </c>
      <c r="C37" s="187" t="s">
        <v>71</v>
      </c>
      <c r="D37" s="167"/>
      <c r="E37" s="168"/>
      <c r="F37" s="169"/>
      <c r="G37" s="169">
        <f>SUMIF(AG38:AG49,"&lt;&gt;NOR",G38:G49)</f>
        <v>0</v>
      </c>
      <c r="H37" s="169"/>
      <c r="I37" s="169">
        <f>SUM(I38:I49)</f>
        <v>0</v>
      </c>
      <c r="J37" s="169"/>
      <c r="K37" s="169">
        <f>SUM(K38:K49)</f>
        <v>1072380</v>
      </c>
      <c r="L37" s="169"/>
      <c r="M37" s="169">
        <f>SUM(M38:M49)</f>
        <v>0</v>
      </c>
      <c r="N37" s="168"/>
      <c r="O37" s="168">
        <f>SUM(O38:O49)</f>
        <v>28.51</v>
      </c>
      <c r="P37" s="168"/>
      <c r="Q37" s="168">
        <f>SUM(Q38:Q49)</f>
        <v>0</v>
      </c>
      <c r="R37" s="169"/>
      <c r="S37" s="169"/>
      <c r="T37" s="170"/>
      <c r="U37" s="164"/>
      <c r="V37" s="164">
        <f>SUM(V38:V49)</f>
        <v>0</v>
      </c>
      <c r="W37" s="164"/>
      <c r="X37" s="164"/>
      <c r="Y37" s="164"/>
      <c r="AG37" t="s">
        <v>109</v>
      </c>
    </row>
    <row r="38" spans="1:60" ht="22.5" outlineLevel="1" x14ac:dyDescent="0.2">
      <c r="A38" s="172">
        <v>9</v>
      </c>
      <c r="B38" s="173" t="s">
        <v>150</v>
      </c>
      <c r="C38" s="188" t="s">
        <v>151</v>
      </c>
      <c r="D38" s="174" t="s">
        <v>152</v>
      </c>
      <c r="E38" s="175">
        <v>612</v>
      </c>
      <c r="F38" s="176">
        <v>0</v>
      </c>
      <c r="G38" s="177">
        <f>ROUND(E38*F38,2)</f>
        <v>0</v>
      </c>
      <c r="H38" s="176">
        <v>0</v>
      </c>
      <c r="I38" s="177">
        <f>ROUND(E38*H38,2)</f>
        <v>0</v>
      </c>
      <c r="J38" s="176">
        <v>1100</v>
      </c>
      <c r="K38" s="177">
        <f>ROUND(E38*J38,2)</f>
        <v>673200</v>
      </c>
      <c r="L38" s="177">
        <v>21</v>
      </c>
      <c r="M38" s="177">
        <f>G38*(1+L38/100)</f>
        <v>0</v>
      </c>
      <c r="N38" s="175">
        <v>1.158E-2</v>
      </c>
      <c r="O38" s="175">
        <f>ROUND(E38*N38,2)</f>
        <v>7.09</v>
      </c>
      <c r="P38" s="175">
        <v>0</v>
      </c>
      <c r="Q38" s="175">
        <f>ROUND(E38*P38,2)</f>
        <v>0</v>
      </c>
      <c r="R38" s="177"/>
      <c r="S38" s="177" t="s">
        <v>153</v>
      </c>
      <c r="T38" s="178" t="s">
        <v>154</v>
      </c>
      <c r="U38" s="159">
        <v>0</v>
      </c>
      <c r="V38" s="159">
        <f>ROUND(E38*U38,2)</f>
        <v>0</v>
      </c>
      <c r="W38" s="159"/>
      <c r="X38" s="159" t="s">
        <v>114</v>
      </c>
      <c r="Y38" s="159" t="s">
        <v>115</v>
      </c>
      <c r="Z38" s="149"/>
      <c r="AA38" s="149"/>
      <c r="AB38" s="149"/>
      <c r="AC38" s="149"/>
      <c r="AD38" s="149"/>
      <c r="AE38" s="149"/>
      <c r="AF38" s="149"/>
      <c r="AG38" s="149" t="s">
        <v>122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33.75" outlineLevel="2" x14ac:dyDescent="0.2">
      <c r="A39" s="156"/>
      <c r="B39" s="157"/>
      <c r="C39" s="260" t="s">
        <v>155</v>
      </c>
      <c r="D39" s="261"/>
      <c r="E39" s="261"/>
      <c r="F39" s="261"/>
      <c r="G39" s="261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156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9" t="str">
        <f>C39</f>
        <v>Povrch pro víceúčelová hřiště vodopropustný, jednovrstvý z celoprobarvených EPDM granulí pojených pur pojivem. V tl.10mm obvykle pokládaný na litou roznášecí a drenážní kamenivopryžovou vrstvu.</v>
      </c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9" t="s">
        <v>157</v>
      </c>
      <c r="D40" s="160"/>
      <c r="E40" s="161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118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9" t="s">
        <v>158</v>
      </c>
      <c r="D41" s="160"/>
      <c r="E41" s="161">
        <v>612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118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2">
        <v>10</v>
      </c>
      <c r="B42" s="173" t="s">
        <v>159</v>
      </c>
      <c r="C42" s="188" t="s">
        <v>160</v>
      </c>
      <c r="D42" s="174" t="s">
        <v>152</v>
      </c>
      <c r="E42" s="175">
        <v>612</v>
      </c>
      <c r="F42" s="176">
        <v>0</v>
      </c>
      <c r="G42" s="177">
        <f>ROUND(E42*F42,2)</f>
        <v>0</v>
      </c>
      <c r="H42" s="176">
        <v>0</v>
      </c>
      <c r="I42" s="177">
        <f>ROUND(E42*H42,2)</f>
        <v>0</v>
      </c>
      <c r="J42" s="176">
        <v>600</v>
      </c>
      <c r="K42" s="177">
        <f>ROUND(E42*J42,2)</f>
        <v>367200</v>
      </c>
      <c r="L42" s="177">
        <v>21</v>
      </c>
      <c r="M42" s="177">
        <f>G42*(1+L42/100)</f>
        <v>0</v>
      </c>
      <c r="N42" s="175">
        <v>3.5000000000000003E-2</v>
      </c>
      <c r="O42" s="175">
        <f>ROUND(E42*N42,2)</f>
        <v>21.42</v>
      </c>
      <c r="P42" s="175">
        <v>0</v>
      </c>
      <c r="Q42" s="175">
        <f>ROUND(E42*P42,2)</f>
        <v>0</v>
      </c>
      <c r="R42" s="177"/>
      <c r="S42" s="177" t="s">
        <v>153</v>
      </c>
      <c r="T42" s="178" t="s">
        <v>154</v>
      </c>
      <c r="U42" s="159">
        <v>0</v>
      </c>
      <c r="V42" s="159">
        <f>ROUND(E42*U42,2)</f>
        <v>0</v>
      </c>
      <c r="W42" s="159"/>
      <c r="X42" s="159" t="s">
        <v>114</v>
      </c>
      <c r="Y42" s="159" t="s">
        <v>115</v>
      </c>
      <c r="Z42" s="149"/>
      <c r="AA42" s="149"/>
      <c r="AB42" s="149"/>
      <c r="AC42" s="149"/>
      <c r="AD42" s="149"/>
      <c r="AE42" s="149"/>
      <c r="AF42" s="149"/>
      <c r="AG42" s="149" t="s">
        <v>122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60" t="s">
        <v>161</v>
      </c>
      <c r="D43" s="261"/>
      <c r="E43" s="261"/>
      <c r="F43" s="261"/>
      <c r="G43" s="261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156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89" t="s">
        <v>158</v>
      </c>
      <c r="D44" s="160"/>
      <c r="E44" s="161">
        <v>612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118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11</v>
      </c>
      <c r="B45" s="173" t="s">
        <v>162</v>
      </c>
      <c r="C45" s="188" t="s">
        <v>163</v>
      </c>
      <c r="D45" s="174" t="s">
        <v>164</v>
      </c>
      <c r="E45" s="175">
        <v>227</v>
      </c>
      <c r="F45" s="176">
        <v>0</v>
      </c>
      <c r="G45" s="177">
        <f>ROUND(E45*F45,2)</f>
        <v>0</v>
      </c>
      <c r="H45" s="176">
        <v>0</v>
      </c>
      <c r="I45" s="177">
        <f>ROUND(E45*H45,2)</f>
        <v>0</v>
      </c>
      <c r="J45" s="176">
        <v>60</v>
      </c>
      <c r="K45" s="177">
        <f>ROUND(E45*J45,2)</f>
        <v>13620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153</v>
      </c>
      <c r="T45" s="178" t="s">
        <v>154</v>
      </c>
      <c r="U45" s="159">
        <v>0</v>
      </c>
      <c r="V45" s="159">
        <f>ROUND(E45*U45,2)</f>
        <v>0</v>
      </c>
      <c r="W45" s="159"/>
      <c r="X45" s="159" t="s">
        <v>114</v>
      </c>
      <c r="Y45" s="159" t="s">
        <v>115</v>
      </c>
      <c r="Z45" s="149"/>
      <c r="AA45" s="149"/>
      <c r="AB45" s="149"/>
      <c r="AC45" s="149"/>
      <c r="AD45" s="149"/>
      <c r="AE45" s="149"/>
      <c r="AF45" s="149"/>
      <c r="AG45" s="149" t="s">
        <v>122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89" t="s">
        <v>165</v>
      </c>
      <c r="D46" s="160"/>
      <c r="E46" s="161">
        <v>227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118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2">
        <v>12</v>
      </c>
      <c r="B47" s="173" t="s">
        <v>166</v>
      </c>
      <c r="C47" s="188" t="s">
        <v>167</v>
      </c>
      <c r="D47" s="174" t="s">
        <v>152</v>
      </c>
      <c r="E47" s="175">
        <v>612</v>
      </c>
      <c r="F47" s="176">
        <v>0</v>
      </c>
      <c r="G47" s="177">
        <f>ROUND(E47*F47,2)</f>
        <v>0</v>
      </c>
      <c r="H47" s="176">
        <v>0</v>
      </c>
      <c r="I47" s="177">
        <f>ROUND(E47*H47,2)</f>
        <v>0</v>
      </c>
      <c r="J47" s="176">
        <v>30</v>
      </c>
      <c r="K47" s="177">
        <f>ROUND(E47*J47,2)</f>
        <v>18360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153</v>
      </c>
      <c r="T47" s="178">
        <v>2014</v>
      </c>
      <c r="U47" s="159">
        <v>0</v>
      </c>
      <c r="V47" s="159">
        <f>ROUND(E47*U47,2)</f>
        <v>0</v>
      </c>
      <c r="W47" s="159"/>
      <c r="X47" s="159" t="s">
        <v>114</v>
      </c>
      <c r="Y47" s="159" t="s">
        <v>115</v>
      </c>
      <c r="Z47" s="149"/>
      <c r="AA47" s="149"/>
      <c r="AB47" s="149"/>
      <c r="AC47" s="149"/>
      <c r="AD47" s="149"/>
      <c r="AE47" s="149"/>
      <c r="AF47" s="149"/>
      <c r="AG47" s="149" t="s">
        <v>122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2" x14ac:dyDescent="0.2">
      <c r="A48" s="156"/>
      <c r="B48" s="157"/>
      <c r="C48" s="260" t="s">
        <v>168</v>
      </c>
      <c r="D48" s="261"/>
      <c r="E48" s="261"/>
      <c r="F48" s="261"/>
      <c r="G48" s="261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156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9" t="str">
        <f>C48</f>
        <v>Čištění povrchu tlakovou vodou nad 200 Bar, rotační tryskou. Včetně veškerých nákladů na energie a přepravu strojního vybavení.</v>
      </c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89" t="s">
        <v>169</v>
      </c>
      <c r="D49" s="160"/>
      <c r="E49" s="161">
        <v>612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118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5" t="s">
        <v>108</v>
      </c>
      <c r="B50" s="166" t="s">
        <v>72</v>
      </c>
      <c r="C50" s="187" t="s">
        <v>73</v>
      </c>
      <c r="D50" s="167"/>
      <c r="E50" s="168"/>
      <c r="F50" s="169"/>
      <c r="G50" s="169">
        <f>SUMIF(AG51:AG55,"&lt;&gt;NOR",G51:G55)</f>
        <v>0</v>
      </c>
      <c r="H50" s="169"/>
      <c r="I50" s="169">
        <f>SUM(I51:I55)</f>
        <v>38492.160000000003</v>
      </c>
      <c r="J50" s="169"/>
      <c r="K50" s="169">
        <f>SUM(K51:K55)</f>
        <v>22231.84</v>
      </c>
      <c r="L50" s="169"/>
      <c r="M50" s="169">
        <f>SUM(M51:M55)</f>
        <v>0</v>
      </c>
      <c r="N50" s="168"/>
      <c r="O50" s="168">
        <f>SUM(O51:O55)</f>
        <v>11.81</v>
      </c>
      <c r="P50" s="168"/>
      <c r="Q50" s="168">
        <f>SUM(Q51:Q55)</f>
        <v>0</v>
      </c>
      <c r="R50" s="169"/>
      <c r="S50" s="169"/>
      <c r="T50" s="170"/>
      <c r="U50" s="164"/>
      <c r="V50" s="164">
        <f>SUM(V51:V55)</f>
        <v>32.869999999999997</v>
      </c>
      <c r="W50" s="164"/>
      <c r="X50" s="164"/>
      <c r="Y50" s="164"/>
      <c r="AG50" t="s">
        <v>109</v>
      </c>
    </row>
    <row r="51" spans="1:60" ht="22.5" outlineLevel="1" x14ac:dyDescent="0.2">
      <c r="A51" s="172">
        <v>13</v>
      </c>
      <c r="B51" s="173" t="s">
        <v>170</v>
      </c>
      <c r="C51" s="188" t="s">
        <v>171</v>
      </c>
      <c r="D51" s="174" t="s">
        <v>164</v>
      </c>
      <c r="E51" s="175">
        <v>104</v>
      </c>
      <c r="F51" s="176">
        <v>0</v>
      </c>
      <c r="G51" s="177">
        <f>ROUND(E51*F51,2)</f>
        <v>0</v>
      </c>
      <c r="H51" s="176">
        <v>301.38</v>
      </c>
      <c r="I51" s="177">
        <f>ROUND(E51*H51,2)</f>
        <v>31343.52</v>
      </c>
      <c r="J51" s="176">
        <v>156.12</v>
      </c>
      <c r="K51" s="177">
        <f>ROUND(E51*J51,2)</f>
        <v>16236.48</v>
      </c>
      <c r="L51" s="177">
        <v>21</v>
      </c>
      <c r="M51" s="177">
        <f>G51*(1+L51/100)</f>
        <v>0</v>
      </c>
      <c r="N51" s="175">
        <v>0.11359</v>
      </c>
      <c r="O51" s="175">
        <f>ROUND(E51*N51,2)</f>
        <v>11.81</v>
      </c>
      <c r="P51" s="175">
        <v>0</v>
      </c>
      <c r="Q51" s="175">
        <f>ROUND(E51*P51,2)</f>
        <v>0</v>
      </c>
      <c r="R51" s="177"/>
      <c r="S51" s="177" t="s">
        <v>113</v>
      </c>
      <c r="T51" s="178" t="s">
        <v>113</v>
      </c>
      <c r="U51" s="159">
        <v>0.26</v>
      </c>
      <c r="V51" s="159">
        <f>ROUND(E51*U51,2)</f>
        <v>27.04</v>
      </c>
      <c r="W51" s="159"/>
      <c r="X51" s="159" t="s">
        <v>114</v>
      </c>
      <c r="Y51" s="159" t="s">
        <v>115</v>
      </c>
      <c r="Z51" s="149"/>
      <c r="AA51" s="149"/>
      <c r="AB51" s="149"/>
      <c r="AC51" s="149"/>
      <c r="AD51" s="149"/>
      <c r="AE51" s="149"/>
      <c r="AF51" s="149"/>
      <c r="AG51" s="149" t="s">
        <v>122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89" t="s">
        <v>172</v>
      </c>
      <c r="D52" s="160"/>
      <c r="E52" s="161">
        <v>104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118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14</v>
      </c>
      <c r="B53" s="173" t="s">
        <v>173</v>
      </c>
      <c r="C53" s="188" t="s">
        <v>174</v>
      </c>
      <c r="D53" s="174" t="s">
        <v>164</v>
      </c>
      <c r="E53" s="175">
        <v>106</v>
      </c>
      <c r="F53" s="176">
        <v>0</v>
      </c>
      <c r="G53" s="177">
        <f>ROUND(E53*F53,2)</f>
        <v>0</v>
      </c>
      <c r="H53" s="176">
        <v>67.44</v>
      </c>
      <c r="I53" s="177">
        <f>ROUND(E53*H53,2)</f>
        <v>7148.64</v>
      </c>
      <c r="J53" s="176">
        <v>56.56</v>
      </c>
      <c r="K53" s="177">
        <f>ROUND(E53*J53,2)</f>
        <v>5995.36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113</v>
      </c>
      <c r="T53" s="178" t="s">
        <v>113</v>
      </c>
      <c r="U53" s="159">
        <v>5.5E-2</v>
      </c>
      <c r="V53" s="159">
        <f>ROUND(E53*U53,2)</f>
        <v>5.83</v>
      </c>
      <c r="W53" s="159"/>
      <c r="X53" s="159" t="s">
        <v>114</v>
      </c>
      <c r="Y53" s="159" t="s">
        <v>115</v>
      </c>
      <c r="Z53" s="149"/>
      <c r="AA53" s="149"/>
      <c r="AB53" s="149"/>
      <c r="AC53" s="149"/>
      <c r="AD53" s="149"/>
      <c r="AE53" s="149"/>
      <c r="AF53" s="149"/>
      <c r="AG53" s="149" t="s">
        <v>122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260" t="s">
        <v>175</v>
      </c>
      <c r="D54" s="261"/>
      <c r="E54" s="261"/>
      <c r="F54" s="261"/>
      <c r="G54" s="261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156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89" t="s">
        <v>176</v>
      </c>
      <c r="D55" s="160"/>
      <c r="E55" s="161">
        <v>106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118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108</v>
      </c>
      <c r="B56" s="166" t="s">
        <v>74</v>
      </c>
      <c r="C56" s="187" t="s">
        <v>75</v>
      </c>
      <c r="D56" s="167"/>
      <c r="E56" s="168"/>
      <c r="F56" s="169"/>
      <c r="G56" s="169">
        <f>SUMIF(AG57:AG57,"&lt;&gt;NOR",G57:G57)</f>
        <v>0</v>
      </c>
      <c r="H56" s="169"/>
      <c r="I56" s="169">
        <f>SUM(I57:I57)</f>
        <v>0</v>
      </c>
      <c r="J56" s="169"/>
      <c r="K56" s="169">
        <f>SUM(K57:K57)</f>
        <v>4697.32</v>
      </c>
      <c r="L56" s="169"/>
      <c r="M56" s="169">
        <f>SUM(M57:M57)</f>
        <v>0</v>
      </c>
      <c r="N56" s="168"/>
      <c r="O56" s="168">
        <f>SUM(O57:O57)</f>
        <v>0</v>
      </c>
      <c r="P56" s="168"/>
      <c r="Q56" s="168">
        <f>SUM(Q57:Q57)</f>
        <v>0</v>
      </c>
      <c r="R56" s="169"/>
      <c r="S56" s="169"/>
      <c r="T56" s="170"/>
      <c r="U56" s="164"/>
      <c r="V56" s="164">
        <f>SUM(V57:V57)</f>
        <v>3.02</v>
      </c>
      <c r="W56" s="164"/>
      <c r="X56" s="164"/>
      <c r="Y56" s="164"/>
      <c r="AG56" t="s">
        <v>109</v>
      </c>
    </row>
    <row r="57" spans="1:60" outlineLevel="1" x14ac:dyDescent="0.2">
      <c r="A57" s="180">
        <v>15</v>
      </c>
      <c r="B57" s="181" t="s">
        <v>177</v>
      </c>
      <c r="C57" s="190" t="s">
        <v>178</v>
      </c>
      <c r="D57" s="182" t="s">
        <v>179</v>
      </c>
      <c r="E57" s="183">
        <v>40.320320000000002</v>
      </c>
      <c r="F57" s="184">
        <v>0</v>
      </c>
      <c r="G57" s="185">
        <f>ROUND(E57*F57,2)</f>
        <v>0</v>
      </c>
      <c r="H57" s="184">
        <v>0</v>
      </c>
      <c r="I57" s="185">
        <f>ROUND(E57*H57,2)</f>
        <v>0</v>
      </c>
      <c r="J57" s="184">
        <v>116.5</v>
      </c>
      <c r="K57" s="185">
        <f>ROUND(E57*J57,2)</f>
        <v>4697.32</v>
      </c>
      <c r="L57" s="185">
        <v>21</v>
      </c>
      <c r="M57" s="185">
        <f>G57*(1+L57/100)</f>
        <v>0</v>
      </c>
      <c r="N57" s="183">
        <v>0</v>
      </c>
      <c r="O57" s="183">
        <f>ROUND(E57*N57,2)</f>
        <v>0</v>
      </c>
      <c r="P57" s="183">
        <v>0</v>
      </c>
      <c r="Q57" s="183">
        <f>ROUND(E57*P57,2)</f>
        <v>0</v>
      </c>
      <c r="R57" s="185"/>
      <c r="S57" s="185" t="s">
        <v>113</v>
      </c>
      <c r="T57" s="186" t="s">
        <v>113</v>
      </c>
      <c r="U57" s="159">
        <v>7.4999999999999997E-2</v>
      </c>
      <c r="V57" s="159">
        <f>ROUND(E57*U57,2)</f>
        <v>3.02</v>
      </c>
      <c r="W57" s="159"/>
      <c r="X57" s="159" t="s">
        <v>180</v>
      </c>
      <c r="Y57" s="159" t="s">
        <v>115</v>
      </c>
      <c r="Z57" s="149"/>
      <c r="AA57" s="149"/>
      <c r="AB57" s="149"/>
      <c r="AC57" s="149"/>
      <c r="AD57" s="149"/>
      <c r="AE57" s="149"/>
      <c r="AF57" s="149"/>
      <c r="AG57" s="149" t="s">
        <v>181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5" t="s">
        <v>108</v>
      </c>
      <c r="B58" s="166" t="s">
        <v>76</v>
      </c>
      <c r="C58" s="187" t="s">
        <v>77</v>
      </c>
      <c r="D58" s="167"/>
      <c r="E58" s="168"/>
      <c r="F58" s="169"/>
      <c r="G58" s="169">
        <f>SUMIF(AG59:AG64,"&lt;&gt;NOR",G59:G64)</f>
        <v>0</v>
      </c>
      <c r="H58" s="169"/>
      <c r="I58" s="169">
        <f>SUM(I59:I64)</f>
        <v>0</v>
      </c>
      <c r="J58" s="169"/>
      <c r="K58" s="169">
        <f>SUM(K59:K64)</f>
        <v>357220</v>
      </c>
      <c r="L58" s="169"/>
      <c r="M58" s="169">
        <f>SUM(M59:M64)</f>
        <v>0</v>
      </c>
      <c r="N58" s="168"/>
      <c r="O58" s="168">
        <f>SUM(O59:O64)</f>
        <v>0</v>
      </c>
      <c r="P58" s="168"/>
      <c r="Q58" s="168">
        <f>SUM(Q59:Q64)</f>
        <v>0.26</v>
      </c>
      <c r="R58" s="169"/>
      <c r="S58" s="169"/>
      <c r="T58" s="170"/>
      <c r="U58" s="164"/>
      <c r="V58" s="164">
        <f>SUM(V59:V64)</f>
        <v>21.84</v>
      </c>
      <c r="W58" s="164"/>
      <c r="X58" s="164"/>
      <c r="Y58" s="164"/>
      <c r="AG58" t="s">
        <v>109</v>
      </c>
    </row>
    <row r="59" spans="1:60" outlineLevel="1" x14ac:dyDescent="0.2">
      <c r="A59" s="172">
        <v>16</v>
      </c>
      <c r="B59" s="173" t="s">
        <v>182</v>
      </c>
      <c r="C59" s="188" t="s">
        <v>183</v>
      </c>
      <c r="D59" s="174" t="s">
        <v>164</v>
      </c>
      <c r="E59" s="175">
        <v>106</v>
      </c>
      <c r="F59" s="176">
        <v>0</v>
      </c>
      <c r="G59" s="177">
        <f>ROUND(E59*F59,2)</f>
        <v>0</v>
      </c>
      <c r="H59" s="176">
        <v>0</v>
      </c>
      <c r="I59" s="177">
        <f>ROUND(E59*H59,2)</f>
        <v>0</v>
      </c>
      <c r="J59" s="176">
        <v>120</v>
      </c>
      <c r="K59" s="177">
        <f>ROUND(E59*J59,2)</f>
        <v>12720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2.48E-3</v>
      </c>
      <c r="Q59" s="175">
        <f>ROUND(E59*P59,2)</f>
        <v>0.26</v>
      </c>
      <c r="R59" s="177"/>
      <c r="S59" s="177" t="s">
        <v>113</v>
      </c>
      <c r="T59" s="178" t="s">
        <v>113</v>
      </c>
      <c r="U59" s="159">
        <v>0.20599999999999999</v>
      </c>
      <c r="V59" s="159">
        <f>ROUND(E59*U59,2)</f>
        <v>21.84</v>
      </c>
      <c r="W59" s="159"/>
      <c r="X59" s="159" t="s">
        <v>114</v>
      </c>
      <c r="Y59" s="159" t="s">
        <v>115</v>
      </c>
      <c r="Z59" s="149"/>
      <c r="AA59" s="149"/>
      <c r="AB59" s="149"/>
      <c r="AC59" s="149"/>
      <c r="AD59" s="149"/>
      <c r="AE59" s="149"/>
      <c r="AF59" s="149"/>
      <c r="AG59" s="149" t="s">
        <v>122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89" t="s">
        <v>184</v>
      </c>
      <c r="D60" s="160"/>
      <c r="E60" s="161">
        <v>106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118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2">
        <v>17</v>
      </c>
      <c r="B61" s="173" t="s">
        <v>185</v>
      </c>
      <c r="C61" s="188" t="s">
        <v>186</v>
      </c>
      <c r="D61" s="174" t="s">
        <v>164</v>
      </c>
      <c r="E61" s="175">
        <v>106</v>
      </c>
      <c r="F61" s="176">
        <v>0</v>
      </c>
      <c r="G61" s="177">
        <f>ROUND(E61*F61,2)</f>
        <v>0</v>
      </c>
      <c r="H61" s="176">
        <v>0</v>
      </c>
      <c r="I61" s="177">
        <f>ROUND(E61*H61,2)</f>
        <v>0</v>
      </c>
      <c r="J61" s="176">
        <v>3250</v>
      </c>
      <c r="K61" s="177">
        <f>ROUND(E61*J61,2)</f>
        <v>344500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153</v>
      </c>
      <c r="T61" s="178" t="s">
        <v>154</v>
      </c>
      <c r="U61" s="159">
        <v>0</v>
      </c>
      <c r="V61" s="159">
        <f>ROUND(E61*U61,2)</f>
        <v>0</v>
      </c>
      <c r="W61" s="159"/>
      <c r="X61" s="159" t="s">
        <v>114</v>
      </c>
      <c r="Y61" s="159" t="s">
        <v>115</v>
      </c>
      <c r="Z61" s="149"/>
      <c r="AA61" s="149"/>
      <c r="AB61" s="149"/>
      <c r="AC61" s="149"/>
      <c r="AD61" s="149"/>
      <c r="AE61" s="149"/>
      <c r="AF61" s="149"/>
      <c r="AG61" s="149" t="s">
        <v>122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2" x14ac:dyDescent="0.2">
      <c r="A62" s="156"/>
      <c r="B62" s="157"/>
      <c r="C62" s="260" t="s">
        <v>187</v>
      </c>
      <c r="D62" s="261"/>
      <c r="E62" s="261"/>
      <c r="F62" s="261"/>
      <c r="G62" s="261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156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9" t="str">
        <f>C62</f>
        <v>Stávající sloupky oplocení budou nadstaveny do v.4m, ve spodní části bude proveden dřevěný mantinel v.1m z vodorovných fošen, od 1m do 4m bude vyvěšena záchytná síť.</v>
      </c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274" t="s">
        <v>188</v>
      </c>
      <c r="D63" s="275"/>
      <c r="E63" s="275"/>
      <c r="F63" s="275"/>
      <c r="G63" s="275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156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89" t="s">
        <v>189</v>
      </c>
      <c r="D64" s="160"/>
      <c r="E64" s="161">
        <v>106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118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5" t="s">
        <v>108</v>
      </c>
      <c r="B65" s="166" t="s">
        <v>78</v>
      </c>
      <c r="C65" s="187" t="s">
        <v>79</v>
      </c>
      <c r="D65" s="167"/>
      <c r="E65" s="168"/>
      <c r="F65" s="169"/>
      <c r="G65" s="169">
        <f>SUMIF(AG66:AG70,"&lt;&gt;NOR",G66:G70)</f>
        <v>0</v>
      </c>
      <c r="H65" s="169"/>
      <c r="I65" s="169">
        <f>SUM(I66:I70)</f>
        <v>0</v>
      </c>
      <c r="J65" s="169"/>
      <c r="K65" s="169">
        <f>SUM(K66:K70)</f>
        <v>69000</v>
      </c>
      <c r="L65" s="169"/>
      <c r="M65" s="169">
        <f>SUM(M66:M70)</f>
        <v>0</v>
      </c>
      <c r="N65" s="168"/>
      <c r="O65" s="168">
        <f>SUM(O66:O70)</f>
        <v>0</v>
      </c>
      <c r="P65" s="168"/>
      <c r="Q65" s="168">
        <f>SUM(Q66:Q70)</f>
        <v>0</v>
      </c>
      <c r="R65" s="169"/>
      <c r="S65" s="169"/>
      <c r="T65" s="170"/>
      <c r="U65" s="164"/>
      <c r="V65" s="164">
        <f>SUM(V66:V70)</f>
        <v>0</v>
      </c>
      <c r="W65" s="164"/>
      <c r="X65" s="164"/>
      <c r="Y65" s="164"/>
      <c r="AG65" t="s">
        <v>109</v>
      </c>
    </row>
    <row r="66" spans="1:60" ht="33.75" outlineLevel="1" x14ac:dyDescent="0.2">
      <c r="A66" s="172">
        <v>18</v>
      </c>
      <c r="B66" s="173" t="s">
        <v>190</v>
      </c>
      <c r="C66" s="188" t="s">
        <v>191</v>
      </c>
      <c r="D66" s="174" t="s">
        <v>192</v>
      </c>
      <c r="E66" s="175">
        <v>2</v>
      </c>
      <c r="F66" s="176">
        <v>0</v>
      </c>
      <c r="G66" s="177">
        <f>ROUND(E66*F66,2)</f>
        <v>0</v>
      </c>
      <c r="H66" s="176">
        <v>0</v>
      </c>
      <c r="I66" s="177">
        <f>ROUND(E66*H66,2)</f>
        <v>0</v>
      </c>
      <c r="J66" s="176">
        <v>14500</v>
      </c>
      <c r="K66" s="177">
        <f>ROUND(E66*J66,2)</f>
        <v>29000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153</v>
      </c>
      <c r="T66" s="178" t="s">
        <v>154</v>
      </c>
      <c r="U66" s="159">
        <v>0</v>
      </c>
      <c r="V66" s="159">
        <f>ROUND(E66*U66,2)</f>
        <v>0</v>
      </c>
      <c r="W66" s="159"/>
      <c r="X66" s="159" t="s">
        <v>114</v>
      </c>
      <c r="Y66" s="159" t="s">
        <v>115</v>
      </c>
      <c r="Z66" s="149"/>
      <c r="AA66" s="149"/>
      <c r="AB66" s="149"/>
      <c r="AC66" s="149"/>
      <c r="AD66" s="149"/>
      <c r="AE66" s="149"/>
      <c r="AF66" s="149"/>
      <c r="AG66" s="149" t="s">
        <v>122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33.75" outlineLevel="2" x14ac:dyDescent="0.2">
      <c r="A67" s="156"/>
      <c r="B67" s="157"/>
      <c r="C67" s="260" t="s">
        <v>193</v>
      </c>
      <c r="D67" s="261"/>
      <c r="E67" s="261"/>
      <c r="F67" s="261"/>
      <c r="G67" s="261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156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9" t="str">
        <f>C67</f>
        <v>Dodávka a montáž sestavy koše vč.vynášecí zinkované konstrukce do patky, laminátové oválné desky rozměru 900x1200mm, zesílené obroučky v žárovém zinku a síťky. Výška osazení 3,05m, alternativně 2,6m.</v>
      </c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2">
        <v>19</v>
      </c>
      <c r="B68" s="173" t="s">
        <v>194</v>
      </c>
      <c r="C68" s="188" t="s">
        <v>195</v>
      </c>
      <c r="D68" s="174" t="s">
        <v>196</v>
      </c>
      <c r="E68" s="175">
        <v>1</v>
      </c>
      <c r="F68" s="176">
        <v>0</v>
      </c>
      <c r="G68" s="177">
        <f>ROUND(E68*F68,2)</f>
        <v>0</v>
      </c>
      <c r="H68" s="176">
        <v>0</v>
      </c>
      <c r="I68" s="177">
        <f>ROUND(E68*H68,2)</f>
        <v>0</v>
      </c>
      <c r="J68" s="176">
        <v>10000</v>
      </c>
      <c r="K68" s="177">
        <f>ROUND(E68*J68,2)</f>
        <v>10000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153</v>
      </c>
      <c r="T68" s="178" t="s">
        <v>154</v>
      </c>
      <c r="U68" s="159">
        <v>0</v>
      </c>
      <c r="V68" s="159">
        <f>ROUND(E68*U68,2)</f>
        <v>0</v>
      </c>
      <c r="W68" s="159"/>
      <c r="X68" s="159" t="s">
        <v>114</v>
      </c>
      <c r="Y68" s="159" t="s">
        <v>115</v>
      </c>
      <c r="Z68" s="149"/>
      <c r="AA68" s="149"/>
      <c r="AB68" s="149"/>
      <c r="AC68" s="149"/>
      <c r="AD68" s="149"/>
      <c r="AE68" s="149"/>
      <c r="AF68" s="149"/>
      <c r="AG68" s="149" t="s">
        <v>122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260" t="s">
        <v>197</v>
      </c>
      <c r="D69" s="261"/>
      <c r="E69" s="261"/>
      <c r="F69" s="261"/>
      <c r="G69" s="261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156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80">
        <v>20</v>
      </c>
      <c r="B70" s="181" t="s">
        <v>198</v>
      </c>
      <c r="C70" s="190" t="s">
        <v>199</v>
      </c>
      <c r="D70" s="182" t="s">
        <v>192</v>
      </c>
      <c r="E70" s="183">
        <v>2</v>
      </c>
      <c r="F70" s="184">
        <v>0</v>
      </c>
      <c r="G70" s="185">
        <f>ROUND(E70*F70,2)</f>
        <v>0</v>
      </c>
      <c r="H70" s="184">
        <v>0</v>
      </c>
      <c r="I70" s="185">
        <f>ROUND(E70*H70,2)</f>
        <v>0</v>
      </c>
      <c r="J70" s="184">
        <v>15000</v>
      </c>
      <c r="K70" s="185">
        <f>ROUND(E70*J70,2)</f>
        <v>30000</v>
      </c>
      <c r="L70" s="185">
        <v>21</v>
      </c>
      <c r="M70" s="185">
        <f>G70*(1+L70/100)</f>
        <v>0</v>
      </c>
      <c r="N70" s="183">
        <v>0</v>
      </c>
      <c r="O70" s="183">
        <f>ROUND(E70*N70,2)</f>
        <v>0</v>
      </c>
      <c r="P70" s="183">
        <v>0</v>
      </c>
      <c r="Q70" s="183">
        <f>ROUND(E70*P70,2)</f>
        <v>0</v>
      </c>
      <c r="R70" s="185"/>
      <c r="S70" s="185" t="s">
        <v>153</v>
      </c>
      <c r="T70" s="186" t="s">
        <v>154</v>
      </c>
      <c r="U70" s="159">
        <v>0</v>
      </c>
      <c r="V70" s="159">
        <f>ROUND(E70*U70,2)</f>
        <v>0</v>
      </c>
      <c r="W70" s="159"/>
      <c r="X70" s="159" t="s">
        <v>114</v>
      </c>
      <c r="Y70" s="159" t="s">
        <v>115</v>
      </c>
      <c r="Z70" s="149"/>
      <c r="AA70" s="149"/>
      <c r="AB70" s="149"/>
      <c r="AC70" s="149"/>
      <c r="AD70" s="149"/>
      <c r="AE70" s="149"/>
      <c r="AF70" s="149"/>
      <c r="AG70" s="149" t="s">
        <v>122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5" t="s">
        <v>108</v>
      </c>
      <c r="B71" s="166" t="s">
        <v>80</v>
      </c>
      <c r="C71" s="187" t="s">
        <v>29</v>
      </c>
      <c r="D71" s="167"/>
      <c r="E71" s="168"/>
      <c r="F71" s="169"/>
      <c r="G71" s="169">
        <f>SUMIF(AG72:AG77,"&lt;&gt;NOR",G72:G77)</f>
        <v>0</v>
      </c>
      <c r="H71" s="169"/>
      <c r="I71" s="169">
        <f>SUM(I72:I77)</f>
        <v>0</v>
      </c>
      <c r="J71" s="169"/>
      <c r="K71" s="169">
        <f>SUM(K72:K77)</f>
        <v>33500</v>
      </c>
      <c r="L71" s="169"/>
      <c r="M71" s="169">
        <f>SUM(M72:M77)</f>
        <v>0</v>
      </c>
      <c r="N71" s="168"/>
      <c r="O71" s="168">
        <f>SUM(O72:O77)</f>
        <v>0</v>
      </c>
      <c r="P71" s="168"/>
      <c r="Q71" s="168">
        <f>SUM(Q72:Q77)</f>
        <v>0</v>
      </c>
      <c r="R71" s="169"/>
      <c r="S71" s="169"/>
      <c r="T71" s="170"/>
      <c r="U71" s="164"/>
      <c r="V71" s="164">
        <f>SUM(V72:V77)</f>
        <v>0</v>
      </c>
      <c r="W71" s="164"/>
      <c r="X71" s="164"/>
      <c r="Y71" s="164"/>
      <c r="AG71" t="s">
        <v>109</v>
      </c>
    </row>
    <row r="72" spans="1:60" outlineLevel="1" x14ac:dyDescent="0.2">
      <c r="A72" s="172">
        <v>21</v>
      </c>
      <c r="B72" s="173" t="s">
        <v>200</v>
      </c>
      <c r="C72" s="188" t="s">
        <v>201</v>
      </c>
      <c r="D72" s="174" t="s">
        <v>202</v>
      </c>
      <c r="E72" s="175">
        <v>1</v>
      </c>
      <c r="F72" s="176">
        <v>0</v>
      </c>
      <c r="G72" s="177">
        <f>ROUND(E72*F72,2)</f>
        <v>0</v>
      </c>
      <c r="H72" s="176">
        <v>0</v>
      </c>
      <c r="I72" s="177">
        <f>ROUND(E72*H72,2)</f>
        <v>0</v>
      </c>
      <c r="J72" s="176">
        <v>25000</v>
      </c>
      <c r="K72" s="177">
        <f>ROUND(E72*J72,2)</f>
        <v>25000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113</v>
      </c>
      <c r="T72" s="178" t="s">
        <v>154</v>
      </c>
      <c r="U72" s="159">
        <v>0</v>
      </c>
      <c r="V72" s="159">
        <f>ROUND(E72*U72,2)</f>
        <v>0</v>
      </c>
      <c r="W72" s="159"/>
      <c r="X72" s="159" t="s">
        <v>203</v>
      </c>
      <c r="Y72" s="159" t="s">
        <v>115</v>
      </c>
      <c r="Z72" s="149"/>
      <c r="AA72" s="149"/>
      <c r="AB72" s="149"/>
      <c r="AC72" s="149"/>
      <c r="AD72" s="149"/>
      <c r="AE72" s="149"/>
      <c r="AF72" s="149"/>
      <c r="AG72" s="149" t="s">
        <v>204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45" outlineLevel="2" x14ac:dyDescent="0.2">
      <c r="A73" s="156"/>
      <c r="B73" s="157"/>
      <c r="C73" s="260" t="s">
        <v>205</v>
      </c>
      <c r="D73" s="261"/>
      <c r="E73" s="261"/>
      <c r="F73" s="261"/>
      <c r="G73" s="261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156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79" t="str">
        <f>C73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22</v>
      </c>
      <c r="B74" s="173" t="s">
        <v>206</v>
      </c>
      <c r="C74" s="188" t="s">
        <v>207</v>
      </c>
      <c r="D74" s="174" t="s">
        <v>202</v>
      </c>
      <c r="E74" s="175">
        <v>1</v>
      </c>
      <c r="F74" s="176">
        <v>0</v>
      </c>
      <c r="G74" s="177">
        <f>ROUND(E74*F74,2)</f>
        <v>0</v>
      </c>
      <c r="H74" s="176">
        <v>0</v>
      </c>
      <c r="I74" s="177">
        <f>ROUND(E74*H74,2)</f>
        <v>0</v>
      </c>
      <c r="J74" s="176">
        <v>5000</v>
      </c>
      <c r="K74" s="177">
        <f>ROUND(E74*J74,2)</f>
        <v>5000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113</v>
      </c>
      <c r="T74" s="178" t="s">
        <v>154</v>
      </c>
      <c r="U74" s="159">
        <v>0</v>
      </c>
      <c r="V74" s="159">
        <f>ROUND(E74*U74,2)</f>
        <v>0</v>
      </c>
      <c r="W74" s="159"/>
      <c r="X74" s="159" t="s">
        <v>203</v>
      </c>
      <c r="Y74" s="159" t="s">
        <v>115</v>
      </c>
      <c r="Z74" s="149"/>
      <c r="AA74" s="149"/>
      <c r="AB74" s="149"/>
      <c r="AC74" s="149"/>
      <c r="AD74" s="149"/>
      <c r="AE74" s="149"/>
      <c r="AF74" s="149"/>
      <c r="AG74" s="149" t="s">
        <v>204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45" outlineLevel="2" x14ac:dyDescent="0.2">
      <c r="A75" s="156"/>
      <c r="B75" s="157"/>
      <c r="C75" s="260" t="s">
        <v>208</v>
      </c>
      <c r="D75" s="261"/>
      <c r="E75" s="261"/>
      <c r="F75" s="261"/>
      <c r="G75" s="261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156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79" t="str">
        <f>C75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2">
        <v>23</v>
      </c>
      <c r="B76" s="173" t="s">
        <v>209</v>
      </c>
      <c r="C76" s="188" t="s">
        <v>210</v>
      </c>
      <c r="D76" s="174" t="s">
        <v>202</v>
      </c>
      <c r="E76" s="175">
        <v>1</v>
      </c>
      <c r="F76" s="176">
        <v>0</v>
      </c>
      <c r="G76" s="177">
        <f>ROUND(E76*F76,2)</f>
        <v>0</v>
      </c>
      <c r="H76" s="176">
        <v>0</v>
      </c>
      <c r="I76" s="177">
        <f>ROUND(E76*H76,2)</f>
        <v>0</v>
      </c>
      <c r="J76" s="176">
        <v>3500</v>
      </c>
      <c r="K76" s="177">
        <f>ROUND(E76*J76,2)</f>
        <v>3500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113</v>
      </c>
      <c r="T76" s="178" t="s">
        <v>154</v>
      </c>
      <c r="U76" s="159">
        <v>0</v>
      </c>
      <c r="V76" s="159">
        <f>ROUND(E76*U76,2)</f>
        <v>0</v>
      </c>
      <c r="W76" s="159"/>
      <c r="X76" s="159" t="s">
        <v>203</v>
      </c>
      <c r="Y76" s="159" t="s">
        <v>115</v>
      </c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33.75" outlineLevel="2" x14ac:dyDescent="0.2">
      <c r="A77" s="156"/>
      <c r="B77" s="157"/>
      <c r="C77" s="260" t="s">
        <v>211</v>
      </c>
      <c r="D77" s="261"/>
      <c r="E77" s="261"/>
      <c r="F77" s="261"/>
      <c r="G77" s="261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156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79" t="str">
        <f>C77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3"/>
      <c r="B78" s="4"/>
      <c r="C78" s="19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15</v>
      </c>
      <c r="AF78">
        <v>21</v>
      </c>
      <c r="AG78" t="s">
        <v>94</v>
      </c>
    </row>
    <row r="79" spans="1:60" x14ac:dyDescent="0.2">
      <c r="A79" s="152"/>
      <c r="B79" s="153" t="s">
        <v>31</v>
      </c>
      <c r="C79" s="192"/>
      <c r="D79" s="154"/>
      <c r="E79" s="155"/>
      <c r="F79" s="155"/>
      <c r="G79" s="171">
        <f>G8+G21+G28+G37+G50+G56+G58+G65+G71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212</v>
      </c>
    </row>
    <row r="80" spans="1:60" x14ac:dyDescent="0.2">
      <c r="A80" s="3"/>
      <c r="B80" s="4"/>
      <c r="C80" s="191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4" x14ac:dyDescent="0.2">
      <c r="A81" s="259" t="s">
        <v>213</v>
      </c>
      <c r="B81" s="259"/>
      <c r="C81" s="191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4" x14ac:dyDescent="0.2">
      <c r="A82" s="3"/>
      <c r="B82" s="4" t="s">
        <v>214</v>
      </c>
      <c r="C82" s="191" t="s">
        <v>215</v>
      </c>
      <c r="D82" s="6"/>
      <c r="E82" s="3"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G82" t="s">
        <v>216</v>
      </c>
    </row>
    <row r="83" spans="1:34" x14ac:dyDescent="0.2">
      <c r="A83" s="3"/>
      <c r="B83" s="4" t="s">
        <v>217</v>
      </c>
      <c r="C83" s="191" t="s">
        <v>218</v>
      </c>
      <c r="D83" s="6"/>
      <c r="E83" s="3">
        <v>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G83" t="s">
        <v>216</v>
      </c>
    </row>
    <row r="84" spans="1:34" x14ac:dyDescent="0.2">
      <c r="A84" s="3"/>
      <c r="B84" s="4" t="s">
        <v>219</v>
      </c>
      <c r="C84" s="191" t="s">
        <v>220</v>
      </c>
      <c r="D84" s="6"/>
      <c r="E84" s="3"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216</v>
      </c>
    </row>
    <row r="85" spans="1:34" x14ac:dyDescent="0.2">
      <c r="A85" s="3"/>
      <c r="B85" s="4" t="s">
        <v>221</v>
      </c>
      <c r="C85" s="191" t="s">
        <v>222</v>
      </c>
      <c r="D85" s="6"/>
      <c r="E85" s="3"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G85" t="s">
        <v>216</v>
      </c>
    </row>
    <row r="86" spans="1:34" x14ac:dyDescent="0.2">
      <c r="A86" s="3"/>
      <c r="B86" s="4" t="s">
        <v>158</v>
      </c>
      <c r="C86" s="191" t="s">
        <v>223</v>
      </c>
      <c r="D86" s="6"/>
      <c r="E86" s="3">
        <v>612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216</v>
      </c>
    </row>
    <row r="87" spans="1:34" x14ac:dyDescent="0.2">
      <c r="A87" s="3"/>
      <c r="B87" s="4"/>
      <c r="C87" s="193" t="s">
        <v>224</v>
      </c>
      <c r="D87" s="162"/>
      <c r="E87" s="163">
        <v>612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118</v>
      </c>
      <c r="AH87">
        <v>0</v>
      </c>
    </row>
    <row r="88" spans="1:34" x14ac:dyDescent="0.2">
      <c r="A88" s="3"/>
      <c r="B88" s="4" t="s">
        <v>225</v>
      </c>
      <c r="C88" s="194" t="s">
        <v>226</v>
      </c>
      <c r="D88" s="162"/>
      <c r="E88" s="163"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G88" t="s">
        <v>216</v>
      </c>
    </row>
    <row r="89" spans="1:34" x14ac:dyDescent="0.2">
      <c r="A89" s="3"/>
      <c r="B89" s="4" t="s">
        <v>227</v>
      </c>
      <c r="C89" s="194" t="s">
        <v>228</v>
      </c>
      <c r="D89" s="162"/>
      <c r="E89" s="163">
        <v>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216</v>
      </c>
    </row>
    <row r="90" spans="1:34" x14ac:dyDescent="0.2">
      <c r="A90" s="3"/>
      <c r="B90" s="4" t="s">
        <v>229</v>
      </c>
      <c r="C90" s="194" t="s">
        <v>230</v>
      </c>
      <c r="D90" s="162"/>
      <c r="E90" s="163">
        <v>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216</v>
      </c>
    </row>
    <row r="91" spans="1:34" x14ac:dyDescent="0.2">
      <c r="A91" s="3"/>
      <c r="B91" s="4" t="s">
        <v>231</v>
      </c>
      <c r="C91" s="194" t="s">
        <v>232</v>
      </c>
      <c r="D91" s="162"/>
      <c r="E91" s="163"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216</v>
      </c>
    </row>
    <row r="92" spans="1:34" x14ac:dyDescent="0.2">
      <c r="A92" s="3"/>
      <c r="B92" s="4" t="s">
        <v>233</v>
      </c>
      <c r="C92" s="194" t="s">
        <v>234</v>
      </c>
      <c r="D92" s="162"/>
      <c r="E92" s="163">
        <v>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G92" t="s">
        <v>216</v>
      </c>
    </row>
    <row r="93" spans="1:34" x14ac:dyDescent="0.2">
      <c r="A93" s="3"/>
      <c r="B93" s="4" t="s">
        <v>235</v>
      </c>
      <c r="C93" s="194" t="s">
        <v>236</v>
      </c>
      <c r="D93" s="162"/>
      <c r="E93" s="163"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216</v>
      </c>
    </row>
    <row r="94" spans="1:34" x14ac:dyDescent="0.2">
      <c r="A94" s="3"/>
      <c r="B94" s="4" t="s">
        <v>237</v>
      </c>
      <c r="C94" s="194" t="s">
        <v>238</v>
      </c>
      <c r="D94" s="162"/>
      <c r="E94" s="163"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G94" t="s">
        <v>216</v>
      </c>
    </row>
    <row r="95" spans="1:34" x14ac:dyDescent="0.2">
      <c r="A95" s="3"/>
      <c r="B95" s="4" t="s">
        <v>239</v>
      </c>
      <c r="C95" s="194" t="s">
        <v>240</v>
      </c>
      <c r="D95" s="162"/>
      <c r="E95" s="163"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G95" t="s">
        <v>216</v>
      </c>
    </row>
    <row r="96" spans="1:34" x14ac:dyDescent="0.2">
      <c r="A96" s="3"/>
      <c r="B96" s="4" t="s">
        <v>41</v>
      </c>
      <c r="C96" s="194" t="s">
        <v>241</v>
      </c>
      <c r="D96" s="162"/>
      <c r="E96" s="163"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216</v>
      </c>
    </row>
    <row r="97" spans="1:34" x14ac:dyDescent="0.2">
      <c r="A97" s="3"/>
      <c r="B97" s="4" t="s">
        <v>242</v>
      </c>
      <c r="C97" s="194" t="s">
        <v>243</v>
      </c>
      <c r="D97" s="162"/>
      <c r="E97" s="163"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216</v>
      </c>
    </row>
    <row r="98" spans="1:34" x14ac:dyDescent="0.2">
      <c r="A98" s="3"/>
      <c r="B98" s="4" t="s">
        <v>244</v>
      </c>
      <c r="C98" s="194" t="s">
        <v>245</v>
      </c>
      <c r="D98" s="162"/>
      <c r="E98" s="163">
        <v>2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G98" t="s">
        <v>216</v>
      </c>
    </row>
    <row r="99" spans="1:34" x14ac:dyDescent="0.2">
      <c r="A99" s="3"/>
      <c r="B99" s="4" t="s">
        <v>246</v>
      </c>
      <c r="C99" s="194" t="s">
        <v>247</v>
      </c>
      <c r="D99" s="162"/>
      <c r="E99" s="163"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G99" t="s">
        <v>216</v>
      </c>
    </row>
    <row r="100" spans="1:34" x14ac:dyDescent="0.2">
      <c r="A100" s="3"/>
      <c r="B100" s="4" t="s">
        <v>248</v>
      </c>
      <c r="C100" s="194" t="s">
        <v>249</v>
      </c>
      <c r="D100" s="162"/>
      <c r="E100" s="163"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G100" t="s">
        <v>216</v>
      </c>
    </row>
    <row r="101" spans="1:34" x14ac:dyDescent="0.2">
      <c r="A101" s="3"/>
      <c r="B101" s="4" t="s">
        <v>250</v>
      </c>
      <c r="C101" s="194" t="s">
        <v>251</v>
      </c>
      <c r="D101" s="162"/>
      <c r="E101" s="163">
        <v>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G101" t="s">
        <v>216</v>
      </c>
    </row>
    <row r="102" spans="1:34" x14ac:dyDescent="0.2">
      <c r="A102" s="3"/>
      <c r="B102" s="4" t="s">
        <v>252</v>
      </c>
      <c r="C102" s="194" t="s">
        <v>253</v>
      </c>
      <c r="D102" s="162"/>
      <c r="E102" s="163"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G102" t="s">
        <v>216</v>
      </c>
    </row>
    <row r="103" spans="1:34" x14ac:dyDescent="0.2">
      <c r="A103" s="3"/>
      <c r="B103" s="4" t="s">
        <v>254</v>
      </c>
      <c r="C103" s="194" t="s">
        <v>255</v>
      </c>
      <c r="D103" s="162"/>
      <c r="E103" s="163">
        <v>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G103" t="s">
        <v>216</v>
      </c>
    </row>
    <row r="104" spans="1:34" x14ac:dyDescent="0.2">
      <c r="A104" s="3"/>
      <c r="B104" s="4" t="s">
        <v>256</v>
      </c>
      <c r="C104" s="194" t="s">
        <v>257</v>
      </c>
      <c r="D104" s="162"/>
      <c r="E104" s="163">
        <v>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G104" t="s">
        <v>216</v>
      </c>
    </row>
    <row r="105" spans="1:34" x14ac:dyDescent="0.2">
      <c r="A105" s="3"/>
      <c r="B105" s="4" t="s">
        <v>258</v>
      </c>
      <c r="C105" s="194" t="s">
        <v>259</v>
      </c>
      <c r="D105" s="162"/>
      <c r="E105" s="163"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G105" t="s">
        <v>216</v>
      </c>
    </row>
    <row r="106" spans="1:34" x14ac:dyDescent="0.2">
      <c r="A106" s="3"/>
      <c r="B106" s="4" t="s">
        <v>260</v>
      </c>
      <c r="C106" s="194" t="s">
        <v>261</v>
      </c>
      <c r="D106" s="162"/>
      <c r="E106" s="163"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G106" t="s">
        <v>216</v>
      </c>
    </row>
    <row r="107" spans="1:34" x14ac:dyDescent="0.2">
      <c r="A107" s="3"/>
      <c r="B107" s="4" t="s">
        <v>262</v>
      </c>
      <c r="C107" s="194" t="s">
        <v>263</v>
      </c>
      <c r="D107" s="162"/>
      <c r="E107" s="163">
        <v>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G107" t="s">
        <v>216</v>
      </c>
    </row>
    <row r="108" spans="1:34" x14ac:dyDescent="0.2">
      <c r="A108" s="3"/>
      <c r="B108" s="4"/>
      <c r="C108" s="193" t="s">
        <v>264</v>
      </c>
      <c r="D108" s="162"/>
      <c r="E108" s="16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118</v>
      </c>
      <c r="AH108">
        <v>0</v>
      </c>
    </row>
    <row r="109" spans="1:34" outlineLevel="1" x14ac:dyDescent="0.2">
      <c r="A109" s="3"/>
      <c r="B109" s="4"/>
      <c r="C109" s="193" t="s">
        <v>265</v>
      </c>
      <c r="D109" s="162"/>
      <c r="E109" s="1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118</v>
      </c>
      <c r="AH109">
        <v>0</v>
      </c>
    </row>
    <row r="110" spans="1:34" outlineLevel="1" x14ac:dyDescent="0.2">
      <c r="A110" s="3"/>
      <c r="B110" s="4"/>
      <c r="C110" s="193" t="s">
        <v>266</v>
      </c>
      <c r="D110" s="162"/>
      <c r="E110" s="1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118</v>
      </c>
      <c r="AH110">
        <v>0</v>
      </c>
    </row>
    <row r="111" spans="1:34" outlineLevel="1" x14ac:dyDescent="0.2">
      <c r="A111" s="3"/>
      <c r="B111" s="4"/>
      <c r="C111" s="193" t="s">
        <v>267</v>
      </c>
      <c r="D111" s="162"/>
      <c r="E111" s="1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G111" t="s">
        <v>118</v>
      </c>
      <c r="AH111">
        <v>0</v>
      </c>
    </row>
    <row r="112" spans="1:34" x14ac:dyDescent="0.2">
      <c r="A112" s="3"/>
      <c r="B112" s="4" t="s">
        <v>268</v>
      </c>
      <c r="C112" s="194" t="s">
        <v>269</v>
      </c>
      <c r="D112" s="162"/>
      <c r="E112" s="163">
        <v>1.536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G112" t="s">
        <v>216</v>
      </c>
    </row>
    <row r="113" spans="1:34" x14ac:dyDescent="0.2">
      <c r="A113" s="3"/>
      <c r="B113" s="4"/>
      <c r="C113" s="193" t="s">
        <v>270</v>
      </c>
      <c r="D113" s="162"/>
      <c r="E113" s="16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G113" t="s">
        <v>118</v>
      </c>
      <c r="AH113">
        <v>0</v>
      </c>
    </row>
    <row r="114" spans="1:34" outlineLevel="1" x14ac:dyDescent="0.2">
      <c r="A114" s="3"/>
      <c r="B114" s="4"/>
      <c r="C114" s="193" t="s">
        <v>271</v>
      </c>
      <c r="D114" s="162"/>
      <c r="E114" s="1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G114" t="s">
        <v>118</v>
      </c>
      <c r="AH114">
        <v>0</v>
      </c>
    </row>
    <row r="115" spans="1:34" outlineLevel="1" x14ac:dyDescent="0.2">
      <c r="A115" s="3"/>
      <c r="B115" s="4"/>
      <c r="C115" s="193" t="s">
        <v>272</v>
      </c>
      <c r="D115" s="162"/>
      <c r="E115" s="1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118</v>
      </c>
      <c r="AH115">
        <v>0</v>
      </c>
    </row>
    <row r="116" spans="1:34" outlineLevel="1" x14ac:dyDescent="0.2">
      <c r="A116" s="3"/>
      <c r="B116" s="4"/>
      <c r="C116" s="193" t="s">
        <v>273</v>
      </c>
      <c r="D116" s="162"/>
      <c r="E116" s="1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118</v>
      </c>
      <c r="AH116">
        <v>0</v>
      </c>
    </row>
    <row r="117" spans="1:34" outlineLevel="1" x14ac:dyDescent="0.2">
      <c r="A117" s="3"/>
      <c r="B117" s="4"/>
      <c r="C117" s="193" t="s">
        <v>274</v>
      </c>
      <c r="D117" s="162"/>
      <c r="E117" s="163">
        <v>1.536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G117" t="s">
        <v>118</v>
      </c>
      <c r="AH117">
        <v>0</v>
      </c>
    </row>
    <row r="118" spans="1:34" x14ac:dyDescent="0.2">
      <c r="A118" s="3"/>
      <c r="B118" s="4" t="s">
        <v>275</v>
      </c>
      <c r="C118" s="191" t="s">
        <v>276</v>
      </c>
      <c r="D118" s="6"/>
      <c r="E118" s="3"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G118" t="s">
        <v>216</v>
      </c>
    </row>
    <row r="119" spans="1:34" x14ac:dyDescent="0.2">
      <c r="A119" s="3"/>
      <c r="B119" s="4" t="s">
        <v>277</v>
      </c>
      <c r="C119" s="191" t="s">
        <v>278</v>
      </c>
      <c r="D119" s="6"/>
      <c r="E119" s="3">
        <v>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G119" t="s">
        <v>216</v>
      </c>
    </row>
    <row r="120" spans="1:34" x14ac:dyDescent="0.2">
      <c r="A120" s="3"/>
      <c r="B120" s="4"/>
      <c r="C120" s="19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4" x14ac:dyDescent="0.2">
      <c r="A121" s="3"/>
      <c r="B121" s="4"/>
      <c r="C121" s="191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4" x14ac:dyDescent="0.2">
      <c r="A122" s="3"/>
      <c r="B122" s="4"/>
      <c r="C122" s="191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34" x14ac:dyDescent="0.2">
      <c r="A123" s="259" t="s">
        <v>279</v>
      </c>
      <c r="B123" s="259"/>
      <c r="C123" s="276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4" x14ac:dyDescent="0.2">
      <c r="A124" s="262"/>
      <c r="B124" s="263"/>
      <c r="C124" s="264"/>
      <c r="D124" s="263"/>
      <c r="E124" s="263"/>
      <c r="F124" s="263"/>
      <c r="G124" s="26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280</v>
      </c>
    </row>
    <row r="125" spans="1:34" x14ac:dyDescent="0.2">
      <c r="A125" s="266"/>
      <c r="B125" s="267"/>
      <c r="C125" s="268"/>
      <c r="D125" s="267"/>
      <c r="E125" s="267"/>
      <c r="F125" s="267"/>
      <c r="G125" s="26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34" x14ac:dyDescent="0.2">
      <c r="A126" s="266"/>
      <c r="B126" s="267"/>
      <c r="C126" s="268"/>
      <c r="D126" s="267"/>
      <c r="E126" s="267"/>
      <c r="F126" s="267"/>
      <c r="G126" s="26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34" x14ac:dyDescent="0.2">
      <c r="A127" s="266"/>
      <c r="B127" s="267"/>
      <c r="C127" s="268"/>
      <c r="D127" s="267"/>
      <c r="E127" s="267"/>
      <c r="F127" s="267"/>
      <c r="G127" s="26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34" x14ac:dyDescent="0.2">
      <c r="A128" s="270"/>
      <c r="B128" s="271"/>
      <c r="C128" s="272"/>
      <c r="D128" s="271"/>
      <c r="E128" s="271"/>
      <c r="F128" s="271"/>
      <c r="G128" s="27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3"/>
      <c r="B129" s="4"/>
      <c r="C129" s="191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C130" s="195"/>
      <c r="D130" s="10"/>
      <c r="AG130" t="s">
        <v>281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D26k6txvn4y6v5R1KffWu9gdtxOmqe+FqzI42CUpkUnIhTV6NJg4GzvaoWeQdx+uiIvkThS+skj2sw0DSPp/A==" saltValue="wMbL/yto9TXeRegJIqCZEQ==" spinCount="100000" sheet="1" formatRows="0"/>
  <mergeCells count="18">
    <mergeCell ref="A124:G128"/>
    <mergeCell ref="C39:G39"/>
    <mergeCell ref="C43:G43"/>
    <mergeCell ref="C48:G48"/>
    <mergeCell ref="C54:G54"/>
    <mergeCell ref="C62:G62"/>
    <mergeCell ref="C63:G63"/>
    <mergeCell ref="C67:G67"/>
    <mergeCell ref="C69:G69"/>
    <mergeCell ref="C73:G73"/>
    <mergeCell ref="A123:C123"/>
    <mergeCell ref="A1:G1"/>
    <mergeCell ref="C2:G2"/>
    <mergeCell ref="C3:G3"/>
    <mergeCell ref="C4:G4"/>
    <mergeCell ref="A81:B81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P1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P1 Pol'!Názvy_tisku</vt:lpstr>
      <vt:lpstr>oadresa</vt:lpstr>
      <vt:lpstr>Stavba!Objednatel</vt:lpstr>
      <vt:lpstr>Stavba!Objekt</vt:lpstr>
      <vt:lpstr>'01 P1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Pavlacký</dc:creator>
  <cp:lastModifiedBy>Šťastný Martin Bc.</cp:lastModifiedBy>
  <cp:lastPrinted>2019-03-19T12:27:02Z</cp:lastPrinted>
  <dcterms:created xsi:type="dcterms:W3CDTF">2009-04-08T07:15:50Z</dcterms:created>
  <dcterms:modified xsi:type="dcterms:W3CDTF">2025-01-09T07:27:59Z</dcterms:modified>
</cp:coreProperties>
</file>