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61 - Zateplení domu v u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'161 - Zateplení domu v ul...'!$C$137:$K$610</definedName>
    <definedName name="_xlnm.Print_Area" localSheetId="1">'161 - Zateplení domu v ul...'!$C$4:$J$76,'161 - Zateplení domu v ul...'!$C$82:$J$119,'161 - Zateplení domu v ul...'!$C$125:$K$610</definedName>
    <definedName name="_xlnm.Print_Titles" localSheetId="1">'161 - Zateplení domu v ul...'!$137:$137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10"/>
  <c r="BH610"/>
  <c r="BG610"/>
  <c r="BE610"/>
  <c r="T610"/>
  <c r="R610"/>
  <c r="P610"/>
  <c r="BI604"/>
  <c r="BH604"/>
  <c r="BG604"/>
  <c r="BE604"/>
  <c r="T604"/>
  <c r="R604"/>
  <c r="P604"/>
  <c r="BI602"/>
  <c r="BH602"/>
  <c r="BG602"/>
  <c r="BE602"/>
  <c r="T602"/>
  <c r="R602"/>
  <c r="P602"/>
  <c r="BI601"/>
  <c r="BH601"/>
  <c r="BG601"/>
  <c r="BE601"/>
  <c r="T601"/>
  <c r="R601"/>
  <c r="P601"/>
  <c r="BI600"/>
  <c r="BH600"/>
  <c r="BG600"/>
  <c r="BE600"/>
  <c r="T600"/>
  <c r="R600"/>
  <c r="P600"/>
  <c r="BI599"/>
  <c r="BH599"/>
  <c r="BG599"/>
  <c r="BE599"/>
  <c r="T599"/>
  <c r="R599"/>
  <c r="P599"/>
  <c r="BI590"/>
  <c r="BH590"/>
  <c r="BG590"/>
  <c r="BE590"/>
  <c r="T590"/>
  <c r="R590"/>
  <c r="P590"/>
  <c r="BI588"/>
  <c r="BH588"/>
  <c r="BG588"/>
  <c r="BE588"/>
  <c r="T588"/>
  <c r="T587"/>
  <c r="R588"/>
  <c r="R587"/>
  <c r="P588"/>
  <c r="P587"/>
  <c r="BI585"/>
  <c r="BH585"/>
  <c r="BG585"/>
  <c r="BE585"/>
  <c r="T585"/>
  <c r="R585"/>
  <c r="P585"/>
  <c r="BI584"/>
  <c r="BH584"/>
  <c r="BG584"/>
  <c r="BE584"/>
  <c r="T584"/>
  <c r="R584"/>
  <c r="P584"/>
  <c r="BI583"/>
  <c r="BH583"/>
  <c r="BG583"/>
  <c r="BE583"/>
  <c r="T583"/>
  <c r="R583"/>
  <c r="P583"/>
  <c r="BI579"/>
  <c r="BH579"/>
  <c r="BG579"/>
  <c r="BE579"/>
  <c r="T579"/>
  <c r="R579"/>
  <c r="P579"/>
  <c r="BI576"/>
  <c r="BH576"/>
  <c r="BG576"/>
  <c r="BE576"/>
  <c r="T576"/>
  <c r="R576"/>
  <c r="P576"/>
  <c r="BI575"/>
  <c r="BH575"/>
  <c r="BG575"/>
  <c r="BE575"/>
  <c r="T575"/>
  <c r="R575"/>
  <c r="P575"/>
  <c r="BI572"/>
  <c r="BH572"/>
  <c r="BG572"/>
  <c r="BE572"/>
  <c r="T572"/>
  <c r="R572"/>
  <c r="P572"/>
  <c r="BI569"/>
  <c r="BH569"/>
  <c r="BG569"/>
  <c r="BE569"/>
  <c r="T569"/>
  <c r="R569"/>
  <c r="P569"/>
  <c r="BI567"/>
  <c r="BH567"/>
  <c r="BG567"/>
  <c r="BE567"/>
  <c r="T567"/>
  <c r="R567"/>
  <c r="P567"/>
  <c r="BI563"/>
  <c r="BH563"/>
  <c r="BG563"/>
  <c r="BE563"/>
  <c r="T563"/>
  <c r="R563"/>
  <c r="P563"/>
  <c r="BI561"/>
  <c r="BH561"/>
  <c r="BG561"/>
  <c r="BE561"/>
  <c r="T561"/>
  <c r="R561"/>
  <c r="P561"/>
  <c r="BI560"/>
  <c r="BH560"/>
  <c r="BG560"/>
  <c r="BE560"/>
  <c r="T560"/>
  <c r="R560"/>
  <c r="P560"/>
  <c r="BI559"/>
  <c r="BH559"/>
  <c r="BG559"/>
  <c r="BE559"/>
  <c r="T559"/>
  <c r="R559"/>
  <c r="P559"/>
  <c r="BI555"/>
  <c r="BH555"/>
  <c r="BG555"/>
  <c r="BE555"/>
  <c r="T555"/>
  <c r="R555"/>
  <c r="P555"/>
  <c r="BI554"/>
  <c r="BH554"/>
  <c r="BG554"/>
  <c r="BE554"/>
  <c r="T554"/>
  <c r="R554"/>
  <c r="P554"/>
  <c r="BI553"/>
  <c r="BH553"/>
  <c r="BG553"/>
  <c r="BE553"/>
  <c r="T553"/>
  <c r="R553"/>
  <c r="P553"/>
  <c r="BI552"/>
  <c r="BH552"/>
  <c r="BG552"/>
  <c r="BE552"/>
  <c r="T552"/>
  <c r="R552"/>
  <c r="P552"/>
  <c r="BI549"/>
  <c r="BH549"/>
  <c r="BG549"/>
  <c r="BE549"/>
  <c r="T549"/>
  <c r="R549"/>
  <c r="P549"/>
  <c r="BI546"/>
  <c r="BH546"/>
  <c r="BG546"/>
  <c r="BE546"/>
  <c r="T546"/>
  <c r="R546"/>
  <c r="P546"/>
  <c r="BI545"/>
  <c r="BH545"/>
  <c r="BG545"/>
  <c r="BE545"/>
  <c r="T545"/>
  <c r="R545"/>
  <c r="P545"/>
  <c r="BI544"/>
  <c r="BH544"/>
  <c r="BG544"/>
  <c r="BE544"/>
  <c r="T544"/>
  <c r="R544"/>
  <c r="P544"/>
  <c r="BI541"/>
  <c r="BH541"/>
  <c r="BG541"/>
  <c r="BE541"/>
  <c r="T541"/>
  <c r="R541"/>
  <c r="P541"/>
  <c r="BI538"/>
  <c r="BH538"/>
  <c r="BG538"/>
  <c r="BE538"/>
  <c r="T538"/>
  <c r="R538"/>
  <c r="P538"/>
  <c r="BI536"/>
  <c r="BH536"/>
  <c r="BG536"/>
  <c r="BE536"/>
  <c r="T536"/>
  <c r="R536"/>
  <c r="P536"/>
  <c r="BI535"/>
  <c r="BH535"/>
  <c r="BG535"/>
  <c r="BE535"/>
  <c r="T535"/>
  <c r="R535"/>
  <c r="P535"/>
  <c r="BI532"/>
  <c r="BH532"/>
  <c r="BG532"/>
  <c r="BE532"/>
  <c r="T532"/>
  <c r="R532"/>
  <c r="P532"/>
  <c r="BI529"/>
  <c r="BH529"/>
  <c r="BG529"/>
  <c r="BE529"/>
  <c r="T529"/>
  <c r="R529"/>
  <c r="P529"/>
  <c r="BI527"/>
  <c r="BH527"/>
  <c r="BG527"/>
  <c r="BE527"/>
  <c r="T527"/>
  <c r="R527"/>
  <c r="P527"/>
  <c r="BI526"/>
  <c r="BH526"/>
  <c r="BG526"/>
  <c r="BE526"/>
  <c r="T526"/>
  <c r="R526"/>
  <c r="P526"/>
  <c r="BI525"/>
  <c r="BH525"/>
  <c r="BG525"/>
  <c r="BE525"/>
  <c r="T525"/>
  <c r="R525"/>
  <c r="P525"/>
  <c r="BI524"/>
  <c r="BH524"/>
  <c r="BG524"/>
  <c r="BE524"/>
  <c r="T524"/>
  <c r="R524"/>
  <c r="P524"/>
  <c r="BI521"/>
  <c r="BH521"/>
  <c r="BG521"/>
  <c r="BE521"/>
  <c r="T521"/>
  <c r="R521"/>
  <c r="P521"/>
  <c r="BI518"/>
  <c r="BH518"/>
  <c r="BG518"/>
  <c r="BE518"/>
  <c r="T518"/>
  <c r="R518"/>
  <c r="P518"/>
  <c r="BI515"/>
  <c r="BH515"/>
  <c r="BG515"/>
  <c r="BE515"/>
  <c r="T515"/>
  <c r="R515"/>
  <c r="P515"/>
  <c r="BI511"/>
  <c r="BH511"/>
  <c r="BG511"/>
  <c r="BE511"/>
  <c r="T511"/>
  <c r="R511"/>
  <c r="P511"/>
  <c r="BI510"/>
  <c r="BH510"/>
  <c r="BG510"/>
  <c r="BE510"/>
  <c r="T510"/>
  <c r="R510"/>
  <c r="P510"/>
  <c r="BI505"/>
  <c r="BH505"/>
  <c r="BG505"/>
  <c r="BE505"/>
  <c r="T505"/>
  <c r="R505"/>
  <c r="P505"/>
  <c r="BI504"/>
  <c r="BH504"/>
  <c r="BG504"/>
  <c r="BE504"/>
  <c r="T504"/>
  <c r="R504"/>
  <c r="P504"/>
  <c r="BI501"/>
  <c r="BH501"/>
  <c r="BG501"/>
  <c r="BE501"/>
  <c r="T501"/>
  <c r="R501"/>
  <c r="P501"/>
  <c r="BI498"/>
  <c r="BH498"/>
  <c r="BG498"/>
  <c r="BE498"/>
  <c r="T498"/>
  <c r="R498"/>
  <c r="P498"/>
  <c r="BI495"/>
  <c r="BH495"/>
  <c r="BG495"/>
  <c r="BE495"/>
  <c r="T495"/>
  <c r="R495"/>
  <c r="P495"/>
  <c r="BI494"/>
  <c r="BH494"/>
  <c r="BG494"/>
  <c r="BE494"/>
  <c r="T494"/>
  <c r="R494"/>
  <c r="P494"/>
  <c r="BI489"/>
  <c r="BH489"/>
  <c r="BG489"/>
  <c r="BE489"/>
  <c r="T489"/>
  <c r="R489"/>
  <c r="P489"/>
  <c r="BI488"/>
  <c r="BH488"/>
  <c r="BG488"/>
  <c r="BE488"/>
  <c r="T488"/>
  <c r="R488"/>
  <c r="P488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0"/>
  <c r="BH480"/>
  <c r="BG480"/>
  <c r="BE480"/>
  <c r="T480"/>
  <c r="R480"/>
  <c r="P480"/>
  <c r="BI477"/>
  <c r="BH477"/>
  <c r="BG477"/>
  <c r="BE477"/>
  <c r="T477"/>
  <c r="R477"/>
  <c r="P477"/>
  <c r="BI473"/>
  <c r="BH473"/>
  <c r="BG473"/>
  <c r="BE473"/>
  <c r="T473"/>
  <c r="R473"/>
  <c r="P473"/>
  <c r="BI471"/>
  <c r="BH471"/>
  <c r="BG471"/>
  <c r="BE471"/>
  <c r="T471"/>
  <c r="R471"/>
  <c r="P471"/>
  <c r="BI470"/>
  <c r="BH470"/>
  <c r="BG470"/>
  <c r="BE470"/>
  <c r="T470"/>
  <c r="R470"/>
  <c r="P470"/>
  <c r="BI467"/>
  <c r="BH467"/>
  <c r="BG467"/>
  <c r="BE467"/>
  <c r="T467"/>
  <c r="R467"/>
  <c r="P467"/>
  <c r="BI464"/>
  <c r="BH464"/>
  <c r="BG464"/>
  <c r="BE464"/>
  <c r="T464"/>
  <c r="R464"/>
  <c r="P464"/>
  <c r="BI461"/>
  <c r="BH461"/>
  <c r="BG461"/>
  <c r="BE461"/>
  <c r="T461"/>
  <c r="R461"/>
  <c r="P461"/>
  <c r="BI457"/>
  <c r="BH457"/>
  <c r="BG457"/>
  <c r="BE457"/>
  <c r="T457"/>
  <c r="R457"/>
  <c r="P457"/>
  <c r="BI454"/>
  <c r="BH454"/>
  <c r="BG454"/>
  <c r="BE454"/>
  <c r="T454"/>
  <c r="R454"/>
  <c r="P454"/>
  <c r="BI451"/>
  <c r="BH451"/>
  <c r="BG451"/>
  <c r="BE451"/>
  <c r="T451"/>
  <c r="R451"/>
  <c r="P451"/>
  <c r="BI445"/>
  <c r="BH445"/>
  <c r="BG445"/>
  <c r="BE445"/>
  <c r="T445"/>
  <c r="R445"/>
  <c r="P445"/>
  <c r="BI442"/>
  <c r="BH442"/>
  <c r="BG442"/>
  <c r="BE442"/>
  <c r="T442"/>
  <c r="R442"/>
  <c r="P442"/>
  <c r="BI440"/>
  <c r="BH440"/>
  <c r="BG440"/>
  <c r="BE440"/>
  <c r="T440"/>
  <c r="R440"/>
  <c r="P440"/>
  <c r="BI439"/>
  <c r="BH439"/>
  <c r="BG439"/>
  <c r="BE439"/>
  <c r="T439"/>
  <c r="R439"/>
  <c r="P439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29"/>
  <c r="BH429"/>
  <c r="BG429"/>
  <c r="BE429"/>
  <c r="T429"/>
  <c r="R429"/>
  <c r="P429"/>
  <c r="BI425"/>
  <c r="BH425"/>
  <c r="BG425"/>
  <c r="BE425"/>
  <c r="T425"/>
  <c r="R425"/>
  <c r="P425"/>
  <c r="BI421"/>
  <c r="BH421"/>
  <c r="BG421"/>
  <c r="BE421"/>
  <c r="T421"/>
  <c r="R421"/>
  <c r="P421"/>
  <c r="BI413"/>
  <c r="BH413"/>
  <c r="BG413"/>
  <c r="BE413"/>
  <c r="T413"/>
  <c r="R413"/>
  <c r="P413"/>
  <c r="BI410"/>
  <c r="BH410"/>
  <c r="BG410"/>
  <c r="BE410"/>
  <c r="T410"/>
  <c r="R410"/>
  <c r="P410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1"/>
  <c r="BH401"/>
  <c r="BG401"/>
  <c r="BE401"/>
  <c r="T401"/>
  <c r="R401"/>
  <c r="P401"/>
  <c r="BI400"/>
  <c r="BH400"/>
  <c r="BG400"/>
  <c r="BE400"/>
  <c r="T400"/>
  <c r="R400"/>
  <c r="P400"/>
  <c r="BI396"/>
  <c r="BH396"/>
  <c r="BG396"/>
  <c r="BE396"/>
  <c r="T396"/>
  <c r="R396"/>
  <c r="P396"/>
  <c r="BI392"/>
  <c r="BH392"/>
  <c r="BG392"/>
  <c r="BE392"/>
  <c r="T392"/>
  <c r="R392"/>
  <c r="P392"/>
  <c r="BI389"/>
  <c r="BH389"/>
  <c r="BG389"/>
  <c r="BE389"/>
  <c r="T389"/>
  <c r="R389"/>
  <c r="P389"/>
  <c r="BI386"/>
  <c r="BH386"/>
  <c r="BG386"/>
  <c r="BE386"/>
  <c r="T386"/>
  <c r="T385"/>
  <c r="R386"/>
  <c r="R385"/>
  <c r="P386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4"/>
  <c r="BH374"/>
  <c r="BG374"/>
  <c r="BE374"/>
  <c r="T374"/>
  <c r="R374"/>
  <c r="P374"/>
  <c r="BI371"/>
  <c r="BH371"/>
  <c r="BG371"/>
  <c r="BE371"/>
  <c r="T371"/>
  <c r="R371"/>
  <c r="P371"/>
  <c r="BI368"/>
  <c r="BH368"/>
  <c r="BG368"/>
  <c r="BE368"/>
  <c r="T368"/>
  <c r="R368"/>
  <c r="P368"/>
  <c r="BI364"/>
  <c r="BH364"/>
  <c r="BG364"/>
  <c r="BE364"/>
  <c r="T364"/>
  <c r="R364"/>
  <c r="P364"/>
  <c r="BI361"/>
  <c r="BH361"/>
  <c r="BG361"/>
  <c r="BE361"/>
  <c r="T361"/>
  <c r="R361"/>
  <c r="P361"/>
  <c r="BI357"/>
  <c r="BH357"/>
  <c r="BG357"/>
  <c r="BE357"/>
  <c r="T357"/>
  <c r="R357"/>
  <c r="P357"/>
  <c r="BI353"/>
  <c r="BH353"/>
  <c r="BG353"/>
  <c r="BE353"/>
  <c r="T353"/>
  <c r="R353"/>
  <c r="P353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36"/>
  <c r="BH336"/>
  <c r="BG336"/>
  <c r="BE336"/>
  <c r="T336"/>
  <c r="R336"/>
  <c r="P336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7"/>
  <c r="BH327"/>
  <c r="BG327"/>
  <c r="BE327"/>
  <c r="T327"/>
  <c r="R327"/>
  <c r="P327"/>
  <c r="BI324"/>
  <c r="BH324"/>
  <c r="BG324"/>
  <c r="BE324"/>
  <c r="T324"/>
  <c r="R324"/>
  <c r="P324"/>
  <c r="BI321"/>
  <c r="BH321"/>
  <c r="BG321"/>
  <c r="BE321"/>
  <c r="T321"/>
  <c r="R321"/>
  <c r="P321"/>
  <c r="BI317"/>
  <c r="BH317"/>
  <c r="BG317"/>
  <c r="BE317"/>
  <c r="T317"/>
  <c r="R317"/>
  <c r="P317"/>
  <c r="BI314"/>
  <c r="BH314"/>
  <c r="BG314"/>
  <c r="BE314"/>
  <c r="T314"/>
  <c r="R314"/>
  <c r="P314"/>
  <c r="BI306"/>
  <c r="BH306"/>
  <c r="BG306"/>
  <c r="BE306"/>
  <c r="T306"/>
  <c r="R306"/>
  <c r="P306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70"/>
  <c r="BH270"/>
  <c r="BG270"/>
  <c r="BE270"/>
  <c r="T270"/>
  <c r="R270"/>
  <c r="P270"/>
  <c r="BI268"/>
  <c r="BH268"/>
  <c r="BG268"/>
  <c r="BE268"/>
  <c r="T268"/>
  <c r="R268"/>
  <c r="P268"/>
  <c r="BI265"/>
  <c r="BH265"/>
  <c r="BG265"/>
  <c r="BE265"/>
  <c r="T265"/>
  <c r="R265"/>
  <c r="P265"/>
  <c r="BI262"/>
  <c r="BH262"/>
  <c r="BG262"/>
  <c r="BE262"/>
  <c r="T262"/>
  <c r="R262"/>
  <c r="P262"/>
  <c r="BI259"/>
  <c r="BH259"/>
  <c r="BG259"/>
  <c r="BE259"/>
  <c r="T259"/>
  <c r="R259"/>
  <c r="P259"/>
  <c r="BI256"/>
  <c r="BH256"/>
  <c r="BG256"/>
  <c r="BE256"/>
  <c r="T256"/>
  <c r="R256"/>
  <c r="P256"/>
  <c r="BI254"/>
  <c r="BH254"/>
  <c r="BG254"/>
  <c r="BE254"/>
  <c r="T254"/>
  <c r="R254"/>
  <c r="P254"/>
  <c r="BI250"/>
  <c r="BH250"/>
  <c r="BG250"/>
  <c r="BE250"/>
  <c r="T250"/>
  <c r="R250"/>
  <c r="P250"/>
  <c r="BI248"/>
  <c r="BH248"/>
  <c r="BG248"/>
  <c r="BE248"/>
  <c r="T248"/>
  <c r="R248"/>
  <c r="P248"/>
  <c r="BI244"/>
  <c r="BH244"/>
  <c r="BG244"/>
  <c r="BE244"/>
  <c r="T244"/>
  <c r="R244"/>
  <c r="P244"/>
  <c r="BI242"/>
  <c r="BH242"/>
  <c r="BG242"/>
  <c r="BE242"/>
  <c r="T242"/>
  <c r="R242"/>
  <c r="P242"/>
  <c r="BI238"/>
  <c r="BH238"/>
  <c r="BG238"/>
  <c r="BE238"/>
  <c r="T238"/>
  <c r="R238"/>
  <c r="P238"/>
  <c r="BI236"/>
  <c r="BH236"/>
  <c r="BG236"/>
  <c r="BE236"/>
  <c r="T236"/>
  <c r="R236"/>
  <c r="P236"/>
  <c r="BI232"/>
  <c r="BH232"/>
  <c r="BG232"/>
  <c r="BE232"/>
  <c r="T232"/>
  <c r="R232"/>
  <c r="P232"/>
  <c r="BI230"/>
  <c r="BH230"/>
  <c r="BG230"/>
  <c r="BE230"/>
  <c r="T230"/>
  <c r="R230"/>
  <c r="P230"/>
  <c r="BI226"/>
  <c r="BH226"/>
  <c r="BG226"/>
  <c r="BE226"/>
  <c r="T226"/>
  <c r="R226"/>
  <c r="P226"/>
  <c r="BI224"/>
  <c r="BH224"/>
  <c r="BG224"/>
  <c r="BE224"/>
  <c r="T224"/>
  <c r="R224"/>
  <c r="P224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193"/>
  <c r="BH193"/>
  <c r="BG193"/>
  <c r="BE193"/>
  <c r="T193"/>
  <c r="R193"/>
  <c r="P193"/>
  <c r="BI190"/>
  <c r="BH190"/>
  <c r="BG190"/>
  <c r="BE190"/>
  <c r="T190"/>
  <c r="R190"/>
  <c r="P190"/>
  <c r="BI184"/>
  <c r="BH184"/>
  <c r="BG184"/>
  <c r="BE184"/>
  <c r="T184"/>
  <c r="R184"/>
  <c r="P184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3"/>
  <c r="BH173"/>
  <c r="BG173"/>
  <c r="BE173"/>
  <c r="T173"/>
  <c r="R173"/>
  <c r="P173"/>
  <c r="BI172"/>
  <c r="BH172"/>
  <c r="BG172"/>
  <c r="BE172"/>
  <c r="T172"/>
  <c r="R172"/>
  <c r="P172"/>
  <c r="BI168"/>
  <c r="BH168"/>
  <c r="BG168"/>
  <c r="BE168"/>
  <c r="T168"/>
  <c r="R168"/>
  <c r="P168"/>
  <c r="BI164"/>
  <c r="BH164"/>
  <c r="BG164"/>
  <c r="BE164"/>
  <c r="T164"/>
  <c r="R164"/>
  <c r="P164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5"/>
  <c r="BH145"/>
  <c r="BG145"/>
  <c r="BE145"/>
  <c r="T145"/>
  <c r="R145"/>
  <c r="P145"/>
  <c r="BI141"/>
  <c r="BH141"/>
  <c r="BG141"/>
  <c r="BE141"/>
  <c r="T141"/>
  <c r="R141"/>
  <c r="P141"/>
  <c r="J135"/>
  <c r="J134"/>
  <c r="F134"/>
  <c r="F132"/>
  <c r="E130"/>
  <c r="J92"/>
  <c r="J91"/>
  <c r="F91"/>
  <c r="F89"/>
  <c r="E87"/>
  <c r="J18"/>
  <c r="E18"/>
  <c r="F135"/>
  <c r="J17"/>
  <c r="J12"/>
  <c r="J89"/>
  <c r="E7"/>
  <c r="E85"/>
  <c i="1" r="L90"/>
  <c r="AM90"/>
  <c r="AM89"/>
  <c r="L89"/>
  <c r="AM87"/>
  <c r="L87"/>
  <c r="L85"/>
  <c r="L84"/>
  <c i="2" r="J590"/>
  <c r="J563"/>
  <c r="BK554"/>
  <c r="J545"/>
  <c r="BK525"/>
  <c r="J505"/>
  <c r="BK484"/>
  <c r="J471"/>
  <c r="J451"/>
  <c r="BK436"/>
  <c r="BK429"/>
  <c r="J410"/>
  <c r="BK396"/>
  <c r="J374"/>
  <c r="BK353"/>
  <c r="BK346"/>
  <c r="J336"/>
  <c r="J321"/>
  <c r="BK300"/>
  <c r="BK289"/>
  <c r="J248"/>
  <c r="BK226"/>
  <c r="BK190"/>
  <c r="J179"/>
  <c r="J159"/>
  <c r="BK141"/>
  <c r="BK588"/>
  <c r="BK579"/>
  <c r="BK559"/>
  <c r="J521"/>
  <c r="J488"/>
  <c r="BK457"/>
  <c r="J425"/>
  <c r="J400"/>
  <c r="BK374"/>
  <c r="J347"/>
  <c r="BK330"/>
  <c r="BK299"/>
  <c r="J265"/>
  <c r="J244"/>
  <c r="BK220"/>
  <c r="J190"/>
  <c r="J164"/>
  <c r="J152"/>
  <c r="J588"/>
  <c r="J572"/>
  <c r="J552"/>
  <c r="BK541"/>
  <c r="BK524"/>
  <c r="BK504"/>
  <c r="BK495"/>
  <c r="J484"/>
  <c r="BK470"/>
  <c r="BK445"/>
  <c r="J421"/>
  <c r="J401"/>
  <c r="J381"/>
  <c r="BK332"/>
  <c r="J301"/>
  <c r="BK265"/>
  <c r="BK248"/>
  <c r="J217"/>
  <c r="J176"/>
  <c r="J151"/>
  <c r="J604"/>
  <c r="J601"/>
  <c r="J585"/>
  <c r="J560"/>
  <c r="BK535"/>
  <c r="BK521"/>
  <c r="BK498"/>
  <c r="BK471"/>
  <c r="J436"/>
  <c r="BK408"/>
  <c r="J405"/>
  <c r="J379"/>
  <c r="J364"/>
  <c r="J348"/>
  <c r="J344"/>
  <c r="J332"/>
  <c r="J306"/>
  <c r="J291"/>
  <c r="BK244"/>
  <c r="BK224"/>
  <c r="J184"/>
  <c r="J155"/>
  <c r="BK575"/>
  <c r="BK572"/>
  <c r="BK553"/>
  <c r="BK538"/>
  <c r="J524"/>
  <c r="BK501"/>
  <c r="J483"/>
  <c r="BK467"/>
  <c r="BK454"/>
  <c r="J440"/>
  <c r="BK433"/>
  <c r="J408"/>
  <c r="BK389"/>
  <c r="J380"/>
  <c r="BK368"/>
  <c r="BK348"/>
  <c r="J342"/>
  <c r="J330"/>
  <c r="BK306"/>
  <c r="J295"/>
  <c r="J268"/>
  <c r="BK232"/>
  <c r="J207"/>
  <c r="J180"/>
  <c r="BK164"/>
  <c r="BK145"/>
  <c r="BK599"/>
  <c r="BK563"/>
  <c r="J555"/>
  <c r="J535"/>
  <c r="BK510"/>
  <c r="BK485"/>
  <c r="BK464"/>
  <c r="J429"/>
  <c r="J396"/>
  <c r="BK384"/>
  <c r="J349"/>
  <c r="BK342"/>
  <c r="BK321"/>
  <c r="BK291"/>
  <c r="J256"/>
  <c r="BK242"/>
  <c r="J219"/>
  <c r="BK179"/>
  <c r="BK159"/>
  <c r="J153"/>
  <c r="J583"/>
  <c r="BK567"/>
  <c r="J549"/>
  <c r="J538"/>
  <c r="J527"/>
  <c r="J511"/>
  <c r="J498"/>
  <c r="J477"/>
  <c r="J467"/>
  <c r="BK440"/>
  <c r="BK410"/>
  <c r="J403"/>
  <c r="J386"/>
  <c r="J371"/>
  <c r="J331"/>
  <c r="BK297"/>
  <c r="J259"/>
  <c r="J238"/>
  <c r="J224"/>
  <c r="BK180"/>
  <c r="BK158"/>
  <c r="J141"/>
  <c r="BK604"/>
  <c r="BK601"/>
  <c r="J575"/>
  <c r="J559"/>
  <c r="J541"/>
  <c r="J525"/>
  <c r="J515"/>
  <c r="J494"/>
  <c r="J442"/>
  <c r="BK421"/>
  <c r="BK401"/>
  <c r="J377"/>
  <c r="J357"/>
  <c r="J346"/>
  <c r="J343"/>
  <c r="J324"/>
  <c r="BK295"/>
  <c r="J270"/>
  <c r="BK238"/>
  <c r="BK219"/>
  <c r="BK173"/>
  <c r="BK152"/>
  <c r="BK584"/>
  <c r="J561"/>
  <c r="J546"/>
  <c r="BK527"/>
  <c r="BK511"/>
  <c r="BK489"/>
  <c r="J473"/>
  <c r="J457"/>
  <c r="J445"/>
  <c r="BK435"/>
  <c r="BK425"/>
  <c r="BK405"/>
  <c r="BK381"/>
  <c r="BK364"/>
  <c r="J350"/>
  <c r="BK344"/>
  <c r="BK331"/>
  <c r="J317"/>
  <c r="J299"/>
  <c r="BK262"/>
  <c r="J242"/>
  <c r="BK217"/>
  <c r="BK184"/>
  <c r="BK172"/>
  <c r="J158"/>
  <c r="J584"/>
  <c r="BK561"/>
  <c r="BK546"/>
  <c r="J529"/>
  <c r="BK505"/>
  <c r="BK480"/>
  <c r="BK413"/>
  <c r="BK403"/>
  <c r="BK386"/>
  <c r="BK357"/>
  <c r="BK343"/>
  <c r="BK327"/>
  <c r="J297"/>
  <c r="J262"/>
  <c r="BK230"/>
  <c r="J203"/>
  <c r="J178"/>
  <c r="BK155"/>
  <c r="BK590"/>
  <c r="J579"/>
  <c r="J554"/>
  <c r="BK545"/>
  <c r="J536"/>
  <c r="J526"/>
  <c r="J510"/>
  <c r="BK488"/>
  <c r="J480"/>
  <c r="J464"/>
  <c r="J439"/>
  <c r="BK406"/>
  <c r="BK392"/>
  <c r="BK379"/>
  <c r="BK336"/>
  <c r="BK324"/>
  <c r="J289"/>
  <c r="J250"/>
  <c r="J232"/>
  <c r="BK203"/>
  <c r="J173"/>
  <c r="J145"/>
  <c r="J610"/>
  <c r="BK602"/>
  <c r="J599"/>
  <c r="BK569"/>
  <c r="J553"/>
  <c r="BK532"/>
  <c r="BK518"/>
  <c r="J495"/>
  <c r="J461"/>
  <c r="J435"/>
  <c r="J407"/>
  <c r="J389"/>
  <c r="BK371"/>
  <c r="BK361"/>
  <c r="BK349"/>
  <c r="BK341"/>
  <c r="BK317"/>
  <c r="J300"/>
  <c r="BK256"/>
  <c r="J236"/>
  <c r="BK207"/>
  <c r="J172"/>
  <c r="BK151"/>
  <c r="J576"/>
  <c r="BK555"/>
  <c r="BK549"/>
  <c r="BK536"/>
  <c r="J518"/>
  <c r="BK494"/>
  <c r="BK477"/>
  <c r="BK461"/>
  <c r="BK442"/>
  <c r="BK434"/>
  <c r="J413"/>
  <c r="BK404"/>
  <c r="BK382"/>
  <c r="BK377"/>
  <c r="J361"/>
  <c r="BK347"/>
  <c r="J341"/>
  <c r="BK301"/>
  <c r="J293"/>
  <c r="BK259"/>
  <c r="J230"/>
  <c r="J193"/>
  <c r="BK168"/>
  <c r="J156"/>
  <c r="J600"/>
  <c r="BK583"/>
  <c r="BK560"/>
  <c r="J544"/>
  <c r="BK526"/>
  <c r="J489"/>
  <c r="J470"/>
  <c r="J454"/>
  <c r="BK407"/>
  <c r="J392"/>
  <c r="BK380"/>
  <c r="J345"/>
  <c r="BK333"/>
  <c r="BK314"/>
  <c r="BK270"/>
  <c r="BK250"/>
  <c r="J226"/>
  <c r="BK193"/>
  <c r="BK176"/>
  <c r="BK156"/>
  <c i="1" r="AS94"/>
  <c i="2" r="BK585"/>
  <c r="J569"/>
  <c r="BK544"/>
  <c r="J532"/>
  <c r="BK515"/>
  <c r="J501"/>
  <c r="J485"/>
  <c r="BK473"/>
  <c r="BK451"/>
  <c r="J434"/>
  <c r="J404"/>
  <c r="BK400"/>
  <c r="J382"/>
  <c r="J353"/>
  <c r="J327"/>
  <c r="BK268"/>
  <c r="BK254"/>
  <c r="BK236"/>
  <c r="BK205"/>
  <c r="BK178"/>
  <c r="BK153"/>
  <c r="BK610"/>
  <c r="J602"/>
  <c r="BK600"/>
  <c r="BK576"/>
  <c r="J567"/>
  <c r="BK552"/>
  <c r="BK529"/>
  <c r="J504"/>
  <c r="BK483"/>
  <c r="BK439"/>
  <c r="J433"/>
  <c r="J406"/>
  <c r="J384"/>
  <c r="J368"/>
  <c r="BK350"/>
  <c r="BK345"/>
  <c r="J333"/>
  <c r="J314"/>
  <c r="BK293"/>
  <c r="J254"/>
  <c r="J220"/>
  <c r="J205"/>
  <c r="J168"/>
  <c l="1" r="BK163"/>
  <c r="J163"/>
  <c r="J99"/>
  <c r="T163"/>
  <c r="T335"/>
  <c r="T378"/>
  <c r="BK388"/>
  <c r="T388"/>
  <c r="P402"/>
  <c r="T402"/>
  <c r="R409"/>
  <c r="P441"/>
  <c r="R441"/>
  <c r="P472"/>
  <c r="BK528"/>
  <c r="J528"/>
  <c r="J109"/>
  <c r="BK537"/>
  <c r="J537"/>
  <c r="J110"/>
  <c r="R537"/>
  <c r="P568"/>
  <c r="R578"/>
  <c r="R577"/>
  <c r="P589"/>
  <c r="P586"/>
  <c r="BK603"/>
  <c r="J603"/>
  <c r="J118"/>
  <c r="P603"/>
  <c r="BK140"/>
  <c r="J140"/>
  <c r="J98"/>
  <c r="T140"/>
  <c r="R163"/>
  <c r="R335"/>
  <c r="P378"/>
  <c r="R388"/>
  <c r="BK409"/>
  <c r="J409"/>
  <c r="J106"/>
  <c r="T409"/>
  <c r="BK472"/>
  <c r="J472"/>
  <c r="J108"/>
  <c r="T472"/>
  <c r="T528"/>
  <c r="T537"/>
  <c r="R562"/>
  <c r="T562"/>
  <c r="T568"/>
  <c r="BK578"/>
  <c r="J578"/>
  <c r="J114"/>
  <c r="P578"/>
  <c r="P577"/>
  <c r="BK589"/>
  <c r="J589"/>
  <c r="J117"/>
  <c r="T589"/>
  <c r="T586"/>
  <c r="R603"/>
  <c r="P140"/>
  <c r="R140"/>
  <c r="P163"/>
  <c r="BK335"/>
  <c r="J335"/>
  <c r="J100"/>
  <c r="P335"/>
  <c r="BK378"/>
  <c r="J378"/>
  <c r="J101"/>
  <c r="R378"/>
  <c r="P388"/>
  <c r="BK402"/>
  <c r="J402"/>
  <c r="J105"/>
  <c r="R402"/>
  <c r="P409"/>
  <c r="BK441"/>
  <c r="J441"/>
  <c r="J107"/>
  <c r="T441"/>
  <c r="R472"/>
  <c r="P528"/>
  <c r="R528"/>
  <c r="P537"/>
  <c r="BK562"/>
  <c r="J562"/>
  <c r="J111"/>
  <c r="P562"/>
  <c r="BK568"/>
  <c r="J568"/>
  <c r="J112"/>
  <c r="R568"/>
  <c r="T578"/>
  <c r="T577"/>
  <c r="R589"/>
  <c r="R586"/>
  <c r="T603"/>
  <c r="BK587"/>
  <c r="J587"/>
  <c r="J116"/>
  <c r="BK385"/>
  <c r="J385"/>
  <c r="J102"/>
  <c r="J132"/>
  <c r="BF153"/>
  <c r="BF164"/>
  <c r="BF168"/>
  <c r="BF180"/>
  <c r="BF203"/>
  <c r="BF226"/>
  <c r="BF248"/>
  <c r="BF250"/>
  <c r="BF289"/>
  <c r="BF291"/>
  <c r="BF299"/>
  <c r="BF321"/>
  <c r="BF324"/>
  <c r="BF343"/>
  <c r="BF344"/>
  <c r="BF353"/>
  <c r="BF361"/>
  <c r="BF374"/>
  <c r="BF377"/>
  <c r="BF381"/>
  <c r="BF386"/>
  <c r="BF404"/>
  <c r="BF405"/>
  <c r="BF429"/>
  <c r="BF434"/>
  <c r="BF440"/>
  <c r="BF445"/>
  <c r="BF457"/>
  <c r="BF480"/>
  <c r="BF494"/>
  <c r="BF504"/>
  <c r="BF511"/>
  <c r="BF532"/>
  <c r="BF535"/>
  <c r="BF538"/>
  <c r="BF559"/>
  <c r="BF560"/>
  <c r="BF572"/>
  <c r="BF575"/>
  <c r="BF584"/>
  <c r="BF585"/>
  <c r="BF590"/>
  <c r="BF601"/>
  <c r="BF602"/>
  <c r="BF604"/>
  <c r="BF610"/>
  <c r="E128"/>
  <c r="BF141"/>
  <c r="BF172"/>
  <c r="BF179"/>
  <c r="BF190"/>
  <c r="BF207"/>
  <c r="BF217"/>
  <c r="BF219"/>
  <c r="BF220"/>
  <c r="BF230"/>
  <c r="BF232"/>
  <c r="BF238"/>
  <c r="BF256"/>
  <c r="BF270"/>
  <c r="BF293"/>
  <c r="BF295"/>
  <c r="BF300"/>
  <c r="BF306"/>
  <c r="BF330"/>
  <c r="BF331"/>
  <c r="BF350"/>
  <c r="BF368"/>
  <c r="BF380"/>
  <c r="BF384"/>
  <c r="BF389"/>
  <c r="BF401"/>
  <c r="BF403"/>
  <c r="BF413"/>
  <c r="BF436"/>
  <c r="BF442"/>
  <c r="BF473"/>
  <c r="BF477"/>
  <c r="BF489"/>
  <c r="BF495"/>
  <c r="BF498"/>
  <c r="BF510"/>
  <c r="BF525"/>
  <c r="BF536"/>
  <c r="BF549"/>
  <c r="BF553"/>
  <c r="BF563"/>
  <c r="BF567"/>
  <c r="BF569"/>
  <c r="BF599"/>
  <c r="BF600"/>
  <c r="F92"/>
  <c r="BF145"/>
  <c r="BF151"/>
  <c r="BF152"/>
  <c r="BF159"/>
  <c r="BF173"/>
  <c r="BF176"/>
  <c r="BF178"/>
  <c r="BF193"/>
  <c r="BF205"/>
  <c r="BF236"/>
  <c r="BF242"/>
  <c r="BF254"/>
  <c r="BF259"/>
  <c r="BF262"/>
  <c r="BF268"/>
  <c r="BF332"/>
  <c r="BF345"/>
  <c r="BF346"/>
  <c r="BF348"/>
  <c r="BF371"/>
  <c r="BF379"/>
  <c r="BF382"/>
  <c r="BF392"/>
  <c r="BF396"/>
  <c r="BF400"/>
  <c r="BF421"/>
  <c r="BF435"/>
  <c r="BF451"/>
  <c r="BF461"/>
  <c r="BF467"/>
  <c r="BF484"/>
  <c r="BF505"/>
  <c r="BF518"/>
  <c r="BF527"/>
  <c r="BF529"/>
  <c r="BF541"/>
  <c r="BF544"/>
  <c r="BF546"/>
  <c r="BF552"/>
  <c r="BF576"/>
  <c r="BF579"/>
  <c r="BF583"/>
  <c r="BF155"/>
  <c r="BF156"/>
  <c r="BF158"/>
  <c r="BF184"/>
  <c r="BF224"/>
  <c r="BF244"/>
  <c r="BF265"/>
  <c r="BF297"/>
  <c r="BF301"/>
  <c r="BF314"/>
  <c r="BF317"/>
  <c r="BF327"/>
  <c r="BF333"/>
  <c r="BF336"/>
  <c r="BF341"/>
  <c r="BF342"/>
  <c r="BF347"/>
  <c r="BF349"/>
  <c r="BF357"/>
  <c r="BF364"/>
  <c r="BF406"/>
  <c r="BF407"/>
  <c r="BF408"/>
  <c r="BF410"/>
  <c r="BF425"/>
  <c r="BF433"/>
  <c r="BF439"/>
  <c r="BF454"/>
  <c r="BF464"/>
  <c r="BF470"/>
  <c r="BF471"/>
  <c r="BF483"/>
  <c r="BF485"/>
  <c r="BF488"/>
  <c r="BF501"/>
  <c r="BF515"/>
  <c r="BF521"/>
  <c r="BF524"/>
  <c r="BF526"/>
  <c r="BF545"/>
  <c r="BF554"/>
  <c r="BF555"/>
  <c r="BF561"/>
  <c r="BF588"/>
  <c r="F37"/>
  <c i="1" r="BD95"/>
  <c r="BD94"/>
  <c r="W33"/>
  <c i="2" r="F35"/>
  <c i="1" r="BB95"/>
  <c r="BB94"/>
  <c r="W31"/>
  <c i="2" r="F36"/>
  <c i="1" r="BC95"/>
  <c r="BC94"/>
  <c r="W32"/>
  <c i="2" r="F33"/>
  <c i="1" r="AZ95"/>
  <c r="AZ94"/>
  <c r="W29"/>
  <c i="2" r="J33"/>
  <c i="1" r="AV95"/>
  <c i="2" l="1" r="P387"/>
  <c r="R139"/>
  <c r="R138"/>
  <c r="R387"/>
  <c r="T139"/>
  <c r="T387"/>
  <c r="BK387"/>
  <c r="J387"/>
  <c r="J103"/>
  <c r="P139"/>
  <c r="P138"/>
  <c i="1" r="AU95"/>
  <c i="2" r="J388"/>
  <c r="J104"/>
  <c r="BK586"/>
  <c r="J586"/>
  <c r="J115"/>
  <c r="BK139"/>
  <c r="J139"/>
  <c r="J97"/>
  <c r="BK577"/>
  <c r="J577"/>
  <c r="J113"/>
  <c i="1" r="AU94"/>
  <c r="AY94"/>
  <c r="AV94"/>
  <c r="AK29"/>
  <c i="2" r="F34"/>
  <c i="1" r="BA95"/>
  <c r="BA94"/>
  <c r="W30"/>
  <c r="AX94"/>
  <c i="2" r="J34"/>
  <c i="1" r="AW95"/>
  <c r="AT95"/>
  <c i="2" l="1" r="T138"/>
  <c r="BK138"/>
  <c r="J138"/>
  <c r="J96"/>
  <c i="1" r="AW94"/>
  <c r="AK30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<sst xmlns="http://schemas.openxmlformats.org/spreadsheetml/2006/main">
  <si>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</si>
  <si>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</si>
  <si>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</si>
  <si>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</si>
  <si>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</si>
  <si>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{c3d6db7f-6e37-4a49-9ceb-f1859a425c9d}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</si>
  <si>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</si>
  <si>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</si>
  <si>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</si>
  <si>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</si>
  <si>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</si>
  <si>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</si>
  <si>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</si>
  <si>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</si>
  <si>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2023-10-06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</si>
  <si>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</si>
  <si>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</si>
  <si>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BD v lokalitě Nivy Dačice</t>
  </si>
  <si>
    <t>KSO:</t>
  </si>
  <si>
    <t>CC-CZ:</t>
  </si>
  <si>
    <t>Místo:</t>
  </si>
  <si>
    <t>Dačice</t>
  </si>
  <si>
    <t>Datum:</t>
  </si>
  <si>
    <t>15. 10. 2023</t>
  </si>
  <si>
    <t>Zadavatel:</t>
  </si>
  <si>
    <t>IČ:</t>
  </si>
  <si>
    <t>Město Dačice</t>
  </si>
  <si>
    <t>DIČ:</t>
  </si>
  <si>
    <t>Uchazeč:</t>
  </si>
  <si>
    <t>Vyplň údaj</t>
  </si>
  <si>
    <t>Projektant:</t>
  </si>
  <si>
    <t>Mgr.A. Miroslav Misař</t>
  </si>
  <si>
    <t>True</t>
  </si>
  <si>
    <t>Zpracovatel:</t>
  </si>
  <si>
    <t>Martin Lang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</si>
  <si>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</si>
  <si>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</si>
  <si>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</si>
  <si>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</si>
  <si>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</si>
  <si>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</si>
  <si>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</si>
  <si>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</si>
  <si>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</si>
  <si>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</si>
  <si>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</si>
  <si>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</si>
  <si>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</si>
  <si>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</si>
  <si>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</si>
  <si>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</si>
  <si>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</si>
  <si>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</si>
  <si>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</si>
  <si>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</si>
  <si>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</si>
  <si>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</si>
  <si>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</si>
  <si>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</si>
  <si>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</si>
  <si>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</si>
  <si>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</si>
  <si>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</si>
  <si>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</si>
  <si>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</si>
  <si>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</si>
  <si>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</si>
  <si>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</si>
  <si>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</si>
  <si>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</si>
  <si>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</si>
  <si>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</si>
  <si>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</si>
  <si>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</si>
  <si>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</si>
  <si>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</si>
  <si>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</si>
  <si>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</si>
  <si>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</si>
  <si>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</si>
  <si>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</si>
  <si>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161</t>
  </si>
  <si>
    <t>Zateplení domu v ulici Nivy čp.161</t>
  </si>
  <si>
    <t>STA</t>
  </si>
  <si>
    <t>1</t>
  </si>
  <si>
    <t>{a39b2c7f-9222-4f52-8d0d-5fa8aba96958}</t>
  </si>
  <si>
    <t>KRYCÍ LIST SOUPISU PRACÍ</t>
  </si>
  <si>
    <t>Objekt:</t>
  </si>
  <si>
    <t>161 - Zateplení domu v ulici Nivy čp.161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</si>
  <si>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</si>
  <si>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</si>
  <si>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</si>
  <si>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</si>
  <si>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</si>
  <si>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</si>
  <si>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</si>
  <si>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</si>
  <si>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</si>
  <si>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</si>
  <si>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</si>
  <si>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</si>
  <si>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</si>
  <si>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kanalizace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</si>
  <si>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</si>
  <si>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</si>
  <si>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</si>
  <si>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</si>
  <si>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</si>
  <si>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</si>
  <si>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</si>
  <si>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</si>
  <si>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</si>
  <si>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</si>
  <si>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</si>
  <si>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</si>
  <si>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</si>
  <si>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</si>
  <si>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</si>
  <si>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</si>
  <si>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</si>
  <si>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</si>
  <si>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</si>
  <si>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</si>
  <si>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</si>
  <si>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</si>
  <si>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</si>
  <si>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</si>
  <si>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</si>
  <si>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</si>
  <si>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</si>
  <si>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</si>
  <si>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</si>
  <si>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</si>
  <si>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</si>
  <si>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</si>
  <si>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</si>
  <si>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</si>
  <si>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CS ÚRS 2023 02</t>
  </si>
  <si>
    <t>4</t>
  </si>
  <si>
    <t>2</t>
  </si>
  <si>
    <t>1399206254</t>
  </si>
  <si>
    <t>VV</t>
  </si>
  <si>
    <t>odkop pro izolaci</t>
  </si>
  <si>
    <t>0,60*0,75*(2*11,40+12,435)</t>
  </si>
  <si>
    <t>Součet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</si>
  <si>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</si>
  <si>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</si>
  <si>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-1523140419</t>
  </si>
  <si>
    <t>výkop</t>
  </si>
  <si>
    <t>15,856</t>
  </si>
  <si>
    <t>odpočet zásyp</t>
  </si>
  <si>
    <t>-10,571</t>
  </si>
  <si>
    <t>3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</si>
  <si>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</si>
  <si>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</si>
  <si>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-241990996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</si>
  <si>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</si>
  <si>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</si>
  <si>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811846774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</si>
  <si>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</si>
  <si>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</si>
  <si>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</si>
  <si>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2117921095</t>
  </si>
  <si>
    <t>5,285*5 'Přepočtené koeficientem množství</t>
  </si>
  <si>
    <t>6</t>
  </si>
  <si>
    <t>167111101</t>
  </si>
  <si>
    <t>Nakládání, skládání a překládání neulehlého výkopku nebo sypaniny ručně nakládání, z hornin třídy těžitelnosti I, skupiny 1 až 3</t>
  </si>
  <si>
    <t>1733074326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</si>
  <si>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</si>
  <si>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</si>
  <si>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</si>
  <si>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</si>
  <si>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2069031979</t>
  </si>
  <si>
    <t>5,285*1,8 'Přepočtené koeficientem množství</t>
  </si>
  <si>
    <t>8</t>
  </si>
  <si>
    <t>171251201</t>
  </si>
  <si>
    <t>Uložení sypaniny na skládky nebo meziskládky bez hutnění s upravením uložené sypaniny do předepsaného tvaru</t>
  </si>
  <si>
    <t>-1063913262</t>
  </si>
  <si>
    <t>9</t>
  </si>
  <si>
    <t>174111101</t>
  </si>
  <si>
    <t>Zásyp sypaninou z jakékoliv horniny ručně s uložením výkopku ve vrstvách se zhutněním jam, šachet, rýh nebo kolem objektů v těchto vykopávkách</t>
  </si>
  <si>
    <t>-1715316186</t>
  </si>
  <si>
    <t>po provedení zateplení</t>
  </si>
  <si>
    <t>0,40*0,75*(2*11,40+12,435)</t>
  </si>
  <si>
    <t>Úpravy povrchů, podlahy a osazování výplní</t>
  </si>
  <si>
    <t>10</t>
  </si>
  <si>
    <t>612325302</t>
  </si>
  <si>
    <t>Vápenocementová omítka ostění nebo nadpraží štuková</t>
  </si>
  <si>
    <t>m2</t>
  </si>
  <si>
    <t>940338449</t>
  </si>
  <si>
    <t>0,20*(1*(1,00+2*2,40)+1*(2,15+2*2,10))</t>
  </si>
  <si>
    <t>0,20*(1*(2,00+2*0,50)+10*(1,00+2*1,50)+2*(0,50+2*1,00)+6*(2,00+2*1,50))</t>
  </si>
  <si>
    <t>11</t>
  </si>
  <si>
    <t>621142001</t>
  </si>
  <si>
    <t>Potažení vnějších ploch pletivem v ploše nebo pruzích, na plném podkladu sklovláknitým vtlačením do tmelu podhledů</t>
  </si>
  <si>
    <t>-756786296</t>
  </si>
  <si>
    <t>hlavní vstup</t>
  </si>
  <si>
    <t>0,40*2,15</t>
  </si>
  <si>
    <t>621151031</t>
  </si>
  <si>
    <t>Penetrační nátěr vnějších pastovitých tenkovrstvých omítek silikonový podhledů</t>
  </si>
  <si>
    <t>310709946</t>
  </si>
  <si>
    <t>13</t>
  </si>
  <si>
    <t>621231111</t>
  </si>
  <si>
    <t>Montáž kontaktního zateplení lepením a mechanickým kotvením z desek z fenolické pěny na vnější podhledy, na podklad betonový nebo z lehčeného betonu, z tvárnic keramických nebo vápenopískových, tloušťky desek přes 40 do 80 mm</t>
  </si>
  <si>
    <t>-829006877</t>
  </si>
  <si>
    <t>14</t>
  </si>
  <si>
    <t>M</t>
  </si>
  <si>
    <t>28376803</t>
  </si>
  <si>
    <t>deska fenolická tepelně izolační fasádní λ=0,020 tl 50mm</t>
  </si>
  <si>
    <t>-2044993650</t>
  </si>
  <si>
    <t>0,86*1,05 'Přepočtené koeficientem množství</t>
  </si>
  <si>
    <t>15</t>
  </si>
  <si>
    <t>621251107</t>
  </si>
  <si>
    <t>Montáž kontaktního zateplení lepením a mechanickým kotvením Příplatek k cenám za zápustnou montáž kotev s použitím tepelněizolačních zátek na vnější podhledy z fenolické pěny</t>
  </si>
  <si>
    <t>2059993506</t>
  </si>
  <si>
    <t>16</t>
  </si>
  <si>
    <t>621541012</t>
  </si>
  <si>
    <t>Omítka tenkovrstvá silikonsilikátová vnějších ploch probarvená bez penetrace, zatíraná (škrábaná), tloušťky 1,5 mm podhledů</t>
  </si>
  <si>
    <t>888489150</t>
  </si>
  <si>
    <t>17</t>
  </si>
  <si>
    <t>622142001</t>
  </si>
  <si>
    <t>Potažení vnějších ploch pletivem v ploše nebo pruzích, na plném podkladu sklovláknitým vtlačením do tmelu stěn</t>
  </si>
  <si>
    <t>1872728962</t>
  </si>
  <si>
    <t>kolem hlavního vstupu</t>
  </si>
  <si>
    <t>0,50*(3,15+2*2,10)+0,40*2*2,10</t>
  </si>
  <si>
    <t>18</t>
  </si>
  <si>
    <t>622151001</t>
  </si>
  <si>
    <t>Penetrační nátěr vnějších pastovitých tenkovrstvých omítek akrylátový stěn</t>
  </si>
  <si>
    <t>843053209</t>
  </si>
  <si>
    <t>sokl - soklový polystyren tl.160mm</t>
  </si>
  <si>
    <t>0,80*11,65-2,00*0,80</t>
  </si>
  <si>
    <t>(0,80+0,10)/2*12,30</t>
  </si>
  <si>
    <t>0,10*11,65</t>
  </si>
  <si>
    <t>19</t>
  </si>
  <si>
    <t>622151031</t>
  </si>
  <si>
    <t>Penetrační nátěr vnějších pastovitých tenkovrstvých omítek silikonový stěn</t>
  </si>
  <si>
    <t>-187103936</t>
  </si>
  <si>
    <t>273,84+18,118+14,494+1,82+7,463+1,68+0,91</t>
  </si>
  <si>
    <t>20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</si>
  <si>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</si>
  <si>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</si>
  <si>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1954210234</t>
  </si>
  <si>
    <t>1,40*11,65-2,00*0,70</t>
  </si>
  <si>
    <t>(1,40+0,90)/2*12,30</t>
  </si>
  <si>
    <t>0,90*11,65</t>
  </si>
  <si>
    <t>Mezisoučet</t>
  </si>
  <si>
    <t>sokl - extrudovaný polystyren tl.160mm v místě vstupu</t>
  </si>
  <si>
    <t>0,90*1,00*2</t>
  </si>
  <si>
    <t>28376021</t>
  </si>
  <si>
    <t>deska perimetrická fasádní soklová 150kPa λ=0,035 tl 160mm</t>
  </si>
  <si>
    <t>-1160447600</t>
  </si>
  <si>
    <t>39,54*1,05 'Přepočtené koeficientem množství</t>
  </si>
  <si>
    <t>22</t>
  </si>
  <si>
    <t>28376447</t>
  </si>
  <si>
    <t>deska XPS hrana rovná a strukturovaný povrch 300kPA λ=0,035 tl 160mm</t>
  </si>
  <si>
    <t>-1953170395</t>
  </si>
  <si>
    <t>1,8*1,05 'Přepočtené koeficientem množství</t>
  </si>
  <si>
    <t>23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</si>
  <si>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</si>
  <si>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</si>
  <si>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-1733471681</t>
  </si>
  <si>
    <t>včt.úpravy kolem oken</t>
  </si>
  <si>
    <t>plocha</t>
  </si>
  <si>
    <t>9,00*11,65</t>
  </si>
  <si>
    <t>9,10*12,30</t>
  </si>
  <si>
    <t>odpočet otvory</t>
  </si>
  <si>
    <t>-1*(1,00*2,40+2,15*1,30)</t>
  </si>
  <si>
    <t>-1*(1*2,00*0,50+10*1,00*1,50+3*0,50*1,00+6*2,00*1,50+1*2,15*2,60+1*2,15*0,70)</t>
  </si>
  <si>
    <t>24</t>
  </si>
  <si>
    <t>28376080</t>
  </si>
  <si>
    <t>deska EPS grafitová fasádní λ=0,030-0,031 tl 180mm</t>
  </si>
  <si>
    <t>-1386822045</t>
  </si>
  <si>
    <t>273,84*1,05 'Přepočtené koeficientem množství</t>
  </si>
  <si>
    <t>25</t>
  </si>
  <si>
    <t>R-mat01</t>
  </si>
  <si>
    <t>Budka do zateplení pro rorýse dvoukomorová 2R 800 x 190 x 150mm</t>
  </si>
  <si>
    <t>kus</t>
  </si>
  <si>
    <t>2076473825</t>
  </si>
  <si>
    <t>26</t>
  </si>
  <si>
    <t>622221061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</si>
  <si>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240 mm</t>
  </si>
  <si>
    <t>-546351224</t>
  </si>
  <si>
    <t>vyrovnání tl.zdiva tl.180-400mm</t>
  </si>
  <si>
    <t>0,50*(2*11,90+12,435)</t>
  </si>
  <si>
    <t>27</t>
  </si>
  <si>
    <t>63142031.1</t>
  </si>
  <si>
    <t>deska tepelně izolační minerální kontaktních fasád podélné vlákno λ=0,035-0,036</t>
  </si>
  <si>
    <t>-108369847</t>
  </si>
  <si>
    <t>18,118*0,45 'Přepočtené koeficientem množství</t>
  </si>
  <si>
    <t>28</t>
  </si>
  <si>
    <t>622211061</t>
  </si>
  <si>
    <t>Montáž kontaktního zateplení lepením a mechanickým kotvením z polystyrenových desek na vnější stěny, na podklad betonový nebo z lehčeného betonu, z tvárnic keramických nebo vápenopískových, tloušťky desek přes 240 mm</t>
  </si>
  <si>
    <t>1184785962</t>
  </si>
  <si>
    <t>vyrovnání tl.zdiva EPS grafit tl.180-400mm</t>
  </si>
  <si>
    <t>0,40*(2*11,90+12,435)</t>
  </si>
  <si>
    <t>29</t>
  </si>
  <si>
    <t>28375829</t>
  </si>
  <si>
    <t>deska EPS grafitová fasádní λ=0,031</t>
  </si>
  <si>
    <t>261713529</t>
  </si>
  <si>
    <t>14,494*0,35 'Přepočtené koeficientem množství</t>
  </si>
  <si>
    <t>30</t>
  </si>
  <si>
    <t>622212021</t>
  </si>
  <si>
    <t>Montáž kontaktního zateplení vnějšího ostění, nadpraží nebo parapetu lepením z polystyrenových desek hloubky špalet do 200 mm, tloušťky desek přes 80 do 120 mm</t>
  </si>
  <si>
    <t>m</t>
  </si>
  <si>
    <t>-1452625681</t>
  </si>
  <si>
    <t>vyrovnání ostění JZ fasáda - zadní vchod</t>
  </si>
  <si>
    <t>2*9,10</t>
  </si>
  <si>
    <t>31</t>
  </si>
  <si>
    <t>28376077</t>
  </si>
  <si>
    <t>deska EPS grafitová fasádní λ=0,030-0,031 tl 120mm</t>
  </si>
  <si>
    <t>882653948</t>
  </si>
  <si>
    <t>18,2*0,1 'Přepočtené koeficientem množství</t>
  </si>
  <si>
    <t>32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</si>
  <si>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</si>
  <si>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</si>
  <si>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-384911736</t>
  </si>
  <si>
    <t>stěna k půdě</t>
  </si>
  <si>
    <t>0,625*(2*4,36+3,22)</t>
  </si>
  <si>
    <t>33</t>
  </si>
  <si>
    <t>63142029</t>
  </si>
  <si>
    <t>deska tepelně izolační minerální kontaktních fasád podélné vlákno λ=0,035-0,036 tl 160mm</t>
  </si>
  <si>
    <t>327642018</t>
  </si>
  <si>
    <t>7,463*1,05 'Přepočtené koeficientem množství</t>
  </si>
  <si>
    <t>34</t>
  </si>
  <si>
    <t>622231111</t>
  </si>
  <si>
    <t>Montáž kontaktního zateplení lepením a mechanickým kotvením z desek z fenolické pěny na vnější stěny, na podklad betonový nebo z lehčeného betonu, z tvárnic keramických nebo vápenopískových, tloušťky desek přes 40 do 80 mm</t>
  </si>
  <si>
    <t>-1602026030</t>
  </si>
  <si>
    <t>ostění vstupu</t>
  </si>
  <si>
    <t>0,40*2*2,10</t>
  </si>
  <si>
    <t>35</t>
  </si>
  <si>
    <t>-1222528204</t>
  </si>
  <si>
    <t>1,68*1,05 'Přepočtené koeficientem množství</t>
  </si>
  <si>
    <t>36</t>
  </si>
  <si>
    <t>-359956285</t>
  </si>
  <si>
    <t>v místě HUP - tl.0-180mm - desky budou seřezány</t>
  </si>
  <si>
    <t>0,70*1,30</t>
  </si>
  <si>
    <t>37</t>
  </si>
  <si>
    <t>28376450</t>
  </si>
  <si>
    <t>deska XPS hrana polodrážková a hladký povrch 300kPA λ=0,035 tl 180mm</t>
  </si>
  <si>
    <t>-1433926673</t>
  </si>
  <si>
    <t>0,91*1,05 'Přepočtené koeficientem množství</t>
  </si>
  <si>
    <t>38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</si>
  <si>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</si>
  <si>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</si>
  <si>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1441032037</t>
  </si>
  <si>
    <t>41,34+273,84+14,494+1,82</t>
  </si>
  <si>
    <t>39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</si>
  <si>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</si>
  <si>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</si>
  <si>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-156726580</t>
  </si>
  <si>
    <t>18,118+7,463</t>
  </si>
  <si>
    <t>40</t>
  </si>
  <si>
    <t>622251107</t>
  </si>
  <si>
    <t>Montáž kontaktního zateplení lepením a mechanickým kotvením Příplatek k cenám za zápustnou montáž kotev s použitím tepelněizolačních zátek na vnější stěny z fenolické pěny</t>
  </si>
  <si>
    <t>1418708422</t>
  </si>
  <si>
    <t>1,68+0,91</t>
  </si>
  <si>
    <t>41</t>
  </si>
  <si>
    <t>622252001</t>
  </si>
  <si>
    <t>Montáž profilů kontaktního zateplení zakládacích soklových připevněných hmoždinkami</t>
  </si>
  <si>
    <t>-821701376</t>
  </si>
  <si>
    <t>11,90+12,435+11,90</t>
  </si>
  <si>
    <t>42</t>
  </si>
  <si>
    <t>59051655</t>
  </si>
  <si>
    <t>profil zakládací PVC pro ETICS pro izolant tl 180mm</t>
  </si>
  <si>
    <t>201770967</t>
  </si>
  <si>
    <t>36,235*1,05 'Přepočtené koeficientem množství</t>
  </si>
  <si>
    <t>43</t>
  </si>
  <si>
    <t>622252002</t>
  </si>
  <si>
    <t>Montáž profilů kontaktního zateplení ostatních stěnových, dilatačních apod. lepených do tmelu</t>
  </si>
  <si>
    <t>-1743776902</t>
  </si>
  <si>
    <t>rohové</t>
  </si>
  <si>
    <t>9,50+10,20</t>
  </si>
  <si>
    <t>2*2,40+2*2,10+2*0,50+2*10*1,50+2*2*1,00+6*2*1,50+2*2,60+2*0,70</t>
  </si>
  <si>
    <t>okenní</t>
  </si>
  <si>
    <t>1*(1,00+2*2,40)+1*(2,15+2*2,10)</t>
  </si>
  <si>
    <t>1*(2,00+2*0,50)+10*(1,00+2*1,50)+2*(0,50+2*1,00)+6*(2,00+2*1,50)+(2,15+2*2,60)+(2,15+2*0,70)</t>
  </si>
  <si>
    <t>nadpraží</t>
  </si>
  <si>
    <t>1,00+2,15+1*2,00+10*1,00+2*0,50+6*2,00+1*2,15+1*2,15</t>
  </si>
  <si>
    <t>parapetní</t>
  </si>
  <si>
    <t>1*2,00+10*1,00+2*0,50+6*2,00+1*2,15+1*2,15</t>
  </si>
  <si>
    <t>dilatační</t>
  </si>
  <si>
    <t>44</t>
  </si>
  <si>
    <t>63127466</t>
  </si>
  <si>
    <t>profil rohový Al 23x23mm s výztužnou tkaninou š 100mm pro ETICS</t>
  </si>
  <si>
    <t>-123675414</t>
  </si>
  <si>
    <t>88,3*1,05 'Přepočtené koeficientem množství</t>
  </si>
  <si>
    <t>45</t>
  </si>
  <si>
    <t>59051502</t>
  </si>
  <si>
    <t>profil dilatační rohový PVC s výztužnou tkaninou pro ETICS</t>
  </si>
  <si>
    <t>-1454055947</t>
  </si>
  <si>
    <t>19,7*1,05 'Přepočtené koeficientem množství</t>
  </si>
  <si>
    <t>46</t>
  </si>
  <si>
    <t>59051476</t>
  </si>
  <si>
    <t>profil začišťovací PVC 9mm s výztužnou tkaninou pro ostění ETICS</t>
  </si>
  <si>
    <t>1028358307</t>
  </si>
  <si>
    <t>101,05*1,05 'Přepočtené koeficientem množství</t>
  </si>
  <si>
    <t>47</t>
  </si>
  <si>
    <t>59051510</t>
  </si>
  <si>
    <t>profil začišťovací s okapnicí PVC s výztužnou tkaninou pro nadpraží ETICS</t>
  </si>
  <si>
    <t>150438974</t>
  </si>
  <si>
    <t>32,45*1,05 'Přepočtené koeficientem množství</t>
  </si>
  <si>
    <t>48</t>
  </si>
  <si>
    <t>59051512</t>
  </si>
  <si>
    <t>profil začišťovací s okapnicí PVC s výztužnou tkaninou pro parapet ETICS</t>
  </si>
  <si>
    <t>-756470885</t>
  </si>
  <si>
    <t>29,3*1,05 'Přepočtené koeficientem množství</t>
  </si>
  <si>
    <t>49</t>
  </si>
  <si>
    <t>622511112</t>
  </si>
  <si>
    <t>Omítka tenkovrstvá akrylátová vnějších ploch probarvená bez penetrace mozaiková střednězrnná stěn</t>
  </si>
  <si>
    <t>-781076405</t>
  </si>
  <si>
    <t>50</t>
  </si>
  <si>
    <t>622541012</t>
  </si>
  <si>
    <t>Omítka tenkovrstvá silikonsilikátová vnějších ploch probarvená bez penetrace, zatíraná (škrábaná), tloušťky 1,5 mm stěn</t>
  </si>
  <si>
    <t>1371462190</t>
  </si>
  <si>
    <t>51</t>
  </si>
  <si>
    <t>625681011</t>
  </si>
  <si>
    <t>Ochrana proti holubům hrotový systém jednořadý, účinná šíře 10 cm</t>
  </si>
  <si>
    <t>-40728020</t>
  </si>
  <si>
    <t>"ozn.103" 2,10</t>
  </si>
  <si>
    <t>"ozn.104" 14,60*2</t>
  </si>
  <si>
    <t>"ozn.105" 5,20*2</t>
  </si>
  <si>
    <t>52</t>
  </si>
  <si>
    <t>629991011</t>
  </si>
  <si>
    <t>Zakrytí vnějších ploch před znečištěním včetně pozdějšího odkrytí výplní otvorů a svislých ploch fólií přilepenou lepící páskou</t>
  </si>
  <si>
    <t>1541577172</t>
  </si>
  <si>
    <t>okna</t>
  </si>
  <si>
    <t>1,00*2,40+2,15*2,10</t>
  </si>
  <si>
    <t>1*2,00*0,50+10*1,00*1,50+3*0,50*1,00+6*2,00*1,50+1*2,15*2,60+1*2,15*0,70</t>
  </si>
  <si>
    <t>"střešní podhled" 0,90*(2*11,90+12,435)</t>
  </si>
  <si>
    <t>dřevěné obložení - zamezení vletu netopýru a rorýsů</t>
  </si>
  <si>
    <t>25,00</t>
  </si>
  <si>
    <t>53</t>
  </si>
  <si>
    <t>629995101</t>
  </si>
  <si>
    <t>Očištění vnějších ploch tlakovou vodou omytím včt.ručního čištění</t>
  </si>
  <si>
    <t>-2077276265</t>
  </si>
  <si>
    <t>0,86+14,42+318,325</t>
  </si>
  <si>
    <t>54</t>
  </si>
  <si>
    <t>635111142</t>
  </si>
  <si>
    <t>Násyp ze štěrkopísku, písku nebo kameniva pod podlahy s udusáním a urovnáním povrchu z kameniva hrubého 16-32</t>
  </si>
  <si>
    <t>273857427</t>
  </si>
  <si>
    <t>okapový chodník</t>
  </si>
  <si>
    <t>0,50*(2*12,40+13,435)*0,25</t>
  </si>
  <si>
    <t>55</t>
  </si>
  <si>
    <t>637211131</t>
  </si>
  <si>
    <t>Okapový chodník z dlaždic betonových do kameniva s vyplněním spár drobným kamenivem, tl. dlaždic 40 mm</t>
  </si>
  <si>
    <t>-1278601653</t>
  </si>
  <si>
    <t>0,50*(2*12,40+13,435)</t>
  </si>
  <si>
    <t>56</t>
  </si>
  <si>
    <t>637311122</t>
  </si>
  <si>
    <t>Okapový chodník z obrubníků betonových chodníkových, se zalitím spár cementovou maltou do lože z betonu prostého, z obrubníků stojatých</t>
  </si>
  <si>
    <t>-972573076</t>
  </si>
  <si>
    <t>2*12,40+13,435</t>
  </si>
  <si>
    <t>57</t>
  </si>
  <si>
    <t>644941111</t>
  </si>
  <si>
    <t>Montáž průvětrníků nebo mřížek odvětrávacích velikosti do 150 x 200 mm</t>
  </si>
  <si>
    <t>1736549279</t>
  </si>
  <si>
    <t>58</t>
  </si>
  <si>
    <t>55341428</t>
  </si>
  <si>
    <t>mřížka větrací nerezová kruhová se síťovinou 150mm</t>
  </si>
  <si>
    <t>1171866021</t>
  </si>
  <si>
    <t>59</t>
  </si>
  <si>
    <t>55341427</t>
  </si>
  <si>
    <t>mřížka větrací nerezová se síťovinou 150x150mm</t>
  </si>
  <si>
    <t>-471293798</t>
  </si>
  <si>
    <t>60</t>
  </si>
  <si>
    <t>644941121</t>
  </si>
  <si>
    <t>Montáž průvětrníků nebo mřížek odvětrávacích montáž průchodky (trubky) se zhotovením otvoru v tepelné izolaci</t>
  </si>
  <si>
    <t>-97067891</t>
  </si>
  <si>
    <t>61</t>
  </si>
  <si>
    <t>42981651</t>
  </si>
  <si>
    <t>trouba pevná PVC D 150mm do 45°C</t>
  </si>
  <si>
    <t>-46112167</t>
  </si>
  <si>
    <t>6*0,2 'Přepočtené koeficientem množství</t>
  </si>
  <si>
    <t>Ostatní konstrukce a práce, bourání</t>
  </si>
  <si>
    <t>62</t>
  </si>
  <si>
    <t>941221112</t>
  </si>
  <si>
    <t>Lešení řadové rámové těžké pracovní s podlahami s provozním zatížením tř. 4 do 300 kg/m2 šířky tř. SW09 od 0,9 do 1,2 m, výšky přes 10 do 25 m montáž</t>
  </si>
  <si>
    <t>-1596019512</t>
  </si>
  <si>
    <t>"JZ" 9,50*(11,50+1,20)</t>
  </si>
  <si>
    <t>"JV" (9,50+10,20)/2*12,40+12,40*1,60</t>
  </si>
  <si>
    <t>"SV" 10,20*(11,50+1,20)</t>
  </si>
  <si>
    <t>63</t>
  </si>
  <si>
    <t>941221212</t>
  </si>
  <si>
    <t>Lešení řadové rámové těžké pracovní s podlahami s provozním zatížením tř. 4 do 300 kg/m2 šířky tř. SW09 od 0,9 do 1,2 m, výšky přes 10 do 25 m příplatek k ceně za každý den použití - dobu pronájmu určí zhotovitel a promítne ji v jedotkové ceně</t>
  </si>
  <si>
    <t>-805016311</t>
  </si>
  <si>
    <t>64</t>
  </si>
  <si>
    <t>941221812</t>
  </si>
  <si>
    <t>Lešení řadové rámové těžké pracovní s podlahami s provozním zatížením tř. 4 do 300 kg/m2 šířky tř. SW09 od 0,9 do 1,2 m, výšky přes 10 do 25 m demontáž</t>
  </si>
  <si>
    <t>1460284108</t>
  </si>
  <si>
    <t>65</t>
  </si>
  <si>
    <t>944611111</t>
  </si>
  <si>
    <t>Plachta ochranná zavěšená na konstrukci lešení z textilie z umělých vláken montáž</t>
  </si>
  <si>
    <t>545079745</t>
  </si>
  <si>
    <t>66</t>
  </si>
  <si>
    <t>944611211</t>
  </si>
  <si>
    <t xml:space="preserve">Plachta ochranná zavěšená na konstrukci lešení z textilie z umělých vláken příplatek k ceně za každý den použití  - dobu pronájmu určí zhotovitel a promítne ji v jedotkové ceně</t>
  </si>
  <si>
    <t>-1460747983</t>
  </si>
  <si>
    <t>67</t>
  </si>
  <si>
    <t>944611811</t>
  </si>
  <si>
    <t>Plachta ochranná zavěšená na konstrukci lešení z textilie z umělých vláken demontáž</t>
  </si>
  <si>
    <t>-1262145369</t>
  </si>
  <si>
    <t>68</t>
  </si>
  <si>
    <t>944711111</t>
  </si>
  <si>
    <t>Stříška záchytná zřizovaná současně s lehkým nebo těžkým lešením šířky do 1,5 m montáž</t>
  </si>
  <si>
    <t>1945753988</t>
  </si>
  <si>
    <t>69</t>
  </si>
  <si>
    <t>944711211</t>
  </si>
  <si>
    <t>Stříška záchytná zřizovaná současně s lehkým nebo těžkým lešením šířky do 1,5 m příplatek k ceně za každý den použití - dobu pronájmu určí zhotovitel a promítne ji v jedotkové ceně</t>
  </si>
  <si>
    <t>-285375288</t>
  </si>
  <si>
    <t>70</t>
  </si>
  <si>
    <t>944711811</t>
  </si>
  <si>
    <t>Stříška záchytná zřizovaná současně s lehkým nebo těžkým lešením šířky do 1,5 m demontáž</t>
  </si>
  <si>
    <t>-1212390497</t>
  </si>
  <si>
    <t>71</t>
  </si>
  <si>
    <t>950-R1</t>
  </si>
  <si>
    <t>Demontáž a zpětná montáž tabulky s číslem popisným</t>
  </si>
  <si>
    <t>1912149403</t>
  </si>
  <si>
    <t>72</t>
  </si>
  <si>
    <t>952901111</t>
  </si>
  <si>
    <t>Vyčištění budov nebo objektů před předáním do užívání budov bytové nebo občanské výstavby, světlé výšky podlaží do 4 m</t>
  </si>
  <si>
    <t>-574199930</t>
  </si>
  <si>
    <t>3*11,90*12,435</t>
  </si>
  <si>
    <t>73</t>
  </si>
  <si>
    <t>962081141</t>
  </si>
  <si>
    <t>Bourání zdiva příček nebo vybourání otvorů ze skleněných tvárnic, tl. do 150 mm</t>
  </si>
  <si>
    <t>-1544128431</t>
  </si>
  <si>
    <t>u vchod.dveří</t>
  </si>
  <si>
    <t>1,25*2,10</t>
  </si>
  <si>
    <t>74</t>
  </si>
  <si>
    <t>965081343</t>
  </si>
  <si>
    <t>Bourání podlah z dlaždic bez podkladního lože nebo mazaniny, s jakoukoliv výplní spár betonových, teracových nebo čedičových tl. do 40 mm, plochy přes 1 m2</t>
  </si>
  <si>
    <t>2002992195</t>
  </si>
  <si>
    <t>75</t>
  </si>
  <si>
    <t>968082015</t>
  </si>
  <si>
    <t>Vybourání plastových rámů oken s křídly, dveřních zárubní, vrat rámu oken s křídly, plochy do 1 m2</t>
  </si>
  <si>
    <t>-1137321509</t>
  </si>
  <si>
    <t>"okno 01" 2*0,50*1,00</t>
  </si>
  <si>
    <t>76</t>
  </si>
  <si>
    <t>968082016</t>
  </si>
  <si>
    <t>Vybourání plastových rámů oken s křídly, dveřních zárubní, vrat rámu oken s křídly, plochy přes 1 do 2 m2</t>
  </si>
  <si>
    <t>-669871500</t>
  </si>
  <si>
    <t>"okno 03" 1*2,00*0,50</t>
  </si>
  <si>
    <t>"okno 04" 10*1,00*1,50</t>
  </si>
  <si>
    <t>77</t>
  </si>
  <si>
    <t>968082017</t>
  </si>
  <si>
    <t>Vybourání plastových rámů oken s křídly, dveřních zárubní, vrat rámu oken s křídly, plochy přes 2 do 4 m2</t>
  </si>
  <si>
    <t>791692433</t>
  </si>
  <si>
    <t>"okno 05" 6*2,00*1,50</t>
  </si>
  <si>
    <t>78</t>
  </si>
  <si>
    <t>968082021</t>
  </si>
  <si>
    <t>Vybourání plastových rámů oken s křídly, dveřních zárubní, vrat dveřních zárubní, plochy do 2 m2</t>
  </si>
  <si>
    <t>1765995698</t>
  </si>
  <si>
    <t>"vchod.dveře D3P" 0,90*2,10</t>
  </si>
  <si>
    <t>79</t>
  </si>
  <si>
    <t>968082022</t>
  </si>
  <si>
    <t>Vybourání plastových rámů oken s křídly, dveřních zárubní, vrat dveřních zárubní, plochy přes 2 do 4 m2</t>
  </si>
  <si>
    <t>-911068661</t>
  </si>
  <si>
    <t>"vchod.dveře D4P" 1,00*2,40</t>
  </si>
  <si>
    <t>80</t>
  </si>
  <si>
    <t>990100100</t>
  </si>
  <si>
    <t>Úprava stropního poklopu se schůdky - demontáž a zpětná montáž poklopu, zhotovení (zvýšit) prostavovacího límce v=160+200mm</t>
  </si>
  <si>
    <t>-961164800</t>
  </si>
  <si>
    <t>997</t>
  </si>
  <si>
    <t>Přesun sutě</t>
  </si>
  <si>
    <t>81</t>
  </si>
  <si>
    <t>997006012</t>
  </si>
  <si>
    <t>Úprava stavebního odpadu třídění ruční</t>
  </si>
  <si>
    <t>-604865353</t>
  </si>
  <si>
    <t>82</t>
  </si>
  <si>
    <t>997013213</t>
  </si>
  <si>
    <t>Vnitrostaveništní doprava suti a vybouraných hmot vodorovně do 50 m svisle ručně pro budovy a haly výšky přes 9 do 12 m</t>
  </si>
  <si>
    <t>-1842096057</t>
  </si>
  <si>
    <t>83</t>
  </si>
  <si>
    <t>997013501</t>
  </si>
  <si>
    <t>Odvoz suti a vybouraných hmot na skládku nebo meziskládku se složením, na vzdálenost do 1 km</t>
  </si>
  <si>
    <t>-1003485246</t>
  </si>
  <si>
    <t>84</t>
  </si>
  <si>
    <t>997013509</t>
  </si>
  <si>
    <t>Odvoz suti a vybouraných hmot na skládku nebo meziskládku se složením, na vzdálenost Příplatek k ceně za každý další i započatý 1 km přes 1 km</t>
  </si>
  <si>
    <t>1124910884</t>
  </si>
  <si>
    <t>8,403*15 'Přepočtené koeficientem množství</t>
  </si>
  <si>
    <t>85</t>
  </si>
  <si>
    <t>997013631</t>
  </si>
  <si>
    <t>Poplatek za uložení stavebního odpadu na skládce (skládkovné) směsného stavebního a demoličního zatříděného do Katalogu odpadů pod kódem 17 09 04</t>
  </si>
  <si>
    <t>-167002434</t>
  </si>
  <si>
    <t>998</t>
  </si>
  <si>
    <t>Přesun hmot</t>
  </si>
  <si>
    <t>86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</si>
  <si>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</si>
  <si>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</si>
  <si>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-1974269961</t>
  </si>
  <si>
    <t>PSV</t>
  </si>
  <si>
    <t>Práce a dodávky PSV</t>
  </si>
  <si>
    <t>713</t>
  </si>
  <si>
    <t>Izolace tepelné</t>
  </si>
  <si>
    <t>87</t>
  </si>
  <si>
    <t>713114215</t>
  </si>
  <si>
    <t>Tepelná foukaná izolace vodorovných konstrukcí ze skelných vláken nižší objemové hmotnosti otevřená volně foukaná, tloušťky vrstvy přes 350 do 500 mm</t>
  </si>
  <si>
    <t>1982771197</t>
  </si>
  <si>
    <t>124,82*0,36</t>
  </si>
  <si>
    <t>88</t>
  </si>
  <si>
    <t>713120813</t>
  </si>
  <si>
    <t>Odstranění tepelné izolace podlah z rohoží, pásů, dílců, desek, bloků podlah volně kladených nebo mezi trámy z vláknitých materiálů suchých, tloušťka izolace přes 100 mm</t>
  </si>
  <si>
    <t>396319310</t>
  </si>
  <si>
    <t>plocha půdy tl.160mm</t>
  </si>
  <si>
    <t>124,82</t>
  </si>
  <si>
    <t>89</t>
  </si>
  <si>
    <t>713121121</t>
  </si>
  <si>
    <t>Montáž tepelné izolace podlah rohožemi, pásy, deskami, dílci, bloky (izolační materiál ve specifikaci) kladenými volně dvouvrstvá</t>
  </si>
  <si>
    <t>-895414927</t>
  </si>
  <si>
    <t>položení demontované izolace po obvodu půdy a na strop schodiště</t>
  </si>
  <si>
    <t>62,41</t>
  </si>
  <si>
    <t>90</t>
  </si>
  <si>
    <t>998713102</t>
  </si>
  <si>
    <t>Přesun hmot pro izolace tepelné stanovený z hmotnosti přesunovaného materiálu vodorovná dopravní vzdálenost do 50 m v objektech výšky přes 6 m do 12 m</t>
  </si>
  <si>
    <t>1129306150</t>
  </si>
  <si>
    <t>91</t>
  </si>
  <si>
    <t>998713181</t>
  </si>
  <si>
    <t>Přesun hmot pro izolace tepelné stanovený z hmotnosti přesunovaného materiálu Příplatek k cenám za přesun prováděný bez použití mechanizace pro jakoukoliv výšku objektu</t>
  </si>
  <si>
    <t>491100060</t>
  </si>
  <si>
    <t>721</t>
  </si>
  <si>
    <t>Zdravotechnika - kanalizace</t>
  </si>
  <si>
    <t>92</t>
  </si>
  <si>
    <t>721171916</t>
  </si>
  <si>
    <t>Opravy odpadního potrubí plastového propojení dosavadního potrubí DN 125</t>
  </si>
  <si>
    <t>-30537177</t>
  </si>
  <si>
    <t>93</t>
  </si>
  <si>
    <t>721173316</t>
  </si>
  <si>
    <t>Potrubí z trub PVC SN4 dešťové DN 125</t>
  </si>
  <si>
    <t>1840202437</t>
  </si>
  <si>
    <t>94</t>
  </si>
  <si>
    <t>721242106</t>
  </si>
  <si>
    <t>Lapače střešních splavenin polypropylenové (PP) se svislým odtokem DN 125</t>
  </si>
  <si>
    <t>1319544599</t>
  </si>
  <si>
    <t>95</t>
  </si>
  <si>
    <t>721242804</t>
  </si>
  <si>
    <t>Demontáž lapačů střešních splavenin DN 125</t>
  </si>
  <si>
    <t>741600609</t>
  </si>
  <si>
    <t>96</t>
  </si>
  <si>
    <t>998721102</t>
  </si>
  <si>
    <t>Přesun hmot pro vnitřní kanalizace stanovený z hmotnosti přesunovaného materiálu vodorovná dopravní vzdálenost do 50 m v objektech výšky přes 6 do 12 m</t>
  </si>
  <si>
    <t>146567523</t>
  </si>
  <si>
    <t>97</t>
  </si>
  <si>
    <t>998721181</t>
  </si>
  <si>
    <t>Přesun hmot pro vnitřní kanalizace stanovený z hmotnosti přesunovaného materiálu Příplatek k ceně za přesun prováděný bez použití mechanizace pro jakoukoliv výšku objektu</t>
  </si>
  <si>
    <t>2126360431</t>
  </si>
  <si>
    <t>762</t>
  </si>
  <si>
    <t>Konstrukce tesařské</t>
  </si>
  <si>
    <t>98</t>
  </si>
  <si>
    <t>762083122</t>
  </si>
  <si>
    <t>Impregnace řeziva máčením proti dřevokaznému hmyzu, houbám a plísním, třída ohrožení 3 a 4 (dřevo v exteriéru)</t>
  </si>
  <si>
    <t>1340709369</t>
  </si>
  <si>
    <t>0,10+0,187+0,029+16,96*0,03</t>
  </si>
  <si>
    <t>99</t>
  </si>
  <si>
    <t>762512261</t>
  </si>
  <si>
    <t>Podlahové konstrukce podkladové montáž roštu podkladového</t>
  </si>
  <si>
    <t>-326754105</t>
  </si>
  <si>
    <t>fošny 40/150</t>
  </si>
  <si>
    <t>10*1,50</t>
  </si>
  <si>
    <t>prkna 30/150</t>
  </si>
  <si>
    <t>10*1,50+2*11,40</t>
  </si>
  <si>
    <t>hranol 60/60</t>
  </si>
  <si>
    <t>20*0,37</t>
  </si>
  <si>
    <t>100</t>
  </si>
  <si>
    <t>60511125</t>
  </si>
  <si>
    <t>řezivo stavební fošny prismované středové š do 160mm dl 2-5m</t>
  </si>
  <si>
    <t>435015286</t>
  </si>
  <si>
    <t>10*1,50*0,04*0,15*1,1</t>
  </si>
  <si>
    <t>101</t>
  </si>
  <si>
    <t>60511120</t>
  </si>
  <si>
    <t>řezivo stavební prkna prismovaná středová tl 25(32)mm dl 2-5m</t>
  </si>
  <si>
    <t>-919068189</t>
  </si>
  <si>
    <t>(10*1,50+2*11,40)*0,03*0,15*1,1</t>
  </si>
  <si>
    <t>102</t>
  </si>
  <si>
    <t>60512125</t>
  </si>
  <si>
    <t>hranol stavební řezivo průřezu do 120cm2 do dl 6m</t>
  </si>
  <si>
    <t>2140616472</t>
  </si>
  <si>
    <t>20*0,37*0,06*0,06*1,1</t>
  </si>
  <si>
    <t>103</t>
  </si>
  <si>
    <t>762512811</t>
  </si>
  <si>
    <t>Demontáž podlahové konstrukce podkladové roštu podkladového</t>
  </si>
  <si>
    <t>316252334</t>
  </si>
  <si>
    <t>104</t>
  </si>
  <si>
    <t>762521104</t>
  </si>
  <si>
    <t>Položení podlah nehoblovaných na sraz z prken hrubých</t>
  </si>
  <si>
    <t>-1643922940</t>
  </si>
  <si>
    <t>105</t>
  </si>
  <si>
    <t>762527811</t>
  </si>
  <si>
    <t>Demontáž podlah k dalšímu použití bez polštářů z prken tl. do 32 mm</t>
  </si>
  <si>
    <t>1520814992</t>
  </si>
  <si>
    <t>106</t>
  </si>
  <si>
    <t>762595001</t>
  </si>
  <si>
    <t>Spojovací prostředky podlah a podkladových konstrukcí hřebíky, vruty</t>
  </si>
  <si>
    <t>-1385943666</t>
  </si>
  <si>
    <t>16,96+10*1,50*0,15*2+2*0,15*11,40</t>
  </si>
  <si>
    <t>107</t>
  </si>
  <si>
    <t>998762102</t>
  </si>
  <si>
    <t>Přesun hmot pro konstrukce tesařské stanovený z hmotnosti přesunovaného materiálu vodorovná dopravní vzdálenost do 50 m v objektech výšky přes 6 do 12 m</t>
  </si>
  <si>
    <t>-296131807</t>
  </si>
  <si>
    <t>108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</si>
  <si>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</si>
  <si>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</si>
  <si>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1384907653</t>
  </si>
  <si>
    <t>764</t>
  </si>
  <si>
    <t>Konstrukce klempířské</t>
  </si>
  <si>
    <t>109</t>
  </si>
  <si>
    <t>764002851</t>
  </si>
  <si>
    <t>Demontáž klempířských konstrukcí oplechování parapetů do suti</t>
  </si>
  <si>
    <t>-1140595378</t>
  </si>
  <si>
    <t>29,70</t>
  </si>
  <si>
    <t>110</t>
  </si>
  <si>
    <t>764002861</t>
  </si>
  <si>
    <t>Demontáž klempířských konstrukcí oplechování říms do suti</t>
  </si>
  <si>
    <t>742249649</t>
  </si>
  <si>
    <t>"ozn.104" 22,40</t>
  </si>
  <si>
    <t>"ozn.105" 5,20</t>
  </si>
  <si>
    <t>"106" 6,60</t>
  </si>
  <si>
    <t>111</t>
  </si>
  <si>
    <t>764004803</t>
  </si>
  <si>
    <t>Demontáž klempířských konstrukcí žlabu podokapního k dalšímu použití</t>
  </si>
  <si>
    <t>-26184593</t>
  </si>
  <si>
    <t>"ozn.101" 23,40</t>
  </si>
  <si>
    <t>112</t>
  </si>
  <si>
    <t>764004863</t>
  </si>
  <si>
    <t>Demontáž klempířských konstrukcí svodu k dalšímu použití</t>
  </si>
  <si>
    <t>-476000183</t>
  </si>
  <si>
    <t>"ozn.102" 20,50</t>
  </si>
  <si>
    <t>113</t>
  </si>
  <si>
    <t>764216645</t>
  </si>
  <si>
    <t>Oplechování parapetů z pozinkovaného plechu s povrchovou úpravou rovných celoplošně lepené, bez rohů rš 400 mm</t>
  </si>
  <si>
    <t>11111457</t>
  </si>
  <si>
    <t>"ozn.100" 32,00</t>
  </si>
  <si>
    <t>"ozn.107" 0,60</t>
  </si>
  <si>
    <t>114</t>
  </si>
  <si>
    <t>764218626</t>
  </si>
  <si>
    <t>Oplechování říms a ozdobných prvků z pozinkovaného plechu s povrchovou úpravou rovných, bez rohů celoplošně lepené rš 500 mm</t>
  </si>
  <si>
    <t>-956986620</t>
  </si>
  <si>
    <t>"ozn.104" 12,50</t>
  </si>
  <si>
    <t>115</t>
  </si>
  <si>
    <t>764501103</t>
  </si>
  <si>
    <t>Montáž žlabu podokapního půlkruhového žlabu včt.dodání a osazení nových háků</t>
  </si>
  <si>
    <t>1759284087</t>
  </si>
  <si>
    <t>116</t>
  </si>
  <si>
    <t>764508131</t>
  </si>
  <si>
    <t>Montáž svodu kruhového, průměru svodu</t>
  </si>
  <si>
    <t>767776749</t>
  </si>
  <si>
    <t>117</t>
  </si>
  <si>
    <t>998764102</t>
  </si>
  <si>
    <t>Přesun hmot pro konstrukce klempířské stanovený z hmotnosti přesunovaného materiálu vodorovná dopravní vzdálenost do 50 m v objektech výšky přes 6 do 12 m</t>
  </si>
  <si>
    <t>-1883767113</t>
  </si>
  <si>
    <t>118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</si>
  <si>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</si>
  <si>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</si>
  <si>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-961408094</t>
  </si>
  <si>
    <t>766</t>
  </si>
  <si>
    <t>Konstrukce truhlářské</t>
  </si>
  <si>
    <t>119</t>
  </si>
  <si>
    <t>766411821</t>
  </si>
  <si>
    <t>Demontáž obložení stěn palubkami</t>
  </si>
  <si>
    <t>90699782</t>
  </si>
  <si>
    <t>0,90*(2*11,90+12,435)</t>
  </si>
  <si>
    <t>"štít" 12,435*1,30/2</t>
  </si>
  <si>
    <t>120</t>
  </si>
  <si>
    <t>766411822</t>
  </si>
  <si>
    <t>Demontáž obložení stěn podkladových roštů</t>
  </si>
  <si>
    <t>-550676480</t>
  </si>
  <si>
    <t>121</t>
  </si>
  <si>
    <t>766412214</t>
  </si>
  <si>
    <t>Montáž obložení stěn palubkami na pero a drážku plochy přes 5 m2 z měkkého dřeva, šířky přes 100 mm</t>
  </si>
  <si>
    <t>1521184813</t>
  </si>
  <si>
    <t>122</t>
  </si>
  <si>
    <t>766441812</t>
  </si>
  <si>
    <t>Demontáž parapetních desek dřevěných nebo plastových šířky přes 300 mm, délky do 1000 mm</t>
  </si>
  <si>
    <t>766528659</t>
  </si>
  <si>
    <t>123</t>
  </si>
  <si>
    <t>766441822</t>
  </si>
  <si>
    <t>Demontáž parapetních desek dřevěných nebo plastových šířky přes 300 mm, délky přes 1000 do 2000 mm</t>
  </si>
  <si>
    <t>-1822094934</t>
  </si>
  <si>
    <t>124</t>
  </si>
  <si>
    <t>766622115</t>
  </si>
  <si>
    <t>Montáž oken plastových včetně montáže rámu plochy přes 1 m2 pevných do zdiva, výšky do 1,5 m</t>
  </si>
  <si>
    <t>-1301842775</t>
  </si>
  <si>
    <t>"ozn.06" 2*2,15*0,70</t>
  </si>
  <si>
    <t>125</t>
  </si>
  <si>
    <t>61140044</t>
  </si>
  <si>
    <t>okno plastové s fixním zasklením trojsklo přes plochu 1m2 do v 1,5m včt.kování</t>
  </si>
  <si>
    <t>779458535</t>
  </si>
  <si>
    <t>126</t>
  </si>
  <si>
    <t>766622131</t>
  </si>
  <si>
    <t>Montáž oken plastových včetně montáže rámu plochy přes 1 m2 otevíravých do zdiva, výšky do 1,5 m</t>
  </si>
  <si>
    <t>1303138958</t>
  </si>
  <si>
    <t>"ozn.03" 1*2,00*0,50</t>
  </si>
  <si>
    <t>"ozn.04" 10*1,00*1,50</t>
  </si>
  <si>
    <t>"ozn.05" 6*2,00*1,50</t>
  </si>
  <si>
    <t>127</t>
  </si>
  <si>
    <t>61140052</t>
  </si>
  <si>
    <t>okno plastové otevíravé/sklopné trojsklo přes plochu 1m2 do v 1,5m včt.kování</t>
  </si>
  <si>
    <t>-1371632930</t>
  </si>
  <si>
    <t>128</t>
  </si>
  <si>
    <t>766622216</t>
  </si>
  <si>
    <t>Montáž oken plastových plochy do 1 m2 včetně montáže rámu otevíravých do zdiva</t>
  </si>
  <si>
    <t>-1167084141</t>
  </si>
  <si>
    <t>"ozn.01" 3</t>
  </si>
  <si>
    <t>129</t>
  </si>
  <si>
    <t>61140050</t>
  </si>
  <si>
    <t>okno plastové otevíravé/sklopné trojsklo do plochy 1m2 včt.kování</t>
  </si>
  <si>
    <t>1746804389</t>
  </si>
  <si>
    <t>"ozn.01" 3*0,50*1,00</t>
  </si>
  <si>
    <t>130</t>
  </si>
  <si>
    <t>766622117</t>
  </si>
  <si>
    <t>Montáž oken plastových včetně montáže rámu plochy přes 1 m2 pevných do zdiva, výšky přes 2,5 m</t>
  </si>
  <si>
    <t>1726203650</t>
  </si>
  <si>
    <t>"ozn.11" 1*2,15*2,60</t>
  </si>
  <si>
    <t>131</t>
  </si>
  <si>
    <t>61140048</t>
  </si>
  <si>
    <t>okno plastové s fixním zasklením trojsklo přes plochu 1m2 přes v 2,5m včt.kování</t>
  </si>
  <si>
    <t>-1966429910</t>
  </si>
  <si>
    <t>132</t>
  </si>
  <si>
    <t>766629213</t>
  </si>
  <si>
    <t>Montáž oken Příplatek k cenám za izolaci mezi ostěním a rámem okna při rovném ostění, připojovací spára tl. do 15 mm, fólie</t>
  </si>
  <si>
    <t>-1116094670</t>
  </si>
  <si>
    <t>1*2*(2,00+0,50)+10*2*(1,00+1,50)+2*2*(0,50+1,00)+6*2*(2,00+1,50)</t>
  </si>
  <si>
    <t>1*2*(2,15+2,60)+2*2*(2,15+0,70)</t>
  </si>
  <si>
    <t>133</t>
  </si>
  <si>
    <t>766629214</t>
  </si>
  <si>
    <t>Montáž oken Příplatek k cenám za izolaci mezi ostěním a rámem okna při rovném ostění, připojovací spára tl. do 15 mm, páska</t>
  </si>
  <si>
    <t>-450048561</t>
  </si>
  <si>
    <t>134</t>
  </si>
  <si>
    <t>766629613</t>
  </si>
  <si>
    <t>Předsazená montáž otvorových výplní oken kotvením do profilu z recyklované pěny tepelně izolovaného nosného, šířky vyložení 90 mm</t>
  </si>
  <si>
    <t>1347411421</t>
  </si>
  <si>
    <t>135</t>
  </si>
  <si>
    <t>766660421</t>
  </si>
  <si>
    <t>Montáž dveřních křídel dřevěných nebo plastových vchodových dveří včetně rámu do zdiva jednokřídlových s nadsvětlíkem</t>
  </si>
  <si>
    <t>1561012282</t>
  </si>
  <si>
    <t>"D4P" 1</t>
  </si>
  <si>
    <t>136</t>
  </si>
  <si>
    <t>61140516</t>
  </si>
  <si>
    <t>dveře jednokřídlé plastové bílé prosklené s nadsvětlíkem max rozměru otvoru 3,3m2 bezpečnostní třídy RC2 včt.kování a doplňků</t>
  </si>
  <si>
    <t>1401195756</t>
  </si>
  <si>
    <t>"D4P" 1*1,00*2,40</t>
  </si>
  <si>
    <t>137</t>
  </si>
  <si>
    <t>766694126</t>
  </si>
  <si>
    <t>Montáž ostatních truhlářských konstrukcí parapetních desek dřevěných nebo plastových šířky přes 300 mm</t>
  </si>
  <si>
    <t>-1753358107</t>
  </si>
  <si>
    <t>7*2,00+10*1,00+3*0,50</t>
  </si>
  <si>
    <t>138</t>
  </si>
  <si>
    <t>61140081</t>
  </si>
  <si>
    <t>parapet plastový vnitřní – š 350mm, barva bílá</t>
  </si>
  <si>
    <t>-226207404</t>
  </si>
  <si>
    <t>139</t>
  </si>
  <si>
    <t>61140076</t>
  </si>
  <si>
    <t>koncovka k parapetu oboustranná š 600mm, barva bílá</t>
  </si>
  <si>
    <t>-1708505405</t>
  </si>
  <si>
    <t>140</t>
  </si>
  <si>
    <t>998766102</t>
  </si>
  <si>
    <t>Přesun hmot pro konstrukce truhlářské stanovený z hmotnosti přesunovaného materiálu vodorovná dopravní vzdálenost do 50 m v objektech výšky přes 6 do 12 m</t>
  </si>
  <si>
    <t>-642437529</t>
  </si>
  <si>
    <t>141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</si>
  <si>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</si>
  <si>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</si>
  <si>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848523378</t>
  </si>
  <si>
    <t>767</t>
  </si>
  <si>
    <t>Konstrukce zámečnické</t>
  </si>
  <si>
    <t>142</t>
  </si>
  <si>
    <t>767640113</t>
  </si>
  <si>
    <t>Montáž dveří ocelových nebo hliníkových vchodových jednokřídlových s pevným bočním dílem</t>
  </si>
  <si>
    <t>-400466087</t>
  </si>
  <si>
    <t>"ozn.D3P" 1</t>
  </si>
  <si>
    <t>143</t>
  </si>
  <si>
    <t>55341341.1</t>
  </si>
  <si>
    <t>dveře jednokřídlé Al prosklené s bočními světlíky bezpečnostní třídy RC2 včt.kování</t>
  </si>
  <si>
    <t>1888677134</t>
  </si>
  <si>
    <t>"ozn.D3P" 1*2,15*2,10</t>
  </si>
  <si>
    <t>144</t>
  </si>
  <si>
    <t>998767102</t>
  </si>
  <si>
    <t>Přesun hmot pro zámečnické konstrukce stanovený z hmotnosti přesunovaného materiálu vodorovná dopravní vzdálenost do 50 m v objektech výšky přes 6 do 12 m</t>
  </si>
  <si>
    <t>139237124</t>
  </si>
  <si>
    <t>145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</si>
  <si>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</si>
  <si>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</si>
  <si>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-1817601678</t>
  </si>
  <si>
    <t>783</t>
  </si>
  <si>
    <t>Dokončovací práce - nátěry</t>
  </si>
  <si>
    <t>146</t>
  </si>
  <si>
    <t>783101203</t>
  </si>
  <si>
    <t>Příprava podkladu truhlářských konstrukcí před provedením nátěru broušení smirkovým papírem nebo plátnem jemné</t>
  </si>
  <si>
    <t>-715455463</t>
  </si>
  <si>
    <t>12,00*1,30/2</t>
  </si>
  <si>
    <t>147</t>
  </si>
  <si>
    <t>783106807</t>
  </si>
  <si>
    <t>Odstranění nátěrů z truhlářských konstrukcí odstraňovačem nátěrů s obroušením</t>
  </si>
  <si>
    <t>1806685838</t>
  </si>
  <si>
    <t>148</t>
  </si>
  <si>
    <t>783114101</t>
  </si>
  <si>
    <t>Základní nátěr truhlářských konstrukcí jednonásobný syntetický</t>
  </si>
  <si>
    <t>934751365</t>
  </si>
  <si>
    <t>149</t>
  </si>
  <si>
    <t>783118211</t>
  </si>
  <si>
    <t>Lakovací nátěr truhlářských konstrukcí dvojnásobný s mezibroušením syntetický</t>
  </si>
  <si>
    <t>-503702421</t>
  </si>
  <si>
    <t>150</t>
  </si>
  <si>
    <t>783301303</t>
  </si>
  <si>
    <t>Příprava podkladu zámečnických konstrukcí před provedením nátěru odrezivění odrezovačem bezoplachovým</t>
  </si>
  <si>
    <t>446873152</t>
  </si>
  <si>
    <t>"konstrukce mrkýzy ozn.110" 1,50</t>
  </si>
  <si>
    <t>151</t>
  </si>
  <si>
    <t>783306807</t>
  </si>
  <si>
    <t>Odstranění nátěrů ze zámečnických konstrukcí odstraňovačem nátěrů s obroušením</t>
  </si>
  <si>
    <t>-1206902016</t>
  </si>
  <si>
    <t>152</t>
  </si>
  <si>
    <t>783314203</t>
  </si>
  <si>
    <t>Základní antikorozní nátěr zámečnických konstrukcí jednonásobný syntetický samozákladující</t>
  </si>
  <si>
    <t>1739032509</t>
  </si>
  <si>
    <t>153</t>
  </si>
  <si>
    <t>783315103</t>
  </si>
  <si>
    <t>Mezinátěr zámečnických konstrukcí jednonásobný syntetický samozákladující</t>
  </si>
  <si>
    <t>847514840</t>
  </si>
  <si>
    <t>154</t>
  </si>
  <si>
    <t>783317105</t>
  </si>
  <si>
    <t>Krycí nátěr (email) zámečnických konstrukcí jednonásobný syntetický samozákladující</t>
  </si>
  <si>
    <t>1022318096</t>
  </si>
  <si>
    <t>155</t>
  </si>
  <si>
    <t>783401311</t>
  </si>
  <si>
    <t>Příprava podkladu klempířských konstrukcí před provedením nátěru odmaštěním odmašťovačem vodou ředitelným</t>
  </si>
  <si>
    <t>1270906277</t>
  </si>
  <si>
    <t>"žlab ozn.101" 0,40*23,40</t>
  </si>
  <si>
    <t>"svod ozn.102" pi*0,11*20,50</t>
  </si>
  <si>
    <t>156</t>
  </si>
  <si>
    <t>783414203</t>
  </si>
  <si>
    <t>Základní antikorozní nátěr klempířských konstrukcí jednonásobný syntetický samozákladující</t>
  </si>
  <si>
    <t>-1986701958</t>
  </si>
  <si>
    <t>157</t>
  </si>
  <si>
    <t>783415103</t>
  </si>
  <si>
    <t>Mezinátěr klempířských konstrukcí jednonásobný syntetický samozákladující</t>
  </si>
  <si>
    <t>432710530</t>
  </si>
  <si>
    <t>158</t>
  </si>
  <si>
    <t>783417103</t>
  </si>
  <si>
    <t>Krycí nátěr (email) klempířských konstrukcí jednonásobný syntetický samozákladující</t>
  </si>
  <si>
    <t>2065630269</t>
  </si>
  <si>
    <t>784</t>
  </si>
  <si>
    <t>Dokončovací práce - malby a tapety</t>
  </si>
  <si>
    <t>159</t>
  </si>
  <si>
    <t>784181101</t>
  </si>
  <si>
    <t>Penetrace podkladu jednonásobná základní akrylátová bezbarvá v místnostech výšky do 3,80 m</t>
  </si>
  <si>
    <t>1776078996</t>
  </si>
  <si>
    <t>160</t>
  </si>
  <si>
    <t>784221101</t>
  </si>
  <si>
    <t>Malby z malířských směsí otěruvzdorných za sucha dvojnásobné, bílé za sucha otěruvzdorné dobře v místnostech výšky do 3,80 m</t>
  </si>
  <si>
    <t>-1349987448</t>
  </si>
  <si>
    <t>787</t>
  </si>
  <si>
    <t>Dokončovací práce - zasklívání</t>
  </si>
  <si>
    <t>787300803</t>
  </si>
  <si>
    <t>Vysklívání střešních konstrukcí a střešních světlíků netmelených</t>
  </si>
  <si>
    <t>-1854605228</t>
  </si>
  <si>
    <t>"ozn.110" 3,10*0,925</t>
  </si>
  <si>
    <t>162</t>
  </si>
  <si>
    <t>787327224</t>
  </si>
  <si>
    <t>Zasklívání střešních konstrukcí, světlíků a zahradních skleníků deskami dutinovými a komůrkovými polykarbonátovým profilem komůrkovým do hliníkového U profilu s krycí a přítlačnou lištou, tl. 10 mm</t>
  </si>
  <si>
    <t>-578606145</t>
  </si>
  <si>
    <t>163</t>
  </si>
  <si>
    <t>998787102</t>
  </si>
  <si>
    <t>Přesun hmot pro zasklívání stanovený z hmotnosti přesunovaného materiálu vodorovná dopravní vzdálenost do 50 m v objektech výšky přes 6 do 12 m</t>
  </si>
  <si>
    <t>-1098449364</t>
  </si>
  <si>
    <t>164</t>
  </si>
  <si>
    <t>998787181</t>
  </si>
  <si>
    <t>Přesun hmot pro zasklívání stanovený z hmotnosti přesunovaného materiálu Příplatek k cenám za přesun prováděný bez použití mechanizace pro jakoukoliv výšku objektu</t>
  </si>
  <si>
    <t>-8219791</t>
  </si>
  <si>
    <t>Práce a dodávky M</t>
  </si>
  <si>
    <t>21-M</t>
  </si>
  <si>
    <t>Elektromontáže</t>
  </si>
  <si>
    <t>165</t>
  </si>
  <si>
    <t>210220101</t>
  </si>
  <si>
    <t>Montáž hromosvodného vedení svodových vodičů s podpěrami, průměru do 10 mm</t>
  </si>
  <si>
    <t>-1531533237</t>
  </si>
  <si>
    <t>zpětná montáž</t>
  </si>
  <si>
    <t>20,00</t>
  </si>
  <si>
    <t>166</t>
  </si>
  <si>
    <t>210-R1</t>
  </si>
  <si>
    <t>Demontáž, zpětná montáž svítidla, prostavení přívodního kabelu</t>
  </si>
  <si>
    <t>-377398369</t>
  </si>
  <si>
    <t>167</t>
  </si>
  <si>
    <t>210-R2</t>
  </si>
  <si>
    <t>Demontáž, zpětná montáž zvonkového tabla, prostavení kabeláže</t>
  </si>
  <si>
    <t>922079649</t>
  </si>
  <si>
    <t>168</t>
  </si>
  <si>
    <t>218220101</t>
  </si>
  <si>
    <t>Demontáž hromosvodného vedení svodových vodičů s podpěrami, průměru do 10 mm</t>
  </si>
  <si>
    <t>255848449</t>
  </si>
  <si>
    <t>VRN</t>
  </si>
  <si>
    <t>Vedlejší rozpočtové náklady</t>
  </si>
  <si>
    <t>VRN1</t>
  </si>
  <si>
    <t>Průzkumné, geodetické a projektové práce</t>
  </si>
  <si>
    <t>169</t>
  </si>
  <si>
    <t>013254000</t>
  </si>
  <si>
    <t>Dokumentace skutečného provedení stavby</t>
  </si>
  <si>
    <t>…</t>
  </si>
  <si>
    <t>1024</t>
  </si>
  <si>
    <t>-398929055</t>
  </si>
  <si>
    <t>VRN3</t>
  </si>
  <si>
    <t>Zařízení staveniště</t>
  </si>
  <si>
    <t>170</t>
  </si>
  <si>
    <t>030001000</t>
  </si>
  <si>
    <t>-937704151</t>
  </si>
  <si>
    <t>Náklady na zařízení staveniště zahrnují:</t>
  </si>
  <si>
    <t>související (přípravné) práce,</t>
  </si>
  <si>
    <t>vybavení staveniště,</t>
  </si>
  <si>
    <t>připojení na inženýrské sítě včetně nákladů na energie,</t>
  </si>
  <si>
    <t>zrušení zařízení staveniště</t>
  </si>
  <si>
    <t>úklid</t>
  </si>
  <si>
    <t>171</t>
  </si>
  <si>
    <t>034002000</t>
  </si>
  <si>
    <t>Zabezpečení staveniště</t>
  </si>
  <si>
    <t>-1400281805</t>
  </si>
  <si>
    <t>172</t>
  </si>
  <si>
    <t>034203000</t>
  </si>
  <si>
    <t>Opatření na ochranu pozemků sousedních se staveništěm, zakrývání a ochrana konstrukcí</t>
  </si>
  <si>
    <t>-1169661445</t>
  </si>
  <si>
    <t>173</t>
  </si>
  <si>
    <t>034503000</t>
  </si>
  <si>
    <t>Informační tabule na staveništi</t>
  </si>
  <si>
    <t>1389362408</t>
  </si>
  <si>
    <t>174</t>
  </si>
  <si>
    <t>035002000</t>
  </si>
  <si>
    <t>Pronájmy ploch, objektů</t>
  </si>
  <si>
    <t>-905356986</t>
  </si>
  <si>
    <t>VRN4</t>
  </si>
  <si>
    <t>Inženýrská činnost</t>
  </si>
  <si>
    <t>175</t>
  </si>
  <si>
    <t>042703000</t>
  </si>
  <si>
    <t>Technické požadavky na výrobky</t>
  </si>
  <si>
    <t>-1379955841</t>
  </si>
  <si>
    <t>předložení vzorku barevnosti fasád - odsouhlasení vzorku</t>
  </si>
  <si>
    <t>- vzorek bude ředložen na polystyrenové desce o rozměru 1,00x0,50m</t>
  </si>
  <si>
    <t>bude předloženo 6ks barevných vzorků pro fasádní omítkovinu a 2ks barevných vzorků pro soklovou omítkovinu</t>
  </si>
  <si>
    <t>176</t>
  </si>
  <si>
    <t>049303000</t>
  </si>
  <si>
    <t>Náklady vzniklé v souvislosti s předáním stavby</t>
  </si>
  <si>
    <t>-1289960592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</si>
</sst>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2023-10-06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Snížení energetické náročnosti BD v lokalitě Nivy Dačice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Dačice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15. 10. 2023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Dačice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Mgr.A. Miroslav Misař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Martin Lang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'161 - Zateplení domu v ul...'!J30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'161 - Zateplení domu v ul...'!P138</f>
        <v>0</v>
      </c>
      <c r="AV95" s="129">
        <f>'161 - Zateplení domu v ul...'!J33</f>
        <v>0</v>
      </c>
      <c r="AW95" s="129">
        <f>'161 - Zateplení domu v ul...'!J34</f>
        <v>0</v>
      </c>
      <c r="AX95" s="129">
        <f>'161 - Zateplení domu v ul...'!J35</f>
        <v>0</v>
      </c>
      <c r="AY95" s="129">
        <f>'161 - Zateplení domu v ul...'!J36</f>
        <v>0</v>
      </c>
      <c r="AZ95" s="129">
        <f>'161 - Zateplení domu v ul...'!F33</f>
        <v>0</v>
      </c>
      <c r="BA95" s="129">
        <f>'161 - Zateplení domu v ul...'!F34</f>
        <v>0</v>
      </c>
      <c r="BB95" s="129">
        <f>'161 - Zateplení domu v ul...'!F35</f>
        <v>0</v>
      </c>
      <c r="BC95" s="129">
        <f>'161 - Zateplení domu v ul...'!F36</f>
        <v>0</v>
      </c>
      <c r="BD95" s="131">
        <f>'161 - Zateplení domu v ul...'!F37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PVM4Z7BFGj6OkG9AdsGrAshrvE7KkvjS5FNk7NUu48Y/R49rnvWplGpW9qtKbKYabP29KEXoVZ7OddHZ+I08sA==" hashValue="bdshUeUDm2KIDkxlzHJT9SY2qkL30iBVwCmWYaR706RUYT7GaC6BDWTaAHgknrRb4C+4AIONyBP/AkB0nllg9w==" algorithmName="SHA-512" password="C6F1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61 - Zateplení domu v u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86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Snížení energetické náročnosti BD v lokalitě Nivy Dačice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15. 10. 2023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31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33</v>
      </c>
      <c r="E23" s="39"/>
      <c r="F23" s="39"/>
      <c r="G23" s="39"/>
      <c r="H23" s="39"/>
      <c r="I23" s="137" t="s">
        <v>25</v>
      </c>
      <c r="J23" s="140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37" t="s">
        <v>27</v>
      </c>
      <c r="J24" s="140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36</v>
      </c>
      <c r="E30" s="39"/>
      <c r="F30" s="39"/>
      <c r="G30" s="39"/>
      <c r="H30" s="39"/>
      <c r="I30" s="39"/>
      <c r="J30" s="148">
        <f>ROUND(J138,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38</v>
      </c>
      <c r="G32" s="39"/>
      <c r="H32" s="39"/>
      <c r="I32" s="149" t="s">
        <v>37</v>
      </c>
      <c r="J32" s="14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40</v>
      </c>
      <c r="E33" s="137" t="s">
        <v>41</v>
      </c>
      <c r="F33" s="151">
        <f>ROUND((SUM(BE138:BE610)),  2)</f>
        <v>0</v>
      </c>
      <c r="G33" s="39"/>
      <c r="H33" s="39"/>
      <c r="I33" s="152">
        <v>0.20999999999999999</v>
      </c>
      <c r="J33" s="151">
        <f>ROUND(((SUM(BE138:BE610))*I33),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42</v>
      </c>
      <c r="F34" s="151">
        <f>ROUND((SUM(BF138:BF610)),  2)</f>
        <v>0</v>
      </c>
      <c r="G34" s="39"/>
      <c r="H34" s="39"/>
      <c r="I34" s="152">
        <v>0.12</v>
      </c>
      <c r="J34" s="151">
        <f>ROUND(((SUM(BF138:BF610))*I34),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43</v>
      </c>
      <c r="F35" s="151">
        <f>ROUND((SUM(BG138:BG610)),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44</v>
      </c>
      <c r="F36" s="151">
        <f>ROUND((SUM(BH138:BH610)),  2)</f>
        <v>0</v>
      </c>
      <c r="G36" s="39"/>
      <c r="H36" s="39"/>
      <c r="I36" s="152">
        <v>0.12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45</v>
      </c>
      <c r="F37" s="151">
        <f>ROUND((SUM(BI138:BI610)),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Snížení energetické náročnosti BD v lokalitě Nivy Dačice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161 - Zateplení domu v ulici Nivy čp.161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Dačice</v>
      </c>
      <c r="G89" s="41"/>
      <c r="H89" s="41"/>
      <c r="I89" s="33" t="s">
        <v>22</v>
      </c>
      <c r="J89" s="80" t="str">
        <f>IF(J12="","",J12)</f>
        <v>15. 10. 2023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Dačice</v>
      </c>
      <c r="G91" s="41"/>
      <c r="H91" s="41"/>
      <c r="I91" s="33" t="s">
        <v>30</v>
      </c>
      <c r="J91" s="37" t="str">
        <f>E21</f>
        <v>Mgr.A. Miroslav Misař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Martin Lang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90</v>
      </c>
      <c r="D94" s="173"/>
      <c r="E94" s="173"/>
      <c r="F94" s="173"/>
      <c r="G94" s="173"/>
      <c r="H94" s="173"/>
      <c r="I94" s="173"/>
      <c r="J94" s="174" t="s">
        <v>91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92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93</v>
      </c>
    </row>
    <row r="97" s="9" customFormat="1" ht="24.96" customHeight="1">
      <c r="A97" s="9"/>
      <c r="B97" s="176"/>
      <c r="C97" s="177"/>
      <c r="D97" s="178" t="s">
        <v>94</v>
      </c>
      <c r="E97" s="179"/>
      <c r="F97" s="179"/>
      <c r="G97" s="179"/>
      <c r="H97" s="179"/>
      <c r="I97" s="179"/>
      <c r="J97" s="180">
        <f>J139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95</v>
      </c>
      <c r="E98" s="185"/>
      <c r="F98" s="185"/>
      <c r="G98" s="185"/>
      <c r="H98" s="185"/>
      <c r="I98" s="185"/>
      <c r="J98" s="186">
        <f>J140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96</v>
      </c>
      <c r="E99" s="185"/>
      <c r="F99" s="185"/>
      <c r="G99" s="185"/>
      <c r="H99" s="185"/>
      <c r="I99" s="185"/>
      <c r="J99" s="186">
        <f>J163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97</v>
      </c>
      <c r="E100" s="185"/>
      <c r="F100" s="185"/>
      <c r="G100" s="185"/>
      <c r="H100" s="185"/>
      <c r="I100" s="185"/>
      <c r="J100" s="186">
        <f>J335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98</v>
      </c>
      <c r="E101" s="185"/>
      <c r="F101" s="185"/>
      <c r="G101" s="185"/>
      <c r="H101" s="185"/>
      <c r="I101" s="185"/>
      <c r="J101" s="186">
        <f>J378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99</v>
      </c>
      <c r="E102" s="185"/>
      <c r="F102" s="185"/>
      <c r="G102" s="185"/>
      <c r="H102" s="185"/>
      <c r="I102" s="185"/>
      <c r="J102" s="186">
        <f>J385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100</v>
      </c>
      <c r="E103" s="179"/>
      <c r="F103" s="179"/>
      <c r="G103" s="179"/>
      <c r="H103" s="179"/>
      <c r="I103" s="179"/>
      <c r="J103" s="180">
        <f>J387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101</v>
      </c>
      <c r="E104" s="185"/>
      <c r="F104" s="185"/>
      <c r="G104" s="185"/>
      <c r="H104" s="185"/>
      <c r="I104" s="185"/>
      <c r="J104" s="186">
        <f>J388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102</v>
      </c>
      <c r="E105" s="185"/>
      <c r="F105" s="185"/>
      <c r="G105" s="185"/>
      <c r="H105" s="185"/>
      <c r="I105" s="185"/>
      <c r="J105" s="186">
        <f>J402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103</v>
      </c>
      <c r="E106" s="185"/>
      <c r="F106" s="185"/>
      <c r="G106" s="185"/>
      <c r="H106" s="185"/>
      <c r="I106" s="185"/>
      <c r="J106" s="186">
        <f>J409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104</v>
      </c>
      <c r="E107" s="185"/>
      <c r="F107" s="185"/>
      <c r="G107" s="185"/>
      <c r="H107" s="185"/>
      <c r="I107" s="185"/>
      <c r="J107" s="186">
        <f>J441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105</v>
      </c>
      <c r="E108" s="185"/>
      <c r="F108" s="185"/>
      <c r="G108" s="185"/>
      <c r="H108" s="185"/>
      <c r="I108" s="185"/>
      <c r="J108" s="186">
        <f>J472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106</v>
      </c>
      <c r="E109" s="185"/>
      <c r="F109" s="185"/>
      <c r="G109" s="185"/>
      <c r="H109" s="185"/>
      <c r="I109" s="185"/>
      <c r="J109" s="186">
        <f>J528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107</v>
      </c>
      <c r="E110" s="185"/>
      <c r="F110" s="185"/>
      <c r="G110" s="185"/>
      <c r="H110" s="185"/>
      <c r="I110" s="185"/>
      <c r="J110" s="186">
        <f>J537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108</v>
      </c>
      <c r="E111" s="185"/>
      <c r="F111" s="185"/>
      <c r="G111" s="185"/>
      <c r="H111" s="185"/>
      <c r="I111" s="185"/>
      <c r="J111" s="186">
        <f>J562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109</v>
      </c>
      <c r="E112" s="185"/>
      <c r="F112" s="185"/>
      <c r="G112" s="185"/>
      <c r="H112" s="185"/>
      <c r="I112" s="185"/>
      <c r="J112" s="186">
        <f>J568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6"/>
      <c r="C113" s="177"/>
      <c r="D113" s="178" t="s">
        <v>110</v>
      </c>
      <c r="E113" s="179"/>
      <c r="F113" s="179"/>
      <c r="G113" s="179"/>
      <c r="H113" s="179"/>
      <c r="I113" s="179"/>
      <c r="J113" s="180">
        <f>J577</f>
        <v>0</v>
      </c>
      <c r="K113" s="177"/>
      <c r="L113" s="18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2"/>
      <c r="C114" s="183"/>
      <c r="D114" s="184" t="s">
        <v>111</v>
      </c>
      <c r="E114" s="185"/>
      <c r="F114" s="185"/>
      <c r="G114" s="185"/>
      <c r="H114" s="185"/>
      <c r="I114" s="185"/>
      <c r="J114" s="186">
        <f>J578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6"/>
      <c r="C115" s="177"/>
      <c r="D115" s="178" t="s">
        <v>112</v>
      </c>
      <c r="E115" s="179"/>
      <c r="F115" s="179"/>
      <c r="G115" s="179"/>
      <c r="H115" s="179"/>
      <c r="I115" s="179"/>
      <c r="J115" s="180">
        <f>J586</f>
        <v>0</v>
      </c>
      <c r="K115" s="177"/>
      <c r="L115" s="181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2"/>
      <c r="C116" s="183"/>
      <c r="D116" s="184" t="s">
        <v>113</v>
      </c>
      <c r="E116" s="185"/>
      <c r="F116" s="185"/>
      <c r="G116" s="185"/>
      <c r="H116" s="185"/>
      <c r="I116" s="185"/>
      <c r="J116" s="186">
        <f>J587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114</v>
      </c>
      <c r="E117" s="185"/>
      <c r="F117" s="185"/>
      <c r="G117" s="185"/>
      <c r="H117" s="185"/>
      <c r="I117" s="185"/>
      <c r="J117" s="186">
        <f>J589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115</v>
      </c>
      <c r="E118" s="185"/>
      <c r="F118" s="185"/>
      <c r="G118" s="185"/>
      <c r="H118" s="185"/>
      <c r="I118" s="185"/>
      <c r="J118" s="186">
        <f>J603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171" t="str">
        <f>E7</f>
        <v>Snížení energetické náročnosti BD v lokalitě Nivy Dačice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87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>161 - Zateplení domu v ulici Nivy čp.161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>Dačice</v>
      </c>
      <c r="G132" s="41"/>
      <c r="H132" s="41"/>
      <c r="I132" s="33" t="s">
        <v>22</v>
      </c>
      <c r="J132" s="80" t="str">
        <f>IF(J12="","",J12)</f>
        <v>15. 10. 2023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E15</f>
        <v>Město Dačice</v>
      </c>
      <c r="G134" s="41"/>
      <c r="H134" s="41"/>
      <c r="I134" s="33" t="s">
        <v>30</v>
      </c>
      <c r="J134" s="37" t="str">
        <f>E21</f>
        <v>Mgr.A. Miroslav Misař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28</v>
      </c>
      <c r="D135" s="41"/>
      <c r="E135" s="41"/>
      <c r="F135" s="28" t="str">
        <f>IF(E18="","",E18)</f>
        <v>Vyplň údaj</v>
      </c>
      <c r="G135" s="41"/>
      <c r="H135" s="41"/>
      <c r="I135" s="33" t="s">
        <v>33</v>
      </c>
      <c r="J135" s="37" t="str">
        <f>E24</f>
        <v>Martin Lang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188"/>
      <c r="B137" s="189"/>
      <c r="C137" s="190" t="s">
        <v>117</v>
      </c>
      <c r="D137" s="191" t="s">
        <v>61</v>
      </c>
      <c r="E137" s="191" t="s">
        <v>57</v>
      </c>
      <c r="F137" s="191" t="s">
        <v>58</v>
      </c>
      <c r="G137" s="191" t="s">
        <v>118</v>
      </c>
      <c r="H137" s="191" t="s">
        <v>119</v>
      </c>
      <c r="I137" s="191" t="s">
        <v>120</v>
      </c>
      <c r="J137" s="191" t="s">
        <v>91</v>
      </c>
      <c r="K137" s="192" t="s">
        <v>121</v>
      </c>
      <c r="L137" s="193"/>
      <c r="M137" s="101" t="s">
        <v>1</v>
      </c>
      <c r="N137" s="102" t="s">
        <v>40</v>
      </c>
      <c r="O137" s="102" t="s">
        <v>122</v>
      </c>
      <c r="P137" s="102" t="s">
        <v>123</v>
      </c>
      <c r="Q137" s="102" t="s">
        <v>124</v>
      </c>
      <c r="R137" s="102" t="s">
        <v>125</v>
      </c>
      <c r="S137" s="102" t="s">
        <v>126</v>
      </c>
      <c r="T137" s="103" t="s">
        <v>127</v>
      </c>
      <c r="U137" s="188"/>
      <c r="V137" s="188"/>
      <c r="W137" s="188"/>
      <c r="X137" s="188"/>
      <c r="Y137" s="188"/>
      <c r="Z137" s="188"/>
      <c r="AA137" s="188"/>
      <c r="AB137" s="188"/>
      <c r="AC137" s="188"/>
      <c r="AD137" s="188"/>
      <c r="AE137" s="188"/>
    </row>
    <row r="138" s="2" customFormat="1" ht="22.8" customHeight="1">
      <c r="A138" s="39"/>
      <c r="B138" s="40"/>
      <c r="C138" s="108" t="s">
        <v>128</v>
      </c>
      <c r="D138" s="41"/>
      <c r="E138" s="41"/>
      <c r="F138" s="41"/>
      <c r="G138" s="41"/>
      <c r="H138" s="41"/>
      <c r="I138" s="41"/>
      <c r="J138" s="194">
        <f>BK138</f>
        <v>0</v>
      </c>
      <c r="K138" s="41"/>
      <c r="L138" s="45"/>
      <c r="M138" s="104"/>
      <c r="N138" s="195"/>
      <c r="O138" s="105"/>
      <c r="P138" s="196">
        <f>P139+P387+P577+P586</f>
        <v>0</v>
      </c>
      <c r="Q138" s="105"/>
      <c r="R138" s="196">
        <f>R139+R387+R577+R586</f>
        <v>35.320489029999997</v>
      </c>
      <c r="S138" s="105"/>
      <c r="T138" s="197">
        <f>T139+T387+T577+T586</f>
        <v>8.4025067799999995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75</v>
      </c>
      <c r="AU138" s="18" t="s">
        <v>93</v>
      </c>
      <c r="BK138" s="198">
        <f>BK139+BK387+BK577+BK586</f>
        <v>0</v>
      </c>
    </row>
    <row r="139" s="12" customFormat="1" ht="25.92" customHeight="1">
      <c r="A139" s="12"/>
      <c r="B139" s="199"/>
      <c r="C139" s="200"/>
      <c r="D139" s="201" t="s">
        <v>75</v>
      </c>
      <c r="E139" s="202" t="s">
        <v>129</v>
      </c>
      <c r="F139" s="202" t="s">
        <v>130</v>
      </c>
      <c r="G139" s="200"/>
      <c r="H139" s="200"/>
      <c r="I139" s="203"/>
      <c r="J139" s="204">
        <f>BK139</f>
        <v>0</v>
      </c>
      <c r="K139" s="200"/>
      <c r="L139" s="205"/>
      <c r="M139" s="206"/>
      <c r="N139" s="207"/>
      <c r="O139" s="207"/>
      <c r="P139" s="208">
        <f>P140+P163+P335+P378+P385</f>
        <v>0</v>
      </c>
      <c r="Q139" s="207"/>
      <c r="R139" s="208">
        <f>R140+R163+R335+R378+R385</f>
        <v>31.190302549999998</v>
      </c>
      <c r="S139" s="207"/>
      <c r="T139" s="209">
        <f>T140+T163+T335+T378+T385</f>
        <v>4.7500799999999996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84</v>
      </c>
      <c r="AT139" s="211" t="s">
        <v>75</v>
      </c>
      <c r="AU139" s="211" t="s">
        <v>76</v>
      </c>
      <c r="AY139" s="210" t="s">
        <v>131</v>
      </c>
      <c r="BK139" s="212">
        <f>BK140+BK163+BK335+BK378+BK385</f>
        <v>0</v>
      </c>
    </row>
    <row r="140" s="12" customFormat="1" ht="22.8" customHeight="1">
      <c r="A140" s="12"/>
      <c r="B140" s="199"/>
      <c r="C140" s="200"/>
      <c r="D140" s="201" t="s">
        <v>75</v>
      </c>
      <c r="E140" s="213" t="s">
        <v>84</v>
      </c>
      <c r="F140" s="213" t="s">
        <v>132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SUM(P141:P162)</f>
        <v>0</v>
      </c>
      <c r="Q140" s="207"/>
      <c r="R140" s="208">
        <f>SUM(R141:R162)</f>
        <v>0</v>
      </c>
      <c r="S140" s="207"/>
      <c r="T140" s="209">
        <f>SUM(T141:T162)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84</v>
      </c>
      <c r="AT140" s="211" t="s">
        <v>75</v>
      </c>
      <c r="AU140" s="211" t="s">
        <v>84</v>
      </c>
      <c r="AY140" s="210" t="s">
        <v>131</v>
      </c>
      <c r="BK140" s="212">
        <f>SUM(BK141:BK162)</f>
        <v>0</v>
      </c>
    </row>
    <row r="141" s="2" customFormat="1" ht="44.25" customHeight="1">
      <c r="A141" s="39"/>
      <c r="B141" s="40"/>
      <c r="C141" s="215" t="s">
        <v>84</v>
      </c>
      <c r="D141" s="215" t="s">
        <v>133</v>
      </c>
      <c r="E141" s="216" t="s">
        <v>134</v>
      </c>
      <c r="F141" s="217" t="s">
        <v>135</v>
      </c>
      <c r="G141" s="218" t="s">
        <v>136</v>
      </c>
      <c r="H141" s="219">
        <v>15.856</v>
      </c>
      <c r="I141" s="220"/>
      <c r="J141" s="221">
        <f>ROUND(I141*H141,2)</f>
        <v>0</v>
      </c>
      <c r="K141" s="217" t="s">
        <v>137</v>
      </c>
      <c r="L141" s="45"/>
      <c r="M141" s="222" t="s">
        <v>1</v>
      </c>
      <c r="N141" s="223" t="s">
        <v>42</v>
      </c>
      <c r="O141" s="92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6" t="s">
        <v>138</v>
      </c>
      <c r="AT141" s="226" t="s">
        <v>133</v>
      </c>
      <c r="AU141" s="226" t="s">
        <v>139</v>
      </c>
      <c r="AY141" s="18" t="s">
        <v>131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8" t="s">
        <v>139</v>
      </c>
      <c r="BK141" s="227">
        <f>ROUND(I141*H141,2)</f>
        <v>0</v>
      </c>
      <c r="BL141" s="18" t="s">
        <v>138</v>
      </c>
      <c r="BM141" s="226" t="s">
        <v>140</v>
      </c>
    </row>
    <row r="142" s="13" customFormat="1">
      <c r="A142" s="13"/>
      <c r="B142" s="228"/>
      <c r="C142" s="229"/>
      <c r="D142" s="230" t="s">
        <v>141</v>
      </c>
      <c r="E142" s="231" t="s">
        <v>1</v>
      </c>
      <c r="F142" s="232" t="s">
        <v>142</v>
      </c>
      <c r="G142" s="229"/>
      <c r="H142" s="231" t="s">
        <v>1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141</v>
      </c>
      <c r="AU142" s="238" t="s">
        <v>139</v>
      </c>
      <c r="AV142" s="13" t="s">
        <v>84</v>
      </c>
      <c r="AW142" s="13" t="s">
        <v>32</v>
      </c>
      <c r="AX142" s="13" t="s">
        <v>76</v>
      </c>
      <c r="AY142" s="238" t="s">
        <v>131</v>
      </c>
    </row>
    <row r="143" s="14" customFormat="1">
      <c r="A143" s="14"/>
      <c r="B143" s="239"/>
      <c r="C143" s="240"/>
      <c r="D143" s="230" t="s">
        <v>141</v>
      </c>
      <c r="E143" s="241" t="s">
        <v>1</v>
      </c>
      <c r="F143" s="242" t="s">
        <v>143</v>
      </c>
      <c r="G143" s="240"/>
      <c r="H143" s="243">
        <v>15.856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141</v>
      </c>
      <c r="AU143" s="249" t="s">
        <v>139</v>
      </c>
      <c r="AV143" s="14" t="s">
        <v>139</v>
      </c>
      <c r="AW143" s="14" t="s">
        <v>32</v>
      </c>
      <c r="AX143" s="14" t="s">
        <v>76</v>
      </c>
      <c r="AY143" s="249" t="s">
        <v>131</v>
      </c>
    </row>
    <row r="144" s="15" customFormat="1">
      <c r="A144" s="15"/>
      <c r="B144" s="250"/>
      <c r="C144" s="251"/>
      <c r="D144" s="230" t="s">
        <v>141</v>
      </c>
      <c r="E144" s="252" t="s">
        <v>1</v>
      </c>
      <c r="F144" s="253" t="s">
        <v>144</v>
      </c>
      <c r="G144" s="251"/>
      <c r="H144" s="254">
        <v>15.856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0" t="s">
        <v>141</v>
      </c>
      <c r="AU144" s="260" t="s">
        <v>139</v>
      </c>
      <c r="AV144" s="15" t="s">
        <v>138</v>
      </c>
      <c r="AW144" s="15" t="s">
        <v>32</v>
      </c>
      <c r="AX144" s="15" t="s">
        <v>84</v>
      </c>
      <c r="AY144" s="260" t="s">
        <v>131</v>
      </c>
    </row>
    <row r="145" s="2" customFormat="1" ht="55.5" customHeight="1">
      <c r="A145" s="39"/>
      <c r="B145" s="40"/>
      <c r="C145" s="215" t="s">
        <v>139</v>
      </c>
      <c r="D145" s="215" t="s">
        <v>133</v>
      </c>
      <c r="E145" s="216" t="s">
        <v>145</v>
      </c>
      <c r="F145" s="217" t="s">
        <v>146</v>
      </c>
      <c r="G145" s="218" t="s">
        <v>136</v>
      </c>
      <c r="H145" s="219">
        <v>5.2850000000000001</v>
      </c>
      <c r="I145" s="220"/>
      <c r="J145" s="221">
        <f>ROUND(I145*H145,2)</f>
        <v>0</v>
      </c>
      <c r="K145" s="217" t="s">
        <v>137</v>
      </c>
      <c r="L145" s="45"/>
      <c r="M145" s="222" t="s">
        <v>1</v>
      </c>
      <c r="N145" s="223" t="s">
        <v>42</v>
      </c>
      <c r="O145" s="92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138</v>
      </c>
      <c r="AT145" s="226" t="s">
        <v>133</v>
      </c>
      <c r="AU145" s="226" t="s">
        <v>139</v>
      </c>
      <c r="AY145" s="18" t="s">
        <v>131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139</v>
      </c>
      <c r="BK145" s="227">
        <f>ROUND(I145*H145,2)</f>
        <v>0</v>
      </c>
      <c r="BL145" s="18" t="s">
        <v>138</v>
      </c>
      <c r="BM145" s="226" t="s">
        <v>147</v>
      </c>
    </row>
    <row r="146" s="13" customFormat="1">
      <c r="A146" s="13"/>
      <c r="B146" s="228"/>
      <c r="C146" s="229"/>
      <c r="D146" s="230" t="s">
        <v>141</v>
      </c>
      <c r="E146" s="231" t="s">
        <v>1</v>
      </c>
      <c r="F146" s="232" t="s">
        <v>148</v>
      </c>
      <c r="G146" s="229"/>
      <c r="H146" s="231" t="s">
        <v>1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141</v>
      </c>
      <c r="AU146" s="238" t="s">
        <v>139</v>
      </c>
      <c r="AV146" s="13" t="s">
        <v>84</v>
      </c>
      <c r="AW146" s="13" t="s">
        <v>32</v>
      </c>
      <c r="AX146" s="13" t="s">
        <v>76</v>
      </c>
      <c r="AY146" s="238" t="s">
        <v>131</v>
      </c>
    </row>
    <row r="147" s="14" customFormat="1">
      <c r="A147" s="14"/>
      <c r="B147" s="239"/>
      <c r="C147" s="240"/>
      <c r="D147" s="230" t="s">
        <v>141</v>
      </c>
      <c r="E147" s="241" t="s">
        <v>1</v>
      </c>
      <c r="F147" s="242" t="s">
        <v>149</v>
      </c>
      <c r="G147" s="240"/>
      <c r="H147" s="243">
        <v>15.856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141</v>
      </c>
      <c r="AU147" s="249" t="s">
        <v>139</v>
      </c>
      <c r="AV147" s="14" t="s">
        <v>139</v>
      </c>
      <c r="AW147" s="14" t="s">
        <v>32</v>
      </c>
      <c r="AX147" s="14" t="s">
        <v>76</v>
      </c>
      <c r="AY147" s="249" t="s">
        <v>131</v>
      </c>
    </row>
    <row r="148" s="13" customFormat="1">
      <c r="A148" s="13"/>
      <c r="B148" s="228"/>
      <c r="C148" s="229"/>
      <c r="D148" s="230" t="s">
        <v>141</v>
      </c>
      <c r="E148" s="231" t="s">
        <v>1</v>
      </c>
      <c r="F148" s="232" t="s">
        <v>150</v>
      </c>
      <c r="G148" s="229"/>
      <c r="H148" s="231" t="s">
        <v>1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141</v>
      </c>
      <c r="AU148" s="238" t="s">
        <v>139</v>
      </c>
      <c r="AV148" s="13" t="s">
        <v>84</v>
      </c>
      <c r="AW148" s="13" t="s">
        <v>32</v>
      </c>
      <c r="AX148" s="13" t="s">
        <v>76</v>
      </c>
      <c r="AY148" s="238" t="s">
        <v>131</v>
      </c>
    </row>
    <row r="149" s="14" customFormat="1">
      <c r="A149" s="14"/>
      <c r="B149" s="239"/>
      <c r="C149" s="240"/>
      <c r="D149" s="230" t="s">
        <v>141</v>
      </c>
      <c r="E149" s="241" t="s">
        <v>1</v>
      </c>
      <c r="F149" s="242" t="s">
        <v>151</v>
      </c>
      <c r="G149" s="240"/>
      <c r="H149" s="243">
        <v>-10.571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9" t="s">
        <v>141</v>
      </c>
      <c r="AU149" s="249" t="s">
        <v>139</v>
      </c>
      <c r="AV149" s="14" t="s">
        <v>139</v>
      </c>
      <c r="AW149" s="14" t="s">
        <v>32</v>
      </c>
      <c r="AX149" s="14" t="s">
        <v>76</v>
      </c>
      <c r="AY149" s="249" t="s">
        <v>131</v>
      </c>
    </row>
    <row r="150" s="15" customFormat="1">
      <c r="A150" s="15"/>
      <c r="B150" s="250"/>
      <c r="C150" s="251"/>
      <c r="D150" s="230" t="s">
        <v>141</v>
      </c>
      <c r="E150" s="252" t="s">
        <v>1</v>
      </c>
      <c r="F150" s="253" t="s">
        <v>144</v>
      </c>
      <c r="G150" s="251"/>
      <c r="H150" s="254">
        <v>5.2850000000000001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0" t="s">
        <v>141</v>
      </c>
      <c r="AU150" s="260" t="s">
        <v>139</v>
      </c>
      <c r="AV150" s="15" t="s">
        <v>138</v>
      </c>
      <c r="AW150" s="15" t="s">
        <v>32</v>
      </c>
      <c r="AX150" s="15" t="s">
        <v>84</v>
      </c>
      <c r="AY150" s="260" t="s">
        <v>131</v>
      </c>
    </row>
    <row r="151" s="2" customFormat="1" ht="62.7" customHeight="1">
      <c r="A151" s="39"/>
      <c r="B151" s="40"/>
      <c r="C151" s="215" t="s">
        <v>152</v>
      </c>
      <c r="D151" s="215" t="s">
        <v>133</v>
      </c>
      <c r="E151" s="216" t="s">
        <v>153</v>
      </c>
      <c r="F151" s="217" t="s">
        <v>154</v>
      </c>
      <c r="G151" s="218" t="s">
        <v>136</v>
      </c>
      <c r="H151" s="219">
        <v>5.2850000000000001</v>
      </c>
      <c r="I151" s="220"/>
      <c r="J151" s="221">
        <f>ROUND(I151*H151,2)</f>
        <v>0</v>
      </c>
      <c r="K151" s="217" t="s">
        <v>137</v>
      </c>
      <c r="L151" s="45"/>
      <c r="M151" s="222" t="s">
        <v>1</v>
      </c>
      <c r="N151" s="223" t="s">
        <v>42</v>
      </c>
      <c r="O151" s="92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6" t="s">
        <v>138</v>
      </c>
      <c r="AT151" s="226" t="s">
        <v>133</v>
      </c>
      <c r="AU151" s="226" t="s">
        <v>139</v>
      </c>
      <c r="AY151" s="18" t="s">
        <v>131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139</v>
      </c>
      <c r="BK151" s="227">
        <f>ROUND(I151*H151,2)</f>
        <v>0</v>
      </c>
      <c r="BL151" s="18" t="s">
        <v>138</v>
      </c>
      <c r="BM151" s="226" t="s">
        <v>155</v>
      </c>
    </row>
    <row r="152" s="2" customFormat="1" ht="62.7" customHeight="1">
      <c r="A152" s="39"/>
      <c r="B152" s="40"/>
      <c r="C152" s="215" t="s">
        <v>138</v>
      </c>
      <c r="D152" s="215" t="s">
        <v>133</v>
      </c>
      <c r="E152" s="216" t="s">
        <v>156</v>
      </c>
      <c r="F152" s="217" t="s">
        <v>157</v>
      </c>
      <c r="G152" s="218" t="s">
        <v>136</v>
      </c>
      <c r="H152" s="219">
        <v>5.2850000000000001</v>
      </c>
      <c r="I152" s="220"/>
      <c r="J152" s="221">
        <f>ROUND(I152*H152,2)</f>
        <v>0</v>
      </c>
      <c r="K152" s="217" t="s">
        <v>137</v>
      </c>
      <c r="L152" s="45"/>
      <c r="M152" s="222" t="s">
        <v>1</v>
      </c>
      <c r="N152" s="223" t="s">
        <v>42</v>
      </c>
      <c r="O152" s="92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6" t="s">
        <v>138</v>
      </c>
      <c r="AT152" s="226" t="s">
        <v>133</v>
      </c>
      <c r="AU152" s="226" t="s">
        <v>139</v>
      </c>
      <c r="AY152" s="18" t="s">
        <v>131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8" t="s">
        <v>139</v>
      </c>
      <c r="BK152" s="227">
        <f>ROUND(I152*H152,2)</f>
        <v>0</v>
      </c>
      <c r="BL152" s="18" t="s">
        <v>138</v>
      </c>
      <c r="BM152" s="226" t="s">
        <v>158</v>
      </c>
    </row>
    <row r="153" s="2" customFormat="1" ht="66.75" customHeight="1">
      <c r="A153" s="39"/>
      <c r="B153" s="40"/>
      <c r="C153" s="215" t="s">
        <v>159</v>
      </c>
      <c r="D153" s="215" t="s">
        <v>133</v>
      </c>
      <c r="E153" s="216" t="s">
        <v>160</v>
      </c>
      <c r="F153" s="217" t="s">
        <v>161</v>
      </c>
      <c r="G153" s="218" t="s">
        <v>136</v>
      </c>
      <c r="H153" s="219">
        <v>26.425000000000001</v>
      </c>
      <c r="I153" s="220"/>
      <c r="J153" s="221">
        <f>ROUND(I153*H153,2)</f>
        <v>0</v>
      </c>
      <c r="K153" s="217" t="s">
        <v>137</v>
      </c>
      <c r="L153" s="45"/>
      <c r="M153" s="222" t="s">
        <v>1</v>
      </c>
      <c r="N153" s="223" t="s">
        <v>42</v>
      </c>
      <c r="O153" s="92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6" t="s">
        <v>138</v>
      </c>
      <c r="AT153" s="226" t="s">
        <v>133</v>
      </c>
      <c r="AU153" s="226" t="s">
        <v>139</v>
      </c>
      <c r="AY153" s="18" t="s">
        <v>131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139</v>
      </c>
      <c r="BK153" s="227">
        <f>ROUND(I153*H153,2)</f>
        <v>0</v>
      </c>
      <c r="BL153" s="18" t="s">
        <v>138</v>
      </c>
      <c r="BM153" s="226" t="s">
        <v>162</v>
      </c>
    </row>
    <row r="154" s="14" customFormat="1">
      <c r="A154" s="14"/>
      <c r="B154" s="239"/>
      <c r="C154" s="240"/>
      <c r="D154" s="230" t="s">
        <v>141</v>
      </c>
      <c r="E154" s="240"/>
      <c r="F154" s="242" t="s">
        <v>163</v>
      </c>
      <c r="G154" s="240"/>
      <c r="H154" s="243">
        <v>26.425000000000001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141</v>
      </c>
      <c r="AU154" s="249" t="s">
        <v>139</v>
      </c>
      <c r="AV154" s="14" t="s">
        <v>139</v>
      </c>
      <c r="AW154" s="14" t="s">
        <v>4</v>
      </c>
      <c r="AX154" s="14" t="s">
        <v>84</v>
      </c>
      <c r="AY154" s="249" t="s">
        <v>131</v>
      </c>
    </row>
    <row r="155" s="2" customFormat="1" ht="37.8" customHeight="1">
      <c r="A155" s="39"/>
      <c r="B155" s="40"/>
      <c r="C155" s="215" t="s">
        <v>164</v>
      </c>
      <c r="D155" s="215" t="s">
        <v>133</v>
      </c>
      <c r="E155" s="216" t="s">
        <v>165</v>
      </c>
      <c r="F155" s="217" t="s">
        <v>166</v>
      </c>
      <c r="G155" s="218" t="s">
        <v>136</v>
      </c>
      <c r="H155" s="219">
        <v>5.2850000000000001</v>
      </c>
      <c r="I155" s="220"/>
      <c r="J155" s="221">
        <f>ROUND(I155*H155,2)</f>
        <v>0</v>
      </c>
      <c r="K155" s="217" t="s">
        <v>137</v>
      </c>
      <c r="L155" s="45"/>
      <c r="M155" s="222" t="s">
        <v>1</v>
      </c>
      <c r="N155" s="223" t="s">
        <v>42</v>
      </c>
      <c r="O155" s="92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138</v>
      </c>
      <c r="AT155" s="226" t="s">
        <v>133</v>
      </c>
      <c r="AU155" s="226" t="s">
        <v>139</v>
      </c>
      <c r="AY155" s="18" t="s">
        <v>131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139</v>
      </c>
      <c r="BK155" s="227">
        <f>ROUND(I155*H155,2)</f>
        <v>0</v>
      </c>
      <c r="BL155" s="18" t="s">
        <v>138</v>
      </c>
      <c r="BM155" s="226" t="s">
        <v>167</v>
      </c>
    </row>
    <row r="156" s="2" customFormat="1" ht="44.25" customHeight="1">
      <c r="A156" s="39"/>
      <c r="B156" s="40"/>
      <c r="C156" s="215" t="s">
        <v>168</v>
      </c>
      <c r="D156" s="215" t="s">
        <v>133</v>
      </c>
      <c r="E156" s="216" t="s">
        <v>169</v>
      </c>
      <c r="F156" s="217" t="s">
        <v>170</v>
      </c>
      <c r="G156" s="218" t="s">
        <v>171</v>
      </c>
      <c r="H156" s="219">
        <v>9.5129999999999999</v>
      </c>
      <c r="I156" s="220"/>
      <c r="J156" s="221">
        <f>ROUND(I156*H156,2)</f>
        <v>0</v>
      </c>
      <c r="K156" s="217" t="s">
        <v>137</v>
      </c>
      <c r="L156" s="45"/>
      <c r="M156" s="222" t="s">
        <v>1</v>
      </c>
      <c r="N156" s="223" t="s">
        <v>42</v>
      </c>
      <c r="O156" s="92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138</v>
      </c>
      <c r="AT156" s="226" t="s">
        <v>133</v>
      </c>
      <c r="AU156" s="226" t="s">
        <v>139</v>
      </c>
      <c r="AY156" s="18" t="s">
        <v>131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139</v>
      </c>
      <c r="BK156" s="227">
        <f>ROUND(I156*H156,2)</f>
        <v>0</v>
      </c>
      <c r="BL156" s="18" t="s">
        <v>138</v>
      </c>
      <c r="BM156" s="226" t="s">
        <v>172</v>
      </c>
    </row>
    <row r="157" s="14" customFormat="1">
      <c r="A157" s="14"/>
      <c r="B157" s="239"/>
      <c r="C157" s="240"/>
      <c r="D157" s="230" t="s">
        <v>141</v>
      </c>
      <c r="E157" s="240"/>
      <c r="F157" s="242" t="s">
        <v>173</v>
      </c>
      <c r="G157" s="240"/>
      <c r="H157" s="243">
        <v>9.5129999999999999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9" t="s">
        <v>141</v>
      </c>
      <c r="AU157" s="249" t="s">
        <v>139</v>
      </c>
      <c r="AV157" s="14" t="s">
        <v>139</v>
      </c>
      <c r="AW157" s="14" t="s">
        <v>4</v>
      </c>
      <c r="AX157" s="14" t="s">
        <v>84</v>
      </c>
      <c r="AY157" s="249" t="s">
        <v>131</v>
      </c>
    </row>
    <row r="158" s="2" customFormat="1" ht="37.8" customHeight="1">
      <c r="A158" s="39"/>
      <c r="B158" s="40"/>
      <c r="C158" s="215" t="s">
        <v>174</v>
      </c>
      <c r="D158" s="215" t="s">
        <v>133</v>
      </c>
      <c r="E158" s="216" t="s">
        <v>175</v>
      </c>
      <c r="F158" s="217" t="s">
        <v>176</v>
      </c>
      <c r="G158" s="218" t="s">
        <v>136</v>
      </c>
      <c r="H158" s="219">
        <v>5.2850000000000001</v>
      </c>
      <c r="I158" s="220"/>
      <c r="J158" s="221">
        <f>ROUND(I158*H158,2)</f>
        <v>0</v>
      </c>
      <c r="K158" s="217" t="s">
        <v>137</v>
      </c>
      <c r="L158" s="45"/>
      <c r="M158" s="222" t="s">
        <v>1</v>
      </c>
      <c r="N158" s="223" t="s">
        <v>42</v>
      </c>
      <c r="O158" s="92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6" t="s">
        <v>138</v>
      </c>
      <c r="AT158" s="226" t="s">
        <v>133</v>
      </c>
      <c r="AU158" s="226" t="s">
        <v>139</v>
      </c>
      <c r="AY158" s="18" t="s">
        <v>131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8" t="s">
        <v>139</v>
      </c>
      <c r="BK158" s="227">
        <f>ROUND(I158*H158,2)</f>
        <v>0</v>
      </c>
      <c r="BL158" s="18" t="s">
        <v>138</v>
      </c>
      <c r="BM158" s="226" t="s">
        <v>177</v>
      </c>
    </row>
    <row r="159" s="2" customFormat="1" ht="44.25" customHeight="1">
      <c r="A159" s="39"/>
      <c r="B159" s="40"/>
      <c r="C159" s="215" t="s">
        <v>178</v>
      </c>
      <c r="D159" s="215" t="s">
        <v>133</v>
      </c>
      <c r="E159" s="216" t="s">
        <v>179</v>
      </c>
      <c r="F159" s="217" t="s">
        <v>180</v>
      </c>
      <c r="G159" s="218" t="s">
        <v>136</v>
      </c>
      <c r="H159" s="219">
        <v>10.571</v>
      </c>
      <c r="I159" s="220"/>
      <c r="J159" s="221">
        <f>ROUND(I159*H159,2)</f>
        <v>0</v>
      </c>
      <c r="K159" s="217" t="s">
        <v>137</v>
      </c>
      <c r="L159" s="45"/>
      <c r="M159" s="222" t="s">
        <v>1</v>
      </c>
      <c r="N159" s="223" t="s">
        <v>42</v>
      </c>
      <c r="O159" s="92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138</v>
      </c>
      <c r="AT159" s="226" t="s">
        <v>133</v>
      </c>
      <c r="AU159" s="226" t="s">
        <v>139</v>
      </c>
      <c r="AY159" s="18" t="s">
        <v>131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139</v>
      </c>
      <c r="BK159" s="227">
        <f>ROUND(I159*H159,2)</f>
        <v>0</v>
      </c>
      <c r="BL159" s="18" t="s">
        <v>138</v>
      </c>
      <c r="BM159" s="226" t="s">
        <v>181</v>
      </c>
    </row>
    <row r="160" s="13" customFormat="1">
      <c r="A160" s="13"/>
      <c r="B160" s="228"/>
      <c r="C160" s="229"/>
      <c r="D160" s="230" t="s">
        <v>141</v>
      </c>
      <c r="E160" s="231" t="s">
        <v>1</v>
      </c>
      <c r="F160" s="232" t="s">
        <v>182</v>
      </c>
      <c r="G160" s="229"/>
      <c r="H160" s="231" t="s">
        <v>1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141</v>
      </c>
      <c r="AU160" s="238" t="s">
        <v>139</v>
      </c>
      <c r="AV160" s="13" t="s">
        <v>84</v>
      </c>
      <c r="AW160" s="13" t="s">
        <v>32</v>
      </c>
      <c r="AX160" s="13" t="s">
        <v>76</v>
      </c>
      <c r="AY160" s="238" t="s">
        <v>131</v>
      </c>
    </row>
    <row r="161" s="14" customFormat="1">
      <c r="A161" s="14"/>
      <c r="B161" s="239"/>
      <c r="C161" s="240"/>
      <c r="D161" s="230" t="s">
        <v>141</v>
      </c>
      <c r="E161" s="241" t="s">
        <v>1</v>
      </c>
      <c r="F161" s="242" t="s">
        <v>183</v>
      </c>
      <c r="G161" s="240"/>
      <c r="H161" s="243">
        <v>10.571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141</v>
      </c>
      <c r="AU161" s="249" t="s">
        <v>139</v>
      </c>
      <c r="AV161" s="14" t="s">
        <v>139</v>
      </c>
      <c r="AW161" s="14" t="s">
        <v>32</v>
      </c>
      <c r="AX161" s="14" t="s">
        <v>76</v>
      </c>
      <c r="AY161" s="249" t="s">
        <v>131</v>
      </c>
    </row>
    <row r="162" s="15" customFormat="1">
      <c r="A162" s="15"/>
      <c r="B162" s="250"/>
      <c r="C162" s="251"/>
      <c r="D162" s="230" t="s">
        <v>141</v>
      </c>
      <c r="E162" s="252" t="s">
        <v>1</v>
      </c>
      <c r="F162" s="253" t="s">
        <v>144</v>
      </c>
      <c r="G162" s="251"/>
      <c r="H162" s="254">
        <v>10.571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0" t="s">
        <v>141</v>
      </c>
      <c r="AU162" s="260" t="s">
        <v>139</v>
      </c>
      <c r="AV162" s="15" t="s">
        <v>138</v>
      </c>
      <c r="AW162" s="15" t="s">
        <v>32</v>
      </c>
      <c r="AX162" s="15" t="s">
        <v>84</v>
      </c>
      <c r="AY162" s="260" t="s">
        <v>131</v>
      </c>
    </row>
    <row r="163" s="12" customFormat="1" ht="22.8" customHeight="1">
      <c r="A163" s="12"/>
      <c r="B163" s="199"/>
      <c r="C163" s="200"/>
      <c r="D163" s="201" t="s">
        <v>75</v>
      </c>
      <c r="E163" s="213" t="s">
        <v>164</v>
      </c>
      <c r="F163" s="213" t="s">
        <v>184</v>
      </c>
      <c r="G163" s="200"/>
      <c r="H163" s="200"/>
      <c r="I163" s="203"/>
      <c r="J163" s="214">
        <f>BK163</f>
        <v>0</v>
      </c>
      <c r="K163" s="200"/>
      <c r="L163" s="205"/>
      <c r="M163" s="206"/>
      <c r="N163" s="207"/>
      <c r="O163" s="207"/>
      <c r="P163" s="208">
        <f>SUM(P164:P334)</f>
        <v>0</v>
      </c>
      <c r="Q163" s="207"/>
      <c r="R163" s="208">
        <f>SUM(R164:R334)</f>
        <v>31.17254535</v>
      </c>
      <c r="S163" s="207"/>
      <c r="T163" s="209">
        <f>SUM(T164:T334)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0" t="s">
        <v>84</v>
      </c>
      <c r="AT163" s="211" t="s">
        <v>75</v>
      </c>
      <c r="AU163" s="211" t="s">
        <v>84</v>
      </c>
      <c r="AY163" s="210" t="s">
        <v>131</v>
      </c>
      <c r="BK163" s="212">
        <f>SUM(BK164:BK334)</f>
        <v>0</v>
      </c>
    </row>
    <row r="164" s="2" customFormat="1" ht="24.15" customHeight="1">
      <c r="A164" s="39"/>
      <c r="B164" s="40"/>
      <c r="C164" s="215" t="s">
        <v>185</v>
      </c>
      <c r="D164" s="215" t="s">
        <v>133</v>
      </c>
      <c r="E164" s="216" t="s">
        <v>186</v>
      </c>
      <c r="F164" s="217" t="s">
        <v>187</v>
      </c>
      <c r="G164" s="218" t="s">
        <v>188</v>
      </c>
      <c r="H164" s="219">
        <v>18.030000000000001</v>
      </c>
      <c r="I164" s="220"/>
      <c r="J164" s="221">
        <f>ROUND(I164*H164,2)</f>
        <v>0</v>
      </c>
      <c r="K164" s="217" t="s">
        <v>137</v>
      </c>
      <c r="L164" s="45"/>
      <c r="M164" s="222" t="s">
        <v>1</v>
      </c>
      <c r="N164" s="223" t="s">
        <v>42</v>
      </c>
      <c r="O164" s="92"/>
      <c r="P164" s="224">
        <f>O164*H164</f>
        <v>0</v>
      </c>
      <c r="Q164" s="224">
        <v>0.033579999999999999</v>
      </c>
      <c r="R164" s="224">
        <f>Q164*H164</f>
        <v>0.60544739999999997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138</v>
      </c>
      <c r="AT164" s="226" t="s">
        <v>133</v>
      </c>
      <c r="AU164" s="226" t="s">
        <v>139</v>
      </c>
      <c r="AY164" s="18" t="s">
        <v>131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139</v>
      </c>
      <c r="BK164" s="227">
        <f>ROUND(I164*H164,2)</f>
        <v>0</v>
      </c>
      <c r="BL164" s="18" t="s">
        <v>138</v>
      </c>
      <c r="BM164" s="226" t="s">
        <v>189</v>
      </c>
    </row>
    <row r="165" s="14" customFormat="1">
      <c r="A165" s="14"/>
      <c r="B165" s="239"/>
      <c r="C165" s="240"/>
      <c r="D165" s="230" t="s">
        <v>141</v>
      </c>
      <c r="E165" s="241" t="s">
        <v>1</v>
      </c>
      <c r="F165" s="242" t="s">
        <v>190</v>
      </c>
      <c r="G165" s="240"/>
      <c r="H165" s="243">
        <v>2.4300000000000002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9" t="s">
        <v>141</v>
      </c>
      <c r="AU165" s="249" t="s">
        <v>139</v>
      </c>
      <c r="AV165" s="14" t="s">
        <v>139</v>
      </c>
      <c r="AW165" s="14" t="s">
        <v>32</v>
      </c>
      <c r="AX165" s="14" t="s">
        <v>76</v>
      </c>
      <c r="AY165" s="249" t="s">
        <v>131</v>
      </c>
    </row>
    <row r="166" s="14" customFormat="1">
      <c r="A166" s="14"/>
      <c r="B166" s="239"/>
      <c r="C166" s="240"/>
      <c r="D166" s="230" t="s">
        <v>141</v>
      </c>
      <c r="E166" s="241" t="s">
        <v>1</v>
      </c>
      <c r="F166" s="242" t="s">
        <v>191</v>
      </c>
      <c r="G166" s="240"/>
      <c r="H166" s="243">
        <v>15.6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141</v>
      </c>
      <c r="AU166" s="249" t="s">
        <v>139</v>
      </c>
      <c r="AV166" s="14" t="s">
        <v>139</v>
      </c>
      <c r="AW166" s="14" t="s">
        <v>32</v>
      </c>
      <c r="AX166" s="14" t="s">
        <v>76</v>
      </c>
      <c r="AY166" s="249" t="s">
        <v>131</v>
      </c>
    </row>
    <row r="167" s="15" customFormat="1">
      <c r="A167" s="15"/>
      <c r="B167" s="250"/>
      <c r="C167" s="251"/>
      <c r="D167" s="230" t="s">
        <v>141</v>
      </c>
      <c r="E167" s="252" t="s">
        <v>1</v>
      </c>
      <c r="F167" s="253" t="s">
        <v>144</v>
      </c>
      <c r="G167" s="251"/>
      <c r="H167" s="254">
        <v>18.030000000000001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0" t="s">
        <v>141</v>
      </c>
      <c r="AU167" s="260" t="s">
        <v>139</v>
      </c>
      <c r="AV167" s="15" t="s">
        <v>138</v>
      </c>
      <c r="AW167" s="15" t="s">
        <v>32</v>
      </c>
      <c r="AX167" s="15" t="s">
        <v>84</v>
      </c>
      <c r="AY167" s="260" t="s">
        <v>131</v>
      </c>
    </row>
    <row r="168" s="2" customFormat="1" ht="37.8" customHeight="1">
      <c r="A168" s="39"/>
      <c r="B168" s="40"/>
      <c r="C168" s="215" t="s">
        <v>192</v>
      </c>
      <c r="D168" s="215" t="s">
        <v>133</v>
      </c>
      <c r="E168" s="216" t="s">
        <v>193</v>
      </c>
      <c r="F168" s="217" t="s">
        <v>194</v>
      </c>
      <c r="G168" s="218" t="s">
        <v>188</v>
      </c>
      <c r="H168" s="219">
        <v>0.85999999999999999</v>
      </c>
      <c r="I168" s="220"/>
      <c r="J168" s="221">
        <f>ROUND(I168*H168,2)</f>
        <v>0</v>
      </c>
      <c r="K168" s="217" t="s">
        <v>137</v>
      </c>
      <c r="L168" s="45"/>
      <c r="M168" s="222" t="s">
        <v>1</v>
      </c>
      <c r="N168" s="223" t="s">
        <v>42</v>
      </c>
      <c r="O168" s="92"/>
      <c r="P168" s="224">
        <f>O168*H168</f>
        <v>0</v>
      </c>
      <c r="Q168" s="224">
        <v>0.0043800000000000002</v>
      </c>
      <c r="R168" s="224">
        <f>Q168*H168</f>
        <v>0.0037668000000000003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138</v>
      </c>
      <c r="AT168" s="226" t="s">
        <v>133</v>
      </c>
      <c r="AU168" s="226" t="s">
        <v>139</v>
      </c>
      <c r="AY168" s="18" t="s">
        <v>131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139</v>
      </c>
      <c r="BK168" s="227">
        <f>ROUND(I168*H168,2)</f>
        <v>0</v>
      </c>
      <c r="BL168" s="18" t="s">
        <v>138</v>
      </c>
      <c r="BM168" s="226" t="s">
        <v>195</v>
      </c>
    </row>
    <row r="169" s="13" customFormat="1">
      <c r="A169" s="13"/>
      <c r="B169" s="228"/>
      <c r="C169" s="229"/>
      <c r="D169" s="230" t="s">
        <v>141</v>
      </c>
      <c r="E169" s="231" t="s">
        <v>1</v>
      </c>
      <c r="F169" s="232" t="s">
        <v>196</v>
      </c>
      <c r="G169" s="229"/>
      <c r="H169" s="231" t="s">
        <v>1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141</v>
      </c>
      <c r="AU169" s="238" t="s">
        <v>139</v>
      </c>
      <c r="AV169" s="13" t="s">
        <v>84</v>
      </c>
      <c r="AW169" s="13" t="s">
        <v>32</v>
      </c>
      <c r="AX169" s="13" t="s">
        <v>76</v>
      </c>
      <c r="AY169" s="238" t="s">
        <v>131</v>
      </c>
    </row>
    <row r="170" s="14" customFormat="1">
      <c r="A170" s="14"/>
      <c r="B170" s="239"/>
      <c r="C170" s="240"/>
      <c r="D170" s="230" t="s">
        <v>141</v>
      </c>
      <c r="E170" s="241" t="s">
        <v>1</v>
      </c>
      <c r="F170" s="242" t="s">
        <v>197</v>
      </c>
      <c r="G170" s="240"/>
      <c r="H170" s="243">
        <v>0.85999999999999999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141</v>
      </c>
      <c r="AU170" s="249" t="s">
        <v>139</v>
      </c>
      <c r="AV170" s="14" t="s">
        <v>139</v>
      </c>
      <c r="AW170" s="14" t="s">
        <v>32</v>
      </c>
      <c r="AX170" s="14" t="s">
        <v>76</v>
      </c>
      <c r="AY170" s="249" t="s">
        <v>131</v>
      </c>
    </row>
    <row r="171" s="15" customFormat="1">
      <c r="A171" s="15"/>
      <c r="B171" s="250"/>
      <c r="C171" s="251"/>
      <c r="D171" s="230" t="s">
        <v>141</v>
      </c>
      <c r="E171" s="252" t="s">
        <v>1</v>
      </c>
      <c r="F171" s="253" t="s">
        <v>144</v>
      </c>
      <c r="G171" s="251"/>
      <c r="H171" s="254">
        <v>0.85999999999999999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0" t="s">
        <v>141</v>
      </c>
      <c r="AU171" s="260" t="s">
        <v>139</v>
      </c>
      <c r="AV171" s="15" t="s">
        <v>138</v>
      </c>
      <c r="AW171" s="15" t="s">
        <v>32</v>
      </c>
      <c r="AX171" s="15" t="s">
        <v>84</v>
      </c>
      <c r="AY171" s="260" t="s">
        <v>131</v>
      </c>
    </row>
    <row r="172" s="2" customFormat="1" ht="24.15" customHeight="1">
      <c r="A172" s="39"/>
      <c r="B172" s="40"/>
      <c r="C172" s="215" t="s">
        <v>8</v>
      </c>
      <c r="D172" s="215" t="s">
        <v>133</v>
      </c>
      <c r="E172" s="216" t="s">
        <v>198</v>
      </c>
      <c r="F172" s="217" t="s">
        <v>199</v>
      </c>
      <c r="G172" s="218" t="s">
        <v>188</v>
      </c>
      <c r="H172" s="219">
        <v>0.85999999999999999</v>
      </c>
      <c r="I172" s="220"/>
      <c r="J172" s="221">
        <f>ROUND(I172*H172,2)</f>
        <v>0</v>
      </c>
      <c r="K172" s="217" t="s">
        <v>137</v>
      </c>
      <c r="L172" s="45"/>
      <c r="M172" s="222" t="s">
        <v>1</v>
      </c>
      <c r="N172" s="223" t="s">
        <v>42</v>
      </c>
      <c r="O172" s="92"/>
      <c r="P172" s="224">
        <f>O172*H172</f>
        <v>0</v>
      </c>
      <c r="Q172" s="224">
        <v>0.00013999999999999999</v>
      </c>
      <c r="R172" s="224">
        <f>Q172*H172</f>
        <v>0.00012039999999999999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138</v>
      </c>
      <c r="AT172" s="226" t="s">
        <v>133</v>
      </c>
      <c r="AU172" s="226" t="s">
        <v>139</v>
      </c>
      <c r="AY172" s="18" t="s">
        <v>131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139</v>
      </c>
      <c r="BK172" s="227">
        <f>ROUND(I172*H172,2)</f>
        <v>0</v>
      </c>
      <c r="BL172" s="18" t="s">
        <v>138</v>
      </c>
      <c r="BM172" s="226" t="s">
        <v>200</v>
      </c>
    </row>
    <row r="173" s="2" customFormat="1" ht="66.75" customHeight="1">
      <c r="A173" s="39"/>
      <c r="B173" s="40"/>
      <c r="C173" s="215" t="s">
        <v>201</v>
      </c>
      <c r="D173" s="215" t="s">
        <v>133</v>
      </c>
      <c r="E173" s="216" t="s">
        <v>202</v>
      </c>
      <c r="F173" s="217" t="s">
        <v>203</v>
      </c>
      <c r="G173" s="218" t="s">
        <v>188</v>
      </c>
      <c r="H173" s="219">
        <v>0.85999999999999999</v>
      </c>
      <c r="I173" s="220"/>
      <c r="J173" s="221">
        <f>ROUND(I173*H173,2)</f>
        <v>0</v>
      </c>
      <c r="K173" s="217" t="s">
        <v>137</v>
      </c>
      <c r="L173" s="45"/>
      <c r="M173" s="222" t="s">
        <v>1</v>
      </c>
      <c r="N173" s="223" t="s">
        <v>42</v>
      </c>
      <c r="O173" s="92"/>
      <c r="P173" s="224">
        <f>O173*H173</f>
        <v>0</v>
      </c>
      <c r="Q173" s="224">
        <v>0.013390000000000001</v>
      </c>
      <c r="R173" s="224">
        <f>Q173*H173</f>
        <v>0.0115154</v>
      </c>
      <c r="S173" s="224">
        <v>0</v>
      </c>
      <c r="T173" s="22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6" t="s">
        <v>138</v>
      </c>
      <c r="AT173" s="226" t="s">
        <v>133</v>
      </c>
      <c r="AU173" s="226" t="s">
        <v>139</v>
      </c>
      <c r="AY173" s="18" t="s">
        <v>131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139</v>
      </c>
      <c r="BK173" s="227">
        <f>ROUND(I173*H173,2)</f>
        <v>0</v>
      </c>
      <c r="BL173" s="18" t="s">
        <v>138</v>
      </c>
      <c r="BM173" s="226" t="s">
        <v>204</v>
      </c>
    </row>
    <row r="174" s="14" customFormat="1">
      <c r="A174" s="14"/>
      <c r="B174" s="239"/>
      <c r="C174" s="240"/>
      <c r="D174" s="230" t="s">
        <v>141</v>
      </c>
      <c r="E174" s="241" t="s">
        <v>1</v>
      </c>
      <c r="F174" s="242" t="s">
        <v>197</v>
      </c>
      <c r="G174" s="240"/>
      <c r="H174" s="243">
        <v>0.85999999999999999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141</v>
      </c>
      <c r="AU174" s="249" t="s">
        <v>139</v>
      </c>
      <c r="AV174" s="14" t="s">
        <v>139</v>
      </c>
      <c r="AW174" s="14" t="s">
        <v>32</v>
      </c>
      <c r="AX174" s="14" t="s">
        <v>76</v>
      </c>
      <c r="AY174" s="249" t="s">
        <v>131</v>
      </c>
    </row>
    <row r="175" s="15" customFormat="1">
      <c r="A175" s="15"/>
      <c r="B175" s="250"/>
      <c r="C175" s="251"/>
      <c r="D175" s="230" t="s">
        <v>141</v>
      </c>
      <c r="E175" s="252" t="s">
        <v>1</v>
      </c>
      <c r="F175" s="253" t="s">
        <v>144</v>
      </c>
      <c r="G175" s="251"/>
      <c r="H175" s="254">
        <v>0.85999999999999999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0" t="s">
        <v>141</v>
      </c>
      <c r="AU175" s="260" t="s">
        <v>139</v>
      </c>
      <c r="AV175" s="15" t="s">
        <v>138</v>
      </c>
      <c r="AW175" s="15" t="s">
        <v>32</v>
      </c>
      <c r="AX175" s="15" t="s">
        <v>84</v>
      </c>
      <c r="AY175" s="260" t="s">
        <v>131</v>
      </c>
    </row>
    <row r="176" s="2" customFormat="1" ht="24.15" customHeight="1">
      <c r="A176" s="39"/>
      <c r="B176" s="40"/>
      <c r="C176" s="261" t="s">
        <v>205</v>
      </c>
      <c r="D176" s="261" t="s">
        <v>206</v>
      </c>
      <c r="E176" s="262" t="s">
        <v>207</v>
      </c>
      <c r="F176" s="263" t="s">
        <v>208</v>
      </c>
      <c r="G176" s="264" t="s">
        <v>188</v>
      </c>
      <c r="H176" s="265">
        <v>0.90300000000000002</v>
      </c>
      <c r="I176" s="266"/>
      <c r="J176" s="267">
        <f>ROUND(I176*H176,2)</f>
        <v>0</v>
      </c>
      <c r="K176" s="263" t="s">
        <v>137</v>
      </c>
      <c r="L176" s="268"/>
      <c r="M176" s="269" t="s">
        <v>1</v>
      </c>
      <c r="N176" s="270" t="s">
        <v>42</v>
      </c>
      <c r="O176" s="92"/>
      <c r="P176" s="224">
        <f>O176*H176</f>
        <v>0</v>
      </c>
      <c r="Q176" s="224">
        <v>0.0015</v>
      </c>
      <c r="R176" s="224">
        <f>Q176*H176</f>
        <v>0.0013545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174</v>
      </c>
      <c r="AT176" s="226" t="s">
        <v>206</v>
      </c>
      <c r="AU176" s="226" t="s">
        <v>139</v>
      </c>
      <c r="AY176" s="18" t="s">
        <v>131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139</v>
      </c>
      <c r="BK176" s="227">
        <f>ROUND(I176*H176,2)</f>
        <v>0</v>
      </c>
      <c r="BL176" s="18" t="s">
        <v>138</v>
      </c>
      <c r="BM176" s="226" t="s">
        <v>209</v>
      </c>
    </row>
    <row r="177" s="14" customFormat="1">
      <c r="A177" s="14"/>
      <c r="B177" s="239"/>
      <c r="C177" s="240"/>
      <c r="D177" s="230" t="s">
        <v>141</v>
      </c>
      <c r="E177" s="240"/>
      <c r="F177" s="242" t="s">
        <v>210</v>
      </c>
      <c r="G177" s="240"/>
      <c r="H177" s="243">
        <v>0.90300000000000002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141</v>
      </c>
      <c r="AU177" s="249" t="s">
        <v>139</v>
      </c>
      <c r="AV177" s="14" t="s">
        <v>139</v>
      </c>
      <c r="AW177" s="14" t="s">
        <v>4</v>
      </c>
      <c r="AX177" s="14" t="s">
        <v>84</v>
      </c>
      <c r="AY177" s="249" t="s">
        <v>131</v>
      </c>
    </row>
    <row r="178" s="2" customFormat="1" ht="55.5" customHeight="1">
      <c r="A178" s="39"/>
      <c r="B178" s="40"/>
      <c r="C178" s="215" t="s">
        <v>211</v>
      </c>
      <c r="D178" s="215" t="s">
        <v>133</v>
      </c>
      <c r="E178" s="216" t="s">
        <v>212</v>
      </c>
      <c r="F178" s="217" t="s">
        <v>213</v>
      </c>
      <c r="G178" s="218" t="s">
        <v>188</v>
      </c>
      <c r="H178" s="219">
        <v>0.85999999999999999</v>
      </c>
      <c r="I178" s="220"/>
      <c r="J178" s="221">
        <f>ROUND(I178*H178,2)</f>
        <v>0</v>
      </c>
      <c r="K178" s="217" t="s">
        <v>137</v>
      </c>
      <c r="L178" s="45"/>
      <c r="M178" s="222" t="s">
        <v>1</v>
      </c>
      <c r="N178" s="223" t="s">
        <v>42</v>
      </c>
      <c r="O178" s="92"/>
      <c r="P178" s="224">
        <f>O178*H178</f>
        <v>0</v>
      </c>
      <c r="Q178" s="224">
        <v>0.00010000000000000001</v>
      </c>
      <c r="R178" s="224">
        <f>Q178*H178</f>
        <v>8.6000000000000003E-05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138</v>
      </c>
      <c r="AT178" s="226" t="s">
        <v>133</v>
      </c>
      <c r="AU178" s="226" t="s">
        <v>139</v>
      </c>
      <c r="AY178" s="18" t="s">
        <v>131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139</v>
      </c>
      <c r="BK178" s="227">
        <f>ROUND(I178*H178,2)</f>
        <v>0</v>
      </c>
      <c r="BL178" s="18" t="s">
        <v>138</v>
      </c>
      <c r="BM178" s="226" t="s">
        <v>214</v>
      </c>
    </row>
    <row r="179" s="2" customFormat="1" ht="37.8" customHeight="1">
      <c r="A179" s="39"/>
      <c r="B179" s="40"/>
      <c r="C179" s="215" t="s">
        <v>215</v>
      </c>
      <c r="D179" s="215" t="s">
        <v>133</v>
      </c>
      <c r="E179" s="216" t="s">
        <v>216</v>
      </c>
      <c r="F179" s="217" t="s">
        <v>217</v>
      </c>
      <c r="G179" s="218" t="s">
        <v>188</v>
      </c>
      <c r="H179" s="219">
        <v>0.85999999999999999</v>
      </c>
      <c r="I179" s="220"/>
      <c r="J179" s="221">
        <f>ROUND(I179*H179,2)</f>
        <v>0</v>
      </c>
      <c r="K179" s="217" t="s">
        <v>137</v>
      </c>
      <c r="L179" s="45"/>
      <c r="M179" s="222" t="s">
        <v>1</v>
      </c>
      <c r="N179" s="223" t="s">
        <v>42</v>
      </c>
      <c r="O179" s="92"/>
      <c r="P179" s="224">
        <f>O179*H179</f>
        <v>0</v>
      </c>
      <c r="Q179" s="224">
        <v>0.0027499999999999998</v>
      </c>
      <c r="R179" s="224">
        <f>Q179*H179</f>
        <v>0.0023649999999999999</v>
      </c>
      <c r="S179" s="224">
        <v>0</v>
      </c>
      <c r="T179" s="22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6" t="s">
        <v>138</v>
      </c>
      <c r="AT179" s="226" t="s">
        <v>133</v>
      </c>
      <c r="AU179" s="226" t="s">
        <v>139</v>
      </c>
      <c r="AY179" s="18" t="s">
        <v>131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8" t="s">
        <v>139</v>
      </c>
      <c r="BK179" s="227">
        <f>ROUND(I179*H179,2)</f>
        <v>0</v>
      </c>
      <c r="BL179" s="18" t="s">
        <v>138</v>
      </c>
      <c r="BM179" s="226" t="s">
        <v>218</v>
      </c>
    </row>
    <row r="180" s="2" customFormat="1" ht="37.8" customHeight="1">
      <c r="A180" s="39"/>
      <c r="B180" s="40"/>
      <c r="C180" s="215" t="s">
        <v>219</v>
      </c>
      <c r="D180" s="215" t="s">
        <v>133</v>
      </c>
      <c r="E180" s="216" t="s">
        <v>220</v>
      </c>
      <c r="F180" s="217" t="s">
        <v>221</v>
      </c>
      <c r="G180" s="218" t="s">
        <v>188</v>
      </c>
      <c r="H180" s="219">
        <v>5.3550000000000004</v>
      </c>
      <c r="I180" s="220"/>
      <c r="J180" s="221">
        <f>ROUND(I180*H180,2)</f>
        <v>0</v>
      </c>
      <c r="K180" s="217" t="s">
        <v>137</v>
      </c>
      <c r="L180" s="45"/>
      <c r="M180" s="222" t="s">
        <v>1</v>
      </c>
      <c r="N180" s="223" t="s">
        <v>42</v>
      </c>
      <c r="O180" s="92"/>
      <c r="P180" s="224">
        <f>O180*H180</f>
        <v>0</v>
      </c>
      <c r="Q180" s="224">
        <v>0.0043800000000000002</v>
      </c>
      <c r="R180" s="224">
        <f>Q180*H180</f>
        <v>0.023454900000000004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138</v>
      </c>
      <c r="AT180" s="226" t="s">
        <v>133</v>
      </c>
      <c r="AU180" s="226" t="s">
        <v>139</v>
      </c>
      <c r="AY180" s="18" t="s">
        <v>131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139</v>
      </c>
      <c r="BK180" s="227">
        <f>ROUND(I180*H180,2)</f>
        <v>0</v>
      </c>
      <c r="BL180" s="18" t="s">
        <v>138</v>
      </c>
      <c r="BM180" s="226" t="s">
        <v>222</v>
      </c>
    </row>
    <row r="181" s="13" customFormat="1">
      <c r="A181" s="13"/>
      <c r="B181" s="228"/>
      <c r="C181" s="229"/>
      <c r="D181" s="230" t="s">
        <v>141</v>
      </c>
      <c r="E181" s="231" t="s">
        <v>1</v>
      </c>
      <c r="F181" s="232" t="s">
        <v>223</v>
      </c>
      <c r="G181" s="229"/>
      <c r="H181" s="231" t="s">
        <v>1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141</v>
      </c>
      <c r="AU181" s="238" t="s">
        <v>139</v>
      </c>
      <c r="AV181" s="13" t="s">
        <v>84</v>
      </c>
      <c r="AW181" s="13" t="s">
        <v>32</v>
      </c>
      <c r="AX181" s="13" t="s">
        <v>76</v>
      </c>
      <c r="AY181" s="238" t="s">
        <v>131</v>
      </c>
    </row>
    <row r="182" s="14" customFormat="1">
      <c r="A182" s="14"/>
      <c r="B182" s="239"/>
      <c r="C182" s="240"/>
      <c r="D182" s="230" t="s">
        <v>141</v>
      </c>
      <c r="E182" s="241" t="s">
        <v>1</v>
      </c>
      <c r="F182" s="242" t="s">
        <v>224</v>
      </c>
      <c r="G182" s="240"/>
      <c r="H182" s="243">
        <v>5.3550000000000004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141</v>
      </c>
      <c r="AU182" s="249" t="s">
        <v>139</v>
      </c>
      <c r="AV182" s="14" t="s">
        <v>139</v>
      </c>
      <c r="AW182" s="14" t="s">
        <v>32</v>
      </c>
      <c r="AX182" s="14" t="s">
        <v>76</v>
      </c>
      <c r="AY182" s="249" t="s">
        <v>131</v>
      </c>
    </row>
    <row r="183" s="15" customFormat="1">
      <c r="A183" s="15"/>
      <c r="B183" s="250"/>
      <c r="C183" s="251"/>
      <c r="D183" s="230" t="s">
        <v>141</v>
      </c>
      <c r="E183" s="252" t="s">
        <v>1</v>
      </c>
      <c r="F183" s="253" t="s">
        <v>144</v>
      </c>
      <c r="G183" s="251"/>
      <c r="H183" s="254">
        <v>5.3550000000000004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0" t="s">
        <v>141</v>
      </c>
      <c r="AU183" s="260" t="s">
        <v>139</v>
      </c>
      <c r="AV183" s="15" t="s">
        <v>138</v>
      </c>
      <c r="AW183" s="15" t="s">
        <v>32</v>
      </c>
      <c r="AX183" s="15" t="s">
        <v>84</v>
      </c>
      <c r="AY183" s="260" t="s">
        <v>131</v>
      </c>
    </row>
    <row r="184" s="2" customFormat="1" ht="24.15" customHeight="1">
      <c r="A184" s="39"/>
      <c r="B184" s="40"/>
      <c r="C184" s="215" t="s">
        <v>225</v>
      </c>
      <c r="D184" s="215" t="s">
        <v>133</v>
      </c>
      <c r="E184" s="216" t="s">
        <v>226</v>
      </c>
      <c r="F184" s="217" t="s">
        <v>227</v>
      </c>
      <c r="G184" s="218" t="s">
        <v>188</v>
      </c>
      <c r="H184" s="219">
        <v>14.42</v>
      </c>
      <c r="I184" s="220"/>
      <c r="J184" s="221">
        <f>ROUND(I184*H184,2)</f>
        <v>0</v>
      </c>
      <c r="K184" s="217" t="s">
        <v>137</v>
      </c>
      <c r="L184" s="45"/>
      <c r="M184" s="222" t="s">
        <v>1</v>
      </c>
      <c r="N184" s="223" t="s">
        <v>42</v>
      </c>
      <c r="O184" s="92"/>
      <c r="P184" s="224">
        <f>O184*H184</f>
        <v>0</v>
      </c>
      <c r="Q184" s="224">
        <v>0.00022000000000000001</v>
      </c>
      <c r="R184" s="224">
        <f>Q184*H184</f>
        <v>0.0031724000000000001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138</v>
      </c>
      <c r="AT184" s="226" t="s">
        <v>133</v>
      </c>
      <c r="AU184" s="226" t="s">
        <v>139</v>
      </c>
      <c r="AY184" s="18" t="s">
        <v>131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139</v>
      </c>
      <c r="BK184" s="227">
        <f>ROUND(I184*H184,2)</f>
        <v>0</v>
      </c>
      <c r="BL184" s="18" t="s">
        <v>138</v>
      </c>
      <c r="BM184" s="226" t="s">
        <v>228</v>
      </c>
    </row>
    <row r="185" s="13" customFormat="1">
      <c r="A185" s="13"/>
      <c r="B185" s="228"/>
      <c r="C185" s="229"/>
      <c r="D185" s="230" t="s">
        <v>141</v>
      </c>
      <c r="E185" s="231" t="s">
        <v>1</v>
      </c>
      <c r="F185" s="232" t="s">
        <v>229</v>
      </c>
      <c r="G185" s="229"/>
      <c r="H185" s="231" t="s">
        <v>1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141</v>
      </c>
      <c r="AU185" s="238" t="s">
        <v>139</v>
      </c>
      <c r="AV185" s="13" t="s">
        <v>84</v>
      </c>
      <c r="AW185" s="13" t="s">
        <v>32</v>
      </c>
      <c r="AX185" s="13" t="s">
        <v>76</v>
      </c>
      <c r="AY185" s="238" t="s">
        <v>131</v>
      </c>
    </row>
    <row r="186" s="14" customFormat="1">
      <c r="A186" s="14"/>
      <c r="B186" s="239"/>
      <c r="C186" s="240"/>
      <c r="D186" s="230" t="s">
        <v>141</v>
      </c>
      <c r="E186" s="241" t="s">
        <v>1</v>
      </c>
      <c r="F186" s="242" t="s">
        <v>230</v>
      </c>
      <c r="G186" s="240"/>
      <c r="H186" s="243">
        <v>7.7199999999999998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141</v>
      </c>
      <c r="AU186" s="249" t="s">
        <v>139</v>
      </c>
      <c r="AV186" s="14" t="s">
        <v>139</v>
      </c>
      <c r="AW186" s="14" t="s">
        <v>32</v>
      </c>
      <c r="AX186" s="14" t="s">
        <v>76</v>
      </c>
      <c r="AY186" s="249" t="s">
        <v>131</v>
      </c>
    </row>
    <row r="187" s="14" customFormat="1">
      <c r="A187" s="14"/>
      <c r="B187" s="239"/>
      <c r="C187" s="240"/>
      <c r="D187" s="230" t="s">
        <v>141</v>
      </c>
      <c r="E187" s="241" t="s">
        <v>1</v>
      </c>
      <c r="F187" s="242" t="s">
        <v>231</v>
      </c>
      <c r="G187" s="240"/>
      <c r="H187" s="243">
        <v>5.5350000000000001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9" t="s">
        <v>141</v>
      </c>
      <c r="AU187" s="249" t="s">
        <v>139</v>
      </c>
      <c r="AV187" s="14" t="s">
        <v>139</v>
      </c>
      <c r="AW187" s="14" t="s">
        <v>32</v>
      </c>
      <c r="AX187" s="14" t="s">
        <v>76</v>
      </c>
      <c r="AY187" s="249" t="s">
        <v>131</v>
      </c>
    </row>
    <row r="188" s="14" customFormat="1">
      <c r="A188" s="14"/>
      <c r="B188" s="239"/>
      <c r="C188" s="240"/>
      <c r="D188" s="230" t="s">
        <v>141</v>
      </c>
      <c r="E188" s="241" t="s">
        <v>1</v>
      </c>
      <c r="F188" s="242" t="s">
        <v>232</v>
      </c>
      <c r="G188" s="240"/>
      <c r="H188" s="243">
        <v>1.165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9" t="s">
        <v>141</v>
      </c>
      <c r="AU188" s="249" t="s">
        <v>139</v>
      </c>
      <c r="AV188" s="14" t="s">
        <v>139</v>
      </c>
      <c r="AW188" s="14" t="s">
        <v>32</v>
      </c>
      <c r="AX188" s="14" t="s">
        <v>76</v>
      </c>
      <c r="AY188" s="249" t="s">
        <v>131</v>
      </c>
    </row>
    <row r="189" s="15" customFormat="1">
      <c r="A189" s="15"/>
      <c r="B189" s="250"/>
      <c r="C189" s="251"/>
      <c r="D189" s="230" t="s">
        <v>141</v>
      </c>
      <c r="E189" s="252" t="s">
        <v>1</v>
      </c>
      <c r="F189" s="253" t="s">
        <v>144</v>
      </c>
      <c r="G189" s="251"/>
      <c r="H189" s="254">
        <v>14.42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0" t="s">
        <v>141</v>
      </c>
      <c r="AU189" s="260" t="s">
        <v>139</v>
      </c>
      <c r="AV189" s="15" t="s">
        <v>138</v>
      </c>
      <c r="AW189" s="15" t="s">
        <v>32</v>
      </c>
      <c r="AX189" s="15" t="s">
        <v>84</v>
      </c>
      <c r="AY189" s="260" t="s">
        <v>131</v>
      </c>
    </row>
    <row r="190" s="2" customFormat="1" ht="24.15" customHeight="1">
      <c r="A190" s="39"/>
      <c r="B190" s="40"/>
      <c r="C190" s="215" t="s">
        <v>233</v>
      </c>
      <c r="D190" s="215" t="s">
        <v>133</v>
      </c>
      <c r="E190" s="216" t="s">
        <v>234</v>
      </c>
      <c r="F190" s="217" t="s">
        <v>235</v>
      </c>
      <c r="G190" s="218" t="s">
        <v>188</v>
      </c>
      <c r="H190" s="219">
        <v>318.32499999999999</v>
      </c>
      <c r="I190" s="220"/>
      <c r="J190" s="221">
        <f>ROUND(I190*H190,2)</f>
        <v>0</v>
      </c>
      <c r="K190" s="217" t="s">
        <v>137</v>
      </c>
      <c r="L190" s="45"/>
      <c r="M190" s="222" t="s">
        <v>1</v>
      </c>
      <c r="N190" s="223" t="s">
        <v>42</v>
      </c>
      <c r="O190" s="92"/>
      <c r="P190" s="224">
        <f>O190*H190</f>
        <v>0</v>
      </c>
      <c r="Q190" s="224">
        <v>0.00013999999999999999</v>
      </c>
      <c r="R190" s="224">
        <f>Q190*H190</f>
        <v>0.044565499999999994</v>
      </c>
      <c r="S190" s="224">
        <v>0</v>
      </c>
      <c r="T190" s="22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6" t="s">
        <v>138</v>
      </c>
      <c r="AT190" s="226" t="s">
        <v>133</v>
      </c>
      <c r="AU190" s="226" t="s">
        <v>139</v>
      </c>
      <c r="AY190" s="18" t="s">
        <v>131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8" t="s">
        <v>139</v>
      </c>
      <c r="BK190" s="227">
        <f>ROUND(I190*H190,2)</f>
        <v>0</v>
      </c>
      <c r="BL190" s="18" t="s">
        <v>138</v>
      </c>
      <c r="BM190" s="226" t="s">
        <v>236</v>
      </c>
    </row>
    <row r="191" s="14" customFormat="1">
      <c r="A191" s="14"/>
      <c r="B191" s="239"/>
      <c r="C191" s="240"/>
      <c r="D191" s="230" t="s">
        <v>141</v>
      </c>
      <c r="E191" s="241" t="s">
        <v>1</v>
      </c>
      <c r="F191" s="242" t="s">
        <v>237</v>
      </c>
      <c r="G191" s="240"/>
      <c r="H191" s="243">
        <v>318.32499999999999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9" t="s">
        <v>141</v>
      </c>
      <c r="AU191" s="249" t="s">
        <v>139</v>
      </c>
      <c r="AV191" s="14" t="s">
        <v>139</v>
      </c>
      <c r="AW191" s="14" t="s">
        <v>32</v>
      </c>
      <c r="AX191" s="14" t="s">
        <v>76</v>
      </c>
      <c r="AY191" s="249" t="s">
        <v>131</v>
      </c>
    </row>
    <row r="192" s="15" customFormat="1">
      <c r="A192" s="15"/>
      <c r="B192" s="250"/>
      <c r="C192" s="251"/>
      <c r="D192" s="230" t="s">
        <v>141</v>
      </c>
      <c r="E192" s="252" t="s">
        <v>1</v>
      </c>
      <c r="F192" s="253" t="s">
        <v>144</v>
      </c>
      <c r="G192" s="251"/>
      <c r="H192" s="254">
        <v>318.32499999999999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0" t="s">
        <v>141</v>
      </c>
      <c r="AU192" s="260" t="s">
        <v>139</v>
      </c>
      <c r="AV192" s="15" t="s">
        <v>138</v>
      </c>
      <c r="AW192" s="15" t="s">
        <v>32</v>
      </c>
      <c r="AX192" s="15" t="s">
        <v>84</v>
      </c>
      <c r="AY192" s="260" t="s">
        <v>131</v>
      </c>
    </row>
    <row r="193" s="2" customFormat="1" ht="66.75" customHeight="1">
      <c r="A193" s="39"/>
      <c r="B193" s="40"/>
      <c r="C193" s="215" t="s">
        <v>238</v>
      </c>
      <c r="D193" s="215" t="s">
        <v>133</v>
      </c>
      <c r="E193" s="216" t="s">
        <v>239</v>
      </c>
      <c r="F193" s="217" t="s">
        <v>240</v>
      </c>
      <c r="G193" s="218" t="s">
        <v>188</v>
      </c>
      <c r="H193" s="219">
        <v>41.340000000000003</v>
      </c>
      <c r="I193" s="220"/>
      <c r="J193" s="221">
        <f>ROUND(I193*H193,2)</f>
        <v>0</v>
      </c>
      <c r="K193" s="217" t="s">
        <v>137</v>
      </c>
      <c r="L193" s="45"/>
      <c r="M193" s="222" t="s">
        <v>1</v>
      </c>
      <c r="N193" s="223" t="s">
        <v>42</v>
      </c>
      <c r="O193" s="92"/>
      <c r="P193" s="224">
        <f>O193*H193</f>
        <v>0</v>
      </c>
      <c r="Q193" s="224">
        <v>0.0086</v>
      </c>
      <c r="R193" s="224">
        <f>Q193*H193</f>
        <v>0.35552400000000001</v>
      </c>
      <c r="S193" s="224">
        <v>0</v>
      </c>
      <c r="T193" s="22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6" t="s">
        <v>138</v>
      </c>
      <c r="AT193" s="226" t="s">
        <v>133</v>
      </c>
      <c r="AU193" s="226" t="s">
        <v>139</v>
      </c>
      <c r="AY193" s="18" t="s">
        <v>131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139</v>
      </c>
      <c r="BK193" s="227">
        <f>ROUND(I193*H193,2)</f>
        <v>0</v>
      </c>
      <c r="BL193" s="18" t="s">
        <v>138</v>
      </c>
      <c r="BM193" s="226" t="s">
        <v>241</v>
      </c>
    </row>
    <row r="194" s="13" customFormat="1">
      <c r="A194" s="13"/>
      <c r="B194" s="228"/>
      <c r="C194" s="229"/>
      <c r="D194" s="230" t="s">
        <v>141</v>
      </c>
      <c r="E194" s="231" t="s">
        <v>1</v>
      </c>
      <c r="F194" s="232" t="s">
        <v>229</v>
      </c>
      <c r="G194" s="229"/>
      <c r="H194" s="231" t="s">
        <v>1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141</v>
      </c>
      <c r="AU194" s="238" t="s">
        <v>139</v>
      </c>
      <c r="AV194" s="13" t="s">
        <v>84</v>
      </c>
      <c r="AW194" s="13" t="s">
        <v>32</v>
      </c>
      <c r="AX194" s="13" t="s">
        <v>76</v>
      </c>
      <c r="AY194" s="238" t="s">
        <v>131</v>
      </c>
    </row>
    <row r="195" s="14" customFormat="1">
      <c r="A195" s="14"/>
      <c r="B195" s="239"/>
      <c r="C195" s="240"/>
      <c r="D195" s="230" t="s">
        <v>141</v>
      </c>
      <c r="E195" s="241" t="s">
        <v>1</v>
      </c>
      <c r="F195" s="242" t="s">
        <v>242</v>
      </c>
      <c r="G195" s="240"/>
      <c r="H195" s="243">
        <v>14.91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141</v>
      </c>
      <c r="AU195" s="249" t="s">
        <v>139</v>
      </c>
      <c r="AV195" s="14" t="s">
        <v>139</v>
      </c>
      <c r="AW195" s="14" t="s">
        <v>32</v>
      </c>
      <c r="AX195" s="14" t="s">
        <v>76</v>
      </c>
      <c r="AY195" s="249" t="s">
        <v>131</v>
      </c>
    </row>
    <row r="196" s="14" customFormat="1">
      <c r="A196" s="14"/>
      <c r="B196" s="239"/>
      <c r="C196" s="240"/>
      <c r="D196" s="230" t="s">
        <v>141</v>
      </c>
      <c r="E196" s="241" t="s">
        <v>1</v>
      </c>
      <c r="F196" s="242" t="s">
        <v>243</v>
      </c>
      <c r="G196" s="240"/>
      <c r="H196" s="243">
        <v>14.145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9" t="s">
        <v>141</v>
      </c>
      <c r="AU196" s="249" t="s">
        <v>139</v>
      </c>
      <c r="AV196" s="14" t="s">
        <v>139</v>
      </c>
      <c r="AW196" s="14" t="s">
        <v>32</v>
      </c>
      <c r="AX196" s="14" t="s">
        <v>76</v>
      </c>
      <c r="AY196" s="249" t="s">
        <v>131</v>
      </c>
    </row>
    <row r="197" s="14" customFormat="1">
      <c r="A197" s="14"/>
      <c r="B197" s="239"/>
      <c r="C197" s="240"/>
      <c r="D197" s="230" t="s">
        <v>141</v>
      </c>
      <c r="E197" s="241" t="s">
        <v>1</v>
      </c>
      <c r="F197" s="242" t="s">
        <v>244</v>
      </c>
      <c r="G197" s="240"/>
      <c r="H197" s="243">
        <v>10.484999999999999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9" t="s">
        <v>141</v>
      </c>
      <c r="AU197" s="249" t="s">
        <v>139</v>
      </c>
      <c r="AV197" s="14" t="s">
        <v>139</v>
      </c>
      <c r="AW197" s="14" t="s">
        <v>32</v>
      </c>
      <c r="AX197" s="14" t="s">
        <v>76</v>
      </c>
      <c r="AY197" s="249" t="s">
        <v>131</v>
      </c>
    </row>
    <row r="198" s="16" customFormat="1">
      <c r="A198" s="16"/>
      <c r="B198" s="271"/>
      <c r="C198" s="272"/>
      <c r="D198" s="230" t="s">
        <v>141</v>
      </c>
      <c r="E198" s="273" t="s">
        <v>1</v>
      </c>
      <c r="F198" s="274" t="s">
        <v>245</v>
      </c>
      <c r="G198" s="272"/>
      <c r="H198" s="275">
        <v>39.539999999999999</v>
      </c>
      <c r="I198" s="276"/>
      <c r="J198" s="272"/>
      <c r="K198" s="272"/>
      <c r="L198" s="277"/>
      <c r="M198" s="278"/>
      <c r="N198" s="279"/>
      <c r="O198" s="279"/>
      <c r="P198" s="279"/>
      <c r="Q198" s="279"/>
      <c r="R198" s="279"/>
      <c r="S198" s="279"/>
      <c r="T198" s="280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81" t="s">
        <v>141</v>
      </c>
      <c r="AU198" s="281" t="s">
        <v>139</v>
      </c>
      <c r="AV198" s="16" t="s">
        <v>152</v>
      </c>
      <c r="AW198" s="16" t="s">
        <v>32</v>
      </c>
      <c r="AX198" s="16" t="s">
        <v>76</v>
      </c>
      <c r="AY198" s="281" t="s">
        <v>131</v>
      </c>
    </row>
    <row r="199" s="13" customFormat="1">
      <c r="A199" s="13"/>
      <c r="B199" s="228"/>
      <c r="C199" s="229"/>
      <c r="D199" s="230" t="s">
        <v>141</v>
      </c>
      <c r="E199" s="231" t="s">
        <v>1</v>
      </c>
      <c r="F199" s="232" t="s">
        <v>246</v>
      </c>
      <c r="G199" s="229"/>
      <c r="H199" s="231" t="s">
        <v>1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141</v>
      </c>
      <c r="AU199" s="238" t="s">
        <v>139</v>
      </c>
      <c r="AV199" s="13" t="s">
        <v>84</v>
      </c>
      <c r="AW199" s="13" t="s">
        <v>32</v>
      </c>
      <c r="AX199" s="13" t="s">
        <v>76</v>
      </c>
      <c r="AY199" s="238" t="s">
        <v>131</v>
      </c>
    </row>
    <row r="200" s="14" customFormat="1">
      <c r="A200" s="14"/>
      <c r="B200" s="239"/>
      <c r="C200" s="240"/>
      <c r="D200" s="230" t="s">
        <v>141</v>
      </c>
      <c r="E200" s="241" t="s">
        <v>1</v>
      </c>
      <c r="F200" s="242" t="s">
        <v>247</v>
      </c>
      <c r="G200" s="240"/>
      <c r="H200" s="243">
        <v>1.8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141</v>
      </c>
      <c r="AU200" s="249" t="s">
        <v>139</v>
      </c>
      <c r="AV200" s="14" t="s">
        <v>139</v>
      </c>
      <c r="AW200" s="14" t="s">
        <v>32</v>
      </c>
      <c r="AX200" s="14" t="s">
        <v>76</v>
      </c>
      <c r="AY200" s="249" t="s">
        <v>131</v>
      </c>
    </row>
    <row r="201" s="16" customFormat="1">
      <c r="A201" s="16"/>
      <c r="B201" s="271"/>
      <c r="C201" s="272"/>
      <c r="D201" s="230" t="s">
        <v>141</v>
      </c>
      <c r="E201" s="273" t="s">
        <v>1</v>
      </c>
      <c r="F201" s="274" t="s">
        <v>245</v>
      </c>
      <c r="G201" s="272"/>
      <c r="H201" s="275">
        <v>1.8</v>
      </c>
      <c r="I201" s="276"/>
      <c r="J201" s="272"/>
      <c r="K201" s="272"/>
      <c r="L201" s="277"/>
      <c r="M201" s="278"/>
      <c r="N201" s="279"/>
      <c r="O201" s="279"/>
      <c r="P201" s="279"/>
      <c r="Q201" s="279"/>
      <c r="R201" s="279"/>
      <c r="S201" s="279"/>
      <c r="T201" s="280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81" t="s">
        <v>141</v>
      </c>
      <c r="AU201" s="281" t="s">
        <v>139</v>
      </c>
      <c r="AV201" s="16" t="s">
        <v>152</v>
      </c>
      <c r="AW201" s="16" t="s">
        <v>32</v>
      </c>
      <c r="AX201" s="16" t="s">
        <v>76</v>
      </c>
      <c r="AY201" s="281" t="s">
        <v>131</v>
      </c>
    </row>
    <row r="202" s="15" customFormat="1">
      <c r="A202" s="15"/>
      <c r="B202" s="250"/>
      <c r="C202" s="251"/>
      <c r="D202" s="230" t="s">
        <v>141</v>
      </c>
      <c r="E202" s="252" t="s">
        <v>1</v>
      </c>
      <c r="F202" s="253" t="s">
        <v>144</v>
      </c>
      <c r="G202" s="251"/>
      <c r="H202" s="254">
        <v>41.340000000000003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0" t="s">
        <v>141</v>
      </c>
      <c r="AU202" s="260" t="s">
        <v>139</v>
      </c>
      <c r="AV202" s="15" t="s">
        <v>138</v>
      </c>
      <c r="AW202" s="15" t="s">
        <v>32</v>
      </c>
      <c r="AX202" s="15" t="s">
        <v>84</v>
      </c>
      <c r="AY202" s="260" t="s">
        <v>131</v>
      </c>
    </row>
    <row r="203" s="2" customFormat="1" ht="24.15" customHeight="1">
      <c r="A203" s="39"/>
      <c r="B203" s="40"/>
      <c r="C203" s="261" t="s">
        <v>7</v>
      </c>
      <c r="D203" s="261" t="s">
        <v>206</v>
      </c>
      <c r="E203" s="262" t="s">
        <v>248</v>
      </c>
      <c r="F203" s="263" t="s">
        <v>249</v>
      </c>
      <c r="G203" s="264" t="s">
        <v>188</v>
      </c>
      <c r="H203" s="265">
        <v>41.517000000000003</v>
      </c>
      <c r="I203" s="266"/>
      <c r="J203" s="267">
        <f>ROUND(I203*H203,2)</f>
        <v>0</v>
      </c>
      <c r="K203" s="263" t="s">
        <v>137</v>
      </c>
      <c r="L203" s="268"/>
      <c r="M203" s="269" t="s">
        <v>1</v>
      </c>
      <c r="N203" s="270" t="s">
        <v>42</v>
      </c>
      <c r="O203" s="92"/>
      <c r="P203" s="224">
        <f>O203*H203</f>
        <v>0</v>
      </c>
      <c r="Q203" s="224">
        <v>0.0055999999999999999</v>
      </c>
      <c r="R203" s="224">
        <f>Q203*H203</f>
        <v>0.23249520000000001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174</v>
      </c>
      <c r="AT203" s="226" t="s">
        <v>206</v>
      </c>
      <c r="AU203" s="226" t="s">
        <v>139</v>
      </c>
      <c r="AY203" s="18" t="s">
        <v>131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139</v>
      </c>
      <c r="BK203" s="227">
        <f>ROUND(I203*H203,2)</f>
        <v>0</v>
      </c>
      <c r="BL203" s="18" t="s">
        <v>138</v>
      </c>
      <c r="BM203" s="226" t="s">
        <v>250</v>
      </c>
    </row>
    <row r="204" s="14" customFormat="1">
      <c r="A204" s="14"/>
      <c r="B204" s="239"/>
      <c r="C204" s="240"/>
      <c r="D204" s="230" t="s">
        <v>141</v>
      </c>
      <c r="E204" s="240"/>
      <c r="F204" s="242" t="s">
        <v>251</v>
      </c>
      <c r="G204" s="240"/>
      <c r="H204" s="243">
        <v>41.517000000000003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141</v>
      </c>
      <c r="AU204" s="249" t="s">
        <v>139</v>
      </c>
      <c r="AV204" s="14" t="s">
        <v>139</v>
      </c>
      <c r="AW204" s="14" t="s">
        <v>4</v>
      </c>
      <c r="AX204" s="14" t="s">
        <v>84</v>
      </c>
      <c r="AY204" s="249" t="s">
        <v>131</v>
      </c>
    </row>
    <row r="205" s="2" customFormat="1" ht="24.15" customHeight="1">
      <c r="A205" s="39"/>
      <c r="B205" s="40"/>
      <c r="C205" s="261" t="s">
        <v>252</v>
      </c>
      <c r="D205" s="261" t="s">
        <v>206</v>
      </c>
      <c r="E205" s="262" t="s">
        <v>253</v>
      </c>
      <c r="F205" s="263" t="s">
        <v>254</v>
      </c>
      <c r="G205" s="264" t="s">
        <v>188</v>
      </c>
      <c r="H205" s="265">
        <v>1.8899999999999999</v>
      </c>
      <c r="I205" s="266"/>
      <c r="J205" s="267">
        <f>ROUND(I205*H205,2)</f>
        <v>0</v>
      </c>
      <c r="K205" s="263" t="s">
        <v>137</v>
      </c>
      <c r="L205" s="268"/>
      <c r="M205" s="269" t="s">
        <v>1</v>
      </c>
      <c r="N205" s="270" t="s">
        <v>42</v>
      </c>
      <c r="O205" s="92"/>
      <c r="P205" s="224">
        <f>O205*H205</f>
        <v>0</v>
      </c>
      <c r="Q205" s="224">
        <v>0.0047999999999999996</v>
      </c>
      <c r="R205" s="224">
        <f>Q205*H205</f>
        <v>0.0090719999999999985</v>
      </c>
      <c r="S205" s="224">
        <v>0</v>
      </c>
      <c r="T205" s="22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174</v>
      </c>
      <c r="AT205" s="226" t="s">
        <v>206</v>
      </c>
      <c r="AU205" s="226" t="s">
        <v>139</v>
      </c>
      <c r="AY205" s="18" t="s">
        <v>131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139</v>
      </c>
      <c r="BK205" s="227">
        <f>ROUND(I205*H205,2)</f>
        <v>0</v>
      </c>
      <c r="BL205" s="18" t="s">
        <v>138</v>
      </c>
      <c r="BM205" s="226" t="s">
        <v>255</v>
      </c>
    </row>
    <row r="206" s="14" customFormat="1">
      <c r="A206" s="14"/>
      <c r="B206" s="239"/>
      <c r="C206" s="240"/>
      <c r="D206" s="230" t="s">
        <v>141</v>
      </c>
      <c r="E206" s="240"/>
      <c r="F206" s="242" t="s">
        <v>256</v>
      </c>
      <c r="G206" s="240"/>
      <c r="H206" s="243">
        <v>1.8899999999999999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141</v>
      </c>
      <c r="AU206" s="249" t="s">
        <v>139</v>
      </c>
      <c r="AV206" s="14" t="s">
        <v>139</v>
      </c>
      <c r="AW206" s="14" t="s">
        <v>4</v>
      </c>
      <c r="AX206" s="14" t="s">
        <v>84</v>
      </c>
      <c r="AY206" s="249" t="s">
        <v>131</v>
      </c>
    </row>
    <row r="207" s="2" customFormat="1" ht="66.75" customHeight="1">
      <c r="A207" s="39"/>
      <c r="B207" s="40"/>
      <c r="C207" s="215" t="s">
        <v>257</v>
      </c>
      <c r="D207" s="215" t="s">
        <v>133</v>
      </c>
      <c r="E207" s="216" t="s">
        <v>258</v>
      </c>
      <c r="F207" s="217" t="s">
        <v>259</v>
      </c>
      <c r="G207" s="218" t="s">
        <v>188</v>
      </c>
      <c r="H207" s="219">
        <v>273.83999999999997</v>
      </c>
      <c r="I207" s="220"/>
      <c r="J207" s="221">
        <f>ROUND(I207*H207,2)</f>
        <v>0</v>
      </c>
      <c r="K207" s="217" t="s">
        <v>137</v>
      </c>
      <c r="L207" s="45"/>
      <c r="M207" s="222" t="s">
        <v>1</v>
      </c>
      <c r="N207" s="223" t="s">
        <v>42</v>
      </c>
      <c r="O207" s="92"/>
      <c r="P207" s="224">
        <f>O207*H207</f>
        <v>0</v>
      </c>
      <c r="Q207" s="224">
        <v>0.0086800000000000002</v>
      </c>
      <c r="R207" s="224">
        <f>Q207*H207</f>
        <v>2.3769312</v>
      </c>
      <c r="S207" s="224">
        <v>0</v>
      </c>
      <c r="T207" s="22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6" t="s">
        <v>138</v>
      </c>
      <c r="AT207" s="226" t="s">
        <v>133</v>
      </c>
      <c r="AU207" s="226" t="s">
        <v>139</v>
      </c>
      <c r="AY207" s="18" t="s">
        <v>131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8" t="s">
        <v>139</v>
      </c>
      <c r="BK207" s="227">
        <f>ROUND(I207*H207,2)</f>
        <v>0</v>
      </c>
      <c r="BL207" s="18" t="s">
        <v>138</v>
      </c>
      <c r="BM207" s="226" t="s">
        <v>260</v>
      </c>
    </row>
    <row r="208" s="13" customFormat="1">
      <c r="A208" s="13"/>
      <c r="B208" s="228"/>
      <c r="C208" s="229"/>
      <c r="D208" s="230" t="s">
        <v>141</v>
      </c>
      <c r="E208" s="231" t="s">
        <v>1</v>
      </c>
      <c r="F208" s="232" t="s">
        <v>261</v>
      </c>
      <c r="G208" s="229"/>
      <c r="H208" s="231" t="s">
        <v>1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141</v>
      </c>
      <c r="AU208" s="238" t="s">
        <v>139</v>
      </c>
      <c r="AV208" s="13" t="s">
        <v>84</v>
      </c>
      <c r="AW208" s="13" t="s">
        <v>32</v>
      </c>
      <c r="AX208" s="13" t="s">
        <v>76</v>
      </c>
      <c r="AY208" s="238" t="s">
        <v>131</v>
      </c>
    </row>
    <row r="209" s="13" customFormat="1">
      <c r="A209" s="13"/>
      <c r="B209" s="228"/>
      <c r="C209" s="229"/>
      <c r="D209" s="230" t="s">
        <v>141</v>
      </c>
      <c r="E209" s="231" t="s">
        <v>1</v>
      </c>
      <c r="F209" s="232" t="s">
        <v>262</v>
      </c>
      <c r="G209" s="229"/>
      <c r="H209" s="231" t="s">
        <v>1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141</v>
      </c>
      <c r="AU209" s="238" t="s">
        <v>139</v>
      </c>
      <c r="AV209" s="13" t="s">
        <v>84</v>
      </c>
      <c r="AW209" s="13" t="s">
        <v>32</v>
      </c>
      <c r="AX209" s="13" t="s">
        <v>76</v>
      </c>
      <c r="AY209" s="238" t="s">
        <v>131</v>
      </c>
    </row>
    <row r="210" s="14" customFormat="1">
      <c r="A210" s="14"/>
      <c r="B210" s="239"/>
      <c r="C210" s="240"/>
      <c r="D210" s="230" t="s">
        <v>141</v>
      </c>
      <c r="E210" s="241" t="s">
        <v>1</v>
      </c>
      <c r="F210" s="242" t="s">
        <v>263</v>
      </c>
      <c r="G210" s="240"/>
      <c r="H210" s="243">
        <v>104.84999999999999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141</v>
      </c>
      <c r="AU210" s="249" t="s">
        <v>139</v>
      </c>
      <c r="AV210" s="14" t="s">
        <v>139</v>
      </c>
      <c r="AW210" s="14" t="s">
        <v>32</v>
      </c>
      <c r="AX210" s="14" t="s">
        <v>76</v>
      </c>
      <c r="AY210" s="249" t="s">
        <v>131</v>
      </c>
    </row>
    <row r="211" s="14" customFormat="1">
      <c r="A211" s="14"/>
      <c r="B211" s="239"/>
      <c r="C211" s="240"/>
      <c r="D211" s="230" t="s">
        <v>141</v>
      </c>
      <c r="E211" s="241" t="s">
        <v>1</v>
      </c>
      <c r="F211" s="242" t="s">
        <v>264</v>
      </c>
      <c r="G211" s="240"/>
      <c r="H211" s="243">
        <v>111.93000000000001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9" t="s">
        <v>141</v>
      </c>
      <c r="AU211" s="249" t="s">
        <v>139</v>
      </c>
      <c r="AV211" s="14" t="s">
        <v>139</v>
      </c>
      <c r="AW211" s="14" t="s">
        <v>32</v>
      </c>
      <c r="AX211" s="14" t="s">
        <v>76</v>
      </c>
      <c r="AY211" s="249" t="s">
        <v>131</v>
      </c>
    </row>
    <row r="212" s="14" customFormat="1">
      <c r="A212" s="14"/>
      <c r="B212" s="239"/>
      <c r="C212" s="240"/>
      <c r="D212" s="230" t="s">
        <v>141</v>
      </c>
      <c r="E212" s="241" t="s">
        <v>1</v>
      </c>
      <c r="F212" s="242" t="s">
        <v>263</v>
      </c>
      <c r="G212" s="240"/>
      <c r="H212" s="243">
        <v>104.84999999999999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9" t="s">
        <v>141</v>
      </c>
      <c r="AU212" s="249" t="s">
        <v>139</v>
      </c>
      <c r="AV212" s="14" t="s">
        <v>139</v>
      </c>
      <c r="AW212" s="14" t="s">
        <v>32</v>
      </c>
      <c r="AX212" s="14" t="s">
        <v>76</v>
      </c>
      <c r="AY212" s="249" t="s">
        <v>131</v>
      </c>
    </row>
    <row r="213" s="13" customFormat="1">
      <c r="A213" s="13"/>
      <c r="B213" s="228"/>
      <c r="C213" s="229"/>
      <c r="D213" s="230" t="s">
        <v>141</v>
      </c>
      <c r="E213" s="231" t="s">
        <v>1</v>
      </c>
      <c r="F213" s="232" t="s">
        <v>265</v>
      </c>
      <c r="G213" s="229"/>
      <c r="H213" s="231" t="s">
        <v>1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141</v>
      </c>
      <c r="AU213" s="238" t="s">
        <v>139</v>
      </c>
      <c r="AV213" s="13" t="s">
        <v>84</v>
      </c>
      <c r="AW213" s="13" t="s">
        <v>32</v>
      </c>
      <c r="AX213" s="13" t="s">
        <v>76</v>
      </c>
      <c r="AY213" s="238" t="s">
        <v>131</v>
      </c>
    </row>
    <row r="214" s="14" customFormat="1">
      <c r="A214" s="14"/>
      <c r="B214" s="239"/>
      <c r="C214" s="240"/>
      <c r="D214" s="230" t="s">
        <v>141</v>
      </c>
      <c r="E214" s="241" t="s">
        <v>1</v>
      </c>
      <c r="F214" s="242" t="s">
        <v>266</v>
      </c>
      <c r="G214" s="240"/>
      <c r="H214" s="243">
        <v>-5.1950000000000003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9" t="s">
        <v>141</v>
      </c>
      <c r="AU214" s="249" t="s">
        <v>139</v>
      </c>
      <c r="AV214" s="14" t="s">
        <v>139</v>
      </c>
      <c r="AW214" s="14" t="s">
        <v>32</v>
      </c>
      <c r="AX214" s="14" t="s">
        <v>76</v>
      </c>
      <c r="AY214" s="249" t="s">
        <v>131</v>
      </c>
    </row>
    <row r="215" s="14" customFormat="1">
      <c r="A215" s="14"/>
      <c r="B215" s="239"/>
      <c r="C215" s="240"/>
      <c r="D215" s="230" t="s">
        <v>141</v>
      </c>
      <c r="E215" s="241" t="s">
        <v>1</v>
      </c>
      <c r="F215" s="242" t="s">
        <v>267</v>
      </c>
      <c r="G215" s="240"/>
      <c r="H215" s="243">
        <v>-42.594999999999999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9" t="s">
        <v>141</v>
      </c>
      <c r="AU215" s="249" t="s">
        <v>139</v>
      </c>
      <c r="AV215" s="14" t="s">
        <v>139</v>
      </c>
      <c r="AW215" s="14" t="s">
        <v>32</v>
      </c>
      <c r="AX215" s="14" t="s">
        <v>76</v>
      </c>
      <c r="AY215" s="249" t="s">
        <v>131</v>
      </c>
    </row>
    <row r="216" s="15" customFormat="1">
      <c r="A216" s="15"/>
      <c r="B216" s="250"/>
      <c r="C216" s="251"/>
      <c r="D216" s="230" t="s">
        <v>141</v>
      </c>
      <c r="E216" s="252" t="s">
        <v>1</v>
      </c>
      <c r="F216" s="253" t="s">
        <v>144</v>
      </c>
      <c r="G216" s="251"/>
      <c r="H216" s="254">
        <v>273.83999999999997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0" t="s">
        <v>141</v>
      </c>
      <c r="AU216" s="260" t="s">
        <v>139</v>
      </c>
      <c r="AV216" s="15" t="s">
        <v>138</v>
      </c>
      <c r="AW216" s="15" t="s">
        <v>32</v>
      </c>
      <c r="AX216" s="15" t="s">
        <v>84</v>
      </c>
      <c r="AY216" s="260" t="s">
        <v>131</v>
      </c>
    </row>
    <row r="217" s="2" customFormat="1" ht="21.75" customHeight="1">
      <c r="A217" s="39"/>
      <c r="B217" s="40"/>
      <c r="C217" s="261" t="s">
        <v>268</v>
      </c>
      <c r="D217" s="261" t="s">
        <v>206</v>
      </c>
      <c r="E217" s="262" t="s">
        <v>269</v>
      </c>
      <c r="F217" s="263" t="s">
        <v>270</v>
      </c>
      <c r="G217" s="264" t="s">
        <v>188</v>
      </c>
      <c r="H217" s="265">
        <v>287.53199999999998</v>
      </c>
      <c r="I217" s="266"/>
      <c r="J217" s="267">
        <f>ROUND(I217*H217,2)</f>
        <v>0</v>
      </c>
      <c r="K217" s="263" t="s">
        <v>137</v>
      </c>
      <c r="L217" s="268"/>
      <c r="M217" s="269" t="s">
        <v>1</v>
      </c>
      <c r="N217" s="270" t="s">
        <v>42</v>
      </c>
      <c r="O217" s="92"/>
      <c r="P217" s="224">
        <f>O217*H217</f>
        <v>0</v>
      </c>
      <c r="Q217" s="224">
        <v>0.0027000000000000001</v>
      </c>
      <c r="R217" s="224">
        <f>Q217*H217</f>
        <v>0.77633640000000004</v>
      </c>
      <c r="S217" s="224">
        <v>0</v>
      </c>
      <c r="T217" s="22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6" t="s">
        <v>174</v>
      </c>
      <c r="AT217" s="226" t="s">
        <v>206</v>
      </c>
      <c r="AU217" s="226" t="s">
        <v>139</v>
      </c>
      <c r="AY217" s="18" t="s">
        <v>131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8" t="s">
        <v>139</v>
      </c>
      <c r="BK217" s="227">
        <f>ROUND(I217*H217,2)</f>
        <v>0</v>
      </c>
      <c r="BL217" s="18" t="s">
        <v>138</v>
      </c>
      <c r="BM217" s="226" t="s">
        <v>271</v>
      </c>
    </row>
    <row r="218" s="14" customFormat="1">
      <c r="A218" s="14"/>
      <c r="B218" s="239"/>
      <c r="C218" s="240"/>
      <c r="D218" s="230" t="s">
        <v>141</v>
      </c>
      <c r="E218" s="240"/>
      <c r="F218" s="242" t="s">
        <v>272</v>
      </c>
      <c r="G218" s="240"/>
      <c r="H218" s="243">
        <v>287.53199999999998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9" t="s">
        <v>141</v>
      </c>
      <c r="AU218" s="249" t="s">
        <v>139</v>
      </c>
      <c r="AV218" s="14" t="s">
        <v>139</v>
      </c>
      <c r="AW218" s="14" t="s">
        <v>4</v>
      </c>
      <c r="AX218" s="14" t="s">
        <v>84</v>
      </c>
      <c r="AY218" s="249" t="s">
        <v>131</v>
      </c>
    </row>
    <row r="219" s="2" customFormat="1" ht="24.15" customHeight="1">
      <c r="A219" s="39"/>
      <c r="B219" s="40"/>
      <c r="C219" s="261" t="s">
        <v>273</v>
      </c>
      <c r="D219" s="261" t="s">
        <v>206</v>
      </c>
      <c r="E219" s="262" t="s">
        <v>274</v>
      </c>
      <c r="F219" s="263" t="s">
        <v>275</v>
      </c>
      <c r="G219" s="264" t="s">
        <v>276</v>
      </c>
      <c r="H219" s="265">
        <v>8</v>
      </c>
      <c r="I219" s="266"/>
      <c r="J219" s="267">
        <f>ROUND(I219*H219,2)</f>
        <v>0</v>
      </c>
      <c r="K219" s="263" t="s">
        <v>1</v>
      </c>
      <c r="L219" s="268"/>
      <c r="M219" s="269" t="s">
        <v>1</v>
      </c>
      <c r="N219" s="270" t="s">
        <v>42</v>
      </c>
      <c r="O219" s="92"/>
      <c r="P219" s="224">
        <f>O219*H219</f>
        <v>0</v>
      </c>
      <c r="Q219" s="224">
        <v>0.01</v>
      </c>
      <c r="R219" s="224">
        <f>Q219*H219</f>
        <v>0.080000000000000002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174</v>
      </c>
      <c r="AT219" s="226" t="s">
        <v>206</v>
      </c>
      <c r="AU219" s="226" t="s">
        <v>139</v>
      </c>
      <c r="AY219" s="18" t="s">
        <v>131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139</v>
      </c>
      <c r="BK219" s="227">
        <f>ROUND(I219*H219,2)</f>
        <v>0</v>
      </c>
      <c r="BL219" s="18" t="s">
        <v>138</v>
      </c>
      <c r="BM219" s="226" t="s">
        <v>277</v>
      </c>
    </row>
    <row r="220" s="2" customFormat="1" ht="76.35" customHeight="1">
      <c r="A220" s="39"/>
      <c r="B220" s="40"/>
      <c r="C220" s="215" t="s">
        <v>278</v>
      </c>
      <c r="D220" s="215" t="s">
        <v>133</v>
      </c>
      <c r="E220" s="216" t="s">
        <v>279</v>
      </c>
      <c r="F220" s="217" t="s">
        <v>280</v>
      </c>
      <c r="G220" s="218" t="s">
        <v>188</v>
      </c>
      <c r="H220" s="219">
        <v>18.117999999999999</v>
      </c>
      <c r="I220" s="220"/>
      <c r="J220" s="221">
        <f>ROUND(I220*H220,2)</f>
        <v>0</v>
      </c>
      <c r="K220" s="217" t="s">
        <v>137</v>
      </c>
      <c r="L220" s="45"/>
      <c r="M220" s="222" t="s">
        <v>1</v>
      </c>
      <c r="N220" s="223" t="s">
        <v>42</v>
      </c>
      <c r="O220" s="92"/>
      <c r="P220" s="224">
        <f>O220*H220</f>
        <v>0</v>
      </c>
      <c r="Q220" s="224">
        <v>0.01184</v>
      </c>
      <c r="R220" s="224">
        <f>Q220*H220</f>
        <v>0.21451711999999998</v>
      </c>
      <c r="S220" s="224">
        <v>0</v>
      </c>
      <c r="T220" s="22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6" t="s">
        <v>138</v>
      </c>
      <c r="AT220" s="226" t="s">
        <v>133</v>
      </c>
      <c r="AU220" s="226" t="s">
        <v>139</v>
      </c>
      <c r="AY220" s="18" t="s">
        <v>131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139</v>
      </c>
      <c r="BK220" s="227">
        <f>ROUND(I220*H220,2)</f>
        <v>0</v>
      </c>
      <c r="BL220" s="18" t="s">
        <v>138</v>
      </c>
      <c r="BM220" s="226" t="s">
        <v>281</v>
      </c>
    </row>
    <row r="221" s="13" customFormat="1">
      <c r="A221" s="13"/>
      <c r="B221" s="228"/>
      <c r="C221" s="229"/>
      <c r="D221" s="230" t="s">
        <v>141</v>
      </c>
      <c r="E221" s="231" t="s">
        <v>1</v>
      </c>
      <c r="F221" s="232" t="s">
        <v>282</v>
      </c>
      <c r="G221" s="229"/>
      <c r="H221" s="231" t="s">
        <v>1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141</v>
      </c>
      <c r="AU221" s="238" t="s">
        <v>139</v>
      </c>
      <c r="AV221" s="13" t="s">
        <v>84</v>
      </c>
      <c r="AW221" s="13" t="s">
        <v>32</v>
      </c>
      <c r="AX221" s="13" t="s">
        <v>76</v>
      </c>
      <c r="AY221" s="238" t="s">
        <v>131</v>
      </c>
    </row>
    <row r="222" s="14" customFormat="1">
      <c r="A222" s="14"/>
      <c r="B222" s="239"/>
      <c r="C222" s="240"/>
      <c r="D222" s="230" t="s">
        <v>141</v>
      </c>
      <c r="E222" s="241" t="s">
        <v>1</v>
      </c>
      <c r="F222" s="242" t="s">
        <v>283</v>
      </c>
      <c r="G222" s="240"/>
      <c r="H222" s="243">
        <v>18.117999999999999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9" t="s">
        <v>141</v>
      </c>
      <c r="AU222" s="249" t="s">
        <v>139</v>
      </c>
      <c r="AV222" s="14" t="s">
        <v>139</v>
      </c>
      <c r="AW222" s="14" t="s">
        <v>32</v>
      </c>
      <c r="AX222" s="14" t="s">
        <v>76</v>
      </c>
      <c r="AY222" s="249" t="s">
        <v>131</v>
      </c>
    </row>
    <row r="223" s="15" customFormat="1">
      <c r="A223" s="15"/>
      <c r="B223" s="250"/>
      <c r="C223" s="251"/>
      <c r="D223" s="230" t="s">
        <v>141</v>
      </c>
      <c r="E223" s="252" t="s">
        <v>1</v>
      </c>
      <c r="F223" s="253" t="s">
        <v>144</v>
      </c>
      <c r="G223" s="251"/>
      <c r="H223" s="254">
        <v>18.117999999999999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0" t="s">
        <v>141</v>
      </c>
      <c r="AU223" s="260" t="s">
        <v>139</v>
      </c>
      <c r="AV223" s="15" t="s">
        <v>138</v>
      </c>
      <c r="AW223" s="15" t="s">
        <v>32</v>
      </c>
      <c r="AX223" s="15" t="s">
        <v>84</v>
      </c>
      <c r="AY223" s="260" t="s">
        <v>131</v>
      </c>
    </row>
    <row r="224" s="2" customFormat="1" ht="24.15" customHeight="1">
      <c r="A224" s="39"/>
      <c r="B224" s="40"/>
      <c r="C224" s="261" t="s">
        <v>284</v>
      </c>
      <c r="D224" s="261" t="s">
        <v>206</v>
      </c>
      <c r="E224" s="262" t="s">
        <v>285</v>
      </c>
      <c r="F224" s="263" t="s">
        <v>286</v>
      </c>
      <c r="G224" s="264" t="s">
        <v>136</v>
      </c>
      <c r="H224" s="265">
        <v>8.1530000000000005</v>
      </c>
      <c r="I224" s="266"/>
      <c r="J224" s="267">
        <f>ROUND(I224*H224,2)</f>
        <v>0</v>
      </c>
      <c r="K224" s="263" t="s">
        <v>1</v>
      </c>
      <c r="L224" s="268"/>
      <c r="M224" s="269" t="s">
        <v>1</v>
      </c>
      <c r="N224" s="270" t="s">
        <v>42</v>
      </c>
      <c r="O224" s="92"/>
      <c r="P224" s="224">
        <f>O224*H224</f>
        <v>0</v>
      </c>
      <c r="Q224" s="224">
        <v>0.55000000000000004</v>
      </c>
      <c r="R224" s="224">
        <f>Q224*H224</f>
        <v>4.4841500000000005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174</v>
      </c>
      <c r="AT224" s="226" t="s">
        <v>206</v>
      </c>
      <c r="AU224" s="226" t="s">
        <v>139</v>
      </c>
      <c r="AY224" s="18" t="s">
        <v>131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139</v>
      </c>
      <c r="BK224" s="227">
        <f>ROUND(I224*H224,2)</f>
        <v>0</v>
      </c>
      <c r="BL224" s="18" t="s">
        <v>138</v>
      </c>
      <c r="BM224" s="226" t="s">
        <v>287</v>
      </c>
    </row>
    <row r="225" s="14" customFormat="1">
      <c r="A225" s="14"/>
      <c r="B225" s="239"/>
      <c r="C225" s="240"/>
      <c r="D225" s="230" t="s">
        <v>141</v>
      </c>
      <c r="E225" s="240"/>
      <c r="F225" s="242" t="s">
        <v>288</v>
      </c>
      <c r="G225" s="240"/>
      <c r="H225" s="243">
        <v>8.1530000000000005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9" t="s">
        <v>141</v>
      </c>
      <c r="AU225" s="249" t="s">
        <v>139</v>
      </c>
      <c r="AV225" s="14" t="s">
        <v>139</v>
      </c>
      <c r="AW225" s="14" t="s">
        <v>4</v>
      </c>
      <c r="AX225" s="14" t="s">
        <v>84</v>
      </c>
      <c r="AY225" s="249" t="s">
        <v>131</v>
      </c>
    </row>
    <row r="226" s="2" customFormat="1" ht="62.7" customHeight="1">
      <c r="A226" s="39"/>
      <c r="B226" s="40"/>
      <c r="C226" s="215" t="s">
        <v>289</v>
      </c>
      <c r="D226" s="215" t="s">
        <v>133</v>
      </c>
      <c r="E226" s="216" t="s">
        <v>290</v>
      </c>
      <c r="F226" s="217" t="s">
        <v>291</v>
      </c>
      <c r="G226" s="218" t="s">
        <v>188</v>
      </c>
      <c r="H226" s="219">
        <v>14.494</v>
      </c>
      <c r="I226" s="220"/>
      <c r="J226" s="221">
        <f>ROUND(I226*H226,2)</f>
        <v>0</v>
      </c>
      <c r="K226" s="217" t="s">
        <v>137</v>
      </c>
      <c r="L226" s="45"/>
      <c r="M226" s="222" t="s">
        <v>1</v>
      </c>
      <c r="N226" s="223" t="s">
        <v>42</v>
      </c>
      <c r="O226" s="92"/>
      <c r="P226" s="224">
        <f>O226*H226</f>
        <v>0</v>
      </c>
      <c r="Q226" s="224">
        <v>0.0088400000000000006</v>
      </c>
      <c r="R226" s="224">
        <f>Q226*H226</f>
        <v>0.12812696000000001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138</v>
      </c>
      <c r="AT226" s="226" t="s">
        <v>133</v>
      </c>
      <c r="AU226" s="226" t="s">
        <v>139</v>
      </c>
      <c r="AY226" s="18" t="s">
        <v>131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139</v>
      </c>
      <c r="BK226" s="227">
        <f>ROUND(I226*H226,2)</f>
        <v>0</v>
      </c>
      <c r="BL226" s="18" t="s">
        <v>138</v>
      </c>
      <c r="BM226" s="226" t="s">
        <v>292</v>
      </c>
    </row>
    <row r="227" s="13" customFormat="1">
      <c r="A227" s="13"/>
      <c r="B227" s="228"/>
      <c r="C227" s="229"/>
      <c r="D227" s="230" t="s">
        <v>141</v>
      </c>
      <c r="E227" s="231" t="s">
        <v>1</v>
      </c>
      <c r="F227" s="232" t="s">
        <v>293</v>
      </c>
      <c r="G227" s="229"/>
      <c r="H227" s="231" t="s">
        <v>1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8" t="s">
        <v>141</v>
      </c>
      <c r="AU227" s="238" t="s">
        <v>139</v>
      </c>
      <c r="AV227" s="13" t="s">
        <v>84</v>
      </c>
      <c r="AW227" s="13" t="s">
        <v>32</v>
      </c>
      <c r="AX227" s="13" t="s">
        <v>76</v>
      </c>
      <c r="AY227" s="238" t="s">
        <v>131</v>
      </c>
    </row>
    <row r="228" s="14" customFormat="1">
      <c r="A228" s="14"/>
      <c r="B228" s="239"/>
      <c r="C228" s="240"/>
      <c r="D228" s="230" t="s">
        <v>141</v>
      </c>
      <c r="E228" s="241" t="s">
        <v>1</v>
      </c>
      <c r="F228" s="242" t="s">
        <v>294</v>
      </c>
      <c r="G228" s="240"/>
      <c r="H228" s="243">
        <v>14.494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141</v>
      </c>
      <c r="AU228" s="249" t="s">
        <v>139</v>
      </c>
      <c r="AV228" s="14" t="s">
        <v>139</v>
      </c>
      <c r="AW228" s="14" t="s">
        <v>32</v>
      </c>
      <c r="AX228" s="14" t="s">
        <v>76</v>
      </c>
      <c r="AY228" s="249" t="s">
        <v>131</v>
      </c>
    </row>
    <row r="229" s="15" customFormat="1">
      <c r="A229" s="15"/>
      <c r="B229" s="250"/>
      <c r="C229" s="251"/>
      <c r="D229" s="230" t="s">
        <v>141</v>
      </c>
      <c r="E229" s="252" t="s">
        <v>1</v>
      </c>
      <c r="F229" s="253" t="s">
        <v>144</v>
      </c>
      <c r="G229" s="251"/>
      <c r="H229" s="254">
        <v>14.494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0" t="s">
        <v>141</v>
      </c>
      <c r="AU229" s="260" t="s">
        <v>139</v>
      </c>
      <c r="AV229" s="15" t="s">
        <v>138</v>
      </c>
      <c r="AW229" s="15" t="s">
        <v>32</v>
      </c>
      <c r="AX229" s="15" t="s">
        <v>84</v>
      </c>
      <c r="AY229" s="260" t="s">
        <v>131</v>
      </c>
    </row>
    <row r="230" s="2" customFormat="1" ht="16.5" customHeight="1">
      <c r="A230" s="39"/>
      <c r="B230" s="40"/>
      <c r="C230" s="261" t="s">
        <v>295</v>
      </c>
      <c r="D230" s="261" t="s">
        <v>206</v>
      </c>
      <c r="E230" s="262" t="s">
        <v>296</v>
      </c>
      <c r="F230" s="263" t="s">
        <v>297</v>
      </c>
      <c r="G230" s="264" t="s">
        <v>136</v>
      </c>
      <c r="H230" s="265">
        <v>5.0730000000000004</v>
      </c>
      <c r="I230" s="266"/>
      <c r="J230" s="267">
        <f>ROUND(I230*H230,2)</f>
        <v>0</v>
      </c>
      <c r="K230" s="263" t="s">
        <v>137</v>
      </c>
      <c r="L230" s="268"/>
      <c r="M230" s="269" t="s">
        <v>1</v>
      </c>
      <c r="N230" s="270" t="s">
        <v>42</v>
      </c>
      <c r="O230" s="92"/>
      <c r="P230" s="224">
        <f>O230*H230</f>
        <v>0</v>
      </c>
      <c r="Q230" s="224">
        <v>0.014999999999999999</v>
      </c>
      <c r="R230" s="224">
        <f>Q230*H230</f>
        <v>0.07609500000000001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174</v>
      </c>
      <c r="AT230" s="226" t="s">
        <v>206</v>
      </c>
      <c r="AU230" s="226" t="s">
        <v>139</v>
      </c>
      <c r="AY230" s="18" t="s">
        <v>131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139</v>
      </c>
      <c r="BK230" s="227">
        <f>ROUND(I230*H230,2)</f>
        <v>0</v>
      </c>
      <c r="BL230" s="18" t="s">
        <v>138</v>
      </c>
      <c r="BM230" s="226" t="s">
        <v>298</v>
      </c>
    </row>
    <row r="231" s="14" customFormat="1">
      <c r="A231" s="14"/>
      <c r="B231" s="239"/>
      <c r="C231" s="240"/>
      <c r="D231" s="230" t="s">
        <v>141</v>
      </c>
      <c r="E231" s="240"/>
      <c r="F231" s="242" t="s">
        <v>299</v>
      </c>
      <c r="G231" s="240"/>
      <c r="H231" s="243">
        <v>5.0730000000000004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141</v>
      </c>
      <c r="AU231" s="249" t="s">
        <v>139</v>
      </c>
      <c r="AV231" s="14" t="s">
        <v>139</v>
      </c>
      <c r="AW231" s="14" t="s">
        <v>4</v>
      </c>
      <c r="AX231" s="14" t="s">
        <v>84</v>
      </c>
      <c r="AY231" s="249" t="s">
        <v>131</v>
      </c>
    </row>
    <row r="232" s="2" customFormat="1" ht="49.05" customHeight="1">
      <c r="A232" s="39"/>
      <c r="B232" s="40"/>
      <c r="C232" s="215" t="s">
        <v>300</v>
      </c>
      <c r="D232" s="215" t="s">
        <v>133</v>
      </c>
      <c r="E232" s="216" t="s">
        <v>301</v>
      </c>
      <c r="F232" s="217" t="s">
        <v>302</v>
      </c>
      <c r="G232" s="218" t="s">
        <v>303</v>
      </c>
      <c r="H232" s="219">
        <v>18.199999999999999</v>
      </c>
      <c r="I232" s="220"/>
      <c r="J232" s="221">
        <f>ROUND(I232*H232,2)</f>
        <v>0</v>
      </c>
      <c r="K232" s="217" t="s">
        <v>137</v>
      </c>
      <c r="L232" s="45"/>
      <c r="M232" s="222" t="s">
        <v>1</v>
      </c>
      <c r="N232" s="223" t="s">
        <v>42</v>
      </c>
      <c r="O232" s="92"/>
      <c r="P232" s="224">
        <f>O232*H232</f>
        <v>0</v>
      </c>
      <c r="Q232" s="224">
        <v>0.0017600000000000001</v>
      </c>
      <c r="R232" s="224">
        <f>Q232*H232</f>
        <v>0.032031999999999998</v>
      </c>
      <c r="S232" s="224">
        <v>0</v>
      </c>
      <c r="T232" s="22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6" t="s">
        <v>138</v>
      </c>
      <c r="AT232" s="226" t="s">
        <v>133</v>
      </c>
      <c r="AU232" s="226" t="s">
        <v>139</v>
      </c>
      <c r="AY232" s="18" t="s">
        <v>131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8" t="s">
        <v>139</v>
      </c>
      <c r="BK232" s="227">
        <f>ROUND(I232*H232,2)</f>
        <v>0</v>
      </c>
      <c r="BL232" s="18" t="s">
        <v>138</v>
      </c>
      <c r="BM232" s="226" t="s">
        <v>304</v>
      </c>
    </row>
    <row r="233" s="13" customFormat="1">
      <c r="A233" s="13"/>
      <c r="B233" s="228"/>
      <c r="C233" s="229"/>
      <c r="D233" s="230" t="s">
        <v>141</v>
      </c>
      <c r="E233" s="231" t="s">
        <v>1</v>
      </c>
      <c r="F233" s="232" t="s">
        <v>305</v>
      </c>
      <c r="G233" s="229"/>
      <c r="H233" s="231" t="s">
        <v>1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141</v>
      </c>
      <c r="AU233" s="238" t="s">
        <v>139</v>
      </c>
      <c r="AV233" s="13" t="s">
        <v>84</v>
      </c>
      <c r="AW233" s="13" t="s">
        <v>32</v>
      </c>
      <c r="AX233" s="13" t="s">
        <v>76</v>
      </c>
      <c r="AY233" s="238" t="s">
        <v>131</v>
      </c>
    </row>
    <row r="234" s="14" customFormat="1">
      <c r="A234" s="14"/>
      <c r="B234" s="239"/>
      <c r="C234" s="240"/>
      <c r="D234" s="230" t="s">
        <v>141</v>
      </c>
      <c r="E234" s="241" t="s">
        <v>1</v>
      </c>
      <c r="F234" s="242" t="s">
        <v>306</v>
      </c>
      <c r="G234" s="240"/>
      <c r="H234" s="243">
        <v>18.199999999999999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141</v>
      </c>
      <c r="AU234" s="249" t="s">
        <v>139</v>
      </c>
      <c r="AV234" s="14" t="s">
        <v>139</v>
      </c>
      <c r="AW234" s="14" t="s">
        <v>32</v>
      </c>
      <c r="AX234" s="14" t="s">
        <v>76</v>
      </c>
      <c r="AY234" s="249" t="s">
        <v>131</v>
      </c>
    </row>
    <row r="235" s="15" customFormat="1">
      <c r="A235" s="15"/>
      <c r="B235" s="250"/>
      <c r="C235" s="251"/>
      <c r="D235" s="230" t="s">
        <v>141</v>
      </c>
      <c r="E235" s="252" t="s">
        <v>1</v>
      </c>
      <c r="F235" s="253" t="s">
        <v>144</v>
      </c>
      <c r="G235" s="251"/>
      <c r="H235" s="254">
        <v>18.199999999999999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0" t="s">
        <v>141</v>
      </c>
      <c r="AU235" s="260" t="s">
        <v>139</v>
      </c>
      <c r="AV235" s="15" t="s">
        <v>138</v>
      </c>
      <c r="AW235" s="15" t="s">
        <v>32</v>
      </c>
      <c r="AX235" s="15" t="s">
        <v>84</v>
      </c>
      <c r="AY235" s="260" t="s">
        <v>131</v>
      </c>
    </row>
    <row r="236" s="2" customFormat="1" ht="21.75" customHeight="1">
      <c r="A236" s="39"/>
      <c r="B236" s="40"/>
      <c r="C236" s="261" t="s">
        <v>307</v>
      </c>
      <c r="D236" s="261" t="s">
        <v>206</v>
      </c>
      <c r="E236" s="262" t="s">
        <v>308</v>
      </c>
      <c r="F236" s="263" t="s">
        <v>309</v>
      </c>
      <c r="G236" s="264" t="s">
        <v>188</v>
      </c>
      <c r="H236" s="265">
        <v>1.8200000000000001</v>
      </c>
      <c r="I236" s="266"/>
      <c r="J236" s="267">
        <f>ROUND(I236*H236,2)</f>
        <v>0</v>
      </c>
      <c r="K236" s="263" t="s">
        <v>137</v>
      </c>
      <c r="L236" s="268"/>
      <c r="M236" s="269" t="s">
        <v>1</v>
      </c>
      <c r="N236" s="270" t="s">
        <v>42</v>
      </c>
      <c r="O236" s="92"/>
      <c r="P236" s="224">
        <f>O236*H236</f>
        <v>0</v>
      </c>
      <c r="Q236" s="224">
        <v>0.0018</v>
      </c>
      <c r="R236" s="224">
        <f>Q236*H236</f>
        <v>0.0032759999999999998</v>
      </c>
      <c r="S236" s="224">
        <v>0</v>
      </c>
      <c r="T236" s="22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6" t="s">
        <v>174</v>
      </c>
      <c r="AT236" s="226" t="s">
        <v>206</v>
      </c>
      <c r="AU236" s="226" t="s">
        <v>139</v>
      </c>
      <c r="AY236" s="18" t="s">
        <v>131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8" t="s">
        <v>139</v>
      </c>
      <c r="BK236" s="227">
        <f>ROUND(I236*H236,2)</f>
        <v>0</v>
      </c>
      <c r="BL236" s="18" t="s">
        <v>138</v>
      </c>
      <c r="BM236" s="226" t="s">
        <v>310</v>
      </c>
    </row>
    <row r="237" s="14" customFormat="1">
      <c r="A237" s="14"/>
      <c r="B237" s="239"/>
      <c r="C237" s="240"/>
      <c r="D237" s="230" t="s">
        <v>141</v>
      </c>
      <c r="E237" s="240"/>
      <c r="F237" s="242" t="s">
        <v>311</v>
      </c>
      <c r="G237" s="240"/>
      <c r="H237" s="243">
        <v>1.8200000000000001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9" t="s">
        <v>141</v>
      </c>
      <c r="AU237" s="249" t="s">
        <v>139</v>
      </c>
      <c r="AV237" s="14" t="s">
        <v>139</v>
      </c>
      <c r="AW237" s="14" t="s">
        <v>4</v>
      </c>
      <c r="AX237" s="14" t="s">
        <v>84</v>
      </c>
      <c r="AY237" s="249" t="s">
        <v>131</v>
      </c>
    </row>
    <row r="238" s="2" customFormat="1" ht="78" customHeight="1">
      <c r="A238" s="39"/>
      <c r="B238" s="40"/>
      <c r="C238" s="215" t="s">
        <v>312</v>
      </c>
      <c r="D238" s="215" t="s">
        <v>133</v>
      </c>
      <c r="E238" s="216" t="s">
        <v>313</v>
      </c>
      <c r="F238" s="217" t="s">
        <v>314</v>
      </c>
      <c r="G238" s="218" t="s">
        <v>188</v>
      </c>
      <c r="H238" s="219">
        <v>7.4630000000000001</v>
      </c>
      <c r="I238" s="220"/>
      <c r="J238" s="221">
        <f>ROUND(I238*H238,2)</f>
        <v>0</v>
      </c>
      <c r="K238" s="217" t="s">
        <v>137</v>
      </c>
      <c r="L238" s="45"/>
      <c r="M238" s="222" t="s">
        <v>1</v>
      </c>
      <c r="N238" s="223" t="s">
        <v>42</v>
      </c>
      <c r="O238" s="92"/>
      <c r="P238" s="224">
        <f>O238*H238</f>
        <v>0</v>
      </c>
      <c r="Q238" s="224">
        <v>0.011599999999999999</v>
      </c>
      <c r="R238" s="224">
        <f>Q238*H238</f>
        <v>0.086570799999999989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138</v>
      </c>
      <c r="AT238" s="226" t="s">
        <v>133</v>
      </c>
      <c r="AU238" s="226" t="s">
        <v>139</v>
      </c>
      <c r="AY238" s="18" t="s">
        <v>131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139</v>
      </c>
      <c r="BK238" s="227">
        <f>ROUND(I238*H238,2)</f>
        <v>0</v>
      </c>
      <c r="BL238" s="18" t="s">
        <v>138</v>
      </c>
      <c r="BM238" s="226" t="s">
        <v>315</v>
      </c>
    </row>
    <row r="239" s="13" customFormat="1">
      <c r="A239" s="13"/>
      <c r="B239" s="228"/>
      <c r="C239" s="229"/>
      <c r="D239" s="230" t="s">
        <v>141</v>
      </c>
      <c r="E239" s="231" t="s">
        <v>1</v>
      </c>
      <c r="F239" s="232" t="s">
        <v>316</v>
      </c>
      <c r="G239" s="229"/>
      <c r="H239" s="231" t="s">
        <v>1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141</v>
      </c>
      <c r="AU239" s="238" t="s">
        <v>139</v>
      </c>
      <c r="AV239" s="13" t="s">
        <v>84</v>
      </c>
      <c r="AW239" s="13" t="s">
        <v>32</v>
      </c>
      <c r="AX239" s="13" t="s">
        <v>76</v>
      </c>
      <c r="AY239" s="238" t="s">
        <v>131</v>
      </c>
    </row>
    <row r="240" s="14" customFormat="1">
      <c r="A240" s="14"/>
      <c r="B240" s="239"/>
      <c r="C240" s="240"/>
      <c r="D240" s="230" t="s">
        <v>141</v>
      </c>
      <c r="E240" s="241" t="s">
        <v>1</v>
      </c>
      <c r="F240" s="242" t="s">
        <v>317</v>
      </c>
      <c r="G240" s="240"/>
      <c r="H240" s="243">
        <v>7.4630000000000001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9" t="s">
        <v>141</v>
      </c>
      <c r="AU240" s="249" t="s">
        <v>139</v>
      </c>
      <c r="AV240" s="14" t="s">
        <v>139</v>
      </c>
      <c r="AW240" s="14" t="s">
        <v>32</v>
      </c>
      <c r="AX240" s="14" t="s">
        <v>76</v>
      </c>
      <c r="AY240" s="249" t="s">
        <v>131</v>
      </c>
    </row>
    <row r="241" s="15" customFormat="1">
      <c r="A241" s="15"/>
      <c r="B241" s="250"/>
      <c r="C241" s="251"/>
      <c r="D241" s="230" t="s">
        <v>141</v>
      </c>
      <c r="E241" s="252" t="s">
        <v>1</v>
      </c>
      <c r="F241" s="253" t="s">
        <v>144</v>
      </c>
      <c r="G241" s="251"/>
      <c r="H241" s="254">
        <v>7.4630000000000001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0" t="s">
        <v>141</v>
      </c>
      <c r="AU241" s="260" t="s">
        <v>139</v>
      </c>
      <c r="AV241" s="15" t="s">
        <v>138</v>
      </c>
      <c r="AW241" s="15" t="s">
        <v>32</v>
      </c>
      <c r="AX241" s="15" t="s">
        <v>84</v>
      </c>
      <c r="AY241" s="260" t="s">
        <v>131</v>
      </c>
    </row>
    <row r="242" s="2" customFormat="1" ht="24.15" customHeight="1">
      <c r="A242" s="39"/>
      <c r="B242" s="40"/>
      <c r="C242" s="261" t="s">
        <v>318</v>
      </c>
      <c r="D242" s="261" t="s">
        <v>206</v>
      </c>
      <c r="E242" s="262" t="s">
        <v>319</v>
      </c>
      <c r="F242" s="263" t="s">
        <v>320</v>
      </c>
      <c r="G242" s="264" t="s">
        <v>188</v>
      </c>
      <c r="H242" s="265">
        <v>7.8360000000000003</v>
      </c>
      <c r="I242" s="266"/>
      <c r="J242" s="267">
        <f>ROUND(I242*H242,2)</f>
        <v>0</v>
      </c>
      <c r="K242" s="263" t="s">
        <v>137</v>
      </c>
      <c r="L242" s="268"/>
      <c r="M242" s="269" t="s">
        <v>1</v>
      </c>
      <c r="N242" s="270" t="s">
        <v>42</v>
      </c>
      <c r="O242" s="92"/>
      <c r="P242" s="224">
        <f>O242*H242</f>
        <v>0</v>
      </c>
      <c r="Q242" s="224">
        <v>0.025000000000000001</v>
      </c>
      <c r="R242" s="224">
        <f>Q242*H242</f>
        <v>0.19590000000000002</v>
      </c>
      <c r="S242" s="224">
        <v>0</v>
      </c>
      <c r="T242" s="22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6" t="s">
        <v>174</v>
      </c>
      <c r="AT242" s="226" t="s">
        <v>206</v>
      </c>
      <c r="AU242" s="226" t="s">
        <v>139</v>
      </c>
      <c r="AY242" s="18" t="s">
        <v>131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8" t="s">
        <v>139</v>
      </c>
      <c r="BK242" s="227">
        <f>ROUND(I242*H242,2)</f>
        <v>0</v>
      </c>
      <c r="BL242" s="18" t="s">
        <v>138</v>
      </c>
      <c r="BM242" s="226" t="s">
        <v>321</v>
      </c>
    </row>
    <row r="243" s="14" customFormat="1">
      <c r="A243" s="14"/>
      <c r="B243" s="239"/>
      <c r="C243" s="240"/>
      <c r="D243" s="230" t="s">
        <v>141</v>
      </c>
      <c r="E243" s="240"/>
      <c r="F243" s="242" t="s">
        <v>322</v>
      </c>
      <c r="G243" s="240"/>
      <c r="H243" s="243">
        <v>7.8360000000000003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9" t="s">
        <v>141</v>
      </c>
      <c r="AU243" s="249" t="s">
        <v>139</v>
      </c>
      <c r="AV243" s="14" t="s">
        <v>139</v>
      </c>
      <c r="AW243" s="14" t="s">
        <v>4</v>
      </c>
      <c r="AX243" s="14" t="s">
        <v>84</v>
      </c>
      <c r="AY243" s="249" t="s">
        <v>131</v>
      </c>
    </row>
    <row r="244" s="2" customFormat="1" ht="66.75" customHeight="1">
      <c r="A244" s="39"/>
      <c r="B244" s="40"/>
      <c r="C244" s="215" t="s">
        <v>323</v>
      </c>
      <c r="D244" s="215" t="s">
        <v>133</v>
      </c>
      <c r="E244" s="216" t="s">
        <v>324</v>
      </c>
      <c r="F244" s="217" t="s">
        <v>325</v>
      </c>
      <c r="G244" s="218" t="s">
        <v>188</v>
      </c>
      <c r="H244" s="219">
        <v>1.6799999999999999</v>
      </c>
      <c r="I244" s="220"/>
      <c r="J244" s="221">
        <f>ROUND(I244*H244,2)</f>
        <v>0</v>
      </c>
      <c r="K244" s="217" t="s">
        <v>137</v>
      </c>
      <c r="L244" s="45"/>
      <c r="M244" s="222" t="s">
        <v>1</v>
      </c>
      <c r="N244" s="223" t="s">
        <v>42</v>
      </c>
      <c r="O244" s="92"/>
      <c r="P244" s="224">
        <f>O244*H244</f>
        <v>0</v>
      </c>
      <c r="Q244" s="224">
        <v>0.013350000000000001</v>
      </c>
      <c r="R244" s="224">
        <f>Q244*H244</f>
        <v>0.022428</v>
      </c>
      <c r="S244" s="224">
        <v>0</v>
      </c>
      <c r="T244" s="22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6" t="s">
        <v>138</v>
      </c>
      <c r="AT244" s="226" t="s">
        <v>133</v>
      </c>
      <c r="AU244" s="226" t="s">
        <v>139</v>
      </c>
      <c r="AY244" s="18" t="s">
        <v>131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8" t="s">
        <v>139</v>
      </c>
      <c r="BK244" s="227">
        <f>ROUND(I244*H244,2)</f>
        <v>0</v>
      </c>
      <c r="BL244" s="18" t="s">
        <v>138</v>
      </c>
      <c r="BM244" s="226" t="s">
        <v>326</v>
      </c>
    </row>
    <row r="245" s="13" customFormat="1">
      <c r="A245" s="13"/>
      <c r="B245" s="228"/>
      <c r="C245" s="229"/>
      <c r="D245" s="230" t="s">
        <v>141</v>
      </c>
      <c r="E245" s="231" t="s">
        <v>1</v>
      </c>
      <c r="F245" s="232" t="s">
        <v>327</v>
      </c>
      <c r="G245" s="229"/>
      <c r="H245" s="231" t="s">
        <v>1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8" t="s">
        <v>141</v>
      </c>
      <c r="AU245" s="238" t="s">
        <v>139</v>
      </c>
      <c r="AV245" s="13" t="s">
        <v>84</v>
      </c>
      <c r="AW245" s="13" t="s">
        <v>32</v>
      </c>
      <c r="AX245" s="13" t="s">
        <v>76</v>
      </c>
      <c r="AY245" s="238" t="s">
        <v>131</v>
      </c>
    </row>
    <row r="246" s="14" customFormat="1">
      <c r="A246" s="14"/>
      <c r="B246" s="239"/>
      <c r="C246" s="240"/>
      <c r="D246" s="230" t="s">
        <v>141</v>
      </c>
      <c r="E246" s="241" t="s">
        <v>1</v>
      </c>
      <c r="F246" s="242" t="s">
        <v>328</v>
      </c>
      <c r="G246" s="240"/>
      <c r="H246" s="243">
        <v>1.6799999999999999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9" t="s">
        <v>141</v>
      </c>
      <c r="AU246" s="249" t="s">
        <v>139</v>
      </c>
      <c r="AV246" s="14" t="s">
        <v>139</v>
      </c>
      <c r="AW246" s="14" t="s">
        <v>32</v>
      </c>
      <c r="AX246" s="14" t="s">
        <v>76</v>
      </c>
      <c r="AY246" s="249" t="s">
        <v>131</v>
      </c>
    </row>
    <row r="247" s="15" customFormat="1">
      <c r="A247" s="15"/>
      <c r="B247" s="250"/>
      <c r="C247" s="251"/>
      <c r="D247" s="230" t="s">
        <v>141</v>
      </c>
      <c r="E247" s="252" t="s">
        <v>1</v>
      </c>
      <c r="F247" s="253" t="s">
        <v>144</v>
      </c>
      <c r="G247" s="251"/>
      <c r="H247" s="254">
        <v>1.6799999999999999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0" t="s">
        <v>141</v>
      </c>
      <c r="AU247" s="260" t="s">
        <v>139</v>
      </c>
      <c r="AV247" s="15" t="s">
        <v>138</v>
      </c>
      <c r="AW247" s="15" t="s">
        <v>32</v>
      </c>
      <c r="AX247" s="15" t="s">
        <v>84</v>
      </c>
      <c r="AY247" s="260" t="s">
        <v>131</v>
      </c>
    </row>
    <row r="248" s="2" customFormat="1" ht="24.15" customHeight="1">
      <c r="A248" s="39"/>
      <c r="B248" s="40"/>
      <c r="C248" s="261" t="s">
        <v>329</v>
      </c>
      <c r="D248" s="261" t="s">
        <v>206</v>
      </c>
      <c r="E248" s="262" t="s">
        <v>207</v>
      </c>
      <c r="F248" s="263" t="s">
        <v>208</v>
      </c>
      <c r="G248" s="264" t="s">
        <v>188</v>
      </c>
      <c r="H248" s="265">
        <v>1.764</v>
      </c>
      <c r="I248" s="266"/>
      <c r="J248" s="267">
        <f>ROUND(I248*H248,2)</f>
        <v>0</v>
      </c>
      <c r="K248" s="263" t="s">
        <v>137</v>
      </c>
      <c r="L248" s="268"/>
      <c r="M248" s="269" t="s">
        <v>1</v>
      </c>
      <c r="N248" s="270" t="s">
        <v>42</v>
      </c>
      <c r="O248" s="92"/>
      <c r="P248" s="224">
        <f>O248*H248</f>
        <v>0</v>
      </c>
      <c r="Q248" s="224">
        <v>0.0015</v>
      </c>
      <c r="R248" s="224">
        <f>Q248*H248</f>
        <v>0.0026459999999999999</v>
      </c>
      <c r="S248" s="224">
        <v>0</v>
      </c>
      <c r="T248" s="22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174</v>
      </c>
      <c r="AT248" s="226" t="s">
        <v>206</v>
      </c>
      <c r="AU248" s="226" t="s">
        <v>139</v>
      </c>
      <c r="AY248" s="18" t="s">
        <v>131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139</v>
      </c>
      <c r="BK248" s="227">
        <f>ROUND(I248*H248,2)</f>
        <v>0</v>
      </c>
      <c r="BL248" s="18" t="s">
        <v>138</v>
      </c>
      <c r="BM248" s="226" t="s">
        <v>330</v>
      </c>
    </row>
    <row r="249" s="14" customFormat="1">
      <c r="A249" s="14"/>
      <c r="B249" s="239"/>
      <c r="C249" s="240"/>
      <c r="D249" s="230" t="s">
        <v>141</v>
      </c>
      <c r="E249" s="240"/>
      <c r="F249" s="242" t="s">
        <v>331</v>
      </c>
      <c r="G249" s="240"/>
      <c r="H249" s="243">
        <v>1.764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141</v>
      </c>
      <c r="AU249" s="249" t="s">
        <v>139</v>
      </c>
      <c r="AV249" s="14" t="s">
        <v>139</v>
      </c>
      <c r="AW249" s="14" t="s">
        <v>4</v>
      </c>
      <c r="AX249" s="14" t="s">
        <v>84</v>
      </c>
      <c r="AY249" s="249" t="s">
        <v>131</v>
      </c>
    </row>
    <row r="250" s="2" customFormat="1" ht="66.75" customHeight="1">
      <c r="A250" s="39"/>
      <c r="B250" s="40"/>
      <c r="C250" s="215" t="s">
        <v>332</v>
      </c>
      <c r="D250" s="215" t="s">
        <v>133</v>
      </c>
      <c r="E250" s="216" t="s">
        <v>258</v>
      </c>
      <c r="F250" s="217" t="s">
        <v>259</v>
      </c>
      <c r="G250" s="218" t="s">
        <v>188</v>
      </c>
      <c r="H250" s="219">
        <v>0.91000000000000003</v>
      </c>
      <c r="I250" s="220"/>
      <c r="J250" s="221">
        <f>ROUND(I250*H250,2)</f>
        <v>0</v>
      </c>
      <c r="K250" s="217" t="s">
        <v>137</v>
      </c>
      <c r="L250" s="45"/>
      <c r="M250" s="222" t="s">
        <v>1</v>
      </c>
      <c r="N250" s="223" t="s">
        <v>42</v>
      </c>
      <c r="O250" s="92"/>
      <c r="P250" s="224">
        <f>O250*H250</f>
        <v>0</v>
      </c>
      <c r="Q250" s="224">
        <v>0.0086800000000000002</v>
      </c>
      <c r="R250" s="224">
        <f>Q250*H250</f>
        <v>0.007898800000000001</v>
      </c>
      <c r="S250" s="224">
        <v>0</v>
      </c>
      <c r="T250" s="22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6" t="s">
        <v>138</v>
      </c>
      <c r="AT250" s="226" t="s">
        <v>133</v>
      </c>
      <c r="AU250" s="226" t="s">
        <v>139</v>
      </c>
      <c r="AY250" s="18" t="s">
        <v>131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139</v>
      </c>
      <c r="BK250" s="227">
        <f>ROUND(I250*H250,2)</f>
        <v>0</v>
      </c>
      <c r="BL250" s="18" t="s">
        <v>138</v>
      </c>
      <c r="BM250" s="226" t="s">
        <v>333</v>
      </c>
    </row>
    <row r="251" s="13" customFormat="1">
      <c r="A251" s="13"/>
      <c r="B251" s="228"/>
      <c r="C251" s="229"/>
      <c r="D251" s="230" t="s">
        <v>141</v>
      </c>
      <c r="E251" s="231" t="s">
        <v>1</v>
      </c>
      <c r="F251" s="232" t="s">
        <v>334</v>
      </c>
      <c r="G251" s="229"/>
      <c r="H251" s="231" t="s">
        <v>1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141</v>
      </c>
      <c r="AU251" s="238" t="s">
        <v>139</v>
      </c>
      <c r="AV251" s="13" t="s">
        <v>84</v>
      </c>
      <c r="AW251" s="13" t="s">
        <v>32</v>
      </c>
      <c r="AX251" s="13" t="s">
        <v>76</v>
      </c>
      <c r="AY251" s="238" t="s">
        <v>131</v>
      </c>
    </row>
    <row r="252" s="14" customFormat="1">
      <c r="A252" s="14"/>
      <c r="B252" s="239"/>
      <c r="C252" s="240"/>
      <c r="D252" s="230" t="s">
        <v>141</v>
      </c>
      <c r="E252" s="241" t="s">
        <v>1</v>
      </c>
      <c r="F252" s="242" t="s">
        <v>335</v>
      </c>
      <c r="G252" s="240"/>
      <c r="H252" s="243">
        <v>0.91000000000000003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141</v>
      </c>
      <c r="AU252" s="249" t="s">
        <v>139</v>
      </c>
      <c r="AV252" s="14" t="s">
        <v>139</v>
      </c>
      <c r="AW252" s="14" t="s">
        <v>32</v>
      </c>
      <c r="AX252" s="14" t="s">
        <v>76</v>
      </c>
      <c r="AY252" s="249" t="s">
        <v>131</v>
      </c>
    </row>
    <row r="253" s="15" customFormat="1">
      <c r="A253" s="15"/>
      <c r="B253" s="250"/>
      <c r="C253" s="251"/>
      <c r="D253" s="230" t="s">
        <v>141</v>
      </c>
      <c r="E253" s="252" t="s">
        <v>1</v>
      </c>
      <c r="F253" s="253" t="s">
        <v>144</v>
      </c>
      <c r="G253" s="251"/>
      <c r="H253" s="254">
        <v>0.91000000000000003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0" t="s">
        <v>141</v>
      </c>
      <c r="AU253" s="260" t="s">
        <v>139</v>
      </c>
      <c r="AV253" s="15" t="s">
        <v>138</v>
      </c>
      <c r="AW253" s="15" t="s">
        <v>32</v>
      </c>
      <c r="AX253" s="15" t="s">
        <v>84</v>
      </c>
      <c r="AY253" s="260" t="s">
        <v>131</v>
      </c>
    </row>
    <row r="254" s="2" customFormat="1" ht="24.15" customHeight="1">
      <c r="A254" s="39"/>
      <c r="B254" s="40"/>
      <c r="C254" s="261" t="s">
        <v>336</v>
      </c>
      <c r="D254" s="261" t="s">
        <v>206</v>
      </c>
      <c r="E254" s="262" t="s">
        <v>337</v>
      </c>
      <c r="F254" s="263" t="s">
        <v>338</v>
      </c>
      <c r="G254" s="264" t="s">
        <v>188</v>
      </c>
      <c r="H254" s="265">
        <v>0.95599999999999996</v>
      </c>
      <c r="I254" s="266"/>
      <c r="J254" s="267">
        <f>ROUND(I254*H254,2)</f>
        <v>0</v>
      </c>
      <c r="K254" s="263" t="s">
        <v>137</v>
      </c>
      <c r="L254" s="268"/>
      <c r="M254" s="269" t="s">
        <v>1</v>
      </c>
      <c r="N254" s="270" t="s">
        <v>42</v>
      </c>
      <c r="O254" s="92"/>
      <c r="P254" s="224">
        <f>O254*H254</f>
        <v>0</v>
      </c>
      <c r="Q254" s="224">
        <v>0.0054000000000000003</v>
      </c>
      <c r="R254" s="224">
        <f>Q254*H254</f>
        <v>0.0051624000000000001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174</v>
      </c>
      <c r="AT254" s="226" t="s">
        <v>206</v>
      </c>
      <c r="AU254" s="226" t="s">
        <v>139</v>
      </c>
      <c r="AY254" s="18" t="s">
        <v>131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139</v>
      </c>
      <c r="BK254" s="227">
        <f>ROUND(I254*H254,2)</f>
        <v>0</v>
      </c>
      <c r="BL254" s="18" t="s">
        <v>138</v>
      </c>
      <c r="BM254" s="226" t="s">
        <v>339</v>
      </c>
    </row>
    <row r="255" s="14" customFormat="1">
      <c r="A255" s="14"/>
      <c r="B255" s="239"/>
      <c r="C255" s="240"/>
      <c r="D255" s="230" t="s">
        <v>141</v>
      </c>
      <c r="E255" s="240"/>
      <c r="F255" s="242" t="s">
        <v>340</v>
      </c>
      <c r="G255" s="240"/>
      <c r="H255" s="243">
        <v>0.95599999999999996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141</v>
      </c>
      <c r="AU255" s="249" t="s">
        <v>139</v>
      </c>
      <c r="AV255" s="14" t="s">
        <v>139</v>
      </c>
      <c r="AW255" s="14" t="s">
        <v>4</v>
      </c>
      <c r="AX255" s="14" t="s">
        <v>84</v>
      </c>
      <c r="AY255" s="249" t="s">
        <v>131</v>
      </c>
    </row>
    <row r="256" s="2" customFormat="1" ht="55.5" customHeight="1">
      <c r="A256" s="39"/>
      <c r="B256" s="40"/>
      <c r="C256" s="215" t="s">
        <v>341</v>
      </c>
      <c r="D256" s="215" t="s">
        <v>133</v>
      </c>
      <c r="E256" s="216" t="s">
        <v>342</v>
      </c>
      <c r="F256" s="217" t="s">
        <v>343</v>
      </c>
      <c r="G256" s="218" t="s">
        <v>188</v>
      </c>
      <c r="H256" s="219">
        <v>331.49400000000003</v>
      </c>
      <c r="I256" s="220"/>
      <c r="J256" s="221">
        <f>ROUND(I256*H256,2)</f>
        <v>0</v>
      </c>
      <c r="K256" s="217" t="s">
        <v>137</v>
      </c>
      <c r="L256" s="45"/>
      <c r="M256" s="222" t="s">
        <v>1</v>
      </c>
      <c r="N256" s="223" t="s">
        <v>42</v>
      </c>
      <c r="O256" s="92"/>
      <c r="P256" s="224">
        <f>O256*H256</f>
        <v>0</v>
      </c>
      <c r="Q256" s="224">
        <v>8.0000000000000007E-05</v>
      </c>
      <c r="R256" s="224">
        <f>Q256*H256</f>
        <v>0.026519520000000005</v>
      </c>
      <c r="S256" s="224">
        <v>0</v>
      </c>
      <c r="T256" s="22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6" t="s">
        <v>138</v>
      </c>
      <c r="AT256" s="226" t="s">
        <v>133</v>
      </c>
      <c r="AU256" s="226" t="s">
        <v>139</v>
      </c>
      <c r="AY256" s="18" t="s">
        <v>131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139</v>
      </c>
      <c r="BK256" s="227">
        <f>ROUND(I256*H256,2)</f>
        <v>0</v>
      </c>
      <c r="BL256" s="18" t="s">
        <v>138</v>
      </c>
      <c r="BM256" s="226" t="s">
        <v>344</v>
      </c>
    </row>
    <row r="257" s="14" customFormat="1">
      <c r="A257" s="14"/>
      <c r="B257" s="239"/>
      <c r="C257" s="240"/>
      <c r="D257" s="230" t="s">
        <v>141</v>
      </c>
      <c r="E257" s="241" t="s">
        <v>1</v>
      </c>
      <c r="F257" s="242" t="s">
        <v>345</v>
      </c>
      <c r="G257" s="240"/>
      <c r="H257" s="243">
        <v>331.49400000000003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9" t="s">
        <v>141</v>
      </c>
      <c r="AU257" s="249" t="s">
        <v>139</v>
      </c>
      <c r="AV257" s="14" t="s">
        <v>139</v>
      </c>
      <c r="AW257" s="14" t="s">
        <v>32</v>
      </c>
      <c r="AX257" s="14" t="s">
        <v>76</v>
      </c>
      <c r="AY257" s="249" t="s">
        <v>131</v>
      </c>
    </row>
    <row r="258" s="15" customFormat="1">
      <c r="A258" s="15"/>
      <c r="B258" s="250"/>
      <c r="C258" s="251"/>
      <c r="D258" s="230" t="s">
        <v>141</v>
      </c>
      <c r="E258" s="252" t="s">
        <v>1</v>
      </c>
      <c r="F258" s="253" t="s">
        <v>144</v>
      </c>
      <c r="G258" s="251"/>
      <c r="H258" s="254">
        <v>331.49400000000003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0" t="s">
        <v>141</v>
      </c>
      <c r="AU258" s="260" t="s">
        <v>139</v>
      </c>
      <c r="AV258" s="15" t="s">
        <v>138</v>
      </c>
      <c r="AW258" s="15" t="s">
        <v>32</v>
      </c>
      <c r="AX258" s="15" t="s">
        <v>84</v>
      </c>
      <c r="AY258" s="260" t="s">
        <v>131</v>
      </c>
    </row>
    <row r="259" s="2" customFormat="1" ht="55.5" customHeight="1">
      <c r="A259" s="39"/>
      <c r="B259" s="40"/>
      <c r="C259" s="215" t="s">
        <v>346</v>
      </c>
      <c r="D259" s="215" t="s">
        <v>133</v>
      </c>
      <c r="E259" s="216" t="s">
        <v>347</v>
      </c>
      <c r="F259" s="217" t="s">
        <v>348</v>
      </c>
      <c r="G259" s="218" t="s">
        <v>188</v>
      </c>
      <c r="H259" s="219">
        <v>25.581</v>
      </c>
      <c r="I259" s="220"/>
      <c r="J259" s="221">
        <f>ROUND(I259*H259,2)</f>
        <v>0</v>
      </c>
      <c r="K259" s="217" t="s">
        <v>137</v>
      </c>
      <c r="L259" s="45"/>
      <c r="M259" s="222" t="s">
        <v>1</v>
      </c>
      <c r="N259" s="223" t="s">
        <v>42</v>
      </c>
      <c r="O259" s="92"/>
      <c r="P259" s="224">
        <f>O259*H259</f>
        <v>0</v>
      </c>
      <c r="Q259" s="224">
        <v>8.0000000000000007E-05</v>
      </c>
      <c r="R259" s="224">
        <f>Q259*H259</f>
        <v>0.0020464800000000003</v>
      </c>
      <c r="S259" s="224">
        <v>0</v>
      </c>
      <c r="T259" s="22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6" t="s">
        <v>138</v>
      </c>
      <c r="AT259" s="226" t="s">
        <v>133</v>
      </c>
      <c r="AU259" s="226" t="s">
        <v>139</v>
      </c>
      <c r="AY259" s="18" t="s">
        <v>131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8" t="s">
        <v>139</v>
      </c>
      <c r="BK259" s="227">
        <f>ROUND(I259*H259,2)</f>
        <v>0</v>
      </c>
      <c r="BL259" s="18" t="s">
        <v>138</v>
      </c>
      <c r="BM259" s="226" t="s">
        <v>349</v>
      </c>
    </row>
    <row r="260" s="14" customFormat="1">
      <c r="A260" s="14"/>
      <c r="B260" s="239"/>
      <c r="C260" s="240"/>
      <c r="D260" s="230" t="s">
        <v>141</v>
      </c>
      <c r="E260" s="241" t="s">
        <v>1</v>
      </c>
      <c r="F260" s="242" t="s">
        <v>350</v>
      </c>
      <c r="G260" s="240"/>
      <c r="H260" s="243">
        <v>25.581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9" t="s">
        <v>141</v>
      </c>
      <c r="AU260" s="249" t="s">
        <v>139</v>
      </c>
      <c r="AV260" s="14" t="s">
        <v>139</v>
      </c>
      <c r="AW260" s="14" t="s">
        <v>32</v>
      </c>
      <c r="AX260" s="14" t="s">
        <v>76</v>
      </c>
      <c r="AY260" s="249" t="s">
        <v>131</v>
      </c>
    </row>
    <row r="261" s="15" customFormat="1">
      <c r="A261" s="15"/>
      <c r="B261" s="250"/>
      <c r="C261" s="251"/>
      <c r="D261" s="230" t="s">
        <v>141</v>
      </c>
      <c r="E261" s="252" t="s">
        <v>1</v>
      </c>
      <c r="F261" s="253" t="s">
        <v>144</v>
      </c>
      <c r="G261" s="251"/>
      <c r="H261" s="254">
        <v>25.581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0" t="s">
        <v>141</v>
      </c>
      <c r="AU261" s="260" t="s">
        <v>139</v>
      </c>
      <c r="AV261" s="15" t="s">
        <v>138</v>
      </c>
      <c r="AW261" s="15" t="s">
        <v>32</v>
      </c>
      <c r="AX261" s="15" t="s">
        <v>84</v>
      </c>
      <c r="AY261" s="260" t="s">
        <v>131</v>
      </c>
    </row>
    <row r="262" s="2" customFormat="1" ht="55.5" customHeight="1">
      <c r="A262" s="39"/>
      <c r="B262" s="40"/>
      <c r="C262" s="215" t="s">
        <v>351</v>
      </c>
      <c r="D262" s="215" t="s">
        <v>133</v>
      </c>
      <c r="E262" s="216" t="s">
        <v>352</v>
      </c>
      <c r="F262" s="217" t="s">
        <v>353</v>
      </c>
      <c r="G262" s="218" t="s">
        <v>188</v>
      </c>
      <c r="H262" s="219">
        <v>2.5899999999999999</v>
      </c>
      <c r="I262" s="220"/>
      <c r="J262" s="221">
        <f>ROUND(I262*H262,2)</f>
        <v>0</v>
      </c>
      <c r="K262" s="217" t="s">
        <v>137</v>
      </c>
      <c r="L262" s="45"/>
      <c r="M262" s="222" t="s">
        <v>1</v>
      </c>
      <c r="N262" s="223" t="s">
        <v>42</v>
      </c>
      <c r="O262" s="92"/>
      <c r="P262" s="224">
        <f>O262*H262</f>
        <v>0</v>
      </c>
      <c r="Q262" s="224">
        <v>8.0000000000000007E-05</v>
      </c>
      <c r="R262" s="224">
        <f>Q262*H262</f>
        <v>0.0002072</v>
      </c>
      <c r="S262" s="224">
        <v>0</v>
      </c>
      <c r="T262" s="22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6" t="s">
        <v>138</v>
      </c>
      <c r="AT262" s="226" t="s">
        <v>133</v>
      </c>
      <c r="AU262" s="226" t="s">
        <v>139</v>
      </c>
      <c r="AY262" s="18" t="s">
        <v>131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8" t="s">
        <v>139</v>
      </c>
      <c r="BK262" s="227">
        <f>ROUND(I262*H262,2)</f>
        <v>0</v>
      </c>
      <c r="BL262" s="18" t="s">
        <v>138</v>
      </c>
      <c r="BM262" s="226" t="s">
        <v>354</v>
      </c>
    </row>
    <row r="263" s="14" customFormat="1">
      <c r="A263" s="14"/>
      <c r="B263" s="239"/>
      <c r="C263" s="240"/>
      <c r="D263" s="230" t="s">
        <v>141</v>
      </c>
      <c r="E263" s="241" t="s">
        <v>1</v>
      </c>
      <c r="F263" s="242" t="s">
        <v>355</v>
      </c>
      <c r="G263" s="240"/>
      <c r="H263" s="243">
        <v>2.5899999999999999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9" t="s">
        <v>141</v>
      </c>
      <c r="AU263" s="249" t="s">
        <v>139</v>
      </c>
      <c r="AV263" s="14" t="s">
        <v>139</v>
      </c>
      <c r="AW263" s="14" t="s">
        <v>32</v>
      </c>
      <c r="AX263" s="14" t="s">
        <v>76</v>
      </c>
      <c r="AY263" s="249" t="s">
        <v>131</v>
      </c>
    </row>
    <row r="264" s="15" customFormat="1">
      <c r="A264" s="15"/>
      <c r="B264" s="250"/>
      <c r="C264" s="251"/>
      <c r="D264" s="230" t="s">
        <v>141</v>
      </c>
      <c r="E264" s="252" t="s">
        <v>1</v>
      </c>
      <c r="F264" s="253" t="s">
        <v>144</v>
      </c>
      <c r="G264" s="251"/>
      <c r="H264" s="254">
        <v>2.5899999999999999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0" t="s">
        <v>141</v>
      </c>
      <c r="AU264" s="260" t="s">
        <v>139</v>
      </c>
      <c r="AV264" s="15" t="s">
        <v>138</v>
      </c>
      <c r="AW264" s="15" t="s">
        <v>32</v>
      </c>
      <c r="AX264" s="15" t="s">
        <v>84</v>
      </c>
      <c r="AY264" s="260" t="s">
        <v>131</v>
      </c>
    </row>
    <row r="265" s="2" customFormat="1" ht="24.15" customHeight="1">
      <c r="A265" s="39"/>
      <c r="B265" s="40"/>
      <c r="C265" s="215" t="s">
        <v>356</v>
      </c>
      <c r="D265" s="215" t="s">
        <v>133</v>
      </c>
      <c r="E265" s="216" t="s">
        <v>357</v>
      </c>
      <c r="F265" s="217" t="s">
        <v>358</v>
      </c>
      <c r="G265" s="218" t="s">
        <v>303</v>
      </c>
      <c r="H265" s="219">
        <v>36.234999999999999</v>
      </c>
      <c r="I265" s="220"/>
      <c r="J265" s="221">
        <f>ROUND(I265*H265,2)</f>
        <v>0</v>
      </c>
      <c r="K265" s="217" t="s">
        <v>137</v>
      </c>
      <c r="L265" s="45"/>
      <c r="M265" s="222" t="s">
        <v>1</v>
      </c>
      <c r="N265" s="223" t="s">
        <v>42</v>
      </c>
      <c r="O265" s="92"/>
      <c r="P265" s="224">
        <f>O265*H265</f>
        <v>0</v>
      </c>
      <c r="Q265" s="224">
        <v>3.0000000000000001E-05</v>
      </c>
      <c r="R265" s="224">
        <f>Q265*H265</f>
        <v>0.00108705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138</v>
      </c>
      <c r="AT265" s="226" t="s">
        <v>133</v>
      </c>
      <c r="AU265" s="226" t="s">
        <v>139</v>
      </c>
      <c r="AY265" s="18" t="s">
        <v>131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139</v>
      </c>
      <c r="BK265" s="227">
        <f>ROUND(I265*H265,2)</f>
        <v>0</v>
      </c>
      <c r="BL265" s="18" t="s">
        <v>138</v>
      </c>
      <c r="BM265" s="226" t="s">
        <v>359</v>
      </c>
    </row>
    <row r="266" s="14" customFormat="1">
      <c r="A266" s="14"/>
      <c r="B266" s="239"/>
      <c r="C266" s="240"/>
      <c r="D266" s="230" t="s">
        <v>141</v>
      </c>
      <c r="E266" s="241" t="s">
        <v>1</v>
      </c>
      <c r="F266" s="242" t="s">
        <v>360</v>
      </c>
      <c r="G266" s="240"/>
      <c r="H266" s="243">
        <v>36.234999999999999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9" t="s">
        <v>141</v>
      </c>
      <c r="AU266" s="249" t="s">
        <v>139</v>
      </c>
      <c r="AV266" s="14" t="s">
        <v>139</v>
      </c>
      <c r="AW266" s="14" t="s">
        <v>32</v>
      </c>
      <c r="AX266" s="14" t="s">
        <v>76</v>
      </c>
      <c r="AY266" s="249" t="s">
        <v>131</v>
      </c>
    </row>
    <row r="267" s="15" customFormat="1">
      <c r="A267" s="15"/>
      <c r="B267" s="250"/>
      <c r="C267" s="251"/>
      <c r="D267" s="230" t="s">
        <v>141</v>
      </c>
      <c r="E267" s="252" t="s">
        <v>1</v>
      </c>
      <c r="F267" s="253" t="s">
        <v>144</v>
      </c>
      <c r="G267" s="251"/>
      <c r="H267" s="254">
        <v>36.234999999999999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0" t="s">
        <v>141</v>
      </c>
      <c r="AU267" s="260" t="s">
        <v>139</v>
      </c>
      <c r="AV267" s="15" t="s">
        <v>138</v>
      </c>
      <c r="AW267" s="15" t="s">
        <v>32</v>
      </c>
      <c r="AX267" s="15" t="s">
        <v>84</v>
      </c>
      <c r="AY267" s="260" t="s">
        <v>131</v>
      </c>
    </row>
    <row r="268" s="2" customFormat="1" ht="21.75" customHeight="1">
      <c r="A268" s="39"/>
      <c r="B268" s="40"/>
      <c r="C268" s="261" t="s">
        <v>361</v>
      </c>
      <c r="D268" s="261" t="s">
        <v>206</v>
      </c>
      <c r="E268" s="262" t="s">
        <v>362</v>
      </c>
      <c r="F268" s="263" t="s">
        <v>363</v>
      </c>
      <c r="G268" s="264" t="s">
        <v>303</v>
      </c>
      <c r="H268" s="265">
        <v>38.046999999999997</v>
      </c>
      <c r="I268" s="266"/>
      <c r="J268" s="267">
        <f>ROUND(I268*H268,2)</f>
        <v>0</v>
      </c>
      <c r="K268" s="263" t="s">
        <v>137</v>
      </c>
      <c r="L268" s="268"/>
      <c r="M268" s="269" t="s">
        <v>1</v>
      </c>
      <c r="N268" s="270" t="s">
        <v>42</v>
      </c>
      <c r="O268" s="92"/>
      <c r="P268" s="224">
        <f>O268*H268</f>
        <v>0</v>
      </c>
      <c r="Q268" s="224">
        <v>0.00068000000000000005</v>
      </c>
      <c r="R268" s="224">
        <f>Q268*H268</f>
        <v>0.025871959999999999</v>
      </c>
      <c r="S268" s="224">
        <v>0</v>
      </c>
      <c r="T268" s="22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6" t="s">
        <v>174</v>
      </c>
      <c r="AT268" s="226" t="s">
        <v>206</v>
      </c>
      <c r="AU268" s="226" t="s">
        <v>139</v>
      </c>
      <c r="AY268" s="18" t="s">
        <v>131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8" t="s">
        <v>139</v>
      </c>
      <c r="BK268" s="227">
        <f>ROUND(I268*H268,2)</f>
        <v>0</v>
      </c>
      <c r="BL268" s="18" t="s">
        <v>138</v>
      </c>
      <c r="BM268" s="226" t="s">
        <v>364</v>
      </c>
    </row>
    <row r="269" s="14" customFormat="1">
      <c r="A269" s="14"/>
      <c r="B269" s="239"/>
      <c r="C269" s="240"/>
      <c r="D269" s="230" t="s">
        <v>141</v>
      </c>
      <c r="E269" s="240"/>
      <c r="F269" s="242" t="s">
        <v>365</v>
      </c>
      <c r="G269" s="240"/>
      <c r="H269" s="243">
        <v>38.046999999999997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9" t="s">
        <v>141</v>
      </c>
      <c r="AU269" s="249" t="s">
        <v>139</v>
      </c>
      <c r="AV269" s="14" t="s">
        <v>139</v>
      </c>
      <c r="AW269" s="14" t="s">
        <v>4</v>
      </c>
      <c r="AX269" s="14" t="s">
        <v>84</v>
      </c>
      <c r="AY269" s="249" t="s">
        <v>131</v>
      </c>
    </row>
    <row r="270" s="2" customFormat="1" ht="24.15" customHeight="1">
      <c r="A270" s="39"/>
      <c r="B270" s="40"/>
      <c r="C270" s="215" t="s">
        <v>366</v>
      </c>
      <c r="D270" s="215" t="s">
        <v>133</v>
      </c>
      <c r="E270" s="216" t="s">
        <v>367</v>
      </c>
      <c r="F270" s="217" t="s">
        <v>368</v>
      </c>
      <c r="G270" s="218" t="s">
        <v>303</v>
      </c>
      <c r="H270" s="219">
        <v>270.80000000000001</v>
      </c>
      <c r="I270" s="220"/>
      <c r="J270" s="221">
        <f>ROUND(I270*H270,2)</f>
        <v>0</v>
      </c>
      <c r="K270" s="217" t="s">
        <v>137</v>
      </c>
      <c r="L270" s="45"/>
      <c r="M270" s="222" t="s">
        <v>1</v>
      </c>
      <c r="N270" s="223" t="s">
        <v>42</v>
      </c>
      <c r="O270" s="92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6" t="s">
        <v>138</v>
      </c>
      <c r="AT270" s="226" t="s">
        <v>133</v>
      </c>
      <c r="AU270" s="226" t="s">
        <v>139</v>
      </c>
      <c r="AY270" s="18" t="s">
        <v>131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8" t="s">
        <v>139</v>
      </c>
      <c r="BK270" s="227">
        <f>ROUND(I270*H270,2)</f>
        <v>0</v>
      </c>
      <c r="BL270" s="18" t="s">
        <v>138</v>
      </c>
      <c r="BM270" s="226" t="s">
        <v>369</v>
      </c>
    </row>
    <row r="271" s="13" customFormat="1">
      <c r="A271" s="13"/>
      <c r="B271" s="228"/>
      <c r="C271" s="229"/>
      <c r="D271" s="230" t="s">
        <v>141</v>
      </c>
      <c r="E271" s="231" t="s">
        <v>1</v>
      </c>
      <c r="F271" s="232" t="s">
        <v>370</v>
      </c>
      <c r="G271" s="229"/>
      <c r="H271" s="231" t="s">
        <v>1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141</v>
      </c>
      <c r="AU271" s="238" t="s">
        <v>139</v>
      </c>
      <c r="AV271" s="13" t="s">
        <v>84</v>
      </c>
      <c r="AW271" s="13" t="s">
        <v>32</v>
      </c>
      <c r="AX271" s="13" t="s">
        <v>76</v>
      </c>
      <c r="AY271" s="238" t="s">
        <v>131</v>
      </c>
    </row>
    <row r="272" s="14" customFormat="1">
      <c r="A272" s="14"/>
      <c r="B272" s="239"/>
      <c r="C272" s="240"/>
      <c r="D272" s="230" t="s">
        <v>141</v>
      </c>
      <c r="E272" s="241" t="s">
        <v>1</v>
      </c>
      <c r="F272" s="242" t="s">
        <v>371</v>
      </c>
      <c r="G272" s="240"/>
      <c r="H272" s="243">
        <v>19.699999999999999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141</v>
      </c>
      <c r="AU272" s="249" t="s">
        <v>139</v>
      </c>
      <c r="AV272" s="14" t="s">
        <v>139</v>
      </c>
      <c r="AW272" s="14" t="s">
        <v>32</v>
      </c>
      <c r="AX272" s="14" t="s">
        <v>76</v>
      </c>
      <c r="AY272" s="249" t="s">
        <v>131</v>
      </c>
    </row>
    <row r="273" s="14" customFormat="1">
      <c r="A273" s="14"/>
      <c r="B273" s="239"/>
      <c r="C273" s="240"/>
      <c r="D273" s="230" t="s">
        <v>141</v>
      </c>
      <c r="E273" s="241" t="s">
        <v>1</v>
      </c>
      <c r="F273" s="242" t="s">
        <v>372</v>
      </c>
      <c r="G273" s="240"/>
      <c r="H273" s="243">
        <v>68.599999999999994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9" t="s">
        <v>141</v>
      </c>
      <c r="AU273" s="249" t="s">
        <v>139</v>
      </c>
      <c r="AV273" s="14" t="s">
        <v>139</v>
      </c>
      <c r="AW273" s="14" t="s">
        <v>32</v>
      </c>
      <c r="AX273" s="14" t="s">
        <v>76</v>
      </c>
      <c r="AY273" s="249" t="s">
        <v>131</v>
      </c>
    </row>
    <row r="274" s="16" customFormat="1">
      <c r="A274" s="16"/>
      <c r="B274" s="271"/>
      <c r="C274" s="272"/>
      <c r="D274" s="230" t="s">
        <v>141</v>
      </c>
      <c r="E274" s="273" t="s">
        <v>1</v>
      </c>
      <c r="F274" s="274" t="s">
        <v>245</v>
      </c>
      <c r="G274" s="272"/>
      <c r="H274" s="275">
        <v>88.299999999999997</v>
      </c>
      <c r="I274" s="276"/>
      <c r="J274" s="272"/>
      <c r="K274" s="272"/>
      <c r="L274" s="277"/>
      <c r="M274" s="278"/>
      <c r="N274" s="279"/>
      <c r="O274" s="279"/>
      <c r="P274" s="279"/>
      <c r="Q274" s="279"/>
      <c r="R274" s="279"/>
      <c r="S274" s="279"/>
      <c r="T274" s="280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1" t="s">
        <v>141</v>
      </c>
      <c r="AU274" s="281" t="s">
        <v>139</v>
      </c>
      <c r="AV274" s="16" t="s">
        <v>152</v>
      </c>
      <c r="AW274" s="16" t="s">
        <v>32</v>
      </c>
      <c r="AX274" s="16" t="s">
        <v>76</v>
      </c>
      <c r="AY274" s="281" t="s">
        <v>131</v>
      </c>
    </row>
    <row r="275" s="13" customFormat="1">
      <c r="A275" s="13"/>
      <c r="B275" s="228"/>
      <c r="C275" s="229"/>
      <c r="D275" s="230" t="s">
        <v>141</v>
      </c>
      <c r="E275" s="231" t="s">
        <v>1</v>
      </c>
      <c r="F275" s="232" t="s">
        <v>373</v>
      </c>
      <c r="G275" s="229"/>
      <c r="H275" s="231" t="s">
        <v>1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8" t="s">
        <v>141</v>
      </c>
      <c r="AU275" s="238" t="s">
        <v>139</v>
      </c>
      <c r="AV275" s="13" t="s">
        <v>84</v>
      </c>
      <c r="AW275" s="13" t="s">
        <v>32</v>
      </c>
      <c r="AX275" s="13" t="s">
        <v>76</v>
      </c>
      <c r="AY275" s="238" t="s">
        <v>131</v>
      </c>
    </row>
    <row r="276" s="14" customFormat="1">
      <c r="A276" s="14"/>
      <c r="B276" s="239"/>
      <c r="C276" s="240"/>
      <c r="D276" s="230" t="s">
        <v>141</v>
      </c>
      <c r="E276" s="241" t="s">
        <v>1</v>
      </c>
      <c r="F276" s="242" t="s">
        <v>374</v>
      </c>
      <c r="G276" s="240"/>
      <c r="H276" s="243">
        <v>12.15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9" t="s">
        <v>141</v>
      </c>
      <c r="AU276" s="249" t="s">
        <v>139</v>
      </c>
      <c r="AV276" s="14" t="s">
        <v>139</v>
      </c>
      <c r="AW276" s="14" t="s">
        <v>32</v>
      </c>
      <c r="AX276" s="14" t="s">
        <v>76</v>
      </c>
      <c r="AY276" s="249" t="s">
        <v>131</v>
      </c>
    </row>
    <row r="277" s="14" customFormat="1">
      <c r="A277" s="14"/>
      <c r="B277" s="239"/>
      <c r="C277" s="240"/>
      <c r="D277" s="230" t="s">
        <v>141</v>
      </c>
      <c r="E277" s="241" t="s">
        <v>1</v>
      </c>
      <c r="F277" s="242" t="s">
        <v>375</v>
      </c>
      <c r="G277" s="240"/>
      <c r="H277" s="243">
        <v>88.900000000000006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9" t="s">
        <v>141</v>
      </c>
      <c r="AU277" s="249" t="s">
        <v>139</v>
      </c>
      <c r="AV277" s="14" t="s">
        <v>139</v>
      </c>
      <c r="AW277" s="14" t="s">
        <v>32</v>
      </c>
      <c r="AX277" s="14" t="s">
        <v>76</v>
      </c>
      <c r="AY277" s="249" t="s">
        <v>131</v>
      </c>
    </row>
    <row r="278" s="16" customFormat="1">
      <c r="A278" s="16"/>
      <c r="B278" s="271"/>
      <c r="C278" s="272"/>
      <c r="D278" s="230" t="s">
        <v>141</v>
      </c>
      <c r="E278" s="273" t="s">
        <v>1</v>
      </c>
      <c r="F278" s="274" t="s">
        <v>245</v>
      </c>
      <c r="G278" s="272"/>
      <c r="H278" s="275">
        <v>101.05</v>
      </c>
      <c r="I278" s="276"/>
      <c r="J278" s="272"/>
      <c r="K278" s="272"/>
      <c r="L278" s="277"/>
      <c r="M278" s="278"/>
      <c r="N278" s="279"/>
      <c r="O278" s="279"/>
      <c r="P278" s="279"/>
      <c r="Q278" s="279"/>
      <c r="R278" s="279"/>
      <c r="S278" s="279"/>
      <c r="T278" s="280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81" t="s">
        <v>141</v>
      </c>
      <c r="AU278" s="281" t="s">
        <v>139</v>
      </c>
      <c r="AV278" s="16" t="s">
        <v>152</v>
      </c>
      <c r="AW278" s="16" t="s">
        <v>32</v>
      </c>
      <c r="AX278" s="16" t="s">
        <v>76</v>
      </c>
      <c r="AY278" s="281" t="s">
        <v>131</v>
      </c>
    </row>
    <row r="279" s="13" customFormat="1">
      <c r="A279" s="13"/>
      <c r="B279" s="228"/>
      <c r="C279" s="229"/>
      <c r="D279" s="230" t="s">
        <v>141</v>
      </c>
      <c r="E279" s="231" t="s">
        <v>1</v>
      </c>
      <c r="F279" s="232" t="s">
        <v>376</v>
      </c>
      <c r="G279" s="229"/>
      <c r="H279" s="231" t="s">
        <v>1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141</v>
      </c>
      <c r="AU279" s="238" t="s">
        <v>139</v>
      </c>
      <c r="AV279" s="13" t="s">
        <v>84</v>
      </c>
      <c r="AW279" s="13" t="s">
        <v>32</v>
      </c>
      <c r="AX279" s="13" t="s">
        <v>76</v>
      </c>
      <c r="AY279" s="238" t="s">
        <v>131</v>
      </c>
    </row>
    <row r="280" s="14" customFormat="1">
      <c r="A280" s="14"/>
      <c r="B280" s="239"/>
      <c r="C280" s="240"/>
      <c r="D280" s="230" t="s">
        <v>141</v>
      </c>
      <c r="E280" s="241" t="s">
        <v>1</v>
      </c>
      <c r="F280" s="242" t="s">
        <v>377</v>
      </c>
      <c r="G280" s="240"/>
      <c r="H280" s="243">
        <v>32.450000000000003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9" t="s">
        <v>141</v>
      </c>
      <c r="AU280" s="249" t="s">
        <v>139</v>
      </c>
      <c r="AV280" s="14" t="s">
        <v>139</v>
      </c>
      <c r="AW280" s="14" t="s">
        <v>32</v>
      </c>
      <c r="AX280" s="14" t="s">
        <v>76</v>
      </c>
      <c r="AY280" s="249" t="s">
        <v>131</v>
      </c>
    </row>
    <row r="281" s="16" customFormat="1">
      <c r="A281" s="16"/>
      <c r="B281" s="271"/>
      <c r="C281" s="272"/>
      <c r="D281" s="230" t="s">
        <v>141</v>
      </c>
      <c r="E281" s="273" t="s">
        <v>1</v>
      </c>
      <c r="F281" s="274" t="s">
        <v>245</v>
      </c>
      <c r="G281" s="272"/>
      <c r="H281" s="275">
        <v>32.450000000000003</v>
      </c>
      <c r="I281" s="276"/>
      <c r="J281" s="272"/>
      <c r="K281" s="272"/>
      <c r="L281" s="277"/>
      <c r="M281" s="278"/>
      <c r="N281" s="279"/>
      <c r="O281" s="279"/>
      <c r="P281" s="279"/>
      <c r="Q281" s="279"/>
      <c r="R281" s="279"/>
      <c r="S281" s="279"/>
      <c r="T281" s="280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81" t="s">
        <v>141</v>
      </c>
      <c r="AU281" s="281" t="s">
        <v>139</v>
      </c>
      <c r="AV281" s="16" t="s">
        <v>152</v>
      </c>
      <c r="AW281" s="16" t="s">
        <v>32</v>
      </c>
      <c r="AX281" s="16" t="s">
        <v>76</v>
      </c>
      <c r="AY281" s="281" t="s">
        <v>131</v>
      </c>
    </row>
    <row r="282" s="13" customFormat="1">
      <c r="A282" s="13"/>
      <c r="B282" s="228"/>
      <c r="C282" s="229"/>
      <c r="D282" s="230" t="s">
        <v>141</v>
      </c>
      <c r="E282" s="231" t="s">
        <v>1</v>
      </c>
      <c r="F282" s="232" t="s">
        <v>378</v>
      </c>
      <c r="G282" s="229"/>
      <c r="H282" s="231" t="s">
        <v>1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8" t="s">
        <v>141</v>
      </c>
      <c r="AU282" s="238" t="s">
        <v>139</v>
      </c>
      <c r="AV282" s="13" t="s">
        <v>84</v>
      </c>
      <c r="AW282" s="13" t="s">
        <v>32</v>
      </c>
      <c r="AX282" s="13" t="s">
        <v>76</v>
      </c>
      <c r="AY282" s="238" t="s">
        <v>131</v>
      </c>
    </row>
    <row r="283" s="14" customFormat="1">
      <c r="A283" s="14"/>
      <c r="B283" s="239"/>
      <c r="C283" s="240"/>
      <c r="D283" s="230" t="s">
        <v>141</v>
      </c>
      <c r="E283" s="241" t="s">
        <v>1</v>
      </c>
      <c r="F283" s="242" t="s">
        <v>379</v>
      </c>
      <c r="G283" s="240"/>
      <c r="H283" s="243">
        <v>29.300000000000001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9" t="s">
        <v>141</v>
      </c>
      <c r="AU283" s="249" t="s">
        <v>139</v>
      </c>
      <c r="AV283" s="14" t="s">
        <v>139</v>
      </c>
      <c r="AW283" s="14" t="s">
        <v>32</v>
      </c>
      <c r="AX283" s="14" t="s">
        <v>76</v>
      </c>
      <c r="AY283" s="249" t="s">
        <v>131</v>
      </c>
    </row>
    <row r="284" s="16" customFormat="1">
      <c r="A284" s="16"/>
      <c r="B284" s="271"/>
      <c r="C284" s="272"/>
      <c r="D284" s="230" t="s">
        <v>141</v>
      </c>
      <c r="E284" s="273" t="s">
        <v>1</v>
      </c>
      <c r="F284" s="274" t="s">
        <v>245</v>
      </c>
      <c r="G284" s="272"/>
      <c r="H284" s="275">
        <v>29.300000000000001</v>
      </c>
      <c r="I284" s="276"/>
      <c r="J284" s="272"/>
      <c r="K284" s="272"/>
      <c r="L284" s="277"/>
      <c r="M284" s="278"/>
      <c r="N284" s="279"/>
      <c r="O284" s="279"/>
      <c r="P284" s="279"/>
      <c r="Q284" s="279"/>
      <c r="R284" s="279"/>
      <c r="S284" s="279"/>
      <c r="T284" s="280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81" t="s">
        <v>141</v>
      </c>
      <c r="AU284" s="281" t="s">
        <v>139</v>
      </c>
      <c r="AV284" s="16" t="s">
        <v>152</v>
      </c>
      <c r="AW284" s="16" t="s">
        <v>32</v>
      </c>
      <c r="AX284" s="16" t="s">
        <v>76</v>
      </c>
      <c r="AY284" s="281" t="s">
        <v>131</v>
      </c>
    </row>
    <row r="285" s="13" customFormat="1">
      <c r="A285" s="13"/>
      <c r="B285" s="228"/>
      <c r="C285" s="229"/>
      <c r="D285" s="230" t="s">
        <v>141</v>
      </c>
      <c r="E285" s="231" t="s">
        <v>1</v>
      </c>
      <c r="F285" s="232" t="s">
        <v>380</v>
      </c>
      <c r="G285" s="229"/>
      <c r="H285" s="231" t="s">
        <v>1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8" t="s">
        <v>141</v>
      </c>
      <c r="AU285" s="238" t="s">
        <v>139</v>
      </c>
      <c r="AV285" s="13" t="s">
        <v>84</v>
      </c>
      <c r="AW285" s="13" t="s">
        <v>32</v>
      </c>
      <c r="AX285" s="13" t="s">
        <v>76</v>
      </c>
      <c r="AY285" s="238" t="s">
        <v>131</v>
      </c>
    </row>
    <row r="286" s="14" customFormat="1">
      <c r="A286" s="14"/>
      <c r="B286" s="239"/>
      <c r="C286" s="240"/>
      <c r="D286" s="230" t="s">
        <v>141</v>
      </c>
      <c r="E286" s="241" t="s">
        <v>1</v>
      </c>
      <c r="F286" s="242" t="s">
        <v>371</v>
      </c>
      <c r="G286" s="240"/>
      <c r="H286" s="243">
        <v>19.699999999999999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9" t="s">
        <v>141</v>
      </c>
      <c r="AU286" s="249" t="s">
        <v>139</v>
      </c>
      <c r="AV286" s="14" t="s">
        <v>139</v>
      </c>
      <c r="AW286" s="14" t="s">
        <v>32</v>
      </c>
      <c r="AX286" s="14" t="s">
        <v>76</v>
      </c>
      <c r="AY286" s="249" t="s">
        <v>131</v>
      </c>
    </row>
    <row r="287" s="16" customFormat="1">
      <c r="A287" s="16"/>
      <c r="B287" s="271"/>
      <c r="C287" s="272"/>
      <c r="D287" s="230" t="s">
        <v>141</v>
      </c>
      <c r="E287" s="273" t="s">
        <v>1</v>
      </c>
      <c r="F287" s="274" t="s">
        <v>245</v>
      </c>
      <c r="G287" s="272"/>
      <c r="H287" s="275">
        <v>19.699999999999999</v>
      </c>
      <c r="I287" s="276"/>
      <c r="J287" s="272"/>
      <c r="K287" s="272"/>
      <c r="L287" s="277"/>
      <c r="M287" s="278"/>
      <c r="N287" s="279"/>
      <c r="O287" s="279"/>
      <c r="P287" s="279"/>
      <c r="Q287" s="279"/>
      <c r="R287" s="279"/>
      <c r="S287" s="279"/>
      <c r="T287" s="280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81" t="s">
        <v>141</v>
      </c>
      <c r="AU287" s="281" t="s">
        <v>139</v>
      </c>
      <c r="AV287" s="16" t="s">
        <v>152</v>
      </c>
      <c r="AW287" s="16" t="s">
        <v>32</v>
      </c>
      <c r="AX287" s="16" t="s">
        <v>76</v>
      </c>
      <c r="AY287" s="281" t="s">
        <v>131</v>
      </c>
    </row>
    <row r="288" s="15" customFormat="1">
      <c r="A288" s="15"/>
      <c r="B288" s="250"/>
      <c r="C288" s="251"/>
      <c r="D288" s="230" t="s">
        <v>141</v>
      </c>
      <c r="E288" s="252" t="s">
        <v>1</v>
      </c>
      <c r="F288" s="253" t="s">
        <v>144</v>
      </c>
      <c r="G288" s="251"/>
      <c r="H288" s="254">
        <v>270.80000000000001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0" t="s">
        <v>141</v>
      </c>
      <c r="AU288" s="260" t="s">
        <v>139</v>
      </c>
      <c r="AV288" s="15" t="s">
        <v>138</v>
      </c>
      <c r="AW288" s="15" t="s">
        <v>32</v>
      </c>
      <c r="AX288" s="15" t="s">
        <v>84</v>
      </c>
      <c r="AY288" s="260" t="s">
        <v>131</v>
      </c>
    </row>
    <row r="289" s="2" customFormat="1" ht="24.15" customHeight="1">
      <c r="A289" s="39"/>
      <c r="B289" s="40"/>
      <c r="C289" s="261" t="s">
        <v>381</v>
      </c>
      <c r="D289" s="261" t="s">
        <v>206</v>
      </c>
      <c r="E289" s="262" t="s">
        <v>382</v>
      </c>
      <c r="F289" s="263" t="s">
        <v>383</v>
      </c>
      <c r="G289" s="264" t="s">
        <v>303</v>
      </c>
      <c r="H289" s="265">
        <v>92.715000000000003</v>
      </c>
      <c r="I289" s="266"/>
      <c r="J289" s="267">
        <f>ROUND(I289*H289,2)</f>
        <v>0</v>
      </c>
      <c r="K289" s="263" t="s">
        <v>137</v>
      </c>
      <c r="L289" s="268"/>
      <c r="M289" s="269" t="s">
        <v>1</v>
      </c>
      <c r="N289" s="270" t="s">
        <v>42</v>
      </c>
      <c r="O289" s="92"/>
      <c r="P289" s="224">
        <f>O289*H289</f>
        <v>0</v>
      </c>
      <c r="Q289" s="224">
        <v>0.00011</v>
      </c>
      <c r="R289" s="224">
        <f>Q289*H289</f>
        <v>0.01019865</v>
      </c>
      <c r="S289" s="224">
        <v>0</v>
      </c>
      <c r="T289" s="22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6" t="s">
        <v>174</v>
      </c>
      <c r="AT289" s="226" t="s">
        <v>206</v>
      </c>
      <c r="AU289" s="226" t="s">
        <v>139</v>
      </c>
      <c r="AY289" s="18" t="s">
        <v>131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8" t="s">
        <v>139</v>
      </c>
      <c r="BK289" s="227">
        <f>ROUND(I289*H289,2)</f>
        <v>0</v>
      </c>
      <c r="BL289" s="18" t="s">
        <v>138</v>
      </c>
      <c r="BM289" s="226" t="s">
        <v>384</v>
      </c>
    </row>
    <row r="290" s="14" customFormat="1">
      <c r="A290" s="14"/>
      <c r="B290" s="239"/>
      <c r="C290" s="240"/>
      <c r="D290" s="230" t="s">
        <v>141</v>
      </c>
      <c r="E290" s="240"/>
      <c r="F290" s="242" t="s">
        <v>385</v>
      </c>
      <c r="G290" s="240"/>
      <c r="H290" s="243">
        <v>92.715000000000003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141</v>
      </c>
      <c r="AU290" s="249" t="s">
        <v>139</v>
      </c>
      <c r="AV290" s="14" t="s">
        <v>139</v>
      </c>
      <c r="AW290" s="14" t="s">
        <v>4</v>
      </c>
      <c r="AX290" s="14" t="s">
        <v>84</v>
      </c>
      <c r="AY290" s="249" t="s">
        <v>131</v>
      </c>
    </row>
    <row r="291" s="2" customFormat="1" ht="24.15" customHeight="1">
      <c r="A291" s="39"/>
      <c r="B291" s="40"/>
      <c r="C291" s="261" t="s">
        <v>386</v>
      </c>
      <c r="D291" s="261" t="s">
        <v>206</v>
      </c>
      <c r="E291" s="262" t="s">
        <v>387</v>
      </c>
      <c r="F291" s="263" t="s">
        <v>388</v>
      </c>
      <c r="G291" s="264" t="s">
        <v>303</v>
      </c>
      <c r="H291" s="265">
        <v>20.684999999999999</v>
      </c>
      <c r="I291" s="266"/>
      <c r="J291" s="267">
        <f>ROUND(I291*H291,2)</f>
        <v>0</v>
      </c>
      <c r="K291" s="263" t="s">
        <v>137</v>
      </c>
      <c r="L291" s="268"/>
      <c r="M291" s="269" t="s">
        <v>1</v>
      </c>
      <c r="N291" s="270" t="s">
        <v>42</v>
      </c>
      <c r="O291" s="92"/>
      <c r="P291" s="224">
        <f>O291*H291</f>
        <v>0</v>
      </c>
      <c r="Q291" s="224">
        <v>0.00050000000000000001</v>
      </c>
      <c r="R291" s="224">
        <f>Q291*H291</f>
        <v>0.010342499999999999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174</v>
      </c>
      <c r="AT291" s="226" t="s">
        <v>206</v>
      </c>
      <c r="AU291" s="226" t="s">
        <v>139</v>
      </c>
      <c r="AY291" s="18" t="s">
        <v>131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139</v>
      </c>
      <c r="BK291" s="227">
        <f>ROUND(I291*H291,2)</f>
        <v>0</v>
      </c>
      <c r="BL291" s="18" t="s">
        <v>138</v>
      </c>
      <c r="BM291" s="226" t="s">
        <v>389</v>
      </c>
    </row>
    <row r="292" s="14" customFormat="1">
      <c r="A292" s="14"/>
      <c r="B292" s="239"/>
      <c r="C292" s="240"/>
      <c r="D292" s="230" t="s">
        <v>141</v>
      </c>
      <c r="E292" s="240"/>
      <c r="F292" s="242" t="s">
        <v>390</v>
      </c>
      <c r="G292" s="240"/>
      <c r="H292" s="243">
        <v>20.684999999999999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9" t="s">
        <v>141</v>
      </c>
      <c r="AU292" s="249" t="s">
        <v>139</v>
      </c>
      <c r="AV292" s="14" t="s">
        <v>139</v>
      </c>
      <c r="AW292" s="14" t="s">
        <v>4</v>
      </c>
      <c r="AX292" s="14" t="s">
        <v>84</v>
      </c>
      <c r="AY292" s="249" t="s">
        <v>131</v>
      </c>
    </row>
    <row r="293" s="2" customFormat="1" ht="24.15" customHeight="1">
      <c r="A293" s="39"/>
      <c r="B293" s="40"/>
      <c r="C293" s="261" t="s">
        <v>391</v>
      </c>
      <c r="D293" s="261" t="s">
        <v>206</v>
      </c>
      <c r="E293" s="262" t="s">
        <v>392</v>
      </c>
      <c r="F293" s="263" t="s">
        <v>393</v>
      </c>
      <c r="G293" s="264" t="s">
        <v>303</v>
      </c>
      <c r="H293" s="265">
        <v>106.10299999999999</v>
      </c>
      <c r="I293" s="266"/>
      <c r="J293" s="267">
        <f>ROUND(I293*H293,2)</f>
        <v>0</v>
      </c>
      <c r="K293" s="263" t="s">
        <v>137</v>
      </c>
      <c r="L293" s="268"/>
      <c r="M293" s="269" t="s">
        <v>1</v>
      </c>
      <c r="N293" s="270" t="s">
        <v>42</v>
      </c>
      <c r="O293" s="92"/>
      <c r="P293" s="224">
        <f>O293*H293</f>
        <v>0</v>
      </c>
      <c r="Q293" s="224">
        <v>4.0000000000000003E-05</v>
      </c>
      <c r="R293" s="224">
        <f>Q293*H293</f>
        <v>0.0042441200000000005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174</v>
      </c>
      <c r="AT293" s="226" t="s">
        <v>206</v>
      </c>
      <c r="AU293" s="226" t="s">
        <v>139</v>
      </c>
      <c r="AY293" s="18" t="s">
        <v>131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139</v>
      </c>
      <c r="BK293" s="227">
        <f>ROUND(I293*H293,2)</f>
        <v>0</v>
      </c>
      <c r="BL293" s="18" t="s">
        <v>138</v>
      </c>
      <c r="BM293" s="226" t="s">
        <v>394</v>
      </c>
    </row>
    <row r="294" s="14" customFormat="1">
      <c r="A294" s="14"/>
      <c r="B294" s="239"/>
      <c r="C294" s="240"/>
      <c r="D294" s="230" t="s">
        <v>141</v>
      </c>
      <c r="E294" s="240"/>
      <c r="F294" s="242" t="s">
        <v>395</v>
      </c>
      <c r="G294" s="240"/>
      <c r="H294" s="243">
        <v>106.10299999999999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9" t="s">
        <v>141</v>
      </c>
      <c r="AU294" s="249" t="s">
        <v>139</v>
      </c>
      <c r="AV294" s="14" t="s">
        <v>139</v>
      </c>
      <c r="AW294" s="14" t="s">
        <v>4</v>
      </c>
      <c r="AX294" s="14" t="s">
        <v>84</v>
      </c>
      <c r="AY294" s="249" t="s">
        <v>131</v>
      </c>
    </row>
    <row r="295" s="2" customFormat="1" ht="24.15" customHeight="1">
      <c r="A295" s="39"/>
      <c r="B295" s="40"/>
      <c r="C295" s="261" t="s">
        <v>396</v>
      </c>
      <c r="D295" s="261" t="s">
        <v>206</v>
      </c>
      <c r="E295" s="262" t="s">
        <v>397</v>
      </c>
      <c r="F295" s="263" t="s">
        <v>398</v>
      </c>
      <c r="G295" s="264" t="s">
        <v>303</v>
      </c>
      <c r="H295" s="265">
        <v>34.073</v>
      </c>
      <c r="I295" s="266"/>
      <c r="J295" s="267">
        <f>ROUND(I295*H295,2)</f>
        <v>0</v>
      </c>
      <c r="K295" s="263" t="s">
        <v>137</v>
      </c>
      <c r="L295" s="268"/>
      <c r="M295" s="269" t="s">
        <v>1</v>
      </c>
      <c r="N295" s="270" t="s">
        <v>42</v>
      </c>
      <c r="O295" s="92"/>
      <c r="P295" s="224">
        <f>O295*H295</f>
        <v>0</v>
      </c>
      <c r="Q295" s="224">
        <v>0.00029999999999999997</v>
      </c>
      <c r="R295" s="224">
        <f>Q295*H295</f>
        <v>0.010221899999999999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174</v>
      </c>
      <c r="AT295" s="226" t="s">
        <v>206</v>
      </c>
      <c r="AU295" s="226" t="s">
        <v>139</v>
      </c>
      <c r="AY295" s="18" t="s">
        <v>131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139</v>
      </c>
      <c r="BK295" s="227">
        <f>ROUND(I295*H295,2)</f>
        <v>0</v>
      </c>
      <c r="BL295" s="18" t="s">
        <v>138</v>
      </c>
      <c r="BM295" s="226" t="s">
        <v>399</v>
      </c>
    </row>
    <row r="296" s="14" customFormat="1">
      <c r="A296" s="14"/>
      <c r="B296" s="239"/>
      <c r="C296" s="240"/>
      <c r="D296" s="230" t="s">
        <v>141</v>
      </c>
      <c r="E296" s="240"/>
      <c r="F296" s="242" t="s">
        <v>400</v>
      </c>
      <c r="G296" s="240"/>
      <c r="H296" s="243">
        <v>34.073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9" t="s">
        <v>141</v>
      </c>
      <c r="AU296" s="249" t="s">
        <v>139</v>
      </c>
      <c r="AV296" s="14" t="s">
        <v>139</v>
      </c>
      <c r="AW296" s="14" t="s">
        <v>4</v>
      </c>
      <c r="AX296" s="14" t="s">
        <v>84</v>
      </c>
      <c r="AY296" s="249" t="s">
        <v>131</v>
      </c>
    </row>
    <row r="297" s="2" customFormat="1" ht="24.15" customHeight="1">
      <c r="A297" s="39"/>
      <c r="B297" s="40"/>
      <c r="C297" s="261" t="s">
        <v>401</v>
      </c>
      <c r="D297" s="261" t="s">
        <v>206</v>
      </c>
      <c r="E297" s="262" t="s">
        <v>402</v>
      </c>
      <c r="F297" s="263" t="s">
        <v>403</v>
      </c>
      <c r="G297" s="264" t="s">
        <v>303</v>
      </c>
      <c r="H297" s="265">
        <v>30.765000000000001</v>
      </c>
      <c r="I297" s="266"/>
      <c r="J297" s="267">
        <f>ROUND(I297*H297,2)</f>
        <v>0</v>
      </c>
      <c r="K297" s="263" t="s">
        <v>137</v>
      </c>
      <c r="L297" s="268"/>
      <c r="M297" s="269" t="s">
        <v>1</v>
      </c>
      <c r="N297" s="270" t="s">
        <v>42</v>
      </c>
      <c r="O297" s="92"/>
      <c r="P297" s="224">
        <f>O297*H297</f>
        <v>0</v>
      </c>
      <c r="Q297" s="224">
        <v>0.00020000000000000001</v>
      </c>
      <c r="R297" s="224">
        <f>Q297*H297</f>
        <v>0.0061530000000000005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174</v>
      </c>
      <c r="AT297" s="226" t="s">
        <v>206</v>
      </c>
      <c r="AU297" s="226" t="s">
        <v>139</v>
      </c>
      <c r="AY297" s="18" t="s">
        <v>131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139</v>
      </c>
      <c r="BK297" s="227">
        <f>ROUND(I297*H297,2)</f>
        <v>0</v>
      </c>
      <c r="BL297" s="18" t="s">
        <v>138</v>
      </c>
      <c r="BM297" s="226" t="s">
        <v>404</v>
      </c>
    </row>
    <row r="298" s="14" customFormat="1">
      <c r="A298" s="14"/>
      <c r="B298" s="239"/>
      <c r="C298" s="240"/>
      <c r="D298" s="230" t="s">
        <v>141</v>
      </c>
      <c r="E298" s="240"/>
      <c r="F298" s="242" t="s">
        <v>405</v>
      </c>
      <c r="G298" s="240"/>
      <c r="H298" s="243">
        <v>30.765000000000001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9" t="s">
        <v>141</v>
      </c>
      <c r="AU298" s="249" t="s">
        <v>139</v>
      </c>
      <c r="AV298" s="14" t="s">
        <v>139</v>
      </c>
      <c r="AW298" s="14" t="s">
        <v>4</v>
      </c>
      <c r="AX298" s="14" t="s">
        <v>84</v>
      </c>
      <c r="AY298" s="249" t="s">
        <v>131</v>
      </c>
    </row>
    <row r="299" s="2" customFormat="1" ht="37.8" customHeight="1">
      <c r="A299" s="39"/>
      <c r="B299" s="40"/>
      <c r="C299" s="215" t="s">
        <v>406</v>
      </c>
      <c r="D299" s="215" t="s">
        <v>133</v>
      </c>
      <c r="E299" s="216" t="s">
        <v>407</v>
      </c>
      <c r="F299" s="217" t="s">
        <v>408</v>
      </c>
      <c r="G299" s="218" t="s">
        <v>188</v>
      </c>
      <c r="H299" s="219">
        <v>14.42</v>
      </c>
      <c r="I299" s="220"/>
      <c r="J299" s="221">
        <f>ROUND(I299*H299,2)</f>
        <v>0</v>
      </c>
      <c r="K299" s="217" t="s">
        <v>137</v>
      </c>
      <c r="L299" s="45"/>
      <c r="M299" s="222" t="s">
        <v>1</v>
      </c>
      <c r="N299" s="223" t="s">
        <v>42</v>
      </c>
      <c r="O299" s="92"/>
      <c r="P299" s="224">
        <f>O299*H299</f>
        <v>0</v>
      </c>
      <c r="Q299" s="224">
        <v>0.0057000000000000002</v>
      </c>
      <c r="R299" s="224">
        <f>Q299*H299</f>
        <v>0.082194000000000003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138</v>
      </c>
      <c r="AT299" s="226" t="s">
        <v>133</v>
      </c>
      <c r="AU299" s="226" t="s">
        <v>139</v>
      </c>
      <c r="AY299" s="18" t="s">
        <v>131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139</v>
      </c>
      <c r="BK299" s="227">
        <f>ROUND(I299*H299,2)</f>
        <v>0</v>
      </c>
      <c r="BL299" s="18" t="s">
        <v>138</v>
      </c>
      <c r="BM299" s="226" t="s">
        <v>409</v>
      </c>
    </row>
    <row r="300" s="2" customFormat="1" ht="37.8" customHeight="1">
      <c r="A300" s="39"/>
      <c r="B300" s="40"/>
      <c r="C300" s="215" t="s">
        <v>410</v>
      </c>
      <c r="D300" s="215" t="s">
        <v>133</v>
      </c>
      <c r="E300" s="216" t="s">
        <v>411</v>
      </c>
      <c r="F300" s="217" t="s">
        <v>412</v>
      </c>
      <c r="G300" s="218" t="s">
        <v>188</v>
      </c>
      <c r="H300" s="219">
        <v>318.33199999999999</v>
      </c>
      <c r="I300" s="220"/>
      <c r="J300" s="221">
        <f>ROUND(I300*H300,2)</f>
        <v>0</v>
      </c>
      <c r="K300" s="217" t="s">
        <v>137</v>
      </c>
      <c r="L300" s="45"/>
      <c r="M300" s="222" t="s">
        <v>1</v>
      </c>
      <c r="N300" s="223" t="s">
        <v>42</v>
      </c>
      <c r="O300" s="92"/>
      <c r="P300" s="224">
        <f>O300*H300</f>
        <v>0</v>
      </c>
      <c r="Q300" s="224">
        <v>0.0027499999999999998</v>
      </c>
      <c r="R300" s="224">
        <f>Q300*H300</f>
        <v>0.87541299999999989</v>
      </c>
      <c r="S300" s="224">
        <v>0</v>
      </c>
      <c r="T300" s="22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6" t="s">
        <v>138</v>
      </c>
      <c r="AT300" s="226" t="s">
        <v>133</v>
      </c>
      <c r="AU300" s="226" t="s">
        <v>139</v>
      </c>
      <c r="AY300" s="18" t="s">
        <v>131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8" t="s">
        <v>139</v>
      </c>
      <c r="BK300" s="227">
        <f>ROUND(I300*H300,2)</f>
        <v>0</v>
      </c>
      <c r="BL300" s="18" t="s">
        <v>138</v>
      </c>
      <c r="BM300" s="226" t="s">
        <v>413</v>
      </c>
    </row>
    <row r="301" s="2" customFormat="1" ht="24.15" customHeight="1">
      <c r="A301" s="39"/>
      <c r="B301" s="40"/>
      <c r="C301" s="215" t="s">
        <v>414</v>
      </c>
      <c r="D301" s="215" t="s">
        <v>133</v>
      </c>
      <c r="E301" s="216" t="s">
        <v>415</v>
      </c>
      <c r="F301" s="217" t="s">
        <v>416</v>
      </c>
      <c r="G301" s="218" t="s">
        <v>303</v>
      </c>
      <c r="H301" s="219">
        <v>41.700000000000003</v>
      </c>
      <c r="I301" s="220"/>
      <c r="J301" s="221">
        <f>ROUND(I301*H301,2)</f>
        <v>0</v>
      </c>
      <c r="K301" s="217" t="s">
        <v>137</v>
      </c>
      <c r="L301" s="45"/>
      <c r="M301" s="222" t="s">
        <v>1</v>
      </c>
      <c r="N301" s="223" t="s">
        <v>42</v>
      </c>
      <c r="O301" s="92"/>
      <c r="P301" s="224">
        <f>O301*H301</f>
        <v>0</v>
      </c>
      <c r="Q301" s="224">
        <v>0.00093000000000000005</v>
      </c>
      <c r="R301" s="224">
        <f>Q301*H301</f>
        <v>0.038781000000000003</v>
      </c>
      <c r="S301" s="224">
        <v>0</v>
      </c>
      <c r="T301" s="22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6" t="s">
        <v>138</v>
      </c>
      <c r="AT301" s="226" t="s">
        <v>133</v>
      </c>
      <c r="AU301" s="226" t="s">
        <v>139</v>
      </c>
      <c r="AY301" s="18" t="s">
        <v>131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8" t="s">
        <v>139</v>
      </c>
      <c r="BK301" s="227">
        <f>ROUND(I301*H301,2)</f>
        <v>0</v>
      </c>
      <c r="BL301" s="18" t="s">
        <v>138</v>
      </c>
      <c r="BM301" s="226" t="s">
        <v>417</v>
      </c>
    </row>
    <row r="302" s="14" customFormat="1">
      <c r="A302" s="14"/>
      <c r="B302" s="239"/>
      <c r="C302" s="240"/>
      <c r="D302" s="230" t="s">
        <v>141</v>
      </c>
      <c r="E302" s="241" t="s">
        <v>1</v>
      </c>
      <c r="F302" s="242" t="s">
        <v>418</v>
      </c>
      <c r="G302" s="240"/>
      <c r="H302" s="243">
        <v>2.1000000000000001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9" t="s">
        <v>141</v>
      </c>
      <c r="AU302" s="249" t="s">
        <v>139</v>
      </c>
      <c r="AV302" s="14" t="s">
        <v>139</v>
      </c>
      <c r="AW302" s="14" t="s">
        <v>32</v>
      </c>
      <c r="AX302" s="14" t="s">
        <v>76</v>
      </c>
      <c r="AY302" s="249" t="s">
        <v>131</v>
      </c>
    </row>
    <row r="303" s="14" customFormat="1">
      <c r="A303" s="14"/>
      <c r="B303" s="239"/>
      <c r="C303" s="240"/>
      <c r="D303" s="230" t="s">
        <v>141</v>
      </c>
      <c r="E303" s="241" t="s">
        <v>1</v>
      </c>
      <c r="F303" s="242" t="s">
        <v>419</v>
      </c>
      <c r="G303" s="240"/>
      <c r="H303" s="243">
        <v>29.199999999999999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9" t="s">
        <v>141</v>
      </c>
      <c r="AU303" s="249" t="s">
        <v>139</v>
      </c>
      <c r="AV303" s="14" t="s">
        <v>139</v>
      </c>
      <c r="AW303" s="14" t="s">
        <v>32</v>
      </c>
      <c r="AX303" s="14" t="s">
        <v>76</v>
      </c>
      <c r="AY303" s="249" t="s">
        <v>131</v>
      </c>
    </row>
    <row r="304" s="14" customFormat="1">
      <c r="A304" s="14"/>
      <c r="B304" s="239"/>
      <c r="C304" s="240"/>
      <c r="D304" s="230" t="s">
        <v>141</v>
      </c>
      <c r="E304" s="241" t="s">
        <v>1</v>
      </c>
      <c r="F304" s="242" t="s">
        <v>420</v>
      </c>
      <c r="G304" s="240"/>
      <c r="H304" s="243">
        <v>10.4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9" t="s">
        <v>141</v>
      </c>
      <c r="AU304" s="249" t="s">
        <v>139</v>
      </c>
      <c r="AV304" s="14" t="s">
        <v>139</v>
      </c>
      <c r="AW304" s="14" t="s">
        <v>32</v>
      </c>
      <c r="AX304" s="14" t="s">
        <v>76</v>
      </c>
      <c r="AY304" s="249" t="s">
        <v>131</v>
      </c>
    </row>
    <row r="305" s="15" customFormat="1">
      <c r="A305" s="15"/>
      <c r="B305" s="250"/>
      <c r="C305" s="251"/>
      <c r="D305" s="230" t="s">
        <v>141</v>
      </c>
      <c r="E305" s="252" t="s">
        <v>1</v>
      </c>
      <c r="F305" s="253" t="s">
        <v>144</v>
      </c>
      <c r="G305" s="251"/>
      <c r="H305" s="254">
        <v>41.700000000000003</v>
      </c>
      <c r="I305" s="255"/>
      <c r="J305" s="251"/>
      <c r="K305" s="251"/>
      <c r="L305" s="256"/>
      <c r="M305" s="257"/>
      <c r="N305" s="258"/>
      <c r="O305" s="258"/>
      <c r="P305" s="258"/>
      <c r="Q305" s="258"/>
      <c r="R305" s="258"/>
      <c r="S305" s="258"/>
      <c r="T305" s="259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0" t="s">
        <v>141</v>
      </c>
      <c r="AU305" s="260" t="s">
        <v>139</v>
      </c>
      <c r="AV305" s="15" t="s">
        <v>138</v>
      </c>
      <c r="AW305" s="15" t="s">
        <v>32</v>
      </c>
      <c r="AX305" s="15" t="s">
        <v>84</v>
      </c>
      <c r="AY305" s="260" t="s">
        <v>131</v>
      </c>
    </row>
    <row r="306" s="2" customFormat="1" ht="37.8" customHeight="1">
      <c r="A306" s="39"/>
      <c r="B306" s="40"/>
      <c r="C306" s="215" t="s">
        <v>421</v>
      </c>
      <c r="D306" s="215" t="s">
        <v>133</v>
      </c>
      <c r="E306" s="216" t="s">
        <v>422</v>
      </c>
      <c r="F306" s="217" t="s">
        <v>423</v>
      </c>
      <c r="G306" s="218" t="s">
        <v>188</v>
      </c>
      <c r="H306" s="219">
        <v>107.122</v>
      </c>
      <c r="I306" s="220"/>
      <c r="J306" s="221">
        <f>ROUND(I306*H306,2)</f>
        <v>0</v>
      </c>
      <c r="K306" s="217" t="s">
        <v>137</v>
      </c>
      <c r="L306" s="45"/>
      <c r="M306" s="222" t="s">
        <v>1</v>
      </c>
      <c r="N306" s="223" t="s">
        <v>42</v>
      </c>
      <c r="O306" s="92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6" t="s">
        <v>138</v>
      </c>
      <c r="AT306" s="226" t="s">
        <v>133</v>
      </c>
      <c r="AU306" s="226" t="s">
        <v>139</v>
      </c>
      <c r="AY306" s="18" t="s">
        <v>131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8" t="s">
        <v>139</v>
      </c>
      <c r="BK306" s="227">
        <f>ROUND(I306*H306,2)</f>
        <v>0</v>
      </c>
      <c r="BL306" s="18" t="s">
        <v>138</v>
      </c>
      <c r="BM306" s="226" t="s">
        <v>424</v>
      </c>
    </row>
    <row r="307" s="13" customFormat="1">
      <c r="A307" s="13"/>
      <c r="B307" s="228"/>
      <c r="C307" s="229"/>
      <c r="D307" s="230" t="s">
        <v>141</v>
      </c>
      <c r="E307" s="231" t="s">
        <v>1</v>
      </c>
      <c r="F307" s="232" t="s">
        <v>425</v>
      </c>
      <c r="G307" s="229"/>
      <c r="H307" s="231" t="s">
        <v>1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8" t="s">
        <v>141</v>
      </c>
      <c r="AU307" s="238" t="s">
        <v>139</v>
      </c>
      <c r="AV307" s="13" t="s">
        <v>84</v>
      </c>
      <c r="AW307" s="13" t="s">
        <v>32</v>
      </c>
      <c r="AX307" s="13" t="s">
        <v>76</v>
      </c>
      <c r="AY307" s="238" t="s">
        <v>131</v>
      </c>
    </row>
    <row r="308" s="14" customFormat="1">
      <c r="A308" s="14"/>
      <c r="B308" s="239"/>
      <c r="C308" s="240"/>
      <c r="D308" s="230" t="s">
        <v>141</v>
      </c>
      <c r="E308" s="241" t="s">
        <v>1</v>
      </c>
      <c r="F308" s="242" t="s">
        <v>426</v>
      </c>
      <c r="G308" s="240"/>
      <c r="H308" s="243">
        <v>6.915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9" t="s">
        <v>141</v>
      </c>
      <c r="AU308" s="249" t="s">
        <v>139</v>
      </c>
      <c r="AV308" s="14" t="s">
        <v>139</v>
      </c>
      <c r="AW308" s="14" t="s">
        <v>32</v>
      </c>
      <c r="AX308" s="14" t="s">
        <v>76</v>
      </c>
      <c r="AY308" s="249" t="s">
        <v>131</v>
      </c>
    </row>
    <row r="309" s="14" customFormat="1">
      <c r="A309" s="14"/>
      <c r="B309" s="239"/>
      <c r="C309" s="240"/>
      <c r="D309" s="230" t="s">
        <v>141</v>
      </c>
      <c r="E309" s="241" t="s">
        <v>1</v>
      </c>
      <c r="F309" s="242" t="s">
        <v>427</v>
      </c>
      <c r="G309" s="240"/>
      <c r="H309" s="243">
        <v>42.594999999999999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9" t="s">
        <v>141</v>
      </c>
      <c r="AU309" s="249" t="s">
        <v>139</v>
      </c>
      <c r="AV309" s="14" t="s">
        <v>139</v>
      </c>
      <c r="AW309" s="14" t="s">
        <v>32</v>
      </c>
      <c r="AX309" s="14" t="s">
        <v>76</v>
      </c>
      <c r="AY309" s="249" t="s">
        <v>131</v>
      </c>
    </row>
    <row r="310" s="14" customFormat="1">
      <c r="A310" s="14"/>
      <c r="B310" s="239"/>
      <c r="C310" s="240"/>
      <c r="D310" s="230" t="s">
        <v>141</v>
      </c>
      <c r="E310" s="241" t="s">
        <v>1</v>
      </c>
      <c r="F310" s="242" t="s">
        <v>428</v>
      </c>
      <c r="G310" s="240"/>
      <c r="H310" s="243">
        <v>32.612000000000002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9" t="s">
        <v>141</v>
      </c>
      <c r="AU310" s="249" t="s">
        <v>139</v>
      </c>
      <c r="AV310" s="14" t="s">
        <v>139</v>
      </c>
      <c r="AW310" s="14" t="s">
        <v>32</v>
      </c>
      <c r="AX310" s="14" t="s">
        <v>76</v>
      </c>
      <c r="AY310" s="249" t="s">
        <v>131</v>
      </c>
    </row>
    <row r="311" s="13" customFormat="1">
      <c r="A311" s="13"/>
      <c r="B311" s="228"/>
      <c r="C311" s="229"/>
      <c r="D311" s="230" t="s">
        <v>141</v>
      </c>
      <c r="E311" s="231" t="s">
        <v>1</v>
      </c>
      <c r="F311" s="232" t="s">
        <v>429</v>
      </c>
      <c r="G311" s="229"/>
      <c r="H311" s="231" t="s">
        <v>1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8" t="s">
        <v>141</v>
      </c>
      <c r="AU311" s="238" t="s">
        <v>139</v>
      </c>
      <c r="AV311" s="13" t="s">
        <v>84</v>
      </c>
      <c r="AW311" s="13" t="s">
        <v>32</v>
      </c>
      <c r="AX311" s="13" t="s">
        <v>76</v>
      </c>
      <c r="AY311" s="238" t="s">
        <v>131</v>
      </c>
    </row>
    <row r="312" s="14" customFormat="1">
      <c r="A312" s="14"/>
      <c r="B312" s="239"/>
      <c r="C312" s="240"/>
      <c r="D312" s="230" t="s">
        <v>141</v>
      </c>
      <c r="E312" s="241" t="s">
        <v>1</v>
      </c>
      <c r="F312" s="242" t="s">
        <v>430</v>
      </c>
      <c r="G312" s="240"/>
      <c r="H312" s="243">
        <v>25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9" t="s">
        <v>141</v>
      </c>
      <c r="AU312" s="249" t="s">
        <v>139</v>
      </c>
      <c r="AV312" s="14" t="s">
        <v>139</v>
      </c>
      <c r="AW312" s="14" t="s">
        <v>32</v>
      </c>
      <c r="AX312" s="14" t="s">
        <v>76</v>
      </c>
      <c r="AY312" s="249" t="s">
        <v>131</v>
      </c>
    </row>
    <row r="313" s="15" customFormat="1">
      <c r="A313" s="15"/>
      <c r="B313" s="250"/>
      <c r="C313" s="251"/>
      <c r="D313" s="230" t="s">
        <v>141</v>
      </c>
      <c r="E313" s="252" t="s">
        <v>1</v>
      </c>
      <c r="F313" s="253" t="s">
        <v>144</v>
      </c>
      <c r="G313" s="251"/>
      <c r="H313" s="254">
        <v>107.122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0" t="s">
        <v>141</v>
      </c>
      <c r="AU313" s="260" t="s">
        <v>139</v>
      </c>
      <c r="AV313" s="15" t="s">
        <v>138</v>
      </c>
      <c r="AW313" s="15" t="s">
        <v>32</v>
      </c>
      <c r="AX313" s="15" t="s">
        <v>84</v>
      </c>
      <c r="AY313" s="260" t="s">
        <v>131</v>
      </c>
    </row>
    <row r="314" s="2" customFormat="1" ht="24.15" customHeight="1">
      <c r="A314" s="39"/>
      <c r="B314" s="40"/>
      <c r="C314" s="215" t="s">
        <v>431</v>
      </c>
      <c r="D314" s="215" t="s">
        <v>133</v>
      </c>
      <c r="E314" s="216" t="s">
        <v>432</v>
      </c>
      <c r="F314" s="217" t="s">
        <v>433</v>
      </c>
      <c r="G314" s="218" t="s">
        <v>188</v>
      </c>
      <c r="H314" s="219">
        <v>333.60500000000002</v>
      </c>
      <c r="I314" s="220"/>
      <c r="J314" s="221">
        <f>ROUND(I314*H314,2)</f>
        <v>0</v>
      </c>
      <c r="K314" s="217" t="s">
        <v>137</v>
      </c>
      <c r="L314" s="45"/>
      <c r="M314" s="222" t="s">
        <v>1</v>
      </c>
      <c r="N314" s="223" t="s">
        <v>42</v>
      </c>
      <c r="O314" s="92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215</v>
      </c>
      <c r="AT314" s="226" t="s">
        <v>133</v>
      </c>
      <c r="AU314" s="226" t="s">
        <v>139</v>
      </c>
      <c r="AY314" s="18" t="s">
        <v>131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139</v>
      </c>
      <c r="BK314" s="227">
        <f>ROUND(I314*H314,2)</f>
        <v>0</v>
      </c>
      <c r="BL314" s="18" t="s">
        <v>215</v>
      </c>
      <c r="BM314" s="226" t="s">
        <v>434</v>
      </c>
    </row>
    <row r="315" s="14" customFormat="1">
      <c r="A315" s="14"/>
      <c r="B315" s="239"/>
      <c r="C315" s="240"/>
      <c r="D315" s="230" t="s">
        <v>141</v>
      </c>
      <c r="E315" s="241" t="s">
        <v>1</v>
      </c>
      <c r="F315" s="242" t="s">
        <v>435</v>
      </c>
      <c r="G315" s="240"/>
      <c r="H315" s="243">
        <v>333.60500000000002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9" t="s">
        <v>141</v>
      </c>
      <c r="AU315" s="249" t="s">
        <v>139</v>
      </c>
      <c r="AV315" s="14" t="s">
        <v>139</v>
      </c>
      <c r="AW315" s="14" t="s">
        <v>32</v>
      </c>
      <c r="AX315" s="14" t="s">
        <v>76</v>
      </c>
      <c r="AY315" s="249" t="s">
        <v>131</v>
      </c>
    </row>
    <row r="316" s="15" customFormat="1">
      <c r="A316" s="15"/>
      <c r="B316" s="250"/>
      <c r="C316" s="251"/>
      <c r="D316" s="230" t="s">
        <v>141</v>
      </c>
      <c r="E316" s="252" t="s">
        <v>1</v>
      </c>
      <c r="F316" s="253" t="s">
        <v>144</v>
      </c>
      <c r="G316" s="251"/>
      <c r="H316" s="254">
        <v>333.60500000000002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0" t="s">
        <v>141</v>
      </c>
      <c r="AU316" s="260" t="s">
        <v>139</v>
      </c>
      <c r="AV316" s="15" t="s">
        <v>138</v>
      </c>
      <c r="AW316" s="15" t="s">
        <v>32</v>
      </c>
      <c r="AX316" s="15" t="s">
        <v>84</v>
      </c>
      <c r="AY316" s="260" t="s">
        <v>131</v>
      </c>
    </row>
    <row r="317" s="2" customFormat="1" ht="37.8" customHeight="1">
      <c r="A317" s="39"/>
      <c r="B317" s="40"/>
      <c r="C317" s="215" t="s">
        <v>436</v>
      </c>
      <c r="D317" s="215" t="s">
        <v>133</v>
      </c>
      <c r="E317" s="216" t="s">
        <v>437</v>
      </c>
      <c r="F317" s="217" t="s">
        <v>438</v>
      </c>
      <c r="G317" s="218" t="s">
        <v>136</v>
      </c>
      <c r="H317" s="219">
        <v>4.7789999999999999</v>
      </c>
      <c r="I317" s="220"/>
      <c r="J317" s="221">
        <f>ROUND(I317*H317,2)</f>
        <v>0</v>
      </c>
      <c r="K317" s="217" t="s">
        <v>137</v>
      </c>
      <c r="L317" s="45"/>
      <c r="M317" s="222" t="s">
        <v>1</v>
      </c>
      <c r="N317" s="223" t="s">
        <v>42</v>
      </c>
      <c r="O317" s="92"/>
      <c r="P317" s="224">
        <f>O317*H317</f>
        <v>0</v>
      </c>
      <c r="Q317" s="224">
        <v>1.837</v>
      </c>
      <c r="R317" s="224">
        <f>Q317*H317</f>
        <v>8.7790230000000005</v>
      </c>
      <c r="S317" s="224">
        <v>0</v>
      </c>
      <c r="T317" s="22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138</v>
      </c>
      <c r="AT317" s="226" t="s">
        <v>133</v>
      </c>
      <c r="AU317" s="226" t="s">
        <v>139</v>
      </c>
      <c r="AY317" s="18" t="s">
        <v>131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139</v>
      </c>
      <c r="BK317" s="227">
        <f>ROUND(I317*H317,2)</f>
        <v>0</v>
      </c>
      <c r="BL317" s="18" t="s">
        <v>138</v>
      </c>
      <c r="BM317" s="226" t="s">
        <v>439</v>
      </c>
    </row>
    <row r="318" s="13" customFormat="1">
      <c r="A318" s="13"/>
      <c r="B318" s="228"/>
      <c r="C318" s="229"/>
      <c r="D318" s="230" t="s">
        <v>141</v>
      </c>
      <c r="E318" s="231" t="s">
        <v>1</v>
      </c>
      <c r="F318" s="232" t="s">
        <v>440</v>
      </c>
      <c r="G318" s="229"/>
      <c r="H318" s="231" t="s">
        <v>1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8" t="s">
        <v>141</v>
      </c>
      <c r="AU318" s="238" t="s">
        <v>139</v>
      </c>
      <c r="AV318" s="13" t="s">
        <v>84</v>
      </c>
      <c r="AW318" s="13" t="s">
        <v>32</v>
      </c>
      <c r="AX318" s="13" t="s">
        <v>76</v>
      </c>
      <c r="AY318" s="238" t="s">
        <v>131</v>
      </c>
    </row>
    <row r="319" s="14" customFormat="1">
      <c r="A319" s="14"/>
      <c r="B319" s="239"/>
      <c r="C319" s="240"/>
      <c r="D319" s="230" t="s">
        <v>141</v>
      </c>
      <c r="E319" s="241" t="s">
        <v>1</v>
      </c>
      <c r="F319" s="242" t="s">
        <v>441</v>
      </c>
      <c r="G319" s="240"/>
      <c r="H319" s="243">
        <v>4.7789999999999999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9" t="s">
        <v>141</v>
      </c>
      <c r="AU319" s="249" t="s">
        <v>139</v>
      </c>
      <c r="AV319" s="14" t="s">
        <v>139</v>
      </c>
      <c r="AW319" s="14" t="s">
        <v>32</v>
      </c>
      <c r="AX319" s="14" t="s">
        <v>76</v>
      </c>
      <c r="AY319" s="249" t="s">
        <v>131</v>
      </c>
    </row>
    <row r="320" s="15" customFormat="1">
      <c r="A320" s="15"/>
      <c r="B320" s="250"/>
      <c r="C320" s="251"/>
      <c r="D320" s="230" t="s">
        <v>141</v>
      </c>
      <c r="E320" s="252" t="s">
        <v>1</v>
      </c>
      <c r="F320" s="253" t="s">
        <v>144</v>
      </c>
      <c r="G320" s="251"/>
      <c r="H320" s="254">
        <v>4.7789999999999999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0" t="s">
        <v>141</v>
      </c>
      <c r="AU320" s="260" t="s">
        <v>139</v>
      </c>
      <c r="AV320" s="15" t="s">
        <v>138</v>
      </c>
      <c r="AW320" s="15" t="s">
        <v>32</v>
      </c>
      <c r="AX320" s="15" t="s">
        <v>84</v>
      </c>
      <c r="AY320" s="260" t="s">
        <v>131</v>
      </c>
    </row>
    <row r="321" s="2" customFormat="1" ht="33" customHeight="1">
      <c r="A321" s="39"/>
      <c r="B321" s="40"/>
      <c r="C321" s="215" t="s">
        <v>442</v>
      </c>
      <c r="D321" s="215" t="s">
        <v>133</v>
      </c>
      <c r="E321" s="216" t="s">
        <v>443</v>
      </c>
      <c r="F321" s="217" t="s">
        <v>444</v>
      </c>
      <c r="G321" s="218" t="s">
        <v>188</v>
      </c>
      <c r="H321" s="219">
        <v>19.117999999999999</v>
      </c>
      <c r="I321" s="220"/>
      <c r="J321" s="221">
        <f>ROUND(I321*H321,2)</f>
        <v>0</v>
      </c>
      <c r="K321" s="217" t="s">
        <v>137</v>
      </c>
      <c r="L321" s="45"/>
      <c r="M321" s="222" t="s">
        <v>1</v>
      </c>
      <c r="N321" s="223" t="s">
        <v>42</v>
      </c>
      <c r="O321" s="92"/>
      <c r="P321" s="224">
        <f>O321*H321</f>
        <v>0</v>
      </c>
      <c r="Q321" s="224">
        <v>0.20893000000000001</v>
      </c>
      <c r="R321" s="224">
        <f>Q321*H321</f>
        <v>3.9943237399999996</v>
      </c>
      <c r="S321" s="224">
        <v>0</v>
      </c>
      <c r="T321" s="22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6" t="s">
        <v>138</v>
      </c>
      <c r="AT321" s="226" t="s">
        <v>133</v>
      </c>
      <c r="AU321" s="226" t="s">
        <v>139</v>
      </c>
      <c r="AY321" s="18" t="s">
        <v>131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8" t="s">
        <v>139</v>
      </c>
      <c r="BK321" s="227">
        <f>ROUND(I321*H321,2)</f>
        <v>0</v>
      </c>
      <c r="BL321" s="18" t="s">
        <v>138</v>
      </c>
      <c r="BM321" s="226" t="s">
        <v>445</v>
      </c>
    </row>
    <row r="322" s="14" customFormat="1">
      <c r="A322" s="14"/>
      <c r="B322" s="239"/>
      <c r="C322" s="240"/>
      <c r="D322" s="230" t="s">
        <v>141</v>
      </c>
      <c r="E322" s="241" t="s">
        <v>1</v>
      </c>
      <c r="F322" s="242" t="s">
        <v>446</v>
      </c>
      <c r="G322" s="240"/>
      <c r="H322" s="243">
        <v>19.117999999999999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9" t="s">
        <v>141</v>
      </c>
      <c r="AU322" s="249" t="s">
        <v>139</v>
      </c>
      <c r="AV322" s="14" t="s">
        <v>139</v>
      </c>
      <c r="AW322" s="14" t="s">
        <v>32</v>
      </c>
      <c r="AX322" s="14" t="s">
        <v>76</v>
      </c>
      <c r="AY322" s="249" t="s">
        <v>131</v>
      </c>
    </row>
    <row r="323" s="15" customFormat="1">
      <c r="A323" s="15"/>
      <c r="B323" s="250"/>
      <c r="C323" s="251"/>
      <c r="D323" s="230" t="s">
        <v>141</v>
      </c>
      <c r="E323" s="252" t="s">
        <v>1</v>
      </c>
      <c r="F323" s="253" t="s">
        <v>144</v>
      </c>
      <c r="G323" s="251"/>
      <c r="H323" s="254">
        <v>19.117999999999999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0" t="s">
        <v>141</v>
      </c>
      <c r="AU323" s="260" t="s">
        <v>139</v>
      </c>
      <c r="AV323" s="15" t="s">
        <v>138</v>
      </c>
      <c r="AW323" s="15" t="s">
        <v>32</v>
      </c>
      <c r="AX323" s="15" t="s">
        <v>84</v>
      </c>
      <c r="AY323" s="260" t="s">
        <v>131</v>
      </c>
    </row>
    <row r="324" s="2" customFormat="1" ht="44.25" customHeight="1">
      <c r="A324" s="39"/>
      <c r="B324" s="40"/>
      <c r="C324" s="215" t="s">
        <v>447</v>
      </c>
      <c r="D324" s="215" t="s">
        <v>133</v>
      </c>
      <c r="E324" s="216" t="s">
        <v>448</v>
      </c>
      <c r="F324" s="217" t="s">
        <v>449</v>
      </c>
      <c r="G324" s="218" t="s">
        <v>303</v>
      </c>
      <c r="H324" s="219">
        <v>38.234999999999999</v>
      </c>
      <c r="I324" s="220"/>
      <c r="J324" s="221">
        <f>ROUND(I324*H324,2)</f>
        <v>0</v>
      </c>
      <c r="K324" s="217" t="s">
        <v>137</v>
      </c>
      <c r="L324" s="45"/>
      <c r="M324" s="222" t="s">
        <v>1</v>
      </c>
      <c r="N324" s="223" t="s">
        <v>42</v>
      </c>
      <c r="O324" s="92"/>
      <c r="P324" s="224">
        <f>O324*H324</f>
        <v>0</v>
      </c>
      <c r="Q324" s="224">
        <v>0.19663</v>
      </c>
      <c r="R324" s="224">
        <f>Q324*H324</f>
        <v>7.5181480499999997</v>
      </c>
      <c r="S324" s="224">
        <v>0</v>
      </c>
      <c r="T324" s="22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6" t="s">
        <v>138</v>
      </c>
      <c r="AT324" s="226" t="s">
        <v>133</v>
      </c>
      <c r="AU324" s="226" t="s">
        <v>139</v>
      </c>
      <c r="AY324" s="18" t="s">
        <v>131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8" t="s">
        <v>139</v>
      </c>
      <c r="BK324" s="227">
        <f>ROUND(I324*H324,2)</f>
        <v>0</v>
      </c>
      <c r="BL324" s="18" t="s">
        <v>138</v>
      </c>
      <c r="BM324" s="226" t="s">
        <v>450</v>
      </c>
    </row>
    <row r="325" s="14" customFormat="1">
      <c r="A325" s="14"/>
      <c r="B325" s="239"/>
      <c r="C325" s="240"/>
      <c r="D325" s="230" t="s">
        <v>141</v>
      </c>
      <c r="E325" s="241" t="s">
        <v>1</v>
      </c>
      <c r="F325" s="242" t="s">
        <v>451</v>
      </c>
      <c r="G325" s="240"/>
      <c r="H325" s="243">
        <v>38.234999999999999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9" t="s">
        <v>141</v>
      </c>
      <c r="AU325" s="249" t="s">
        <v>139</v>
      </c>
      <c r="AV325" s="14" t="s">
        <v>139</v>
      </c>
      <c r="AW325" s="14" t="s">
        <v>32</v>
      </c>
      <c r="AX325" s="14" t="s">
        <v>76</v>
      </c>
      <c r="AY325" s="249" t="s">
        <v>131</v>
      </c>
    </row>
    <row r="326" s="15" customFormat="1">
      <c r="A326" s="15"/>
      <c r="B326" s="250"/>
      <c r="C326" s="251"/>
      <c r="D326" s="230" t="s">
        <v>141</v>
      </c>
      <c r="E326" s="252" t="s">
        <v>1</v>
      </c>
      <c r="F326" s="253" t="s">
        <v>144</v>
      </c>
      <c r="G326" s="251"/>
      <c r="H326" s="254">
        <v>38.234999999999999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0" t="s">
        <v>141</v>
      </c>
      <c r="AU326" s="260" t="s">
        <v>139</v>
      </c>
      <c r="AV326" s="15" t="s">
        <v>138</v>
      </c>
      <c r="AW326" s="15" t="s">
        <v>32</v>
      </c>
      <c r="AX326" s="15" t="s">
        <v>84</v>
      </c>
      <c r="AY326" s="260" t="s">
        <v>131</v>
      </c>
    </row>
    <row r="327" s="2" customFormat="1" ht="24.15" customHeight="1">
      <c r="A327" s="39"/>
      <c r="B327" s="40"/>
      <c r="C327" s="215" t="s">
        <v>452</v>
      </c>
      <c r="D327" s="215" t="s">
        <v>133</v>
      </c>
      <c r="E327" s="216" t="s">
        <v>453</v>
      </c>
      <c r="F327" s="217" t="s">
        <v>454</v>
      </c>
      <c r="G327" s="218" t="s">
        <v>276</v>
      </c>
      <c r="H327" s="219">
        <v>6</v>
      </c>
      <c r="I327" s="220"/>
      <c r="J327" s="221">
        <f>ROUND(I327*H327,2)</f>
        <v>0</v>
      </c>
      <c r="K327" s="217" t="s">
        <v>137</v>
      </c>
      <c r="L327" s="45"/>
      <c r="M327" s="222" t="s">
        <v>1</v>
      </c>
      <c r="N327" s="223" t="s">
        <v>42</v>
      </c>
      <c r="O327" s="92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6" t="s">
        <v>138</v>
      </c>
      <c r="AT327" s="226" t="s">
        <v>133</v>
      </c>
      <c r="AU327" s="226" t="s">
        <v>139</v>
      </c>
      <c r="AY327" s="18" t="s">
        <v>131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8" t="s">
        <v>139</v>
      </c>
      <c r="BK327" s="227">
        <f>ROUND(I327*H327,2)</f>
        <v>0</v>
      </c>
      <c r="BL327" s="18" t="s">
        <v>138</v>
      </c>
      <c r="BM327" s="226" t="s">
        <v>455</v>
      </c>
    </row>
    <row r="328" s="14" customFormat="1">
      <c r="A328" s="14"/>
      <c r="B328" s="239"/>
      <c r="C328" s="240"/>
      <c r="D328" s="230" t="s">
        <v>141</v>
      </c>
      <c r="E328" s="241" t="s">
        <v>1</v>
      </c>
      <c r="F328" s="242" t="s">
        <v>164</v>
      </c>
      <c r="G328" s="240"/>
      <c r="H328" s="243">
        <v>6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9" t="s">
        <v>141</v>
      </c>
      <c r="AU328" s="249" t="s">
        <v>139</v>
      </c>
      <c r="AV328" s="14" t="s">
        <v>139</v>
      </c>
      <c r="AW328" s="14" t="s">
        <v>32</v>
      </c>
      <c r="AX328" s="14" t="s">
        <v>76</v>
      </c>
      <c r="AY328" s="249" t="s">
        <v>131</v>
      </c>
    </row>
    <row r="329" s="15" customFormat="1">
      <c r="A329" s="15"/>
      <c r="B329" s="250"/>
      <c r="C329" s="251"/>
      <c r="D329" s="230" t="s">
        <v>141</v>
      </c>
      <c r="E329" s="252" t="s">
        <v>1</v>
      </c>
      <c r="F329" s="253" t="s">
        <v>144</v>
      </c>
      <c r="G329" s="251"/>
      <c r="H329" s="254">
        <v>6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0" t="s">
        <v>141</v>
      </c>
      <c r="AU329" s="260" t="s">
        <v>139</v>
      </c>
      <c r="AV329" s="15" t="s">
        <v>138</v>
      </c>
      <c r="AW329" s="15" t="s">
        <v>32</v>
      </c>
      <c r="AX329" s="15" t="s">
        <v>84</v>
      </c>
      <c r="AY329" s="260" t="s">
        <v>131</v>
      </c>
    </row>
    <row r="330" s="2" customFormat="1" ht="21.75" customHeight="1">
      <c r="A330" s="39"/>
      <c r="B330" s="40"/>
      <c r="C330" s="261" t="s">
        <v>456</v>
      </c>
      <c r="D330" s="261" t="s">
        <v>206</v>
      </c>
      <c r="E330" s="262" t="s">
        <v>457</v>
      </c>
      <c r="F330" s="263" t="s">
        <v>458</v>
      </c>
      <c r="G330" s="264" t="s">
        <v>276</v>
      </c>
      <c r="H330" s="265">
        <v>3</v>
      </c>
      <c r="I330" s="266"/>
      <c r="J330" s="267">
        <f>ROUND(I330*H330,2)</f>
        <v>0</v>
      </c>
      <c r="K330" s="263" t="s">
        <v>137</v>
      </c>
      <c r="L330" s="268"/>
      <c r="M330" s="269" t="s">
        <v>1</v>
      </c>
      <c r="N330" s="270" t="s">
        <v>42</v>
      </c>
      <c r="O330" s="92"/>
      <c r="P330" s="224">
        <f>O330*H330</f>
        <v>0</v>
      </c>
      <c r="Q330" s="224">
        <v>0.00024000000000000001</v>
      </c>
      <c r="R330" s="224">
        <f>Q330*H330</f>
        <v>0.00072000000000000005</v>
      </c>
      <c r="S330" s="224">
        <v>0</v>
      </c>
      <c r="T330" s="22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174</v>
      </c>
      <c r="AT330" s="226" t="s">
        <v>206</v>
      </c>
      <c r="AU330" s="226" t="s">
        <v>139</v>
      </c>
      <c r="AY330" s="18" t="s">
        <v>131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139</v>
      </c>
      <c r="BK330" s="227">
        <f>ROUND(I330*H330,2)</f>
        <v>0</v>
      </c>
      <c r="BL330" s="18" t="s">
        <v>138</v>
      </c>
      <c r="BM330" s="226" t="s">
        <v>459</v>
      </c>
    </row>
    <row r="331" s="2" customFormat="1" ht="16.5" customHeight="1">
      <c r="A331" s="39"/>
      <c r="B331" s="40"/>
      <c r="C331" s="261" t="s">
        <v>460</v>
      </c>
      <c r="D331" s="261" t="s">
        <v>206</v>
      </c>
      <c r="E331" s="262" t="s">
        <v>461</v>
      </c>
      <c r="F331" s="263" t="s">
        <v>462</v>
      </c>
      <c r="G331" s="264" t="s">
        <v>276</v>
      </c>
      <c r="H331" s="265">
        <v>3</v>
      </c>
      <c r="I331" s="266"/>
      <c r="J331" s="267">
        <f>ROUND(I331*H331,2)</f>
        <v>0</v>
      </c>
      <c r="K331" s="263" t="s">
        <v>137</v>
      </c>
      <c r="L331" s="268"/>
      <c r="M331" s="269" t="s">
        <v>1</v>
      </c>
      <c r="N331" s="270" t="s">
        <v>42</v>
      </c>
      <c r="O331" s="92"/>
      <c r="P331" s="224">
        <f>O331*H331</f>
        <v>0</v>
      </c>
      <c r="Q331" s="224">
        <v>0.00020000000000000001</v>
      </c>
      <c r="R331" s="224">
        <f>Q331*H331</f>
        <v>0.00060000000000000006</v>
      </c>
      <c r="S331" s="224">
        <v>0</v>
      </c>
      <c r="T331" s="22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6" t="s">
        <v>174</v>
      </c>
      <c r="AT331" s="226" t="s">
        <v>206</v>
      </c>
      <c r="AU331" s="226" t="s">
        <v>139</v>
      </c>
      <c r="AY331" s="18" t="s">
        <v>131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8" t="s">
        <v>139</v>
      </c>
      <c r="BK331" s="227">
        <f>ROUND(I331*H331,2)</f>
        <v>0</v>
      </c>
      <c r="BL331" s="18" t="s">
        <v>138</v>
      </c>
      <c r="BM331" s="226" t="s">
        <v>463</v>
      </c>
    </row>
    <row r="332" s="2" customFormat="1" ht="37.8" customHeight="1">
      <c r="A332" s="39"/>
      <c r="B332" s="40"/>
      <c r="C332" s="215" t="s">
        <v>464</v>
      </c>
      <c r="D332" s="215" t="s">
        <v>133</v>
      </c>
      <c r="E332" s="216" t="s">
        <v>465</v>
      </c>
      <c r="F332" s="217" t="s">
        <v>466</v>
      </c>
      <c r="G332" s="218" t="s">
        <v>276</v>
      </c>
      <c r="H332" s="219">
        <v>6</v>
      </c>
      <c r="I332" s="220"/>
      <c r="J332" s="221">
        <f>ROUND(I332*H332,2)</f>
        <v>0</v>
      </c>
      <c r="K332" s="217" t="s">
        <v>137</v>
      </c>
      <c r="L332" s="45"/>
      <c r="M332" s="222" t="s">
        <v>1</v>
      </c>
      <c r="N332" s="223" t="s">
        <v>42</v>
      </c>
      <c r="O332" s="92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138</v>
      </c>
      <c r="AT332" s="226" t="s">
        <v>133</v>
      </c>
      <c r="AU332" s="226" t="s">
        <v>139</v>
      </c>
      <c r="AY332" s="18" t="s">
        <v>131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139</v>
      </c>
      <c r="BK332" s="227">
        <f>ROUND(I332*H332,2)</f>
        <v>0</v>
      </c>
      <c r="BL332" s="18" t="s">
        <v>138</v>
      </c>
      <c r="BM332" s="226" t="s">
        <v>467</v>
      </c>
    </row>
    <row r="333" s="2" customFormat="1" ht="16.5" customHeight="1">
      <c r="A333" s="39"/>
      <c r="B333" s="40"/>
      <c r="C333" s="261" t="s">
        <v>468</v>
      </c>
      <c r="D333" s="261" t="s">
        <v>206</v>
      </c>
      <c r="E333" s="262" t="s">
        <v>469</v>
      </c>
      <c r="F333" s="263" t="s">
        <v>470</v>
      </c>
      <c r="G333" s="264" t="s">
        <v>303</v>
      </c>
      <c r="H333" s="265">
        <v>1.2</v>
      </c>
      <c r="I333" s="266"/>
      <c r="J333" s="267">
        <f>ROUND(I333*H333,2)</f>
        <v>0</v>
      </c>
      <c r="K333" s="263" t="s">
        <v>137</v>
      </c>
      <c r="L333" s="268"/>
      <c r="M333" s="269" t="s">
        <v>1</v>
      </c>
      <c r="N333" s="270" t="s">
        <v>42</v>
      </c>
      <c r="O333" s="92"/>
      <c r="P333" s="224">
        <f>O333*H333</f>
        <v>0</v>
      </c>
      <c r="Q333" s="224">
        <v>0.0011999999999999999</v>
      </c>
      <c r="R333" s="224">
        <f>Q333*H333</f>
        <v>0.0014399999999999999</v>
      </c>
      <c r="S333" s="224">
        <v>0</v>
      </c>
      <c r="T333" s="22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6" t="s">
        <v>174</v>
      </c>
      <c r="AT333" s="226" t="s">
        <v>206</v>
      </c>
      <c r="AU333" s="226" t="s">
        <v>139</v>
      </c>
      <c r="AY333" s="18" t="s">
        <v>131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8" t="s">
        <v>139</v>
      </c>
      <c r="BK333" s="227">
        <f>ROUND(I333*H333,2)</f>
        <v>0</v>
      </c>
      <c r="BL333" s="18" t="s">
        <v>138</v>
      </c>
      <c r="BM333" s="226" t="s">
        <v>471</v>
      </c>
    </row>
    <row r="334" s="14" customFormat="1">
      <c r="A334" s="14"/>
      <c r="B334" s="239"/>
      <c r="C334" s="240"/>
      <c r="D334" s="230" t="s">
        <v>141</v>
      </c>
      <c r="E334" s="240"/>
      <c r="F334" s="242" t="s">
        <v>472</v>
      </c>
      <c r="G334" s="240"/>
      <c r="H334" s="243">
        <v>1.2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9" t="s">
        <v>141</v>
      </c>
      <c r="AU334" s="249" t="s">
        <v>139</v>
      </c>
      <c r="AV334" s="14" t="s">
        <v>139</v>
      </c>
      <c r="AW334" s="14" t="s">
        <v>4</v>
      </c>
      <c r="AX334" s="14" t="s">
        <v>84</v>
      </c>
      <c r="AY334" s="249" t="s">
        <v>131</v>
      </c>
    </row>
    <row r="335" s="12" customFormat="1" ht="22.8" customHeight="1">
      <c r="A335" s="12"/>
      <c r="B335" s="199"/>
      <c r="C335" s="200"/>
      <c r="D335" s="201" t="s">
        <v>75</v>
      </c>
      <c r="E335" s="213" t="s">
        <v>178</v>
      </c>
      <c r="F335" s="213" t="s">
        <v>473</v>
      </c>
      <c r="G335" s="200"/>
      <c r="H335" s="200"/>
      <c r="I335" s="203"/>
      <c r="J335" s="214">
        <f>BK335</f>
        <v>0</v>
      </c>
      <c r="K335" s="200"/>
      <c r="L335" s="205"/>
      <c r="M335" s="206"/>
      <c r="N335" s="207"/>
      <c r="O335" s="207"/>
      <c r="P335" s="208">
        <f>SUM(P336:P377)</f>
        <v>0</v>
      </c>
      <c r="Q335" s="207"/>
      <c r="R335" s="208">
        <f>SUM(R336:R377)</f>
        <v>0.017757200000000001</v>
      </c>
      <c r="S335" s="207"/>
      <c r="T335" s="209">
        <f>SUM(T336:T377)</f>
        <v>4.7500799999999996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0" t="s">
        <v>84</v>
      </c>
      <c r="AT335" s="211" t="s">
        <v>75</v>
      </c>
      <c r="AU335" s="211" t="s">
        <v>84</v>
      </c>
      <c r="AY335" s="210" t="s">
        <v>131</v>
      </c>
      <c r="BK335" s="212">
        <f>SUM(BK336:BK377)</f>
        <v>0</v>
      </c>
    </row>
    <row r="336" s="2" customFormat="1" ht="44.25" customHeight="1">
      <c r="A336" s="39"/>
      <c r="B336" s="40"/>
      <c r="C336" s="215" t="s">
        <v>474</v>
      </c>
      <c r="D336" s="215" t="s">
        <v>133</v>
      </c>
      <c r="E336" s="216" t="s">
        <v>475</v>
      </c>
      <c r="F336" s="217" t="s">
        <v>476</v>
      </c>
      <c r="G336" s="218" t="s">
        <v>188</v>
      </c>
      <c r="H336" s="219">
        <v>392.17000000000002</v>
      </c>
      <c r="I336" s="220"/>
      <c r="J336" s="221">
        <f>ROUND(I336*H336,2)</f>
        <v>0</v>
      </c>
      <c r="K336" s="217" t="s">
        <v>137</v>
      </c>
      <c r="L336" s="45"/>
      <c r="M336" s="222" t="s">
        <v>1</v>
      </c>
      <c r="N336" s="223" t="s">
        <v>42</v>
      </c>
      <c r="O336" s="92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138</v>
      </c>
      <c r="AT336" s="226" t="s">
        <v>133</v>
      </c>
      <c r="AU336" s="226" t="s">
        <v>139</v>
      </c>
      <c r="AY336" s="18" t="s">
        <v>131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139</v>
      </c>
      <c r="BK336" s="227">
        <f>ROUND(I336*H336,2)</f>
        <v>0</v>
      </c>
      <c r="BL336" s="18" t="s">
        <v>138</v>
      </c>
      <c r="BM336" s="226" t="s">
        <v>477</v>
      </c>
    </row>
    <row r="337" s="14" customFormat="1">
      <c r="A337" s="14"/>
      <c r="B337" s="239"/>
      <c r="C337" s="240"/>
      <c r="D337" s="230" t="s">
        <v>141</v>
      </c>
      <c r="E337" s="241" t="s">
        <v>1</v>
      </c>
      <c r="F337" s="242" t="s">
        <v>478</v>
      </c>
      <c r="G337" s="240"/>
      <c r="H337" s="243">
        <v>120.65000000000001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9" t="s">
        <v>141</v>
      </c>
      <c r="AU337" s="249" t="s">
        <v>139</v>
      </c>
      <c r="AV337" s="14" t="s">
        <v>139</v>
      </c>
      <c r="AW337" s="14" t="s">
        <v>32</v>
      </c>
      <c r="AX337" s="14" t="s">
        <v>76</v>
      </c>
      <c r="AY337" s="249" t="s">
        <v>131</v>
      </c>
    </row>
    <row r="338" s="14" customFormat="1">
      <c r="A338" s="14"/>
      <c r="B338" s="239"/>
      <c r="C338" s="240"/>
      <c r="D338" s="230" t="s">
        <v>141</v>
      </c>
      <c r="E338" s="241" t="s">
        <v>1</v>
      </c>
      <c r="F338" s="242" t="s">
        <v>479</v>
      </c>
      <c r="G338" s="240"/>
      <c r="H338" s="243">
        <v>141.97999999999999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9" t="s">
        <v>141</v>
      </c>
      <c r="AU338" s="249" t="s">
        <v>139</v>
      </c>
      <c r="AV338" s="14" t="s">
        <v>139</v>
      </c>
      <c r="AW338" s="14" t="s">
        <v>32</v>
      </c>
      <c r="AX338" s="14" t="s">
        <v>76</v>
      </c>
      <c r="AY338" s="249" t="s">
        <v>131</v>
      </c>
    </row>
    <row r="339" s="14" customFormat="1">
      <c r="A339" s="14"/>
      <c r="B339" s="239"/>
      <c r="C339" s="240"/>
      <c r="D339" s="230" t="s">
        <v>141</v>
      </c>
      <c r="E339" s="241" t="s">
        <v>1</v>
      </c>
      <c r="F339" s="242" t="s">
        <v>480</v>
      </c>
      <c r="G339" s="240"/>
      <c r="H339" s="243">
        <v>129.53999999999999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9" t="s">
        <v>141</v>
      </c>
      <c r="AU339" s="249" t="s">
        <v>139</v>
      </c>
      <c r="AV339" s="14" t="s">
        <v>139</v>
      </c>
      <c r="AW339" s="14" t="s">
        <v>32</v>
      </c>
      <c r="AX339" s="14" t="s">
        <v>76</v>
      </c>
      <c r="AY339" s="249" t="s">
        <v>131</v>
      </c>
    </row>
    <row r="340" s="15" customFormat="1">
      <c r="A340" s="15"/>
      <c r="B340" s="250"/>
      <c r="C340" s="251"/>
      <c r="D340" s="230" t="s">
        <v>141</v>
      </c>
      <c r="E340" s="252" t="s">
        <v>1</v>
      </c>
      <c r="F340" s="253" t="s">
        <v>144</v>
      </c>
      <c r="G340" s="251"/>
      <c r="H340" s="254">
        <v>392.17000000000002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0" t="s">
        <v>141</v>
      </c>
      <c r="AU340" s="260" t="s">
        <v>139</v>
      </c>
      <c r="AV340" s="15" t="s">
        <v>138</v>
      </c>
      <c r="AW340" s="15" t="s">
        <v>32</v>
      </c>
      <c r="AX340" s="15" t="s">
        <v>84</v>
      </c>
      <c r="AY340" s="260" t="s">
        <v>131</v>
      </c>
    </row>
    <row r="341" s="2" customFormat="1" ht="66.75" customHeight="1">
      <c r="A341" s="39"/>
      <c r="B341" s="40"/>
      <c r="C341" s="215" t="s">
        <v>481</v>
      </c>
      <c r="D341" s="215" t="s">
        <v>133</v>
      </c>
      <c r="E341" s="216" t="s">
        <v>482</v>
      </c>
      <c r="F341" s="217" t="s">
        <v>483</v>
      </c>
      <c r="G341" s="218" t="s">
        <v>188</v>
      </c>
      <c r="H341" s="219">
        <v>392.17000000000002</v>
      </c>
      <c r="I341" s="220"/>
      <c r="J341" s="221">
        <f>ROUND(I341*H341,2)</f>
        <v>0</v>
      </c>
      <c r="K341" s="217" t="s">
        <v>137</v>
      </c>
      <c r="L341" s="45"/>
      <c r="M341" s="222" t="s">
        <v>1</v>
      </c>
      <c r="N341" s="223" t="s">
        <v>42</v>
      </c>
      <c r="O341" s="92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6" t="s">
        <v>138</v>
      </c>
      <c r="AT341" s="226" t="s">
        <v>133</v>
      </c>
      <c r="AU341" s="226" t="s">
        <v>139</v>
      </c>
      <c r="AY341" s="18" t="s">
        <v>131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8" t="s">
        <v>139</v>
      </c>
      <c r="BK341" s="227">
        <f>ROUND(I341*H341,2)</f>
        <v>0</v>
      </c>
      <c r="BL341" s="18" t="s">
        <v>138</v>
      </c>
      <c r="BM341" s="226" t="s">
        <v>484</v>
      </c>
    </row>
    <row r="342" s="2" customFormat="1" ht="44.25" customHeight="1">
      <c r="A342" s="39"/>
      <c r="B342" s="40"/>
      <c r="C342" s="215" t="s">
        <v>485</v>
      </c>
      <c r="D342" s="215" t="s">
        <v>133</v>
      </c>
      <c r="E342" s="216" t="s">
        <v>486</v>
      </c>
      <c r="F342" s="217" t="s">
        <v>487</v>
      </c>
      <c r="G342" s="218" t="s">
        <v>188</v>
      </c>
      <c r="H342" s="219">
        <v>392.17000000000002</v>
      </c>
      <c r="I342" s="220"/>
      <c r="J342" s="221">
        <f>ROUND(I342*H342,2)</f>
        <v>0</v>
      </c>
      <c r="K342" s="217" t="s">
        <v>137</v>
      </c>
      <c r="L342" s="45"/>
      <c r="M342" s="222" t="s">
        <v>1</v>
      </c>
      <c r="N342" s="223" t="s">
        <v>42</v>
      </c>
      <c r="O342" s="92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138</v>
      </c>
      <c r="AT342" s="226" t="s">
        <v>133</v>
      </c>
      <c r="AU342" s="226" t="s">
        <v>139</v>
      </c>
      <c r="AY342" s="18" t="s">
        <v>131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139</v>
      </c>
      <c r="BK342" s="227">
        <f>ROUND(I342*H342,2)</f>
        <v>0</v>
      </c>
      <c r="BL342" s="18" t="s">
        <v>138</v>
      </c>
      <c r="BM342" s="226" t="s">
        <v>488</v>
      </c>
    </row>
    <row r="343" s="2" customFormat="1" ht="24.15" customHeight="1">
      <c r="A343" s="39"/>
      <c r="B343" s="40"/>
      <c r="C343" s="215" t="s">
        <v>489</v>
      </c>
      <c r="D343" s="215" t="s">
        <v>133</v>
      </c>
      <c r="E343" s="216" t="s">
        <v>490</v>
      </c>
      <c r="F343" s="217" t="s">
        <v>491</v>
      </c>
      <c r="G343" s="218" t="s">
        <v>188</v>
      </c>
      <c r="H343" s="219">
        <v>392.17000000000002</v>
      </c>
      <c r="I343" s="220"/>
      <c r="J343" s="221">
        <f>ROUND(I343*H343,2)</f>
        <v>0</v>
      </c>
      <c r="K343" s="217" t="s">
        <v>137</v>
      </c>
      <c r="L343" s="45"/>
      <c r="M343" s="222" t="s">
        <v>1</v>
      </c>
      <c r="N343" s="223" t="s">
        <v>42</v>
      </c>
      <c r="O343" s="92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6" t="s">
        <v>138</v>
      </c>
      <c r="AT343" s="226" t="s">
        <v>133</v>
      </c>
      <c r="AU343" s="226" t="s">
        <v>139</v>
      </c>
      <c r="AY343" s="18" t="s">
        <v>131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8" t="s">
        <v>139</v>
      </c>
      <c r="BK343" s="227">
        <f>ROUND(I343*H343,2)</f>
        <v>0</v>
      </c>
      <c r="BL343" s="18" t="s">
        <v>138</v>
      </c>
      <c r="BM343" s="226" t="s">
        <v>492</v>
      </c>
    </row>
    <row r="344" s="2" customFormat="1" ht="49.05" customHeight="1">
      <c r="A344" s="39"/>
      <c r="B344" s="40"/>
      <c r="C344" s="215" t="s">
        <v>493</v>
      </c>
      <c r="D344" s="215" t="s">
        <v>133</v>
      </c>
      <c r="E344" s="216" t="s">
        <v>494</v>
      </c>
      <c r="F344" s="217" t="s">
        <v>495</v>
      </c>
      <c r="G344" s="218" t="s">
        <v>188</v>
      </c>
      <c r="H344" s="219">
        <v>392.17000000000002</v>
      </c>
      <c r="I344" s="220"/>
      <c r="J344" s="221">
        <f>ROUND(I344*H344,2)</f>
        <v>0</v>
      </c>
      <c r="K344" s="217" t="s">
        <v>137</v>
      </c>
      <c r="L344" s="45"/>
      <c r="M344" s="222" t="s">
        <v>1</v>
      </c>
      <c r="N344" s="223" t="s">
        <v>42</v>
      </c>
      <c r="O344" s="92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138</v>
      </c>
      <c r="AT344" s="226" t="s">
        <v>133</v>
      </c>
      <c r="AU344" s="226" t="s">
        <v>139</v>
      </c>
      <c r="AY344" s="18" t="s">
        <v>131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139</v>
      </c>
      <c r="BK344" s="227">
        <f>ROUND(I344*H344,2)</f>
        <v>0</v>
      </c>
      <c r="BL344" s="18" t="s">
        <v>138</v>
      </c>
      <c r="BM344" s="226" t="s">
        <v>496</v>
      </c>
    </row>
    <row r="345" s="2" customFormat="1" ht="24.15" customHeight="1">
      <c r="A345" s="39"/>
      <c r="B345" s="40"/>
      <c r="C345" s="215" t="s">
        <v>497</v>
      </c>
      <c r="D345" s="215" t="s">
        <v>133</v>
      </c>
      <c r="E345" s="216" t="s">
        <v>498</v>
      </c>
      <c r="F345" s="217" t="s">
        <v>499</v>
      </c>
      <c r="G345" s="218" t="s">
        <v>188</v>
      </c>
      <c r="H345" s="219">
        <v>392.17000000000002</v>
      </c>
      <c r="I345" s="220"/>
      <c r="J345" s="221">
        <f>ROUND(I345*H345,2)</f>
        <v>0</v>
      </c>
      <c r="K345" s="217" t="s">
        <v>137</v>
      </c>
      <c r="L345" s="45"/>
      <c r="M345" s="222" t="s">
        <v>1</v>
      </c>
      <c r="N345" s="223" t="s">
        <v>42</v>
      </c>
      <c r="O345" s="92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6" t="s">
        <v>138</v>
      </c>
      <c r="AT345" s="226" t="s">
        <v>133</v>
      </c>
      <c r="AU345" s="226" t="s">
        <v>139</v>
      </c>
      <c r="AY345" s="18" t="s">
        <v>131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8" t="s">
        <v>139</v>
      </c>
      <c r="BK345" s="227">
        <f>ROUND(I345*H345,2)</f>
        <v>0</v>
      </c>
      <c r="BL345" s="18" t="s">
        <v>138</v>
      </c>
      <c r="BM345" s="226" t="s">
        <v>500</v>
      </c>
    </row>
    <row r="346" s="2" customFormat="1" ht="24.15" customHeight="1">
      <c r="A346" s="39"/>
      <c r="B346" s="40"/>
      <c r="C346" s="215" t="s">
        <v>501</v>
      </c>
      <c r="D346" s="215" t="s">
        <v>133</v>
      </c>
      <c r="E346" s="216" t="s">
        <v>502</v>
      </c>
      <c r="F346" s="217" t="s">
        <v>503</v>
      </c>
      <c r="G346" s="218" t="s">
        <v>303</v>
      </c>
      <c r="H346" s="219">
        <v>6</v>
      </c>
      <c r="I346" s="220"/>
      <c r="J346" s="221">
        <f>ROUND(I346*H346,2)</f>
        <v>0</v>
      </c>
      <c r="K346" s="217" t="s">
        <v>137</v>
      </c>
      <c r="L346" s="45"/>
      <c r="M346" s="222" t="s">
        <v>1</v>
      </c>
      <c r="N346" s="223" t="s">
        <v>42</v>
      </c>
      <c r="O346" s="92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6" t="s">
        <v>138</v>
      </c>
      <c r="AT346" s="226" t="s">
        <v>133</v>
      </c>
      <c r="AU346" s="226" t="s">
        <v>139</v>
      </c>
      <c r="AY346" s="18" t="s">
        <v>131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8" t="s">
        <v>139</v>
      </c>
      <c r="BK346" s="227">
        <f>ROUND(I346*H346,2)</f>
        <v>0</v>
      </c>
      <c r="BL346" s="18" t="s">
        <v>138</v>
      </c>
      <c r="BM346" s="226" t="s">
        <v>504</v>
      </c>
    </row>
    <row r="347" s="2" customFormat="1" ht="49.05" customHeight="1">
      <c r="A347" s="39"/>
      <c r="B347" s="40"/>
      <c r="C347" s="215" t="s">
        <v>505</v>
      </c>
      <c r="D347" s="215" t="s">
        <v>133</v>
      </c>
      <c r="E347" s="216" t="s">
        <v>506</v>
      </c>
      <c r="F347" s="217" t="s">
        <v>507</v>
      </c>
      <c r="G347" s="218" t="s">
        <v>303</v>
      </c>
      <c r="H347" s="219">
        <v>6</v>
      </c>
      <c r="I347" s="220"/>
      <c r="J347" s="221">
        <f>ROUND(I347*H347,2)</f>
        <v>0</v>
      </c>
      <c r="K347" s="217" t="s">
        <v>137</v>
      </c>
      <c r="L347" s="45"/>
      <c r="M347" s="222" t="s">
        <v>1</v>
      </c>
      <c r="N347" s="223" t="s">
        <v>42</v>
      </c>
      <c r="O347" s="92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138</v>
      </c>
      <c r="AT347" s="226" t="s">
        <v>133</v>
      </c>
      <c r="AU347" s="226" t="s">
        <v>139</v>
      </c>
      <c r="AY347" s="18" t="s">
        <v>131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139</v>
      </c>
      <c r="BK347" s="227">
        <f>ROUND(I347*H347,2)</f>
        <v>0</v>
      </c>
      <c r="BL347" s="18" t="s">
        <v>138</v>
      </c>
      <c r="BM347" s="226" t="s">
        <v>508</v>
      </c>
    </row>
    <row r="348" s="2" customFormat="1" ht="24.15" customHeight="1">
      <c r="A348" s="39"/>
      <c r="B348" s="40"/>
      <c r="C348" s="215" t="s">
        <v>509</v>
      </c>
      <c r="D348" s="215" t="s">
        <v>133</v>
      </c>
      <c r="E348" s="216" t="s">
        <v>510</v>
      </c>
      <c r="F348" s="217" t="s">
        <v>511</v>
      </c>
      <c r="G348" s="218" t="s">
        <v>303</v>
      </c>
      <c r="H348" s="219">
        <v>6</v>
      </c>
      <c r="I348" s="220"/>
      <c r="J348" s="221">
        <f>ROUND(I348*H348,2)</f>
        <v>0</v>
      </c>
      <c r="K348" s="217" t="s">
        <v>137</v>
      </c>
      <c r="L348" s="45"/>
      <c r="M348" s="222" t="s">
        <v>1</v>
      </c>
      <c r="N348" s="223" t="s">
        <v>42</v>
      </c>
      <c r="O348" s="92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138</v>
      </c>
      <c r="AT348" s="226" t="s">
        <v>133</v>
      </c>
      <c r="AU348" s="226" t="s">
        <v>139</v>
      </c>
      <c r="AY348" s="18" t="s">
        <v>131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139</v>
      </c>
      <c r="BK348" s="227">
        <f>ROUND(I348*H348,2)</f>
        <v>0</v>
      </c>
      <c r="BL348" s="18" t="s">
        <v>138</v>
      </c>
      <c r="BM348" s="226" t="s">
        <v>512</v>
      </c>
    </row>
    <row r="349" s="2" customFormat="1" ht="21.75" customHeight="1">
      <c r="A349" s="39"/>
      <c r="B349" s="40"/>
      <c r="C349" s="215" t="s">
        <v>513</v>
      </c>
      <c r="D349" s="215" t="s">
        <v>133</v>
      </c>
      <c r="E349" s="216" t="s">
        <v>514</v>
      </c>
      <c r="F349" s="217" t="s">
        <v>515</v>
      </c>
      <c r="G349" s="218" t="s">
        <v>276</v>
      </c>
      <c r="H349" s="219">
        <v>1</v>
      </c>
      <c r="I349" s="220"/>
      <c r="J349" s="221">
        <f>ROUND(I349*H349,2)</f>
        <v>0</v>
      </c>
      <c r="K349" s="217" t="s">
        <v>1</v>
      </c>
      <c r="L349" s="45"/>
      <c r="M349" s="222" t="s">
        <v>1</v>
      </c>
      <c r="N349" s="223" t="s">
        <v>42</v>
      </c>
      <c r="O349" s="92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138</v>
      </c>
      <c r="AT349" s="226" t="s">
        <v>133</v>
      </c>
      <c r="AU349" s="226" t="s">
        <v>139</v>
      </c>
      <c r="AY349" s="18" t="s">
        <v>131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139</v>
      </c>
      <c r="BK349" s="227">
        <f>ROUND(I349*H349,2)</f>
        <v>0</v>
      </c>
      <c r="BL349" s="18" t="s">
        <v>138</v>
      </c>
      <c r="BM349" s="226" t="s">
        <v>516</v>
      </c>
    </row>
    <row r="350" s="2" customFormat="1" ht="37.8" customHeight="1">
      <c r="A350" s="39"/>
      <c r="B350" s="40"/>
      <c r="C350" s="215" t="s">
        <v>517</v>
      </c>
      <c r="D350" s="215" t="s">
        <v>133</v>
      </c>
      <c r="E350" s="216" t="s">
        <v>518</v>
      </c>
      <c r="F350" s="217" t="s">
        <v>519</v>
      </c>
      <c r="G350" s="218" t="s">
        <v>188</v>
      </c>
      <c r="H350" s="219">
        <v>443.93000000000001</v>
      </c>
      <c r="I350" s="220"/>
      <c r="J350" s="221">
        <f>ROUND(I350*H350,2)</f>
        <v>0</v>
      </c>
      <c r="K350" s="217" t="s">
        <v>137</v>
      </c>
      <c r="L350" s="45"/>
      <c r="M350" s="222" t="s">
        <v>1</v>
      </c>
      <c r="N350" s="223" t="s">
        <v>42</v>
      </c>
      <c r="O350" s="92"/>
      <c r="P350" s="224">
        <f>O350*H350</f>
        <v>0</v>
      </c>
      <c r="Q350" s="224">
        <v>4.0000000000000003E-05</v>
      </c>
      <c r="R350" s="224">
        <f>Q350*H350</f>
        <v>0.017757200000000001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138</v>
      </c>
      <c r="AT350" s="226" t="s">
        <v>133</v>
      </c>
      <c r="AU350" s="226" t="s">
        <v>139</v>
      </c>
      <c r="AY350" s="18" t="s">
        <v>131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139</v>
      </c>
      <c r="BK350" s="227">
        <f>ROUND(I350*H350,2)</f>
        <v>0</v>
      </c>
      <c r="BL350" s="18" t="s">
        <v>138</v>
      </c>
      <c r="BM350" s="226" t="s">
        <v>520</v>
      </c>
    </row>
    <row r="351" s="14" customFormat="1">
      <c r="A351" s="14"/>
      <c r="B351" s="239"/>
      <c r="C351" s="240"/>
      <c r="D351" s="230" t="s">
        <v>141</v>
      </c>
      <c r="E351" s="241" t="s">
        <v>1</v>
      </c>
      <c r="F351" s="242" t="s">
        <v>521</v>
      </c>
      <c r="G351" s="240"/>
      <c r="H351" s="243">
        <v>443.93000000000001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9" t="s">
        <v>141</v>
      </c>
      <c r="AU351" s="249" t="s">
        <v>139</v>
      </c>
      <c r="AV351" s="14" t="s">
        <v>139</v>
      </c>
      <c r="AW351" s="14" t="s">
        <v>32</v>
      </c>
      <c r="AX351" s="14" t="s">
        <v>76</v>
      </c>
      <c r="AY351" s="249" t="s">
        <v>131</v>
      </c>
    </row>
    <row r="352" s="15" customFormat="1">
      <c r="A352" s="15"/>
      <c r="B352" s="250"/>
      <c r="C352" s="251"/>
      <c r="D352" s="230" t="s">
        <v>141</v>
      </c>
      <c r="E352" s="252" t="s">
        <v>1</v>
      </c>
      <c r="F352" s="253" t="s">
        <v>144</v>
      </c>
      <c r="G352" s="251"/>
      <c r="H352" s="254">
        <v>443.93000000000001</v>
      </c>
      <c r="I352" s="255"/>
      <c r="J352" s="251"/>
      <c r="K352" s="251"/>
      <c r="L352" s="256"/>
      <c r="M352" s="257"/>
      <c r="N352" s="258"/>
      <c r="O352" s="258"/>
      <c r="P352" s="258"/>
      <c r="Q352" s="258"/>
      <c r="R352" s="258"/>
      <c r="S352" s="258"/>
      <c r="T352" s="259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0" t="s">
        <v>141</v>
      </c>
      <c r="AU352" s="260" t="s">
        <v>139</v>
      </c>
      <c r="AV352" s="15" t="s">
        <v>138</v>
      </c>
      <c r="AW352" s="15" t="s">
        <v>32</v>
      </c>
      <c r="AX352" s="15" t="s">
        <v>84</v>
      </c>
      <c r="AY352" s="260" t="s">
        <v>131</v>
      </c>
    </row>
    <row r="353" s="2" customFormat="1" ht="24.15" customHeight="1">
      <c r="A353" s="39"/>
      <c r="B353" s="40"/>
      <c r="C353" s="215" t="s">
        <v>522</v>
      </c>
      <c r="D353" s="215" t="s">
        <v>133</v>
      </c>
      <c r="E353" s="216" t="s">
        <v>523</v>
      </c>
      <c r="F353" s="217" t="s">
        <v>524</v>
      </c>
      <c r="G353" s="218" t="s">
        <v>188</v>
      </c>
      <c r="H353" s="219">
        <v>2.625</v>
      </c>
      <c r="I353" s="220"/>
      <c r="J353" s="221">
        <f>ROUND(I353*H353,2)</f>
        <v>0</v>
      </c>
      <c r="K353" s="217" t="s">
        <v>137</v>
      </c>
      <c r="L353" s="45"/>
      <c r="M353" s="222" t="s">
        <v>1</v>
      </c>
      <c r="N353" s="223" t="s">
        <v>42</v>
      </c>
      <c r="O353" s="92"/>
      <c r="P353" s="224">
        <f>O353*H353</f>
        <v>0</v>
      </c>
      <c r="Q353" s="224">
        <v>0</v>
      </c>
      <c r="R353" s="224">
        <f>Q353*H353</f>
        <v>0</v>
      </c>
      <c r="S353" s="224">
        <v>0.082000000000000003</v>
      </c>
      <c r="T353" s="225">
        <f>S353*H353</f>
        <v>0.21525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6" t="s">
        <v>138</v>
      </c>
      <c r="AT353" s="226" t="s">
        <v>133</v>
      </c>
      <c r="AU353" s="226" t="s">
        <v>139</v>
      </c>
      <c r="AY353" s="18" t="s">
        <v>131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8" t="s">
        <v>139</v>
      </c>
      <c r="BK353" s="227">
        <f>ROUND(I353*H353,2)</f>
        <v>0</v>
      </c>
      <c r="BL353" s="18" t="s">
        <v>138</v>
      </c>
      <c r="BM353" s="226" t="s">
        <v>525</v>
      </c>
    </row>
    <row r="354" s="13" customFormat="1">
      <c r="A354" s="13"/>
      <c r="B354" s="228"/>
      <c r="C354" s="229"/>
      <c r="D354" s="230" t="s">
        <v>141</v>
      </c>
      <c r="E354" s="231" t="s">
        <v>1</v>
      </c>
      <c r="F354" s="232" t="s">
        <v>526</v>
      </c>
      <c r="G354" s="229"/>
      <c r="H354" s="231" t="s">
        <v>1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8" t="s">
        <v>141</v>
      </c>
      <c r="AU354" s="238" t="s">
        <v>139</v>
      </c>
      <c r="AV354" s="13" t="s">
        <v>84</v>
      </c>
      <c r="AW354" s="13" t="s">
        <v>32</v>
      </c>
      <c r="AX354" s="13" t="s">
        <v>76</v>
      </c>
      <c r="AY354" s="238" t="s">
        <v>131</v>
      </c>
    </row>
    <row r="355" s="14" customFormat="1">
      <c r="A355" s="14"/>
      <c r="B355" s="239"/>
      <c r="C355" s="240"/>
      <c r="D355" s="230" t="s">
        <v>141</v>
      </c>
      <c r="E355" s="241" t="s">
        <v>1</v>
      </c>
      <c r="F355" s="242" t="s">
        <v>527</v>
      </c>
      <c r="G355" s="240"/>
      <c r="H355" s="243">
        <v>2.625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9" t="s">
        <v>141</v>
      </c>
      <c r="AU355" s="249" t="s">
        <v>139</v>
      </c>
      <c r="AV355" s="14" t="s">
        <v>139</v>
      </c>
      <c r="AW355" s="14" t="s">
        <v>32</v>
      </c>
      <c r="AX355" s="14" t="s">
        <v>76</v>
      </c>
      <c r="AY355" s="249" t="s">
        <v>131</v>
      </c>
    </row>
    <row r="356" s="15" customFormat="1">
      <c r="A356" s="15"/>
      <c r="B356" s="250"/>
      <c r="C356" s="251"/>
      <c r="D356" s="230" t="s">
        <v>141</v>
      </c>
      <c r="E356" s="252" t="s">
        <v>1</v>
      </c>
      <c r="F356" s="253" t="s">
        <v>144</v>
      </c>
      <c r="G356" s="251"/>
      <c r="H356" s="254">
        <v>2.625</v>
      </c>
      <c r="I356" s="255"/>
      <c r="J356" s="251"/>
      <c r="K356" s="251"/>
      <c r="L356" s="256"/>
      <c r="M356" s="257"/>
      <c r="N356" s="258"/>
      <c r="O356" s="258"/>
      <c r="P356" s="258"/>
      <c r="Q356" s="258"/>
      <c r="R356" s="258"/>
      <c r="S356" s="258"/>
      <c r="T356" s="259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0" t="s">
        <v>141</v>
      </c>
      <c r="AU356" s="260" t="s">
        <v>139</v>
      </c>
      <c r="AV356" s="15" t="s">
        <v>138</v>
      </c>
      <c r="AW356" s="15" t="s">
        <v>32</v>
      </c>
      <c r="AX356" s="15" t="s">
        <v>84</v>
      </c>
      <c r="AY356" s="260" t="s">
        <v>131</v>
      </c>
    </row>
    <row r="357" s="2" customFormat="1" ht="49.05" customHeight="1">
      <c r="A357" s="39"/>
      <c r="B357" s="40"/>
      <c r="C357" s="215" t="s">
        <v>528</v>
      </c>
      <c r="D357" s="215" t="s">
        <v>133</v>
      </c>
      <c r="E357" s="216" t="s">
        <v>529</v>
      </c>
      <c r="F357" s="217" t="s">
        <v>530</v>
      </c>
      <c r="G357" s="218" t="s">
        <v>188</v>
      </c>
      <c r="H357" s="219">
        <v>19.117999999999999</v>
      </c>
      <c r="I357" s="220"/>
      <c r="J357" s="221">
        <f>ROUND(I357*H357,2)</f>
        <v>0</v>
      </c>
      <c r="K357" s="217" t="s">
        <v>137</v>
      </c>
      <c r="L357" s="45"/>
      <c r="M357" s="222" t="s">
        <v>1</v>
      </c>
      <c r="N357" s="223" t="s">
        <v>42</v>
      </c>
      <c r="O357" s="92"/>
      <c r="P357" s="224">
        <f>O357*H357</f>
        <v>0</v>
      </c>
      <c r="Q357" s="224">
        <v>0</v>
      </c>
      <c r="R357" s="224">
        <f>Q357*H357</f>
        <v>0</v>
      </c>
      <c r="S357" s="224">
        <v>0.12</v>
      </c>
      <c r="T357" s="225">
        <f>S357*H357</f>
        <v>2.2941599999999998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138</v>
      </c>
      <c r="AT357" s="226" t="s">
        <v>133</v>
      </c>
      <c r="AU357" s="226" t="s">
        <v>139</v>
      </c>
      <c r="AY357" s="18" t="s">
        <v>131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139</v>
      </c>
      <c r="BK357" s="227">
        <f>ROUND(I357*H357,2)</f>
        <v>0</v>
      </c>
      <c r="BL357" s="18" t="s">
        <v>138</v>
      </c>
      <c r="BM357" s="226" t="s">
        <v>531</v>
      </c>
    </row>
    <row r="358" s="13" customFormat="1">
      <c r="A358" s="13"/>
      <c r="B358" s="228"/>
      <c r="C358" s="229"/>
      <c r="D358" s="230" t="s">
        <v>141</v>
      </c>
      <c r="E358" s="231" t="s">
        <v>1</v>
      </c>
      <c r="F358" s="232" t="s">
        <v>440</v>
      </c>
      <c r="G358" s="229"/>
      <c r="H358" s="231" t="s">
        <v>1</v>
      </c>
      <c r="I358" s="233"/>
      <c r="J358" s="229"/>
      <c r="K358" s="229"/>
      <c r="L358" s="234"/>
      <c r="M358" s="235"/>
      <c r="N358" s="236"/>
      <c r="O358" s="236"/>
      <c r="P358" s="236"/>
      <c r="Q358" s="236"/>
      <c r="R358" s="236"/>
      <c r="S358" s="236"/>
      <c r="T358" s="23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8" t="s">
        <v>141</v>
      </c>
      <c r="AU358" s="238" t="s">
        <v>139</v>
      </c>
      <c r="AV358" s="13" t="s">
        <v>84</v>
      </c>
      <c r="AW358" s="13" t="s">
        <v>32</v>
      </c>
      <c r="AX358" s="13" t="s">
        <v>76</v>
      </c>
      <c r="AY358" s="238" t="s">
        <v>131</v>
      </c>
    </row>
    <row r="359" s="14" customFormat="1">
      <c r="A359" s="14"/>
      <c r="B359" s="239"/>
      <c r="C359" s="240"/>
      <c r="D359" s="230" t="s">
        <v>141</v>
      </c>
      <c r="E359" s="241" t="s">
        <v>1</v>
      </c>
      <c r="F359" s="242" t="s">
        <v>446</v>
      </c>
      <c r="G359" s="240"/>
      <c r="H359" s="243">
        <v>19.117999999999999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9" t="s">
        <v>141</v>
      </c>
      <c r="AU359" s="249" t="s">
        <v>139</v>
      </c>
      <c r="AV359" s="14" t="s">
        <v>139</v>
      </c>
      <c r="AW359" s="14" t="s">
        <v>32</v>
      </c>
      <c r="AX359" s="14" t="s">
        <v>76</v>
      </c>
      <c r="AY359" s="249" t="s">
        <v>131</v>
      </c>
    </row>
    <row r="360" s="15" customFormat="1">
      <c r="A360" s="15"/>
      <c r="B360" s="250"/>
      <c r="C360" s="251"/>
      <c r="D360" s="230" t="s">
        <v>141</v>
      </c>
      <c r="E360" s="252" t="s">
        <v>1</v>
      </c>
      <c r="F360" s="253" t="s">
        <v>144</v>
      </c>
      <c r="G360" s="251"/>
      <c r="H360" s="254">
        <v>19.117999999999999</v>
      </c>
      <c r="I360" s="255"/>
      <c r="J360" s="251"/>
      <c r="K360" s="251"/>
      <c r="L360" s="256"/>
      <c r="M360" s="257"/>
      <c r="N360" s="258"/>
      <c r="O360" s="258"/>
      <c r="P360" s="258"/>
      <c r="Q360" s="258"/>
      <c r="R360" s="258"/>
      <c r="S360" s="258"/>
      <c r="T360" s="25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0" t="s">
        <v>141</v>
      </c>
      <c r="AU360" s="260" t="s">
        <v>139</v>
      </c>
      <c r="AV360" s="15" t="s">
        <v>138</v>
      </c>
      <c r="AW360" s="15" t="s">
        <v>32</v>
      </c>
      <c r="AX360" s="15" t="s">
        <v>84</v>
      </c>
      <c r="AY360" s="260" t="s">
        <v>131</v>
      </c>
    </row>
    <row r="361" s="2" customFormat="1" ht="33" customHeight="1">
      <c r="A361" s="39"/>
      <c r="B361" s="40"/>
      <c r="C361" s="215" t="s">
        <v>532</v>
      </c>
      <c r="D361" s="215" t="s">
        <v>133</v>
      </c>
      <c r="E361" s="216" t="s">
        <v>533</v>
      </c>
      <c r="F361" s="217" t="s">
        <v>534</v>
      </c>
      <c r="G361" s="218" t="s">
        <v>188</v>
      </c>
      <c r="H361" s="219">
        <v>1</v>
      </c>
      <c r="I361" s="220"/>
      <c r="J361" s="221">
        <f>ROUND(I361*H361,2)</f>
        <v>0</v>
      </c>
      <c r="K361" s="217" t="s">
        <v>137</v>
      </c>
      <c r="L361" s="45"/>
      <c r="M361" s="222" t="s">
        <v>1</v>
      </c>
      <c r="N361" s="223" t="s">
        <v>42</v>
      </c>
      <c r="O361" s="92"/>
      <c r="P361" s="224">
        <f>O361*H361</f>
        <v>0</v>
      </c>
      <c r="Q361" s="224">
        <v>0</v>
      </c>
      <c r="R361" s="224">
        <f>Q361*H361</f>
        <v>0</v>
      </c>
      <c r="S361" s="224">
        <v>0.072999999999999995</v>
      </c>
      <c r="T361" s="225">
        <f>S361*H361</f>
        <v>0.072999999999999995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138</v>
      </c>
      <c r="AT361" s="226" t="s">
        <v>133</v>
      </c>
      <c r="AU361" s="226" t="s">
        <v>139</v>
      </c>
      <c r="AY361" s="18" t="s">
        <v>131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139</v>
      </c>
      <c r="BK361" s="227">
        <f>ROUND(I361*H361,2)</f>
        <v>0</v>
      </c>
      <c r="BL361" s="18" t="s">
        <v>138</v>
      </c>
      <c r="BM361" s="226" t="s">
        <v>535</v>
      </c>
    </row>
    <row r="362" s="14" customFormat="1">
      <c r="A362" s="14"/>
      <c r="B362" s="239"/>
      <c r="C362" s="240"/>
      <c r="D362" s="230" t="s">
        <v>141</v>
      </c>
      <c r="E362" s="241" t="s">
        <v>1</v>
      </c>
      <c r="F362" s="242" t="s">
        <v>536</v>
      </c>
      <c r="G362" s="240"/>
      <c r="H362" s="243">
        <v>1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9" t="s">
        <v>141</v>
      </c>
      <c r="AU362" s="249" t="s">
        <v>139</v>
      </c>
      <c r="AV362" s="14" t="s">
        <v>139</v>
      </c>
      <c r="AW362" s="14" t="s">
        <v>32</v>
      </c>
      <c r="AX362" s="14" t="s">
        <v>76</v>
      </c>
      <c r="AY362" s="249" t="s">
        <v>131</v>
      </c>
    </row>
    <row r="363" s="15" customFormat="1">
      <c r="A363" s="15"/>
      <c r="B363" s="250"/>
      <c r="C363" s="251"/>
      <c r="D363" s="230" t="s">
        <v>141</v>
      </c>
      <c r="E363" s="252" t="s">
        <v>1</v>
      </c>
      <c r="F363" s="253" t="s">
        <v>144</v>
      </c>
      <c r="G363" s="251"/>
      <c r="H363" s="254">
        <v>1</v>
      </c>
      <c r="I363" s="255"/>
      <c r="J363" s="251"/>
      <c r="K363" s="251"/>
      <c r="L363" s="256"/>
      <c r="M363" s="257"/>
      <c r="N363" s="258"/>
      <c r="O363" s="258"/>
      <c r="P363" s="258"/>
      <c r="Q363" s="258"/>
      <c r="R363" s="258"/>
      <c r="S363" s="258"/>
      <c r="T363" s="259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0" t="s">
        <v>141</v>
      </c>
      <c r="AU363" s="260" t="s">
        <v>139</v>
      </c>
      <c r="AV363" s="15" t="s">
        <v>138</v>
      </c>
      <c r="AW363" s="15" t="s">
        <v>32</v>
      </c>
      <c r="AX363" s="15" t="s">
        <v>84</v>
      </c>
      <c r="AY363" s="260" t="s">
        <v>131</v>
      </c>
    </row>
    <row r="364" s="2" customFormat="1" ht="33" customHeight="1">
      <c r="A364" s="39"/>
      <c r="B364" s="40"/>
      <c r="C364" s="215" t="s">
        <v>537</v>
      </c>
      <c r="D364" s="215" t="s">
        <v>133</v>
      </c>
      <c r="E364" s="216" t="s">
        <v>538</v>
      </c>
      <c r="F364" s="217" t="s">
        <v>539</v>
      </c>
      <c r="G364" s="218" t="s">
        <v>188</v>
      </c>
      <c r="H364" s="219">
        <v>16</v>
      </c>
      <c r="I364" s="220"/>
      <c r="J364" s="221">
        <f>ROUND(I364*H364,2)</f>
        <v>0</v>
      </c>
      <c r="K364" s="217" t="s">
        <v>137</v>
      </c>
      <c r="L364" s="45"/>
      <c r="M364" s="222" t="s">
        <v>1</v>
      </c>
      <c r="N364" s="223" t="s">
        <v>42</v>
      </c>
      <c r="O364" s="92"/>
      <c r="P364" s="224">
        <f>O364*H364</f>
        <v>0</v>
      </c>
      <c r="Q364" s="224">
        <v>0</v>
      </c>
      <c r="R364" s="224">
        <f>Q364*H364</f>
        <v>0</v>
      </c>
      <c r="S364" s="224">
        <v>0.058999999999999997</v>
      </c>
      <c r="T364" s="225">
        <f>S364*H364</f>
        <v>0.94399999999999995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6" t="s">
        <v>138</v>
      </c>
      <c r="AT364" s="226" t="s">
        <v>133</v>
      </c>
      <c r="AU364" s="226" t="s">
        <v>139</v>
      </c>
      <c r="AY364" s="18" t="s">
        <v>131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139</v>
      </c>
      <c r="BK364" s="227">
        <f>ROUND(I364*H364,2)</f>
        <v>0</v>
      </c>
      <c r="BL364" s="18" t="s">
        <v>138</v>
      </c>
      <c r="BM364" s="226" t="s">
        <v>540</v>
      </c>
    </row>
    <row r="365" s="14" customFormat="1">
      <c r="A365" s="14"/>
      <c r="B365" s="239"/>
      <c r="C365" s="240"/>
      <c r="D365" s="230" t="s">
        <v>141</v>
      </c>
      <c r="E365" s="241" t="s">
        <v>1</v>
      </c>
      <c r="F365" s="242" t="s">
        <v>541</v>
      </c>
      <c r="G365" s="240"/>
      <c r="H365" s="243">
        <v>1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9" t="s">
        <v>141</v>
      </c>
      <c r="AU365" s="249" t="s">
        <v>139</v>
      </c>
      <c r="AV365" s="14" t="s">
        <v>139</v>
      </c>
      <c r="AW365" s="14" t="s">
        <v>32</v>
      </c>
      <c r="AX365" s="14" t="s">
        <v>76</v>
      </c>
      <c r="AY365" s="249" t="s">
        <v>131</v>
      </c>
    </row>
    <row r="366" s="14" customFormat="1">
      <c r="A366" s="14"/>
      <c r="B366" s="239"/>
      <c r="C366" s="240"/>
      <c r="D366" s="230" t="s">
        <v>141</v>
      </c>
      <c r="E366" s="241" t="s">
        <v>1</v>
      </c>
      <c r="F366" s="242" t="s">
        <v>542</v>
      </c>
      <c r="G366" s="240"/>
      <c r="H366" s="243">
        <v>15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9" t="s">
        <v>141</v>
      </c>
      <c r="AU366" s="249" t="s">
        <v>139</v>
      </c>
      <c r="AV366" s="14" t="s">
        <v>139</v>
      </c>
      <c r="AW366" s="14" t="s">
        <v>32</v>
      </c>
      <c r="AX366" s="14" t="s">
        <v>76</v>
      </c>
      <c r="AY366" s="249" t="s">
        <v>131</v>
      </c>
    </row>
    <row r="367" s="15" customFormat="1">
      <c r="A367" s="15"/>
      <c r="B367" s="250"/>
      <c r="C367" s="251"/>
      <c r="D367" s="230" t="s">
        <v>141</v>
      </c>
      <c r="E367" s="252" t="s">
        <v>1</v>
      </c>
      <c r="F367" s="253" t="s">
        <v>144</v>
      </c>
      <c r="G367" s="251"/>
      <c r="H367" s="254">
        <v>16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0" t="s">
        <v>141</v>
      </c>
      <c r="AU367" s="260" t="s">
        <v>139</v>
      </c>
      <c r="AV367" s="15" t="s">
        <v>138</v>
      </c>
      <c r="AW367" s="15" t="s">
        <v>32</v>
      </c>
      <c r="AX367" s="15" t="s">
        <v>84</v>
      </c>
      <c r="AY367" s="260" t="s">
        <v>131</v>
      </c>
    </row>
    <row r="368" s="2" customFormat="1" ht="33" customHeight="1">
      <c r="A368" s="39"/>
      <c r="B368" s="40"/>
      <c r="C368" s="215" t="s">
        <v>543</v>
      </c>
      <c r="D368" s="215" t="s">
        <v>133</v>
      </c>
      <c r="E368" s="216" t="s">
        <v>544</v>
      </c>
      <c r="F368" s="217" t="s">
        <v>545</v>
      </c>
      <c r="G368" s="218" t="s">
        <v>188</v>
      </c>
      <c r="H368" s="219">
        <v>18</v>
      </c>
      <c r="I368" s="220"/>
      <c r="J368" s="221">
        <f>ROUND(I368*H368,2)</f>
        <v>0</v>
      </c>
      <c r="K368" s="217" t="s">
        <v>137</v>
      </c>
      <c r="L368" s="45"/>
      <c r="M368" s="222" t="s">
        <v>1</v>
      </c>
      <c r="N368" s="223" t="s">
        <v>42</v>
      </c>
      <c r="O368" s="92"/>
      <c r="P368" s="224">
        <f>O368*H368</f>
        <v>0</v>
      </c>
      <c r="Q368" s="224">
        <v>0</v>
      </c>
      <c r="R368" s="224">
        <f>Q368*H368</f>
        <v>0</v>
      </c>
      <c r="S368" s="224">
        <v>0.050999999999999997</v>
      </c>
      <c r="T368" s="225">
        <f>S368*H368</f>
        <v>0.91799999999999993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6" t="s">
        <v>138</v>
      </c>
      <c r="AT368" s="226" t="s">
        <v>133</v>
      </c>
      <c r="AU368" s="226" t="s">
        <v>139</v>
      </c>
      <c r="AY368" s="18" t="s">
        <v>131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8" t="s">
        <v>139</v>
      </c>
      <c r="BK368" s="227">
        <f>ROUND(I368*H368,2)</f>
        <v>0</v>
      </c>
      <c r="BL368" s="18" t="s">
        <v>138</v>
      </c>
      <c r="BM368" s="226" t="s">
        <v>546</v>
      </c>
    </row>
    <row r="369" s="14" customFormat="1">
      <c r="A369" s="14"/>
      <c r="B369" s="239"/>
      <c r="C369" s="240"/>
      <c r="D369" s="230" t="s">
        <v>141</v>
      </c>
      <c r="E369" s="241" t="s">
        <v>1</v>
      </c>
      <c r="F369" s="242" t="s">
        <v>547</v>
      </c>
      <c r="G369" s="240"/>
      <c r="H369" s="243">
        <v>18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9" t="s">
        <v>141</v>
      </c>
      <c r="AU369" s="249" t="s">
        <v>139</v>
      </c>
      <c r="AV369" s="14" t="s">
        <v>139</v>
      </c>
      <c r="AW369" s="14" t="s">
        <v>32</v>
      </c>
      <c r="AX369" s="14" t="s">
        <v>76</v>
      </c>
      <c r="AY369" s="249" t="s">
        <v>131</v>
      </c>
    </row>
    <row r="370" s="15" customFormat="1">
      <c r="A370" s="15"/>
      <c r="B370" s="250"/>
      <c r="C370" s="251"/>
      <c r="D370" s="230" t="s">
        <v>141</v>
      </c>
      <c r="E370" s="252" t="s">
        <v>1</v>
      </c>
      <c r="F370" s="253" t="s">
        <v>144</v>
      </c>
      <c r="G370" s="251"/>
      <c r="H370" s="254">
        <v>18</v>
      </c>
      <c r="I370" s="255"/>
      <c r="J370" s="251"/>
      <c r="K370" s="251"/>
      <c r="L370" s="256"/>
      <c r="M370" s="257"/>
      <c r="N370" s="258"/>
      <c r="O370" s="258"/>
      <c r="P370" s="258"/>
      <c r="Q370" s="258"/>
      <c r="R370" s="258"/>
      <c r="S370" s="258"/>
      <c r="T370" s="259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0" t="s">
        <v>141</v>
      </c>
      <c r="AU370" s="260" t="s">
        <v>139</v>
      </c>
      <c r="AV370" s="15" t="s">
        <v>138</v>
      </c>
      <c r="AW370" s="15" t="s">
        <v>32</v>
      </c>
      <c r="AX370" s="15" t="s">
        <v>84</v>
      </c>
      <c r="AY370" s="260" t="s">
        <v>131</v>
      </c>
    </row>
    <row r="371" s="2" customFormat="1" ht="33" customHeight="1">
      <c r="A371" s="39"/>
      <c r="B371" s="40"/>
      <c r="C371" s="215" t="s">
        <v>548</v>
      </c>
      <c r="D371" s="215" t="s">
        <v>133</v>
      </c>
      <c r="E371" s="216" t="s">
        <v>549</v>
      </c>
      <c r="F371" s="217" t="s">
        <v>550</v>
      </c>
      <c r="G371" s="218" t="s">
        <v>188</v>
      </c>
      <c r="H371" s="219">
        <v>1.8899999999999999</v>
      </c>
      <c r="I371" s="220"/>
      <c r="J371" s="221">
        <f>ROUND(I371*H371,2)</f>
        <v>0</v>
      </c>
      <c r="K371" s="217" t="s">
        <v>137</v>
      </c>
      <c r="L371" s="45"/>
      <c r="M371" s="222" t="s">
        <v>1</v>
      </c>
      <c r="N371" s="223" t="s">
        <v>42</v>
      </c>
      <c r="O371" s="92"/>
      <c r="P371" s="224">
        <f>O371*H371</f>
        <v>0</v>
      </c>
      <c r="Q371" s="224">
        <v>0</v>
      </c>
      <c r="R371" s="224">
        <f>Q371*H371</f>
        <v>0</v>
      </c>
      <c r="S371" s="224">
        <v>0.083000000000000004</v>
      </c>
      <c r="T371" s="225">
        <f>S371*H371</f>
        <v>0.15687000000000001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6" t="s">
        <v>138</v>
      </c>
      <c r="AT371" s="226" t="s">
        <v>133</v>
      </c>
      <c r="AU371" s="226" t="s">
        <v>139</v>
      </c>
      <c r="AY371" s="18" t="s">
        <v>131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8" t="s">
        <v>139</v>
      </c>
      <c r="BK371" s="227">
        <f>ROUND(I371*H371,2)</f>
        <v>0</v>
      </c>
      <c r="BL371" s="18" t="s">
        <v>138</v>
      </c>
      <c r="BM371" s="226" t="s">
        <v>551</v>
      </c>
    </row>
    <row r="372" s="14" customFormat="1">
      <c r="A372" s="14"/>
      <c r="B372" s="239"/>
      <c r="C372" s="240"/>
      <c r="D372" s="230" t="s">
        <v>141</v>
      </c>
      <c r="E372" s="241" t="s">
        <v>1</v>
      </c>
      <c r="F372" s="242" t="s">
        <v>552</v>
      </c>
      <c r="G372" s="240"/>
      <c r="H372" s="243">
        <v>1.8899999999999999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9" t="s">
        <v>141</v>
      </c>
      <c r="AU372" s="249" t="s">
        <v>139</v>
      </c>
      <c r="AV372" s="14" t="s">
        <v>139</v>
      </c>
      <c r="AW372" s="14" t="s">
        <v>32</v>
      </c>
      <c r="AX372" s="14" t="s">
        <v>76</v>
      </c>
      <c r="AY372" s="249" t="s">
        <v>131</v>
      </c>
    </row>
    <row r="373" s="15" customFormat="1">
      <c r="A373" s="15"/>
      <c r="B373" s="250"/>
      <c r="C373" s="251"/>
      <c r="D373" s="230" t="s">
        <v>141</v>
      </c>
      <c r="E373" s="252" t="s">
        <v>1</v>
      </c>
      <c r="F373" s="253" t="s">
        <v>144</v>
      </c>
      <c r="G373" s="251"/>
      <c r="H373" s="254">
        <v>1.8899999999999999</v>
      </c>
      <c r="I373" s="255"/>
      <c r="J373" s="251"/>
      <c r="K373" s="251"/>
      <c r="L373" s="256"/>
      <c r="M373" s="257"/>
      <c r="N373" s="258"/>
      <c r="O373" s="258"/>
      <c r="P373" s="258"/>
      <c r="Q373" s="258"/>
      <c r="R373" s="258"/>
      <c r="S373" s="258"/>
      <c r="T373" s="259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0" t="s">
        <v>141</v>
      </c>
      <c r="AU373" s="260" t="s">
        <v>139</v>
      </c>
      <c r="AV373" s="15" t="s">
        <v>138</v>
      </c>
      <c r="AW373" s="15" t="s">
        <v>32</v>
      </c>
      <c r="AX373" s="15" t="s">
        <v>84</v>
      </c>
      <c r="AY373" s="260" t="s">
        <v>131</v>
      </c>
    </row>
    <row r="374" s="2" customFormat="1" ht="33" customHeight="1">
      <c r="A374" s="39"/>
      <c r="B374" s="40"/>
      <c r="C374" s="215" t="s">
        <v>553</v>
      </c>
      <c r="D374" s="215" t="s">
        <v>133</v>
      </c>
      <c r="E374" s="216" t="s">
        <v>554</v>
      </c>
      <c r="F374" s="217" t="s">
        <v>555</v>
      </c>
      <c r="G374" s="218" t="s">
        <v>188</v>
      </c>
      <c r="H374" s="219">
        <v>2.3999999999999999</v>
      </c>
      <c r="I374" s="220"/>
      <c r="J374" s="221">
        <f>ROUND(I374*H374,2)</f>
        <v>0</v>
      </c>
      <c r="K374" s="217" t="s">
        <v>137</v>
      </c>
      <c r="L374" s="45"/>
      <c r="M374" s="222" t="s">
        <v>1</v>
      </c>
      <c r="N374" s="223" t="s">
        <v>42</v>
      </c>
      <c r="O374" s="92"/>
      <c r="P374" s="224">
        <f>O374*H374</f>
        <v>0</v>
      </c>
      <c r="Q374" s="224">
        <v>0</v>
      </c>
      <c r="R374" s="224">
        <f>Q374*H374</f>
        <v>0</v>
      </c>
      <c r="S374" s="224">
        <v>0.062</v>
      </c>
      <c r="T374" s="225">
        <f>S374*H374</f>
        <v>0.14879999999999999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6" t="s">
        <v>138</v>
      </c>
      <c r="AT374" s="226" t="s">
        <v>133</v>
      </c>
      <c r="AU374" s="226" t="s">
        <v>139</v>
      </c>
      <c r="AY374" s="18" t="s">
        <v>131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8" t="s">
        <v>139</v>
      </c>
      <c r="BK374" s="227">
        <f>ROUND(I374*H374,2)</f>
        <v>0</v>
      </c>
      <c r="BL374" s="18" t="s">
        <v>138</v>
      </c>
      <c r="BM374" s="226" t="s">
        <v>556</v>
      </c>
    </row>
    <row r="375" s="14" customFormat="1">
      <c r="A375" s="14"/>
      <c r="B375" s="239"/>
      <c r="C375" s="240"/>
      <c r="D375" s="230" t="s">
        <v>141</v>
      </c>
      <c r="E375" s="241" t="s">
        <v>1</v>
      </c>
      <c r="F375" s="242" t="s">
        <v>557</v>
      </c>
      <c r="G375" s="240"/>
      <c r="H375" s="243">
        <v>2.3999999999999999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9" t="s">
        <v>141</v>
      </c>
      <c r="AU375" s="249" t="s">
        <v>139</v>
      </c>
      <c r="AV375" s="14" t="s">
        <v>139</v>
      </c>
      <c r="AW375" s="14" t="s">
        <v>32</v>
      </c>
      <c r="AX375" s="14" t="s">
        <v>76</v>
      </c>
      <c r="AY375" s="249" t="s">
        <v>131</v>
      </c>
    </row>
    <row r="376" s="15" customFormat="1">
      <c r="A376" s="15"/>
      <c r="B376" s="250"/>
      <c r="C376" s="251"/>
      <c r="D376" s="230" t="s">
        <v>141</v>
      </c>
      <c r="E376" s="252" t="s">
        <v>1</v>
      </c>
      <c r="F376" s="253" t="s">
        <v>144</v>
      </c>
      <c r="G376" s="251"/>
      <c r="H376" s="254">
        <v>2.3999999999999999</v>
      </c>
      <c r="I376" s="255"/>
      <c r="J376" s="251"/>
      <c r="K376" s="251"/>
      <c r="L376" s="256"/>
      <c r="M376" s="257"/>
      <c r="N376" s="258"/>
      <c r="O376" s="258"/>
      <c r="P376" s="258"/>
      <c r="Q376" s="258"/>
      <c r="R376" s="258"/>
      <c r="S376" s="258"/>
      <c r="T376" s="259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0" t="s">
        <v>141</v>
      </c>
      <c r="AU376" s="260" t="s">
        <v>139</v>
      </c>
      <c r="AV376" s="15" t="s">
        <v>138</v>
      </c>
      <c r="AW376" s="15" t="s">
        <v>32</v>
      </c>
      <c r="AX376" s="15" t="s">
        <v>84</v>
      </c>
      <c r="AY376" s="260" t="s">
        <v>131</v>
      </c>
    </row>
    <row r="377" s="2" customFormat="1" ht="37.8" customHeight="1">
      <c r="A377" s="39"/>
      <c r="B377" s="40"/>
      <c r="C377" s="215" t="s">
        <v>558</v>
      </c>
      <c r="D377" s="215" t="s">
        <v>133</v>
      </c>
      <c r="E377" s="216" t="s">
        <v>559</v>
      </c>
      <c r="F377" s="217" t="s">
        <v>560</v>
      </c>
      <c r="G377" s="218" t="s">
        <v>276</v>
      </c>
      <c r="H377" s="219">
        <v>1</v>
      </c>
      <c r="I377" s="220"/>
      <c r="J377" s="221">
        <f>ROUND(I377*H377,2)</f>
        <v>0</v>
      </c>
      <c r="K377" s="217" t="s">
        <v>1</v>
      </c>
      <c r="L377" s="45"/>
      <c r="M377" s="222" t="s">
        <v>1</v>
      </c>
      <c r="N377" s="223" t="s">
        <v>42</v>
      </c>
      <c r="O377" s="92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6" t="s">
        <v>138</v>
      </c>
      <c r="AT377" s="226" t="s">
        <v>133</v>
      </c>
      <c r="AU377" s="226" t="s">
        <v>139</v>
      </c>
      <c r="AY377" s="18" t="s">
        <v>131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8" t="s">
        <v>139</v>
      </c>
      <c r="BK377" s="227">
        <f>ROUND(I377*H377,2)</f>
        <v>0</v>
      </c>
      <c r="BL377" s="18" t="s">
        <v>138</v>
      </c>
      <c r="BM377" s="226" t="s">
        <v>561</v>
      </c>
    </row>
    <row r="378" s="12" customFormat="1" ht="22.8" customHeight="1">
      <c r="A378" s="12"/>
      <c r="B378" s="199"/>
      <c r="C378" s="200"/>
      <c r="D378" s="201" t="s">
        <v>75</v>
      </c>
      <c r="E378" s="213" t="s">
        <v>562</v>
      </c>
      <c r="F378" s="213" t="s">
        <v>563</v>
      </c>
      <c r="G378" s="200"/>
      <c r="H378" s="200"/>
      <c r="I378" s="203"/>
      <c r="J378" s="214">
        <f>BK378</f>
        <v>0</v>
      </c>
      <c r="K378" s="200"/>
      <c r="L378" s="205"/>
      <c r="M378" s="206"/>
      <c r="N378" s="207"/>
      <c r="O378" s="207"/>
      <c r="P378" s="208">
        <f>SUM(P379:P384)</f>
        <v>0</v>
      </c>
      <c r="Q378" s="207"/>
      <c r="R378" s="208">
        <f>SUM(R379:R384)</f>
        <v>0</v>
      </c>
      <c r="S378" s="207"/>
      <c r="T378" s="209">
        <f>SUM(T379:T384)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0" t="s">
        <v>84</v>
      </c>
      <c r="AT378" s="211" t="s">
        <v>75</v>
      </c>
      <c r="AU378" s="211" t="s">
        <v>84</v>
      </c>
      <c r="AY378" s="210" t="s">
        <v>131</v>
      </c>
      <c r="BK378" s="212">
        <f>SUM(BK379:BK384)</f>
        <v>0</v>
      </c>
    </row>
    <row r="379" s="2" customFormat="1" ht="16.5" customHeight="1">
      <c r="A379" s="39"/>
      <c r="B379" s="40"/>
      <c r="C379" s="215" t="s">
        <v>564</v>
      </c>
      <c r="D379" s="215" t="s">
        <v>133</v>
      </c>
      <c r="E379" s="216" t="s">
        <v>565</v>
      </c>
      <c r="F379" s="217" t="s">
        <v>566</v>
      </c>
      <c r="G379" s="218" t="s">
        <v>171</v>
      </c>
      <c r="H379" s="219">
        <v>8.4030000000000005</v>
      </c>
      <c r="I379" s="220"/>
      <c r="J379" s="221">
        <f>ROUND(I379*H379,2)</f>
        <v>0</v>
      </c>
      <c r="K379" s="217" t="s">
        <v>137</v>
      </c>
      <c r="L379" s="45"/>
      <c r="M379" s="222" t="s">
        <v>1</v>
      </c>
      <c r="N379" s="223" t="s">
        <v>42</v>
      </c>
      <c r="O379" s="92"/>
      <c r="P379" s="224">
        <f>O379*H379</f>
        <v>0</v>
      </c>
      <c r="Q379" s="224">
        <v>0</v>
      </c>
      <c r="R379" s="224">
        <f>Q379*H379</f>
        <v>0</v>
      </c>
      <c r="S379" s="224">
        <v>0</v>
      </c>
      <c r="T379" s="22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6" t="s">
        <v>138</v>
      </c>
      <c r="AT379" s="226" t="s">
        <v>133</v>
      </c>
      <c r="AU379" s="226" t="s">
        <v>139</v>
      </c>
      <c r="AY379" s="18" t="s">
        <v>131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8" t="s">
        <v>139</v>
      </c>
      <c r="BK379" s="227">
        <f>ROUND(I379*H379,2)</f>
        <v>0</v>
      </c>
      <c r="BL379" s="18" t="s">
        <v>138</v>
      </c>
      <c r="BM379" s="226" t="s">
        <v>567</v>
      </c>
    </row>
    <row r="380" s="2" customFormat="1" ht="37.8" customHeight="1">
      <c r="A380" s="39"/>
      <c r="B380" s="40"/>
      <c r="C380" s="215" t="s">
        <v>568</v>
      </c>
      <c r="D380" s="215" t="s">
        <v>133</v>
      </c>
      <c r="E380" s="216" t="s">
        <v>569</v>
      </c>
      <c r="F380" s="217" t="s">
        <v>570</v>
      </c>
      <c r="G380" s="218" t="s">
        <v>171</v>
      </c>
      <c r="H380" s="219">
        <v>8.4030000000000005</v>
      </c>
      <c r="I380" s="220"/>
      <c r="J380" s="221">
        <f>ROUND(I380*H380,2)</f>
        <v>0</v>
      </c>
      <c r="K380" s="217" t="s">
        <v>137</v>
      </c>
      <c r="L380" s="45"/>
      <c r="M380" s="222" t="s">
        <v>1</v>
      </c>
      <c r="N380" s="223" t="s">
        <v>42</v>
      </c>
      <c r="O380" s="92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6" t="s">
        <v>138</v>
      </c>
      <c r="AT380" s="226" t="s">
        <v>133</v>
      </c>
      <c r="AU380" s="226" t="s">
        <v>139</v>
      </c>
      <c r="AY380" s="18" t="s">
        <v>131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139</v>
      </c>
      <c r="BK380" s="227">
        <f>ROUND(I380*H380,2)</f>
        <v>0</v>
      </c>
      <c r="BL380" s="18" t="s">
        <v>138</v>
      </c>
      <c r="BM380" s="226" t="s">
        <v>571</v>
      </c>
    </row>
    <row r="381" s="2" customFormat="1" ht="33" customHeight="1">
      <c r="A381" s="39"/>
      <c r="B381" s="40"/>
      <c r="C381" s="215" t="s">
        <v>572</v>
      </c>
      <c r="D381" s="215" t="s">
        <v>133</v>
      </c>
      <c r="E381" s="216" t="s">
        <v>573</v>
      </c>
      <c r="F381" s="217" t="s">
        <v>574</v>
      </c>
      <c r="G381" s="218" t="s">
        <v>171</v>
      </c>
      <c r="H381" s="219">
        <v>8.4030000000000005</v>
      </c>
      <c r="I381" s="220"/>
      <c r="J381" s="221">
        <f>ROUND(I381*H381,2)</f>
        <v>0</v>
      </c>
      <c r="K381" s="217" t="s">
        <v>137</v>
      </c>
      <c r="L381" s="45"/>
      <c r="M381" s="222" t="s">
        <v>1</v>
      </c>
      <c r="N381" s="223" t="s">
        <v>42</v>
      </c>
      <c r="O381" s="92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6" t="s">
        <v>138</v>
      </c>
      <c r="AT381" s="226" t="s">
        <v>133</v>
      </c>
      <c r="AU381" s="226" t="s">
        <v>139</v>
      </c>
      <c r="AY381" s="18" t="s">
        <v>131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8" t="s">
        <v>139</v>
      </c>
      <c r="BK381" s="227">
        <f>ROUND(I381*H381,2)</f>
        <v>0</v>
      </c>
      <c r="BL381" s="18" t="s">
        <v>138</v>
      </c>
      <c r="BM381" s="226" t="s">
        <v>575</v>
      </c>
    </row>
    <row r="382" s="2" customFormat="1" ht="44.25" customHeight="1">
      <c r="A382" s="39"/>
      <c r="B382" s="40"/>
      <c r="C382" s="215" t="s">
        <v>576</v>
      </c>
      <c r="D382" s="215" t="s">
        <v>133</v>
      </c>
      <c r="E382" s="216" t="s">
        <v>577</v>
      </c>
      <c r="F382" s="217" t="s">
        <v>578</v>
      </c>
      <c r="G382" s="218" t="s">
        <v>171</v>
      </c>
      <c r="H382" s="219">
        <v>126.045</v>
      </c>
      <c r="I382" s="220"/>
      <c r="J382" s="221">
        <f>ROUND(I382*H382,2)</f>
        <v>0</v>
      </c>
      <c r="K382" s="217" t="s">
        <v>137</v>
      </c>
      <c r="L382" s="45"/>
      <c r="M382" s="222" t="s">
        <v>1</v>
      </c>
      <c r="N382" s="223" t="s">
        <v>42</v>
      </c>
      <c r="O382" s="92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6" t="s">
        <v>138</v>
      </c>
      <c r="AT382" s="226" t="s">
        <v>133</v>
      </c>
      <c r="AU382" s="226" t="s">
        <v>139</v>
      </c>
      <c r="AY382" s="18" t="s">
        <v>131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8" t="s">
        <v>139</v>
      </c>
      <c r="BK382" s="227">
        <f>ROUND(I382*H382,2)</f>
        <v>0</v>
      </c>
      <c r="BL382" s="18" t="s">
        <v>138</v>
      </c>
      <c r="BM382" s="226" t="s">
        <v>579</v>
      </c>
    </row>
    <row r="383" s="14" customFormat="1">
      <c r="A383" s="14"/>
      <c r="B383" s="239"/>
      <c r="C383" s="240"/>
      <c r="D383" s="230" t="s">
        <v>141</v>
      </c>
      <c r="E383" s="240"/>
      <c r="F383" s="242" t="s">
        <v>580</v>
      </c>
      <c r="G383" s="240"/>
      <c r="H383" s="243">
        <v>126.045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9" t="s">
        <v>141</v>
      </c>
      <c r="AU383" s="249" t="s">
        <v>139</v>
      </c>
      <c r="AV383" s="14" t="s">
        <v>139</v>
      </c>
      <c r="AW383" s="14" t="s">
        <v>4</v>
      </c>
      <c r="AX383" s="14" t="s">
        <v>84</v>
      </c>
      <c r="AY383" s="249" t="s">
        <v>131</v>
      </c>
    </row>
    <row r="384" s="2" customFormat="1" ht="44.25" customHeight="1">
      <c r="A384" s="39"/>
      <c r="B384" s="40"/>
      <c r="C384" s="215" t="s">
        <v>581</v>
      </c>
      <c r="D384" s="215" t="s">
        <v>133</v>
      </c>
      <c r="E384" s="216" t="s">
        <v>582</v>
      </c>
      <c r="F384" s="217" t="s">
        <v>583</v>
      </c>
      <c r="G384" s="218" t="s">
        <v>171</v>
      </c>
      <c r="H384" s="219">
        <v>8.4030000000000005</v>
      </c>
      <c r="I384" s="220"/>
      <c r="J384" s="221">
        <f>ROUND(I384*H384,2)</f>
        <v>0</v>
      </c>
      <c r="K384" s="217" t="s">
        <v>137</v>
      </c>
      <c r="L384" s="45"/>
      <c r="M384" s="222" t="s">
        <v>1</v>
      </c>
      <c r="N384" s="223" t="s">
        <v>42</v>
      </c>
      <c r="O384" s="92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6" t="s">
        <v>138</v>
      </c>
      <c r="AT384" s="226" t="s">
        <v>133</v>
      </c>
      <c r="AU384" s="226" t="s">
        <v>139</v>
      </c>
      <c r="AY384" s="18" t="s">
        <v>131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8" t="s">
        <v>139</v>
      </c>
      <c r="BK384" s="227">
        <f>ROUND(I384*H384,2)</f>
        <v>0</v>
      </c>
      <c r="BL384" s="18" t="s">
        <v>138</v>
      </c>
      <c r="BM384" s="226" t="s">
        <v>584</v>
      </c>
    </row>
    <row r="385" s="12" customFormat="1" ht="22.8" customHeight="1">
      <c r="A385" s="12"/>
      <c r="B385" s="199"/>
      <c r="C385" s="200"/>
      <c r="D385" s="201" t="s">
        <v>75</v>
      </c>
      <c r="E385" s="213" t="s">
        <v>585</v>
      </c>
      <c r="F385" s="213" t="s">
        <v>586</v>
      </c>
      <c r="G385" s="200"/>
      <c r="H385" s="200"/>
      <c r="I385" s="203"/>
      <c r="J385" s="214">
        <f>BK385</f>
        <v>0</v>
      </c>
      <c r="K385" s="200"/>
      <c r="L385" s="205"/>
      <c r="M385" s="206"/>
      <c r="N385" s="207"/>
      <c r="O385" s="207"/>
      <c r="P385" s="208">
        <f>P386</f>
        <v>0</v>
      </c>
      <c r="Q385" s="207"/>
      <c r="R385" s="208">
        <f>R386</f>
        <v>0</v>
      </c>
      <c r="S385" s="207"/>
      <c r="T385" s="209">
        <f>T386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0" t="s">
        <v>84</v>
      </c>
      <c r="AT385" s="211" t="s">
        <v>75</v>
      </c>
      <c r="AU385" s="211" t="s">
        <v>84</v>
      </c>
      <c r="AY385" s="210" t="s">
        <v>131</v>
      </c>
      <c r="BK385" s="212">
        <f>BK386</f>
        <v>0</v>
      </c>
    </row>
    <row r="386" s="2" customFormat="1" ht="55.5" customHeight="1">
      <c r="A386" s="39"/>
      <c r="B386" s="40"/>
      <c r="C386" s="215" t="s">
        <v>587</v>
      </c>
      <c r="D386" s="215" t="s">
        <v>133</v>
      </c>
      <c r="E386" s="216" t="s">
        <v>588</v>
      </c>
      <c r="F386" s="217" t="s">
        <v>589</v>
      </c>
      <c r="G386" s="218" t="s">
        <v>171</v>
      </c>
      <c r="H386" s="219">
        <v>31.190000000000001</v>
      </c>
      <c r="I386" s="220"/>
      <c r="J386" s="221">
        <f>ROUND(I386*H386,2)</f>
        <v>0</v>
      </c>
      <c r="K386" s="217" t="s">
        <v>137</v>
      </c>
      <c r="L386" s="45"/>
      <c r="M386" s="222" t="s">
        <v>1</v>
      </c>
      <c r="N386" s="223" t="s">
        <v>42</v>
      </c>
      <c r="O386" s="92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6" t="s">
        <v>138</v>
      </c>
      <c r="AT386" s="226" t="s">
        <v>133</v>
      </c>
      <c r="AU386" s="226" t="s">
        <v>139</v>
      </c>
      <c r="AY386" s="18" t="s">
        <v>131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8" t="s">
        <v>139</v>
      </c>
      <c r="BK386" s="227">
        <f>ROUND(I386*H386,2)</f>
        <v>0</v>
      </c>
      <c r="BL386" s="18" t="s">
        <v>138</v>
      </c>
      <c r="BM386" s="226" t="s">
        <v>590</v>
      </c>
    </row>
    <row r="387" s="12" customFormat="1" ht="25.92" customHeight="1">
      <c r="A387" s="12"/>
      <c r="B387" s="199"/>
      <c r="C387" s="200"/>
      <c r="D387" s="201" t="s">
        <v>75</v>
      </c>
      <c r="E387" s="202" t="s">
        <v>591</v>
      </c>
      <c r="F387" s="202" t="s">
        <v>592</v>
      </c>
      <c r="G387" s="200"/>
      <c r="H387" s="200"/>
      <c r="I387" s="203"/>
      <c r="J387" s="204">
        <f>BK387</f>
        <v>0</v>
      </c>
      <c r="K387" s="200"/>
      <c r="L387" s="205"/>
      <c r="M387" s="206"/>
      <c r="N387" s="207"/>
      <c r="O387" s="207"/>
      <c r="P387" s="208">
        <f>P388+P402+P409+P441+P472+P528+P537+P562+P568</f>
        <v>0</v>
      </c>
      <c r="Q387" s="207"/>
      <c r="R387" s="208">
        <f>R388+R402+R409+R441+R472+R528+R537+R562+R568</f>
        <v>4.1301864799999999</v>
      </c>
      <c r="S387" s="207"/>
      <c r="T387" s="209">
        <f>T388+T402+T409+T441+T472+T528+T537+T562+T568</f>
        <v>3.6524267799999994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0" t="s">
        <v>139</v>
      </c>
      <c r="AT387" s="211" t="s">
        <v>75</v>
      </c>
      <c r="AU387" s="211" t="s">
        <v>76</v>
      </c>
      <c r="AY387" s="210" t="s">
        <v>131</v>
      </c>
      <c r="BK387" s="212">
        <f>BK388+BK402+BK409+BK441+BK472+BK528+BK537+BK562+BK568</f>
        <v>0</v>
      </c>
    </row>
    <row r="388" s="12" customFormat="1" ht="22.8" customHeight="1">
      <c r="A388" s="12"/>
      <c r="B388" s="199"/>
      <c r="C388" s="200"/>
      <c r="D388" s="201" t="s">
        <v>75</v>
      </c>
      <c r="E388" s="213" t="s">
        <v>593</v>
      </c>
      <c r="F388" s="213" t="s">
        <v>594</v>
      </c>
      <c r="G388" s="200"/>
      <c r="H388" s="200"/>
      <c r="I388" s="203"/>
      <c r="J388" s="214">
        <f>BK388</f>
        <v>0</v>
      </c>
      <c r="K388" s="200"/>
      <c r="L388" s="205"/>
      <c r="M388" s="206"/>
      <c r="N388" s="207"/>
      <c r="O388" s="207"/>
      <c r="P388" s="208">
        <f>SUM(P389:P401)</f>
        <v>0</v>
      </c>
      <c r="Q388" s="207"/>
      <c r="R388" s="208">
        <f>SUM(R389:R401)</f>
        <v>1.16831</v>
      </c>
      <c r="S388" s="207"/>
      <c r="T388" s="209">
        <f>SUM(T389:T401)</f>
        <v>2.2467599999999996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0" t="s">
        <v>139</v>
      </c>
      <c r="AT388" s="211" t="s">
        <v>75</v>
      </c>
      <c r="AU388" s="211" t="s">
        <v>84</v>
      </c>
      <c r="AY388" s="210" t="s">
        <v>131</v>
      </c>
      <c r="BK388" s="212">
        <f>SUM(BK389:BK401)</f>
        <v>0</v>
      </c>
    </row>
    <row r="389" s="2" customFormat="1" ht="44.25" customHeight="1">
      <c r="A389" s="39"/>
      <c r="B389" s="40"/>
      <c r="C389" s="215" t="s">
        <v>595</v>
      </c>
      <c r="D389" s="215" t="s">
        <v>133</v>
      </c>
      <c r="E389" s="216" t="s">
        <v>596</v>
      </c>
      <c r="F389" s="217" t="s">
        <v>597</v>
      </c>
      <c r="G389" s="218" t="s">
        <v>136</v>
      </c>
      <c r="H389" s="219">
        <v>44.935000000000002</v>
      </c>
      <c r="I389" s="220"/>
      <c r="J389" s="221">
        <f>ROUND(I389*H389,2)</f>
        <v>0</v>
      </c>
      <c r="K389" s="217" t="s">
        <v>137</v>
      </c>
      <c r="L389" s="45"/>
      <c r="M389" s="222" t="s">
        <v>1</v>
      </c>
      <c r="N389" s="223" t="s">
        <v>42</v>
      </c>
      <c r="O389" s="92"/>
      <c r="P389" s="224">
        <f>O389*H389</f>
        <v>0</v>
      </c>
      <c r="Q389" s="224">
        <v>0.025999999999999999</v>
      </c>
      <c r="R389" s="224">
        <f>Q389*H389</f>
        <v>1.16831</v>
      </c>
      <c r="S389" s="224">
        <v>0</v>
      </c>
      <c r="T389" s="22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6" t="s">
        <v>215</v>
      </c>
      <c r="AT389" s="226" t="s">
        <v>133</v>
      </c>
      <c r="AU389" s="226" t="s">
        <v>139</v>
      </c>
      <c r="AY389" s="18" t="s">
        <v>131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8" t="s">
        <v>139</v>
      </c>
      <c r="BK389" s="227">
        <f>ROUND(I389*H389,2)</f>
        <v>0</v>
      </c>
      <c r="BL389" s="18" t="s">
        <v>215</v>
      </c>
      <c r="BM389" s="226" t="s">
        <v>598</v>
      </c>
    </row>
    <row r="390" s="14" customFormat="1">
      <c r="A390" s="14"/>
      <c r="B390" s="239"/>
      <c r="C390" s="240"/>
      <c r="D390" s="230" t="s">
        <v>141</v>
      </c>
      <c r="E390" s="241" t="s">
        <v>1</v>
      </c>
      <c r="F390" s="242" t="s">
        <v>599</v>
      </c>
      <c r="G390" s="240"/>
      <c r="H390" s="243">
        <v>44.935000000000002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9" t="s">
        <v>141</v>
      </c>
      <c r="AU390" s="249" t="s">
        <v>139</v>
      </c>
      <c r="AV390" s="14" t="s">
        <v>139</v>
      </c>
      <c r="AW390" s="14" t="s">
        <v>32</v>
      </c>
      <c r="AX390" s="14" t="s">
        <v>76</v>
      </c>
      <c r="AY390" s="249" t="s">
        <v>131</v>
      </c>
    </row>
    <row r="391" s="15" customFormat="1">
      <c r="A391" s="15"/>
      <c r="B391" s="250"/>
      <c r="C391" s="251"/>
      <c r="D391" s="230" t="s">
        <v>141</v>
      </c>
      <c r="E391" s="252" t="s">
        <v>1</v>
      </c>
      <c r="F391" s="253" t="s">
        <v>144</v>
      </c>
      <c r="G391" s="251"/>
      <c r="H391" s="254">
        <v>44.935000000000002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0" t="s">
        <v>141</v>
      </c>
      <c r="AU391" s="260" t="s">
        <v>139</v>
      </c>
      <c r="AV391" s="15" t="s">
        <v>138</v>
      </c>
      <c r="AW391" s="15" t="s">
        <v>32</v>
      </c>
      <c r="AX391" s="15" t="s">
        <v>84</v>
      </c>
      <c r="AY391" s="260" t="s">
        <v>131</v>
      </c>
    </row>
    <row r="392" s="2" customFormat="1" ht="49.05" customHeight="1">
      <c r="A392" s="39"/>
      <c r="B392" s="40"/>
      <c r="C392" s="215" t="s">
        <v>600</v>
      </c>
      <c r="D392" s="215" t="s">
        <v>133</v>
      </c>
      <c r="E392" s="216" t="s">
        <v>601</v>
      </c>
      <c r="F392" s="217" t="s">
        <v>602</v>
      </c>
      <c r="G392" s="218" t="s">
        <v>188</v>
      </c>
      <c r="H392" s="219">
        <v>124.81999999999999</v>
      </c>
      <c r="I392" s="220"/>
      <c r="J392" s="221">
        <f>ROUND(I392*H392,2)</f>
        <v>0</v>
      </c>
      <c r="K392" s="217" t="s">
        <v>137</v>
      </c>
      <c r="L392" s="45"/>
      <c r="M392" s="222" t="s">
        <v>1</v>
      </c>
      <c r="N392" s="223" t="s">
        <v>42</v>
      </c>
      <c r="O392" s="92"/>
      <c r="P392" s="224">
        <f>O392*H392</f>
        <v>0</v>
      </c>
      <c r="Q392" s="224">
        <v>0</v>
      </c>
      <c r="R392" s="224">
        <f>Q392*H392</f>
        <v>0</v>
      </c>
      <c r="S392" s="224">
        <v>0.017999999999999999</v>
      </c>
      <c r="T392" s="225">
        <f>S392*H392</f>
        <v>2.2467599999999996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6" t="s">
        <v>215</v>
      </c>
      <c r="AT392" s="226" t="s">
        <v>133</v>
      </c>
      <c r="AU392" s="226" t="s">
        <v>139</v>
      </c>
      <c r="AY392" s="18" t="s">
        <v>131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8" t="s">
        <v>139</v>
      </c>
      <c r="BK392" s="227">
        <f>ROUND(I392*H392,2)</f>
        <v>0</v>
      </c>
      <c r="BL392" s="18" t="s">
        <v>215</v>
      </c>
      <c r="BM392" s="226" t="s">
        <v>603</v>
      </c>
    </row>
    <row r="393" s="13" customFormat="1">
      <c r="A393" s="13"/>
      <c r="B393" s="228"/>
      <c r="C393" s="229"/>
      <c r="D393" s="230" t="s">
        <v>141</v>
      </c>
      <c r="E393" s="231" t="s">
        <v>1</v>
      </c>
      <c r="F393" s="232" t="s">
        <v>604</v>
      </c>
      <c r="G393" s="229"/>
      <c r="H393" s="231" t="s">
        <v>1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8" t="s">
        <v>141</v>
      </c>
      <c r="AU393" s="238" t="s">
        <v>139</v>
      </c>
      <c r="AV393" s="13" t="s">
        <v>84</v>
      </c>
      <c r="AW393" s="13" t="s">
        <v>32</v>
      </c>
      <c r="AX393" s="13" t="s">
        <v>76</v>
      </c>
      <c r="AY393" s="238" t="s">
        <v>131</v>
      </c>
    </row>
    <row r="394" s="14" customFormat="1">
      <c r="A394" s="14"/>
      <c r="B394" s="239"/>
      <c r="C394" s="240"/>
      <c r="D394" s="230" t="s">
        <v>141</v>
      </c>
      <c r="E394" s="241" t="s">
        <v>1</v>
      </c>
      <c r="F394" s="242" t="s">
        <v>605</v>
      </c>
      <c r="G394" s="240"/>
      <c r="H394" s="243">
        <v>124.81999999999999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9" t="s">
        <v>141</v>
      </c>
      <c r="AU394" s="249" t="s">
        <v>139</v>
      </c>
      <c r="AV394" s="14" t="s">
        <v>139</v>
      </c>
      <c r="AW394" s="14" t="s">
        <v>32</v>
      </c>
      <c r="AX394" s="14" t="s">
        <v>76</v>
      </c>
      <c r="AY394" s="249" t="s">
        <v>131</v>
      </c>
    </row>
    <row r="395" s="15" customFormat="1">
      <c r="A395" s="15"/>
      <c r="B395" s="250"/>
      <c r="C395" s="251"/>
      <c r="D395" s="230" t="s">
        <v>141</v>
      </c>
      <c r="E395" s="252" t="s">
        <v>1</v>
      </c>
      <c r="F395" s="253" t="s">
        <v>144</v>
      </c>
      <c r="G395" s="251"/>
      <c r="H395" s="254">
        <v>124.81999999999999</v>
      </c>
      <c r="I395" s="255"/>
      <c r="J395" s="251"/>
      <c r="K395" s="251"/>
      <c r="L395" s="256"/>
      <c r="M395" s="257"/>
      <c r="N395" s="258"/>
      <c r="O395" s="258"/>
      <c r="P395" s="258"/>
      <c r="Q395" s="258"/>
      <c r="R395" s="258"/>
      <c r="S395" s="258"/>
      <c r="T395" s="259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0" t="s">
        <v>141</v>
      </c>
      <c r="AU395" s="260" t="s">
        <v>139</v>
      </c>
      <c r="AV395" s="15" t="s">
        <v>138</v>
      </c>
      <c r="AW395" s="15" t="s">
        <v>32</v>
      </c>
      <c r="AX395" s="15" t="s">
        <v>84</v>
      </c>
      <c r="AY395" s="260" t="s">
        <v>131</v>
      </c>
    </row>
    <row r="396" s="2" customFormat="1" ht="37.8" customHeight="1">
      <c r="A396" s="39"/>
      <c r="B396" s="40"/>
      <c r="C396" s="215" t="s">
        <v>606</v>
      </c>
      <c r="D396" s="215" t="s">
        <v>133</v>
      </c>
      <c r="E396" s="216" t="s">
        <v>607</v>
      </c>
      <c r="F396" s="217" t="s">
        <v>608</v>
      </c>
      <c r="G396" s="218" t="s">
        <v>188</v>
      </c>
      <c r="H396" s="219">
        <v>62.409999999999997</v>
      </c>
      <c r="I396" s="220"/>
      <c r="J396" s="221">
        <f>ROUND(I396*H396,2)</f>
        <v>0</v>
      </c>
      <c r="K396" s="217" t="s">
        <v>137</v>
      </c>
      <c r="L396" s="45"/>
      <c r="M396" s="222" t="s">
        <v>1</v>
      </c>
      <c r="N396" s="223" t="s">
        <v>42</v>
      </c>
      <c r="O396" s="92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6" t="s">
        <v>215</v>
      </c>
      <c r="AT396" s="226" t="s">
        <v>133</v>
      </c>
      <c r="AU396" s="226" t="s">
        <v>139</v>
      </c>
      <c r="AY396" s="18" t="s">
        <v>131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8" t="s">
        <v>139</v>
      </c>
      <c r="BK396" s="227">
        <f>ROUND(I396*H396,2)</f>
        <v>0</v>
      </c>
      <c r="BL396" s="18" t="s">
        <v>215</v>
      </c>
      <c r="BM396" s="226" t="s">
        <v>609</v>
      </c>
    </row>
    <row r="397" s="13" customFormat="1">
      <c r="A397" s="13"/>
      <c r="B397" s="228"/>
      <c r="C397" s="229"/>
      <c r="D397" s="230" t="s">
        <v>141</v>
      </c>
      <c r="E397" s="231" t="s">
        <v>1</v>
      </c>
      <c r="F397" s="232" t="s">
        <v>610</v>
      </c>
      <c r="G397" s="229"/>
      <c r="H397" s="231" t="s">
        <v>1</v>
      </c>
      <c r="I397" s="233"/>
      <c r="J397" s="229"/>
      <c r="K397" s="229"/>
      <c r="L397" s="234"/>
      <c r="M397" s="235"/>
      <c r="N397" s="236"/>
      <c r="O397" s="236"/>
      <c r="P397" s="236"/>
      <c r="Q397" s="236"/>
      <c r="R397" s="236"/>
      <c r="S397" s="236"/>
      <c r="T397" s="23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8" t="s">
        <v>141</v>
      </c>
      <c r="AU397" s="238" t="s">
        <v>139</v>
      </c>
      <c r="AV397" s="13" t="s">
        <v>84</v>
      </c>
      <c r="AW397" s="13" t="s">
        <v>32</v>
      </c>
      <c r="AX397" s="13" t="s">
        <v>76</v>
      </c>
      <c r="AY397" s="238" t="s">
        <v>131</v>
      </c>
    </row>
    <row r="398" s="14" customFormat="1">
      <c r="A398" s="14"/>
      <c r="B398" s="239"/>
      <c r="C398" s="240"/>
      <c r="D398" s="230" t="s">
        <v>141</v>
      </c>
      <c r="E398" s="241" t="s">
        <v>1</v>
      </c>
      <c r="F398" s="242" t="s">
        <v>611</v>
      </c>
      <c r="G398" s="240"/>
      <c r="H398" s="243">
        <v>62.409999999999997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9" t="s">
        <v>141</v>
      </c>
      <c r="AU398" s="249" t="s">
        <v>139</v>
      </c>
      <c r="AV398" s="14" t="s">
        <v>139</v>
      </c>
      <c r="AW398" s="14" t="s">
        <v>32</v>
      </c>
      <c r="AX398" s="14" t="s">
        <v>76</v>
      </c>
      <c r="AY398" s="249" t="s">
        <v>131</v>
      </c>
    </row>
    <row r="399" s="15" customFormat="1">
      <c r="A399" s="15"/>
      <c r="B399" s="250"/>
      <c r="C399" s="251"/>
      <c r="D399" s="230" t="s">
        <v>141</v>
      </c>
      <c r="E399" s="252" t="s">
        <v>1</v>
      </c>
      <c r="F399" s="253" t="s">
        <v>144</v>
      </c>
      <c r="G399" s="251"/>
      <c r="H399" s="254">
        <v>62.409999999999997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0" t="s">
        <v>141</v>
      </c>
      <c r="AU399" s="260" t="s">
        <v>139</v>
      </c>
      <c r="AV399" s="15" t="s">
        <v>138</v>
      </c>
      <c r="AW399" s="15" t="s">
        <v>32</v>
      </c>
      <c r="AX399" s="15" t="s">
        <v>84</v>
      </c>
      <c r="AY399" s="260" t="s">
        <v>131</v>
      </c>
    </row>
    <row r="400" s="2" customFormat="1" ht="44.25" customHeight="1">
      <c r="A400" s="39"/>
      <c r="B400" s="40"/>
      <c r="C400" s="215" t="s">
        <v>612</v>
      </c>
      <c r="D400" s="215" t="s">
        <v>133</v>
      </c>
      <c r="E400" s="216" t="s">
        <v>613</v>
      </c>
      <c r="F400" s="217" t="s">
        <v>614</v>
      </c>
      <c r="G400" s="218" t="s">
        <v>171</v>
      </c>
      <c r="H400" s="219">
        <v>1.1679999999999999</v>
      </c>
      <c r="I400" s="220"/>
      <c r="J400" s="221">
        <f>ROUND(I400*H400,2)</f>
        <v>0</v>
      </c>
      <c r="K400" s="217" t="s">
        <v>137</v>
      </c>
      <c r="L400" s="45"/>
      <c r="M400" s="222" t="s">
        <v>1</v>
      </c>
      <c r="N400" s="223" t="s">
        <v>42</v>
      </c>
      <c r="O400" s="92"/>
      <c r="P400" s="224">
        <f>O400*H400</f>
        <v>0</v>
      </c>
      <c r="Q400" s="224">
        <v>0</v>
      </c>
      <c r="R400" s="224">
        <f>Q400*H400</f>
        <v>0</v>
      </c>
      <c r="S400" s="224">
        <v>0</v>
      </c>
      <c r="T400" s="22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6" t="s">
        <v>215</v>
      </c>
      <c r="AT400" s="226" t="s">
        <v>133</v>
      </c>
      <c r="AU400" s="226" t="s">
        <v>139</v>
      </c>
      <c r="AY400" s="18" t="s">
        <v>131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18" t="s">
        <v>139</v>
      </c>
      <c r="BK400" s="227">
        <f>ROUND(I400*H400,2)</f>
        <v>0</v>
      </c>
      <c r="BL400" s="18" t="s">
        <v>215</v>
      </c>
      <c r="BM400" s="226" t="s">
        <v>615</v>
      </c>
    </row>
    <row r="401" s="2" customFormat="1" ht="49.05" customHeight="1">
      <c r="A401" s="39"/>
      <c r="B401" s="40"/>
      <c r="C401" s="215" t="s">
        <v>616</v>
      </c>
      <c r="D401" s="215" t="s">
        <v>133</v>
      </c>
      <c r="E401" s="216" t="s">
        <v>617</v>
      </c>
      <c r="F401" s="217" t="s">
        <v>618</v>
      </c>
      <c r="G401" s="218" t="s">
        <v>171</v>
      </c>
      <c r="H401" s="219">
        <v>1.1679999999999999</v>
      </c>
      <c r="I401" s="220"/>
      <c r="J401" s="221">
        <f>ROUND(I401*H401,2)</f>
        <v>0</v>
      </c>
      <c r="K401" s="217" t="s">
        <v>137</v>
      </c>
      <c r="L401" s="45"/>
      <c r="M401" s="222" t="s">
        <v>1</v>
      </c>
      <c r="N401" s="223" t="s">
        <v>42</v>
      </c>
      <c r="O401" s="92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6" t="s">
        <v>215</v>
      </c>
      <c r="AT401" s="226" t="s">
        <v>133</v>
      </c>
      <c r="AU401" s="226" t="s">
        <v>139</v>
      </c>
      <c r="AY401" s="18" t="s">
        <v>131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8" t="s">
        <v>139</v>
      </c>
      <c r="BK401" s="227">
        <f>ROUND(I401*H401,2)</f>
        <v>0</v>
      </c>
      <c r="BL401" s="18" t="s">
        <v>215</v>
      </c>
      <c r="BM401" s="226" t="s">
        <v>619</v>
      </c>
    </row>
    <row r="402" s="12" customFormat="1" ht="22.8" customHeight="1">
      <c r="A402" s="12"/>
      <c r="B402" s="199"/>
      <c r="C402" s="200"/>
      <c r="D402" s="201" t="s">
        <v>75</v>
      </c>
      <c r="E402" s="213" t="s">
        <v>620</v>
      </c>
      <c r="F402" s="213" t="s">
        <v>621</v>
      </c>
      <c r="G402" s="200"/>
      <c r="H402" s="200"/>
      <c r="I402" s="203"/>
      <c r="J402" s="214">
        <f>BK402</f>
        <v>0</v>
      </c>
      <c r="K402" s="200"/>
      <c r="L402" s="205"/>
      <c r="M402" s="206"/>
      <c r="N402" s="207"/>
      <c r="O402" s="207"/>
      <c r="P402" s="208">
        <f>SUM(P403:P408)</f>
        <v>0</v>
      </c>
      <c r="Q402" s="207"/>
      <c r="R402" s="208">
        <f>SUM(R403:R408)</f>
        <v>0.0093999999999999986</v>
      </c>
      <c r="S402" s="207"/>
      <c r="T402" s="209">
        <f>SUM(T403:T408)</f>
        <v>0.050340000000000003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0" t="s">
        <v>139</v>
      </c>
      <c r="AT402" s="211" t="s">
        <v>75</v>
      </c>
      <c r="AU402" s="211" t="s">
        <v>84</v>
      </c>
      <c r="AY402" s="210" t="s">
        <v>131</v>
      </c>
      <c r="BK402" s="212">
        <f>SUM(BK403:BK408)</f>
        <v>0</v>
      </c>
    </row>
    <row r="403" s="2" customFormat="1" ht="24.15" customHeight="1">
      <c r="A403" s="39"/>
      <c r="B403" s="40"/>
      <c r="C403" s="215" t="s">
        <v>622</v>
      </c>
      <c r="D403" s="215" t="s">
        <v>133</v>
      </c>
      <c r="E403" s="216" t="s">
        <v>623</v>
      </c>
      <c r="F403" s="217" t="s">
        <v>624</v>
      </c>
      <c r="G403" s="218" t="s">
        <v>276</v>
      </c>
      <c r="H403" s="219">
        <v>2</v>
      </c>
      <c r="I403" s="220"/>
      <c r="J403" s="221">
        <f>ROUND(I403*H403,2)</f>
        <v>0</v>
      </c>
      <c r="K403" s="217" t="s">
        <v>137</v>
      </c>
      <c r="L403" s="45"/>
      <c r="M403" s="222" t="s">
        <v>1</v>
      </c>
      <c r="N403" s="223" t="s">
        <v>42</v>
      </c>
      <c r="O403" s="92"/>
      <c r="P403" s="224">
        <f>O403*H403</f>
        <v>0</v>
      </c>
      <c r="Q403" s="224">
        <v>0.0012899999999999999</v>
      </c>
      <c r="R403" s="224">
        <f>Q403*H403</f>
        <v>0.0025799999999999998</v>
      </c>
      <c r="S403" s="224">
        <v>0</v>
      </c>
      <c r="T403" s="22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6" t="s">
        <v>215</v>
      </c>
      <c r="AT403" s="226" t="s">
        <v>133</v>
      </c>
      <c r="AU403" s="226" t="s">
        <v>139</v>
      </c>
      <c r="AY403" s="18" t="s">
        <v>131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8" t="s">
        <v>139</v>
      </c>
      <c r="BK403" s="227">
        <f>ROUND(I403*H403,2)</f>
        <v>0</v>
      </c>
      <c r="BL403" s="18" t="s">
        <v>215</v>
      </c>
      <c r="BM403" s="226" t="s">
        <v>625</v>
      </c>
    </row>
    <row r="404" s="2" customFormat="1" ht="16.5" customHeight="1">
      <c r="A404" s="39"/>
      <c r="B404" s="40"/>
      <c r="C404" s="215" t="s">
        <v>626</v>
      </c>
      <c r="D404" s="215" t="s">
        <v>133</v>
      </c>
      <c r="E404" s="216" t="s">
        <v>627</v>
      </c>
      <c r="F404" s="217" t="s">
        <v>628</v>
      </c>
      <c r="G404" s="218" t="s">
        <v>303</v>
      </c>
      <c r="H404" s="219">
        <v>2</v>
      </c>
      <c r="I404" s="220"/>
      <c r="J404" s="221">
        <f>ROUND(I404*H404,2)</f>
        <v>0</v>
      </c>
      <c r="K404" s="217" t="s">
        <v>137</v>
      </c>
      <c r="L404" s="45"/>
      <c r="M404" s="222" t="s">
        <v>1</v>
      </c>
      <c r="N404" s="223" t="s">
        <v>42</v>
      </c>
      <c r="O404" s="92"/>
      <c r="P404" s="224">
        <f>O404*H404</f>
        <v>0</v>
      </c>
      <c r="Q404" s="224">
        <v>0.00191</v>
      </c>
      <c r="R404" s="224">
        <f>Q404*H404</f>
        <v>0.00382</v>
      </c>
      <c r="S404" s="224">
        <v>0</v>
      </c>
      <c r="T404" s="22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6" t="s">
        <v>215</v>
      </c>
      <c r="AT404" s="226" t="s">
        <v>133</v>
      </c>
      <c r="AU404" s="226" t="s">
        <v>139</v>
      </c>
      <c r="AY404" s="18" t="s">
        <v>131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8" t="s">
        <v>139</v>
      </c>
      <c r="BK404" s="227">
        <f>ROUND(I404*H404,2)</f>
        <v>0</v>
      </c>
      <c r="BL404" s="18" t="s">
        <v>215</v>
      </c>
      <c r="BM404" s="226" t="s">
        <v>629</v>
      </c>
    </row>
    <row r="405" s="2" customFormat="1" ht="24.15" customHeight="1">
      <c r="A405" s="39"/>
      <c r="B405" s="40"/>
      <c r="C405" s="215" t="s">
        <v>630</v>
      </c>
      <c r="D405" s="215" t="s">
        <v>133</v>
      </c>
      <c r="E405" s="216" t="s">
        <v>631</v>
      </c>
      <c r="F405" s="217" t="s">
        <v>632</v>
      </c>
      <c r="G405" s="218" t="s">
        <v>276</v>
      </c>
      <c r="H405" s="219">
        <v>2</v>
      </c>
      <c r="I405" s="220"/>
      <c r="J405" s="221">
        <f>ROUND(I405*H405,2)</f>
        <v>0</v>
      </c>
      <c r="K405" s="217" t="s">
        <v>137</v>
      </c>
      <c r="L405" s="45"/>
      <c r="M405" s="222" t="s">
        <v>1</v>
      </c>
      <c r="N405" s="223" t="s">
        <v>42</v>
      </c>
      <c r="O405" s="92"/>
      <c r="P405" s="224">
        <f>O405*H405</f>
        <v>0</v>
      </c>
      <c r="Q405" s="224">
        <v>0.0015</v>
      </c>
      <c r="R405" s="224">
        <f>Q405*H405</f>
        <v>0.0030000000000000001</v>
      </c>
      <c r="S405" s="224">
        <v>0</v>
      </c>
      <c r="T405" s="22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6" t="s">
        <v>215</v>
      </c>
      <c r="AT405" s="226" t="s">
        <v>133</v>
      </c>
      <c r="AU405" s="226" t="s">
        <v>139</v>
      </c>
      <c r="AY405" s="18" t="s">
        <v>131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8" t="s">
        <v>139</v>
      </c>
      <c r="BK405" s="227">
        <f>ROUND(I405*H405,2)</f>
        <v>0</v>
      </c>
      <c r="BL405" s="18" t="s">
        <v>215</v>
      </c>
      <c r="BM405" s="226" t="s">
        <v>633</v>
      </c>
    </row>
    <row r="406" s="2" customFormat="1" ht="16.5" customHeight="1">
      <c r="A406" s="39"/>
      <c r="B406" s="40"/>
      <c r="C406" s="215" t="s">
        <v>634</v>
      </c>
      <c r="D406" s="215" t="s">
        <v>133</v>
      </c>
      <c r="E406" s="216" t="s">
        <v>635</v>
      </c>
      <c r="F406" s="217" t="s">
        <v>636</v>
      </c>
      <c r="G406" s="218" t="s">
        <v>276</v>
      </c>
      <c r="H406" s="219">
        <v>2</v>
      </c>
      <c r="I406" s="220"/>
      <c r="J406" s="221">
        <f>ROUND(I406*H406,2)</f>
        <v>0</v>
      </c>
      <c r="K406" s="217" t="s">
        <v>137</v>
      </c>
      <c r="L406" s="45"/>
      <c r="M406" s="222" t="s">
        <v>1</v>
      </c>
      <c r="N406" s="223" t="s">
        <v>42</v>
      </c>
      <c r="O406" s="92"/>
      <c r="P406" s="224">
        <f>O406*H406</f>
        <v>0</v>
      </c>
      <c r="Q406" s="224">
        <v>0</v>
      </c>
      <c r="R406" s="224">
        <f>Q406*H406</f>
        <v>0</v>
      </c>
      <c r="S406" s="224">
        <v>0.025170000000000001</v>
      </c>
      <c r="T406" s="225">
        <f>S406*H406</f>
        <v>0.050340000000000003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6" t="s">
        <v>215</v>
      </c>
      <c r="AT406" s="226" t="s">
        <v>133</v>
      </c>
      <c r="AU406" s="226" t="s">
        <v>139</v>
      </c>
      <c r="AY406" s="18" t="s">
        <v>131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18" t="s">
        <v>139</v>
      </c>
      <c r="BK406" s="227">
        <f>ROUND(I406*H406,2)</f>
        <v>0</v>
      </c>
      <c r="BL406" s="18" t="s">
        <v>215</v>
      </c>
      <c r="BM406" s="226" t="s">
        <v>637</v>
      </c>
    </row>
    <row r="407" s="2" customFormat="1" ht="49.05" customHeight="1">
      <c r="A407" s="39"/>
      <c r="B407" s="40"/>
      <c r="C407" s="215" t="s">
        <v>638</v>
      </c>
      <c r="D407" s="215" t="s">
        <v>133</v>
      </c>
      <c r="E407" s="216" t="s">
        <v>639</v>
      </c>
      <c r="F407" s="217" t="s">
        <v>640</v>
      </c>
      <c r="G407" s="218" t="s">
        <v>171</v>
      </c>
      <c r="H407" s="219">
        <v>0.0089999999999999993</v>
      </c>
      <c r="I407" s="220"/>
      <c r="J407" s="221">
        <f>ROUND(I407*H407,2)</f>
        <v>0</v>
      </c>
      <c r="K407" s="217" t="s">
        <v>137</v>
      </c>
      <c r="L407" s="45"/>
      <c r="M407" s="222" t="s">
        <v>1</v>
      </c>
      <c r="N407" s="223" t="s">
        <v>42</v>
      </c>
      <c r="O407" s="92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6" t="s">
        <v>215</v>
      </c>
      <c r="AT407" s="226" t="s">
        <v>133</v>
      </c>
      <c r="AU407" s="226" t="s">
        <v>139</v>
      </c>
      <c r="AY407" s="18" t="s">
        <v>131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8" t="s">
        <v>139</v>
      </c>
      <c r="BK407" s="227">
        <f>ROUND(I407*H407,2)</f>
        <v>0</v>
      </c>
      <c r="BL407" s="18" t="s">
        <v>215</v>
      </c>
      <c r="BM407" s="226" t="s">
        <v>641</v>
      </c>
    </row>
    <row r="408" s="2" customFormat="1" ht="49.05" customHeight="1">
      <c r="A408" s="39"/>
      <c r="B408" s="40"/>
      <c r="C408" s="215" t="s">
        <v>642</v>
      </c>
      <c r="D408" s="215" t="s">
        <v>133</v>
      </c>
      <c r="E408" s="216" t="s">
        <v>643</v>
      </c>
      <c r="F408" s="217" t="s">
        <v>644</v>
      </c>
      <c r="G408" s="218" t="s">
        <v>171</v>
      </c>
      <c r="H408" s="219">
        <v>0.0089999999999999993</v>
      </c>
      <c r="I408" s="220"/>
      <c r="J408" s="221">
        <f>ROUND(I408*H408,2)</f>
        <v>0</v>
      </c>
      <c r="K408" s="217" t="s">
        <v>137</v>
      </c>
      <c r="L408" s="45"/>
      <c r="M408" s="222" t="s">
        <v>1</v>
      </c>
      <c r="N408" s="223" t="s">
        <v>42</v>
      </c>
      <c r="O408" s="92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6" t="s">
        <v>215</v>
      </c>
      <c r="AT408" s="226" t="s">
        <v>133</v>
      </c>
      <c r="AU408" s="226" t="s">
        <v>139</v>
      </c>
      <c r="AY408" s="18" t="s">
        <v>131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8" t="s">
        <v>139</v>
      </c>
      <c r="BK408" s="227">
        <f>ROUND(I408*H408,2)</f>
        <v>0</v>
      </c>
      <c r="BL408" s="18" t="s">
        <v>215</v>
      </c>
      <c r="BM408" s="226" t="s">
        <v>645</v>
      </c>
    </row>
    <row r="409" s="12" customFormat="1" ht="22.8" customHeight="1">
      <c r="A409" s="12"/>
      <c r="B409" s="199"/>
      <c r="C409" s="200"/>
      <c r="D409" s="201" t="s">
        <v>75</v>
      </c>
      <c r="E409" s="213" t="s">
        <v>646</v>
      </c>
      <c r="F409" s="213" t="s">
        <v>647</v>
      </c>
      <c r="G409" s="200"/>
      <c r="H409" s="200"/>
      <c r="I409" s="203"/>
      <c r="J409" s="214">
        <f>BK409</f>
        <v>0</v>
      </c>
      <c r="K409" s="200"/>
      <c r="L409" s="205"/>
      <c r="M409" s="206"/>
      <c r="N409" s="207"/>
      <c r="O409" s="207"/>
      <c r="P409" s="208">
        <f>SUM(P410:P440)</f>
        <v>0</v>
      </c>
      <c r="Q409" s="207"/>
      <c r="R409" s="208">
        <f>SUM(R410:R440)</f>
        <v>0.17988965000000001</v>
      </c>
      <c r="S409" s="207"/>
      <c r="T409" s="209">
        <f>SUM(T410:T440)</f>
        <v>0.27781279999999997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0" t="s">
        <v>139</v>
      </c>
      <c r="AT409" s="211" t="s">
        <v>75</v>
      </c>
      <c r="AU409" s="211" t="s">
        <v>84</v>
      </c>
      <c r="AY409" s="210" t="s">
        <v>131</v>
      </c>
      <c r="BK409" s="212">
        <f>SUM(BK410:BK440)</f>
        <v>0</v>
      </c>
    </row>
    <row r="410" s="2" customFormat="1" ht="37.8" customHeight="1">
      <c r="A410" s="39"/>
      <c r="B410" s="40"/>
      <c r="C410" s="215" t="s">
        <v>648</v>
      </c>
      <c r="D410" s="215" t="s">
        <v>133</v>
      </c>
      <c r="E410" s="216" t="s">
        <v>649</v>
      </c>
      <c r="F410" s="217" t="s">
        <v>650</v>
      </c>
      <c r="G410" s="218" t="s">
        <v>136</v>
      </c>
      <c r="H410" s="219">
        <v>0.82499999999999996</v>
      </c>
      <c r="I410" s="220"/>
      <c r="J410" s="221">
        <f>ROUND(I410*H410,2)</f>
        <v>0</v>
      </c>
      <c r="K410" s="217" t="s">
        <v>137</v>
      </c>
      <c r="L410" s="45"/>
      <c r="M410" s="222" t="s">
        <v>1</v>
      </c>
      <c r="N410" s="223" t="s">
        <v>42</v>
      </c>
      <c r="O410" s="92"/>
      <c r="P410" s="224">
        <f>O410*H410</f>
        <v>0</v>
      </c>
      <c r="Q410" s="224">
        <v>0.00189</v>
      </c>
      <c r="R410" s="224">
        <f>Q410*H410</f>
        <v>0.0015592499999999999</v>
      </c>
      <c r="S410" s="224">
        <v>0</v>
      </c>
      <c r="T410" s="22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6" t="s">
        <v>215</v>
      </c>
      <c r="AT410" s="226" t="s">
        <v>133</v>
      </c>
      <c r="AU410" s="226" t="s">
        <v>139</v>
      </c>
      <c r="AY410" s="18" t="s">
        <v>131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18" t="s">
        <v>139</v>
      </c>
      <c r="BK410" s="227">
        <f>ROUND(I410*H410,2)</f>
        <v>0</v>
      </c>
      <c r="BL410" s="18" t="s">
        <v>215</v>
      </c>
      <c r="BM410" s="226" t="s">
        <v>651</v>
      </c>
    </row>
    <row r="411" s="14" customFormat="1">
      <c r="A411" s="14"/>
      <c r="B411" s="239"/>
      <c r="C411" s="240"/>
      <c r="D411" s="230" t="s">
        <v>141</v>
      </c>
      <c r="E411" s="241" t="s">
        <v>1</v>
      </c>
      <c r="F411" s="242" t="s">
        <v>652</v>
      </c>
      <c r="G411" s="240"/>
      <c r="H411" s="243">
        <v>0.82499999999999996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9" t="s">
        <v>141</v>
      </c>
      <c r="AU411" s="249" t="s">
        <v>139</v>
      </c>
      <c r="AV411" s="14" t="s">
        <v>139</v>
      </c>
      <c r="AW411" s="14" t="s">
        <v>32</v>
      </c>
      <c r="AX411" s="14" t="s">
        <v>76</v>
      </c>
      <c r="AY411" s="249" t="s">
        <v>131</v>
      </c>
    </row>
    <row r="412" s="15" customFormat="1">
      <c r="A412" s="15"/>
      <c r="B412" s="250"/>
      <c r="C412" s="251"/>
      <c r="D412" s="230" t="s">
        <v>141</v>
      </c>
      <c r="E412" s="252" t="s">
        <v>1</v>
      </c>
      <c r="F412" s="253" t="s">
        <v>144</v>
      </c>
      <c r="G412" s="251"/>
      <c r="H412" s="254">
        <v>0.82499999999999996</v>
      </c>
      <c r="I412" s="255"/>
      <c r="J412" s="251"/>
      <c r="K412" s="251"/>
      <c r="L412" s="256"/>
      <c r="M412" s="257"/>
      <c r="N412" s="258"/>
      <c r="O412" s="258"/>
      <c r="P412" s="258"/>
      <c r="Q412" s="258"/>
      <c r="R412" s="258"/>
      <c r="S412" s="258"/>
      <c r="T412" s="259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0" t="s">
        <v>141</v>
      </c>
      <c r="AU412" s="260" t="s">
        <v>139</v>
      </c>
      <c r="AV412" s="15" t="s">
        <v>138</v>
      </c>
      <c r="AW412" s="15" t="s">
        <v>32</v>
      </c>
      <c r="AX412" s="15" t="s">
        <v>84</v>
      </c>
      <c r="AY412" s="260" t="s">
        <v>131</v>
      </c>
    </row>
    <row r="413" s="2" customFormat="1" ht="24.15" customHeight="1">
      <c r="A413" s="39"/>
      <c r="B413" s="40"/>
      <c r="C413" s="215" t="s">
        <v>653</v>
      </c>
      <c r="D413" s="215" t="s">
        <v>133</v>
      </c>
      <c r="E413" s="216" t="s">
        <v>654</v>
      </c>
      <c r="F413" s="217" t="s">
        <v>655</v>
      </c>
      <c r="G413" s="218" t="s">
        <v>303</v>
      </c>
      <c r="H413" s="219">
        <v>60.200000000000003</v>
      </c>
      <c r="I413" s="220"/>
      <c r="J413" s="221">
        <f>ROUND(I413*H413,2)</f>
        <v>0</v>
      </c>
      <c r="K413" s="217" t="s">
        <v>137</v>
      </c>
      <c r="L413" s="45"/>
      <c r="M413" s="222" t="s">
        <v>1</v>
      </c>
      <c r="N413" s="223" t="s">
        <v>42</v>
      </c>
      <c r="O413" s="92"/>
      <c r="P413" s="224">
        <f>O413*H413</f>
        <v>0</v>
      </c>
      <c r="Q413" s="224">
        <v>1.0000000000000001E-05</v>
      </c>
      <c r="R413" s="224">
        <f>Q413*H413</f>
        <v>0.0006020000000000001</v>
      </c>
      <c r="S413" s="224">
        <v>0</v>
      </c>
      <c r="T413" s="22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6" t="s">
        <v>215</v>
      </c>
      <c r="AT413" s="226" t="s">
        <v>133</v>
      </c>
      <c r="AU413" s="226" t="s">
        <v>139</v>
      </c>
      <c r="AY413" s="18" t="s">
        <v>131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8" t="s">
        <v>139</v>
      </c>
      <c r="BK413" s="227">
        <f>ROUND(I413*H413,2)</f>
        <v>0</v>
      </c>
      <c r="BL413" s="18" t="s">
        <v>215</v>
      </c>
      <c r="BM413" s="226" t="s">
        <v>656</v>
      </c>
    </row>
    <row r="414" s="13" customFormat="1">
      <c r="A414" s="13"/>
      <c r="B414" s="228"/>
      <c r="C414" s="229"/>
      <c r="D414" s="230" t="s">
        <v>141</v>
      </c>
      <c r="E414" s="231" t="s">
        <v>1</v>
      </c>
      <c r="F414" s="232" t="s">
        <v>657</v>
      </c>
      <c r="G414" s="229"/>
      <c r="H414" s="231" t="s">
        <v>1</v>
      </c>
      <c r="I414" s="233"/>
      <c r="J414" s="229"/>
      <c r="K414" s="229"/>
      <c r="L414" s="234"/>
      <c r="M414" s="235"/>
      <c r="N414" s="236"/>
      <c r="O414" s="236"/>
      <c r="P414" s="236"/>
      <c r="Q414" s="236"/>
      <c r="R414" s="236"/>
      <c r="S414" s="236"/>
      <c r="T414" s="23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8" t="s">
        <v>141</v>
      </c>
      <c r="AU414" s="238" t="s">
        <v>139</v>
      </c>
      <c r="AV414" s="13" t="s">
        <v>84</v>
      </c>
      <c r="AW414" s="13" t="s">
        <v>32</v>
      </c>
      <c r="AX414" s="13" t="s">
        <v>76</v>
      </c>
      <c r="AY414" s="238" t="s">
        <v>131</v>
      </c>
    </row>
    <row r="415" s="14" customFormat="1">
      <c r="A415" s="14"/>
      <c r="B415" s="239"/>
      <c r="C415" s="240"/>
      <c r="D415" s="230" t="s">
        <v>141</v>
      </c>
      <c r="E415" s="241" t="s">
        <v>1</v>
      </c>
      <c r="F415" s="242" t="s">
        <v>658</v>
      </c>
      <c r="G415" s="240"/>
      <c r="H415" s="243">
        <v>15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9" t="s">
        <v>141</v>
      </c>
      <c r="AU415" s="249" t="s">
        <v>139</v>
      </c>
      <c r="AV415" s="14" t="s">
        <v>139</v>
      </c>
      <c r="AW415" s="14" t="s">
        <v>32</v>
      </c>
      <c r="AX415" s="14" t="s">
        <v>76</v>
      </c>
      <c r="AY415" s="249" t="s">
        <v>131</v>
      </c>
    </row>
    <row r="416" s="13" customFormat="1">
      <c r="A416" s="13"/>
      <c r="B416" s="228"/>
      <c r="C416" s="229"/>
      <c r="D416" s="230" t="s">
        <v>141</v>
      </c>
      <c r="E416" s="231" t="s">
        <v>1</v>
      </c>
      <c r="F416" s="232" t="s">
        <v>659</v>
      </c>
      <c r="G416" s="229"/>
      <c r="H416" s="231" t="s">
        <v>1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8" t="s">
        <v>141</v>
      </c>
      <c r="AU416" s="238" t="s">
        <v>139</v>
      </c>
      <c r="AV416" s="13" t="s">
        <v>84</v>
      </c>
      <c r="AW416" s="13" t="s">
        <v>32</v>
      </c>
      <c r="AX416" s="13" t="s">
        <v>76</v>
      </c>
      <c r="AY416" s="238" t="s">
        <v>131</v>
      </c>
    </row>
    <row r="417" s="14" customFormat="1">
      <c r="A417" s="14"/>
      <c r="B417" s="239"/>
      <c r="C417" s="240"/>
      <c r="D417" s="230" t="s">
        <v>141</v>
      </c>
      <c r="E417" s="241" t="s">
        <v>1</v>
      </c>
      <c r="F417" s="242" t="s">
        <v>660</v>
      </c>
      <c r="G417" s="240"/>
      <c r="H417" s="243">
        <v>37.799999999999997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9" t="s">
        <v>141</v>
      </c>
      <c r="AU417" s="249" t="s">
        <v>139</v>
      </c>
      <c r="AV417" s="14" t="s">
        <v>139</v>
      </c>
      <c r="AW417" s="14" t="s">
        <v>32</v>
      </c>
      <c r="AX417" s="14" t="s">
        <v>76</v>
      </c>
      <c r="AY417" s="249" t="s">
        <v>131</v>
      </c>
    </row>
    <row r="418" s="13" customFormat="1">
      <c r="A418" s="13"/>
      <c r="B418" s="228"/>
      <c r="C418" s="229"/>
      <c r="D418" s="230" t="s">
        <v>141</v>
      </c>
      <c r="E418" s="231" t="s">
        <v>1</v>
      </c>
      <c r="F418" s="232" t="s">
        <v>661</v>
      </c>
      <c r="G418" s="229"/>
      <c r="H418" s="231" t="s">
        <v>1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8" t="s">
        <v>141</v>
      </c>
      <c r="AU418" s="238" t="s">
        <v>139</v>
      </c>
      <c r="AV418" s="13" t="s">
        <v>84</v>
      </c>
      <c r="AW418" s="13" t="s">
        <v>32</v>
      </c>
      <c r="AX418" s="13" t="s">
        <v>76</v>
      </c>
      <c r="AY418" s="238" t="s">
        <v>131</v>
      </c>
    </row>
    <row r="419" s="14" customFormat="1">
      <c r="A419" s="14"/>
      <c r="B419" s="239"/>
      <c r="C419" s="240"/>
      <c r="D419" s="230" t="s">
        <v>141</v>
      </c>
      <c r="E419" s="241" t="s">
        <v>1</v>
      </c>
      <c r="F419" s="242" t="s">
        <v>662</v>
      </c>
      <c r="G419" s="240"/>
      <c r="H419" s="243">
        <v>7.4000000000000004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9" t="s">
        <v>141</v>
      </c>
      <c r="AU419" s="249" t="s">
        <v>139</v>
      </c>
      <c r="AV419" s="14" t="s">
        <v>139</v>
      </c>
      <c r="AW419" s="14" t="s">
        <v>32</v>
      </c>
      <c r="AX419" s="14" t="s">
        <v>76</v>
      </c>
      <c r="AY419" s="249" t="s">
        <v>131</v>
      </c>
    </row>
    <row r="420" s="15" customFormat="1">
      <c r="A420" s="15"/>
      <c r="B420" s="250"/>
      <c r="C420" s="251"/>
      <c r="D420" s="230" t="s">
        <v>141</v>
      </c>
      <c r="E420" s="252" t="s">
        <v>1</v>
      </c>
      <c r="F420" s="253" t="s">
        <v>144</v>
      </c>
      <c r="G420" s="251"/>
      <c r="H420" s="254">
        <v>60.200000000000003</v>
      </c>
      <c r="I420" s="255"/>
      <c r="J420" s="251"/>
      <c r="K420" s="251"/>
      <c r="L420" s="256"/>
      <c r="M420" s="257"/>
      <c r="N420" s="258"/>
      <c r="O420" s="258"/>
      <c r="P420" s="258"/>
      <c r="Q420" s="258"/>
      <c r="R420" s="258"/>
      <c r="S420" s="258"/>
      <c r="T420" s="259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0" t="s">
        <v>141</v>
      </c>
      <c r="AU420" s="260" t="s">
        <v>139</v>
      </c>
      <c r="AV420" s="15" t="s">
        <v>138</v>
      </c>
      <c r="AW420" s="15" t="s">
        <v>32</v>
      </c>
      <c r="AX420" s="15" t="s">
        <v>84</v>
      </c>
      <c r="AY420" s="260" t="s">
        <v>131</v>
      </c>
    </row>
    <row r="421" s="2" customFormat="1" ht="24.15" customHeight="1">
      <c r="A421" s="39"/>
      <c r="B421" s="40"/>
      <c r="C421" s="261" t="s">
        <v>663</v>
      </c>
      <c r="D421" s="261" t="s">
        <v>206</v>
      </c>
      <c r="E421" s="262" t="s">
        <v>664</v>
      </c>
      <c r="F421" s="263" t="s">
        <v>665</v>
      </c>
      <c r="G421" s="264" t="s">
        <v>136</v>
      </c>
      <c r="H421" s="265">
        <v>0.099000000000000005</v>
      </c>
      <c r="I421" s="266"/>
      <c r="J421" s="267">
        <f>ROUND(I421*H421,2)</f>
        <v>0</v>
      </c>
      <c r="K421" s="263" t="s">
        <v>137</v>
      </c>
      <c r="L421" s="268"/>
      <c r="M421" s="269" t="s">
        <v>1</v>
      </c>
      <c r="N421" s="270" t="s">
        <v>42</v>
      </c>
      <c r="O421" s="92"/>
      <c r="P421" s="224">
        <f>O421*H421</f>
        <v>0</v>
      </c>
      <c r="Q421" s="224">
        <v>0.55000000000000004</v>
      </c>
      <c r="R421" s="224">
        <f>Q421*H421</f>
        <v>0.054450000000000005</v>
      </c>
      <c r="S421" s="224">
        <v>0</v>
      </c>
      <c r="T421" s="22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6" t="s">
        <v>312</v>
      </c>
      <c r="AT421" s="226" t="s">
        <v>206</v>
      </c>
      <c r="AU421" s="226" t="s">
        <v>139</v>
      </c>
      <c r="AY421" s="18" t="s">
        <v>131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8" t="s">
        <v>139</v>
      </c>
      <c r="BK421" s="227">
        <f>ROUND(I421*H421,2)</f>
        <v>0</v>
      </c>
      <c r="BL421" s="18" t="s">
        <v>215</v>
      </c>
      <c r="BM421" s="226" t="s">
        <v>666</v>
      </c>
    </row>
    <row r="422" s="13" customFormat="1">
      <c r="A422" s="13"/>
      <c r="B422" s="228"/>
      <c r="C422" s="229"/>
      <c r="D422" s="230" t="s">
        <v>141</v>
      </c>
      <c r="E422" s="231" t="s">
        <v>1</v>
      </c>
      <c r="F422" s="232" t="s">
        <v>657</v>
      </c>
      <c r="G422" s="229"/>
      <c r="H422" s="231" t="s">
        <v>1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8" t="s">
        <v>141</v>
      </c>
      <c r="AU422" s="238" t="s">
        <v>139</v>
      </c>
      <c r="AV422" s="13" t="s">
        <v>84</v>
      </c>
      <c r="AW422" s="13" t="s">
        <v>32</v>
      </c>
      <c r="AX422" s="13" t="s">
        <v>76</v>
      </c>
      <c r="AY422" s="238" t="s">
        <v>131</v>
      </c>
    </row>
    <row r="423" s="14" customFormat="1">
      <c r="A423" s="14"/>
      <c r="B423" s="239"/>
      <c r="C423" s="240"/>
      <c r="D423" s="230" t="s">
        <v>141</v>
      </c>
      <c r="E423" s="241" t="s">
        <v>1</v>
      </c>
      <c r="F423" s="242" t="s">
        <v>667</v>
      </c>
      <c r="G423" s="240"/>
      <c r="H423" s="243">
        <v>0.099000000000000005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9" t="s">
        <v>141</v>
      </c>
      <c r="AU423" s="249" t="s">
        <v>139</v>
      </c>
      <c r="AV423" s="14" t="s">
        <v>139</v>
      </c>
      <c r="AW423" s="14" t="s">
        <v>32</v>
      </c>
      <c r="AX423" s="14" t="s">
        <v>76</v>
      </c>
      <c r="AY423" s="249" t="s">
        <v>131</v>
      </c>
    </row>
    <row r="424" s="15" customFormat="1">
      <c r="A424" s="15"/>
      <c r="B424" s="250"/>
      <c r="C424" s="251"/>
      <c r="D424" s="230" t="s">
        <v>141</v>
      </c>
      <c r="E424" s="252" t="s">
        <v>1</v>
      </c>
      <c r="F424" s="253" t="s">
        <v>144</v>
      </c>
      <c r="G424" s="251"/>
      <c r="H424" s="254">
        <v>0.099000000000000005</v>
      </c>
      <c r="I424" s="255"/>
      <c r="J424" s="251"/>
      <c r="K424" s="251"/>
      <c r="L424" s="256"/>
      <c r="M424" s="257"/>
      <c r="N424" s="258"/>
      <c r="O424" s="258"/>
      <c r="P424" s="258"/>
      <c r="Q424" s="258"/>
      <c r="R424" s="258"/>
      <c r="S424" s="258"/>
      <c r="T424" s="259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0" t="s">
        <v>141</v>
      </c>
      <c r="AU424" s="260" t="s">
        <v>139</v>
      </c>
      <c r="AV424" s="15" t="s">
        <v>138</v>
      </c>
      <c r="AW424" s="15" t="s">
        <v>32</v>
      </c>
      <c r="AX424" s="15" t="s">
        <v>84</v>
      </c>
      <c r="AY424" s="260" t="s">
        <v>131</v>
      </c>
    </row>
    <row r="425" s="2" customFormat="1" ht="24.15" customHeight="1">
      <c r="A425" s="39"/>
      <c r="B425" s="40"/>
      <c r="C425" s="261" t="s">
        <v>668</v>
      </c>
      <c r="D425" s="261" t="s">
        <v>206</v>
      </c>
      <c r="E425" s="262" t="s">
        <v>669</v>
      </c>
      <c r="F425" s="263" t="s">
        <v>670</v>
      </c>
      <c r="G425" s="264" t="s">
        <v>136</v>
      </c>
      <c r="H425" s="265">
        <v>0.187</v>
      </c>
      <c r="I425" s="266"/>
      <c r="J425" s="267">
        <f>ROUND(I425*H425,2)</f>
        <v>0</v>
      </c>
      <c r="K425" s="263" t="s">
        <v>137</v>
      </c>
      <c r="L425" s="268"/>
      <c r="M425" s="269" t="s">
        <v>1</v>
      </c>
      <c r="N425" s="270" t="s">
        <v>42</v>
      </c>
      <c r="O425" s="92"/>
      <c r="P425" s="224">
        <f>O425*H425</f>
        <v>0</v>
      </c>
      <c r="Q425" s="224">
        <v>0.55000000000000004</v>
      </c>
      <c r="R425" s="224">
        <f>Q425*H425</f>
        <v>0.10285000000000001</v>
      </c>
      <c r="S425" s="224">
        <v>0</v>
      </c>
      <c r="T425" s="22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6" t="s">
        <v>312</v>
      </c>
      <c r="AT425" s="226" t="s">
        <v>206</v>
      </c>
      <c r="AU425" s="226" t="s">
        <v>139</v>
      </c>
      <c r="AY425" s="18" t="s">
        <v>131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8" t="s">
        <v>139</v>
      </c>
      <c r="BK425" s="227">
        <f>ROUND(I425*H425,2)</f>
        <v>0</v>
      </c>
      <c r="BL425" s="18" t="s">
        <v>215</v>
      </c>
      <c r="BM425" s="226" t="s">
        <v>671</v>
      </c>
    </row>
    <row r="426" s="13" customFormat="1">
      <c r="A426" s="13"/>
      <c r="B426" s="228"/>
      <c r="C426" s="229"/>
      <c r="D426" s="230" t="s">
        <v>141</v>
      </c>
      <c r="E426" s="231" t="s">
        <v>1</v>
      </c>
      <c r="F426" s="232" t="s">
        <v>659</v>
      </c>
      <c r="G426" s="229"/>
      <c r="H426" s="231" t="s">
        <v>1</v>
      </c>
      <c r="I426" s="233"/>
      <c r="J426" s="229"/>
      <c r="K426" s="229"/>
      <c r="L426" s="234"/>
      <c r="M426" s="235"/>
      <c r="N426" s="236"/>
      <c r="O426" s="236"/>
      <c r="P426" s="236"/>
      <c r="Q426" s="236"/>
      <c r="R426" s="236"/>
      <c r="S426" s="236"/>
      <c r="T426" s="23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8" t="s">
        <v>141</v>
      </c>
      <c r="AU426" s="238" t="s">
        <v>139</v>
      </c>
      <c r="AV426" s="13" t="s">
        <v>84</v>
      </c>
      <c r="AW426" s="13" t="s">
        <v>32</v>
      </c>
      <c r="AX426" s="13" t="s">
        <v>76</v>
      </c>
      <c r="AY426" s="238" t="s">
        <v>131</v>
      </c>
    </row>
    <row r="427" s="14" customFormat="1">
      <c r="A427" s="14"/>
      <c r="B427" s="239"/>
      <c r="C427" s="240"/>
      <c r="D427" s="230" t="s">
        <v>141</v>
      </c>
      <c r="E427" s="241" t="s">
        <v>1</v>
      </c>
      <c r="F427" s="242" t="s">
        <v>672</v>
      </c>
      <c r="G427" s="240"/>
      <c r="H427" s="243">
        <v>0.187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9" t="s">
        <v>141</v>
      </c>
      <c r="AU427" s="249" t="s">
        <v>139</v>
      </c>
      <c r="AV427" s="14" t="s">
        <v>139</v>
      </c>
      <c r="AW427" s="14" t="s">
        <v>32</v>
      </c>
      <c r="AX427" s="14" t="s">
        <v>76</v>
      </c>
      <c r="AY427" s="249" t="s">
        <v>131</v>
      </c>
    </row>
    <row r="428" s="15" customFormat="1">
      <c r="A428" s="15"/>
      <c r="B428" s="250"/>
      <c r="C428" s="251"/>
      <c r="D428" s="230" t="s">
        <v>141</v>
      </c>
      <c r="E428" s="252" t="s">
        <v>1</v>
      </c>
      <c r="F428" s="253" t="s">
        <v>144</v>
      </c>
      <c r="G428" s="251"/>
      <c r="H428" s="254">
        <v>0.187</v>
      </c>
      <c r="I428" s="255"/>
      <c r="J428" s="251"/>
      <c r="K428" s="251"/>
      <c r="L428" s="256"/>
      <c r="M428" s="257"/>
      <c r="N428" s="258"/>
      <c r="O428" s="258"/>
      <c r="P428" s="258"/>
      <c r="Q428" s="258"/>
      <c r="R428" s="258"/>
      <c r="S428" s="258"/>
      <c r="T428" s="25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0" t="s">
        <v>141</v>
      </c>
      <c r="AU428" s="260" t="s">
        <v>139</v>
      </c>
      <c r="AV428" s="15" t="s">
        <v>138</v>
      </c>
      <c r="AW428" s="15" t="s">
        <v>32</v>
      </c>
      <c r="AX428" s="15" t="s">
        <v>84</v>
      </c>
      <c r="AY428" s="260" t="s">
        <v>131</v>
      </c>
    </row>
    <row r="429" s="2" customFormat="1" ht="21.75" customHeight="1">
      <c r="A429" s="39"/>
      <c r="B429" s="40"/>
      <c r="C429" s="261" t="s">
        <v>673</v>
      </c>
      <c r="D429" s="261" t="s">
        <v>206</v>
      </c>
      <c r="E429" s="262" t="s">
        <v>674</v>
      </c>
      <c r="F429" s="263" t="s">
        <v>675</v>
      </c>
      <c r="G429" s="264" t="s">
        <v>136</v>
      </c>
      <c r="H429" s="265">
        <v>0.029000000000000001</v>
      </c>
      <c r="I429" s="266"/>
      <c r="J429" s="267">
        <f>ROUND(I429*H429,2)</f>
        <v>0</v>
      </c>
      <c r="K429" s="263" t="s">
        <v>137</v>
      </c>
      <c r="L429" s="268"/>
      <c r="M429" s="269" t="s">
        <v>1</v>
      </c>
      <c r="N429" s="270" t="s">
        <v>42</v>
      </c>
      <c r="O429" s="92"/>
      <c r="P429" s="224">
        <f>O429*H429</f>
        <v>0</v>
      </c>
      <c r="Q429" s="224">
        <v>0.55000000000000004</v>
      </c>
      <c r="R429" s="224">
        <f>Q429*H429</f>
        <v>0.015950000000000002</v>
      </c>
      <c r="S429" s="224">
        <v>0</v>
      </c>
      <c r="T429" s="22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6" t="s">
        <v>312</v>
      </c>
      <c r="AT429" s="226" t="s">
        <v>206</v>
      </c>
      <c r="AU429" s="226" t="s">
        <v>139</v>
      </c>
      <c r="AY429" s="18" t="s">
        <v>131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8" t="s">
        <v>139</v>
      </c>
      <c r="BK429" s="227">
        <f>ROUND(I429*H429,2)</f>
        <v>0</v>
      </c>
      <c r="BL429" s="18" t="s">
        <v>215</v>
      </c>
      <c r="BM429" s="226" t="s">
        <v>676</v>
      </c>
    </row>
    <row r="430" s="13" customFormat="1">
      <c r="A430" s="13"/>
      <c r="B430" s="228"/>
      <c r="C430" s="229"/>
      <c r="D430" s="230" t="s">
        <v>141</v>
      </c>
      <c r="E430" s="231" t="s">
        <v>1</v>
      </c>
      <c r="F430" s="232" t="s">
        <v>661</v>
      </c>
      <c r="G430" s="229"/>
      <c r="H430" s="231" t="s">
        <v>1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8" t="s">
        <v>141</v>
      </c>
      <c r="AU430" s="238" t="s">
        <v>139</v>
      </c>
      <c r="AV430" s="13" t="s">
        <v>84</v>
      </c>
      <c r="AW430" s="13" t="s">
        <v>32</v>
      </c>
      <c r="AX430" s="13" t="s">
        <v>76</v>
      </c>
      <c r="AY430" s="238" t="s">
        <v>131</v>
      </c>
    </row>
    <row r="431" s="14" customFormat="1">
      <c r="A431" s="14"/>
      <c r="B431" s="239"/>
      <c r="C431" s="240"/>
      <c r="D431" s="230" t="s">
        <v>141</v>
      </c>
      <c r="E431" s="241" t="s">
        <v>1</v>
      </c>
      <c r="F431" s="242" t="s">
        <v>677</v>
      </c>
      <c r="G431" s="240"/>
      <c r="H431" s="243">
        <v>0.029000000000000001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9" t="s">
        <v>141</v>
      </c>
      <c r="AU431" s="249" t="s">
        <v>139</v>
      </c>
      <c r="AV431" s="14" t="s">
        <v>139</v>
      </c>
      <c r="AW431" s="14" t="s">
        <v>32</v>
      </c>
      <c r="AX431" s="14" t="s">
        <v>76</v>
      </c>
      <c r="AY431" s="249" t="s">
        <v>131</v>
      </c>
    </row>
    <row r="432" s="15" customFormat="1">
      <c r="A432" s="15"/>
      <c r="B432" s="250"/>
      <c r="C432" s="251"/>
      <c r="D432" s="230" t="s">
        <v>141</v>
      </c>
      <c r="E432" s="252" t="s">
        <v>1</v>
      </c>
      <c r="F432" s="253" t="s">
        <v>144</v>
      </c>
      <c r="G432" s="251"/>
      <c r="H432" s="254">
        <v>0.029000000000000001</v>
      </c>
      <c r="I432" s="255"/>
      <c r="J432" s="251"/>
      <c r="K432" s="251"/>
      <c r="L432" s="256"/>
      <c r="M432" s="257"/>
      <c r="N432" s="258"/>
      <c r="O432" s="258"/>
      <c r="P432" s="258"/>
      <c r="Q432" s="258"/>
      <c r="R432" s="258"/>
      <c r="S432" s="258"/>
      <c r="T432" s="259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0" t="s">
        <v>141</v>
      </c>
      <c r="AU432" s="260" t="s">
        <v>139</v>
      </c>
      <c r="AV432" s="15" t="s">
        <v>138</v>
      </c>
      <c r="AW432" s="15" t="s">
        <v>32</v>
      </c>
      <c r="AX432" s="15" t="s">
        <v>84</v>
      </c>
      <c r="AY432" s="260" t="s">
        <v>131</v>
      </c>
    </row>
    <row r="433" s="2" customFormat="1" ht="24.15" customHeight="1">
      <c r="A433" s="39"/>
      <c r="B433" s="40"/>
      <c r="C433" s="215" t="s">
        <v>678</v>
      </c>
      <c r="D433" s="215" t="s">
        <v>133</v>
      </c>
      <c r="E433" s="216" t="s">
        <v>679</v>
      </c>
      <c r="F433" s="217" t="s">
        <v>680</v>
      </c>
      <c r="G433" s="218" t="s">
        <v>188</v>
      </c>
      <c r="H433" s="219">
        <v>16.039999999999999</v>
      </c>
      <c r="I433" s="220"/>
      <c r="J433" s="221">
        <f>ROUND(I433*H433,2)</f>
        <v>0</v>
      </c>
      <c r="K433" s="217" t="s">
        <v>137</v>
      </c>
      <c r="L433" s="45"/>
      <c r="M433" s="222" t="s">
        <v>1</v>
      </c>
      <c r="N433" s="223" t="s">
        <v>42</v>
      </c>
      <c r="O433" s="92"/>
      <c r="P433" s="224">
        <f>O433*H433</f>
        <v>0</v>
      </c>
      <c r="Q433" s="224">
        <v>0</v>
      </c>
      <c r="R433" s="224">
        <f>Q433*H433</f>
        <v>0</v>
      </c>
      <c r="S433" s="224">
        <v>0.00132</v>
      </c>
      <c r="T433" s="225">
        <f>S433*H433</f>
        <v>0.021172799999999999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6" t="s">
        <v>215</v>
      </c>
      <c r="AT433" s="226" t="s">
        <v>133</v>
      </c>
      <c r="AU433" s="226" t="s">
        <v>139</v>
      </c>
      <c r="AY433" s="18" t="s">
        <v>131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18" t="s">
        <v>139</v>
      </c>
      <c r="BK433" s="227">
        <f>ROUND(I433*H433,2)</f>
        <v>0</v>
      </c>
      <c r="BL433" s="18" t="s">
        <v>215</v>
      </c>
      <c r="BM433" s="226" t="s">
        <v>681</v>
      </c>
    </row>
    <row r="434" s="2" customFormat="1" ht="24.15" customHeight="1">
      <c r="A434" s="39"/>
      <c r="B434" s="40"/>
      <c r="C434" s="215" t="s">
        <v>682</v>
      </c>
      <c r="D434" s="215" t="s">
        <v>133</v>
      </c>
      <c r="E434" s="216" t="s">
        <v>683</v>
      </c>
      <c r="F434" s="217" t="s">
        <v>684</v>
      </c>
      <c r="G434" s="218" t="s">
        <v>188</v>
      </c>
      <c r="H434" s="219">
        <v>16.039999999999999</v>
      </c>
      <c r="I434" s="220"/>
      <c r="J434" s="221">
        <f>ROUND(I434*H434,2)</f>
        <v>0</v>
      </c>
      <c r="K434" s="217" t="s">
        <v>137</v>
      </c>
      <c r="L434" s="45"/>
      <c r="M434" s="222" t="s">
        <v>1</v>
      </c>
      <c r="N434" s="223" t="s">
        <v>42</v>
      </c>
      <c r="O434" s="92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6" t="s">
        <v>215</v>
      </c>
      <c r="AT434" s="226" t="s">
        <v>133</v>
      </c>
      <c r="AU434" s="226" t="s">
        <v>139</v>
      </c>
      <c r="AY434" s="18" t="s">
        <v>131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8" t="s">
        <v>139</v>
      </c>
      <c r="BK434" s="227">
        <f>ROUND(I434*H434,2)</f>
        <v>0</v>
      </c>
      <c r="BL434" s="18" t="s">
        <v>215</v>
      </c>
      <c r="BM434" s="226" t="s">
        <v>685</v>
      </c>
    </row>
    <row r="435" s="2" customFormat="1" ht="24.15" customHeight="1">
      <c r="A435" s="39"/>
      <c r="B435" s="40"/>
      <c r="C435" s="215" t="s">
        <v>686</v>
      </c>
      <c r="D435" s="215" t="s">
        <v>133</v>
      </c>
      <c r="E435" s="216" t="s">
        <v>687</v>
      </c>
      <c r="F435" s="217" t="s">
        <v>688</v>
      </c>
      <c r="G435" s="218" t="s">
        <v>188</v>
      </c>
      <c r="H435" s="219">
        <v>16.039999999999999</v>
      </c>
      <c r="I435" s="220"/>
      <c r="J435" s="221">
        <f>ROUND(I435*H435,2)</f>
        <v>0</v>
      </c>
      <c r="K435" s="217" t="s">
        <v>137</v>
      </c>
      <c r="L435" s="45"/>
      <c r="M435" s="222" t="s">
        <v>1</v>
      </c>
      <c r="N435" s="223" t="s">
        <v>42</v>
      </c>
      <c r="O435" s="92"/>
      <c r="P435" s="224">
        <f>O435*H435</f>
        <v>0</v>
      </c>
      <c r="Q435" s="224">
        <v>0</v>
      </c>
      <c r="R435" s="224">
        <f>Q435*H435</f>
        <v>0</v>
      </c>
      <c r="S435" s="224">
        <v>0.016</v>
      </c>
      <c r="T435" s="225">
        <f>S435*H435</f>
        <v>0.25663999999999998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6" t="s">
        <v>215</v>
      </c>
      <c r="AT435" s="226" t="s">
        <v>133</v>
      </c>
      <c r="AU435" s="226" t="s">
        <v>139</v>
      </c>
      <c r="AY435" s="18" t="s">
        <v>131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18" t="s">
        <v>139</v>
      </c>
      <c r="BK435" s="227">
        <f>ROUND(I435*H435,2)</f>
        <v>0</v>
      </c>
      <c r="BL435" s="18" t="s">
        <v>215</v>
      </c>
      <c r="BM435" s="226" t="s">
        <v>689</v>
      </c>
    </row>
    <row r="436" s="2" customFormat="1" ht="24.15" customHeight="1">
      <c r="A436" s="39"/>
      <c r="B436" s="40"/>
      <c r="C436" s="215" t="s">
        <v>690</v>
      </c>
      <c r="D436" s="215" t="s">
        <v>133</v>
      </c>
      <c r="E436" s="216" t="s">
        <v>691</v>
      </c>
      <c r="F436" s="217" t="s">
        <v>692</v>
      </c>
      <c r="G436" s="218" t="s">
        <v>188</v>
      </c>
      <c r="H436" s="219">
        <v>24.879999999999999</v>
      </c>
      <c r="I436" s="220"/>
      <c r="J436" s="221">
        <f>ROUND(I436*H436,2)</f>
        <v>0</v>
      </c>
      <c r="K436" s="217" t="s">
        <v>137</v>
      </c>
      <c r="L436" s="45"/>
      <c r="M436" s="222" t="s">
        <v>1</v>
      </c>
      <c r="N436" s="223" t="s">
        <v>42</v>
      </c>
      <c r="O436" s="92"/>
      <c r="P436" s="224">
        <f>O436*H436</f>
        <v>0</v>
      </c>
      <c r="Q436" s="224">
        <v>0.00018000000000000001</v>
      </c>
      <c r="R436" s="224">
        <f>Q436*H436</f>
        <v>0.0044784000000000004</v>
      </c>
      <c r="S436" s="224">
        <v>0</v>
      </c>
      <c r="T436" s="22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6" t="s">
        <v>215</v>
      </c>
      <c r="AT436" s="226" t="s">
        <v>133</v>
      </c>
      <c r="AU436" s="226" t="s">
        <v>139</v>
      </c>
      <c r="AY436" s="18" t="s">
        <v>131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8" t="s">
        <v>139</v>
      </c>
      <c r="BK436" s="227">
        <f>ROUND(I436*H436,2)</f>
        <v>0</v>
      </c>
      <c r="BL436" s="18" t="s">
        <v>215</v>
      </c>
      <c r="BM436" s="226" t="s">
        <v>693</v>
      </c>
    </row>
    <row r="437" s="14" customFormat="1">
      <c r="A437" s="14"/>
      <c r="B437" s="239"/>
      <c r="C437" s="240"/>
      <c r="D437" s="230" t="s">
        <v>141</v>
      </c>
      <c r="E437" s="241" t="s">
        <v>1</v>
      </c>
      <c r="F437" s="242" t="s">
        <v>694</v>
      </c>
      <c r="G437" s="240"/>
      <c r="H437" s="243">
        <v>24.879999999999999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9" t="s">
        <v>141</v>
      </c>
      <c r="AU437" s="249" t="s">
        <v>139</v>
      </c>
      <c r="AV437" s="14" t="s">
        <v>139</v>
      </c>
      <c r="AW437" s="14" t="s">
        <v>32</v>
      </c>
      <c r="AX437" s="14" t="s">
        <v>76</v>
      </c>
      <c r="AY437" s="249" t="s">
        <v>131</v>
      </c>
    </row>
    <row r="438" s="15" customFormat="1">
      <c r="A438" s="15"/>
      <c r="B438" s="250"/>
      <c r="C438" s="251"/>
      <c r="D438" s="230" t="s">
        <v>141</v>
      </c>
      <c r="E438" s="252" t="s">
        <v>1</v>
      </c>
      <c r="F438" s="253" t="s">
        <v>144</v>
      </c>
      <c r="G438" s="251"/>
      <c r="H438" s="254">
        <v>24.879999999999999</v>
      </c>
      <c r="I438" s="255"/>
      <c r="J438" s="251"/>
      <c r="K438" s="251"/>
      <c r="L438" s="256"/>
      <c r="M438" s="257"/>
      <c r="N438" s="258"/>
      <c r="O438" s="258"/>
      <c r="P438" s="258"/>
      <c r="Q438" s="258"/>
      <c r="R438" s="258"/>
      <c r="S438" s="258"/>
      <c r="T438" s="259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0" t="s">
        <v>141</v>
      </c>
      <c r="AU438" s="260" t="s">
        <v>139</v>
      </c>
      <c r="AV438" s="15" t="s">
        <v>138</v>
      </c>
      <c r="AW438" s="15" t="s">
        <v>32</v>
      </c>
      <c r="AX438" s="15" t="s">
        <v>84</v>
      </c>
      <c r="AY438" s="260" t="s">
        <v>131</v>
      </c>
    </row>
    <row r="439" s="2" customFormat="1" ht="49.05" customHeight="1">
      <c r="A439" s="39"/>
      <c r="B439" s="40"/>
      <c r="C439" s="215" t="s">
        <v>695</v>
      </c>
      <c r="D439" s="215" t="s">
        <v>133</v>
      </c>
      <c r="E439" s="216" t="s">
        <v>696</v>
      </c>
      <c r="F439" s="217" t="s">
        <v>697</v>
      </c>
      <c r="G439" s="218" t="s">
        <v>171</v>
      </c>
      <c r="H439" s="219">
        <v>0.17999999999999999</v>
      </c>
      <c r="I439" s="220"/>
      <c r="J439" s="221">
        <f>ROUND(I439*H439,2)</f>
        <v>0</v>
      </c>
      <c r="K439" s="217" t="s">
        <v>137</v>
      </c>
      <c r="L439" s="45"/>
      <c r="M439" s="222" t="s">
        <v>1</v>
      </c>
      <c r="N439" s="223" t="s">
        <v>42</v>
      </c>
      <c r="O439" s="92"/>
      <c r="P439" s="224">
        <f>O439*H439</f>
        <v>0</v>
      </c>
      <c r="Q439" s="224">
        <v>0</v>
      </c>
      <c r="R439" s="224">
        <f>Q439*H439</f>
        <v>0</v>
      </c>
      <c r="S439" s="224">
        <v>0</v>
      </c>
      <c r="T439" s="22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6" t="s">
        <v>215</v>
      </c>
      <c r="AT439" s="226" t="s">
        <v>133</v>
      </c>
      <c r="AU439" s="226" t="s">
        <v>139</v>
      </c>
      <c r="AY439" s="18" t="s">
        <v>131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18" t="s">
        <v>139</v>
      </c>
      <c r="BK439" s="227">
        <f>ROUND(I439*H439,2)</f>
        <v>0</v>
      </c>
      <c r="BL439" s="18" t="s">
        <v>215</v>
      </c>
      <c r="BM439" s="226" t="s">
        <v>698</v>
      </c>
    </row>
    <row r="440" s="2" customFormat="1" ht="49.05" customHeight="1">
      <c r="A440" s="39"/>
      <c r="B440" s="40"/>
      <c r="C440" s="215" t="s">
        <v>699</v>
      </c>
      <c r="D440" s="215" t="s">
        <v>133</v>
      </c>
      <c r="E440" s="216" t="s">
        <v>700</v>
      </c>
      <c r="F440" s="217" t="s">
        <v>701</v>
      </c>
      <c r="G440" s="218" t="s">
        <v>171</v>
      </c>
      <c r="H440" s="219">
        <v>0.17999999999999999</v>
      </c>
      <c r="I440" s="220"/>
      <c r="J440" s="221">
        <f>ROUND(I440*H440,2)</f>
        <v>0</v>
      </c>
      <c r="K440" s="217" t="s">
        <v>137</v>
      </c>
      <c r="L440" s="45"/>
      <c r="M440" s="222" t="s">
        <v>1</v>
      </c>
      <c r="N440" s="223" t="s">
        <v>42</v>
      </c>
      <c r="O440" s="92"/>
      <c r="P440" s="224">
        <f>O440*H440</f>
        <v>0</v>
      </c>
      <c r="Q440" s="224">
        <v>0</v>
      </c>
      <c r="R440" s="224">
        <f>Q440*H440</f>
        <v>0</v>
      </c>
      <c r="S440" s="224">
        <v>0</v>
      </c>
      <c r="T440" s="22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6" t="s">
        <v>215</v>
      </c>
      <c r="AT440" s="226" t="s">
        <v>133</v>
      </c>
      <c r="AU440" s="226" t="s">
        <v>139</v>
      </c>
      <c r="AY440" s="18" t="s">
        <v>131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18" t="s">
        <v>139</v>
      </c>
      <c r="BK440" s="227">
        <f>ROUND(I440*H440,2)</f>
        <v>0</v>
      </c>
      <c r="BL440" s="18" t="s">
        <v>215</v>
      </c>
      <c r="BM440" s="226" t="s">
        <v>702</v>
      </c>
    </row>
    <row r="441" s="12" customFormat="1" ht="22.8" customHeight="1">
      <c r="A441" s="12"/>
      <c r="B441" s="199"/>
      <c r="C441" s="200"/>
      <c r="D441" s="201" t="s">
        <v>75</v>
      </c>
      <c r="E441" s="213" t="s">
        <v>703</v>
      </c>
      <c r="F441" s="213" t="s">
        <v>704</v>
      </c>
      <c r="G441" s="200"/>
      <c r="H441" s="200"/>
      <c r="I441" s="203"/>
      <c r="J441" s="214">
        <f>BK441</f>
        <v>0</v>
      </c>
      <c r="K441" s="200"/>
      <c r="L441" s="205"/>
      <c r="M441" s="206"/>
      <c r="N441" s="207"/>
      <c r="O441" s="207"/>
      <c r="P441" s="208">
        <f>SUM(P442:P471)</f>
        <v>0</v>
      </c>
      <c r="Q441" s="207"/>
      <c r="R441" s="208">
        <f>SUM(R442:R471)</f>
        <v>0.20710400000000001</v>
      </c>
      <c r="S441" s="207"/>
      <c r="T441" s="209">
        <f>SUM(T442:T471)</f>
        <v>0.27215800000000001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0" t="s">
        <v>139</v>
      </c>
      <c r="AT441" s="211" t="s">
        <v>75</v>
      </c>
      <c r="AU441" s="211" t="s">
        <v>84</v>
      </c>
      <c r="AY441" s="210" t="s">
        <v>131</v>
      </c>
      <c r="BK441" s="212">
        <f>SUM(BK442:BK471)</f>
        <v>0</v>
      </c>
    </row>
    <row r="442" s="2" customFormat="1" ht="24.15" customHeight="1">
      <c r="A442" s="39"/>
      <c r="B442" s="40"/>
      <c r="C442" s="215" t="s">
        <v>705</v>
      </c>
      <c r="D442" s="215" t="s">
        <v>133</v>
      </c>
      <c r="E442" s="216" t="s">
        <v>706</v>
      </c>
      <c r="F442" s="217" t="s">
        <v>707</v>
      </c>
      <c r="G442" s="218" t="s">
        <v>303</v>
      </c>
      <c r="H442" s="219">
        <v>29.699999999999999</v>
      </c>
      <c r="I442" s="220"/>
      <c r="J442" s="221">
        <f>ROUND(I442*H442,2)</f>
        <v>0</v>
      </c>
      <c r="K442" s="217" t="s">
        <v>137</v>
      </c>
      <c r="L442" s="45"/>
      <c r="M442" s="222" t="s">
        <v>1</v>
      </c>
      <c r="N442" s="223" t="s">
        <v>42</v>
      </c>
      <c r="O442" s="92"/>
      <c r="P442" s="224">
        <f>O442*H442</f>
        <v>0</v>
      </c>
      <c r="Q442" s="224">
        <v>0</v>
      </c>
      <c r="R442" s="224">
        <f>Q442*H442</f>
        <v>0</v>
      </c>
      <c r="S442" s="224">
        <v>0.00167</v>
      </c>
      <c r="T442" s="225">
        <f>S442*H442</f>
        <v>0.049598999999999997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6" t="s">
        <v>215</v>
      </c>
      <c r="AT442" s="226" t="s">
        <v>133</v>
      </c>
      <c r="AU442" s="226" t="s">
        <v>139</v>
      </c>
      <c r="AY442" s="18" t="s">
        <v>131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18" t="s">
        <v>139</v>
      </c>
      <c r="BK442" s="227">
        <f>ROUND(I442*H442,2)</f>
        <v>0</v>
      </c>
      <c r="BL442" s="18" t="s">
        <v>215</v>
      </c>
      <c r="BM442" s="226" t="s">
        <v>708</v>
      </c>
    </row>
    <row r="443" s="14" customFormat="1">
      <c r="A443" s="14"/>
      <c r="B443" s="239"/>
      <c r="C443" s="240"/>
      <c r="D443" s="230" t="s">
        <v>141</v>
      </c>
      <c r="E443" s="241" t="s">
        <v>1</v>
      </c>
      <c r="F443" s="242" t="s">
        <v>709</v>
      </c>
      <c r="G443" s="240"/>
      <c r="H443" s="243">
        <v>29.699999999999999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9" t="s">
        <v>141</v>
      </c>
      <c r="AU443" s="249" t="s">
        <v>139</v>
      </c>
      <c r="AV443" s="14" t="s">
        <v>139</v>
      </c>
      <c r="AW443" s="14" t="s">
        <v>32</v>
      </c>
      <c r="AX443" s="14" t="s">
        <v>76</v>
      </c>
      <c r="AY443" s="249" t="s">
        <v>131</v>
      </c>
    </row>
    <row r="444" s="15" customFormat="1">
      <c r="A444" s="15"/>
      <c r="B444" s="250"/>
      <c r="C444" s="251"/>
      <c r="D444" s="230" t="s">
        <v>141</v>
      </c>
      <c r="E444" s="252" t="s">
        <v>1</v>
      </c>
      <c r="F444" s="253" t="s">
        <v>144</v>
      </c>
      <c r="G444" s="251"/>
      <c r="H444" s="254">
        <v>29.699999999999999</v>
      </c>
      <c r="I444" s="255"/>
      <c r="J444" s="251"/>
      <c r="K444" s="251"/>
      <c r="L444" s="256"/>
      <c r="M444" s="257"/>
      <c r="N444" s="258"/>
      <c r="O444" s="258"/>
      <c r="P444" s="258"/>
      <c r="Q444" s="258"/>
      <c r="R444" s="258"/>
      <c r="S444" s="258"/>
      <c r="T444" s="259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0" t="s">
        <v>141</v>
      </c>
      <c r="AU444" s="260" t="s">
        <v>139</v>
      </c>
      <c r="AV444" s="15" t="s">
        <v>138</v>
      </c>
      <c r="AW444" s="15" t="s">
        <v>32</v>
      </c>
      <c r="AX444" s="15" t="s">
        <v>84</v>
      </c>
      <c r="AY444" s="260" t="s">
        <v>131</v>
      </c>
    </row>
    <row r="445" s="2" customFormat="1" ht="24.15" customHeight="1">
      <c r="A445" s="39"/>
      <c r="B445" s="40"/>
      <c r="C445" s="215" t="s">
        <v>710</v>
      </c>
      <c r="D445" s="215" t="s">
        <v>133</v>
      </c>
      <c r="E445" s="216" t="s">
        <v>711</v>
      </c>
      <c r="F445" s="217" t="s">
        <v>712</v>
      </c>
      <c r="G445" s="218" t="s">
        <v>303</v>
      </c>
      <c r="H445" s="219">
        <v>36.299999999999997</v>
      </c>
      <c r="I445" s="220"/>
      <c r="J445" s="221">
        <f>ROUND(I445*H445,2)</f>
        <v>0</v>
      </c>
      <c r="K445" s="217" t="s">
        <v>137</v>
      </c>
      <c r="L445" s="45"/>
      <c r="M445" s="222" t="s">
        <v>1</v>
      </c>
      <c r="N445" s="223" t="s">
        <v>42</v>
      </c>
      <c r="O445" s="92"/>
      <c r="P445" s="224">
        <f>O445*H445</f>
        <v>0</v>
      </c>
      <c r="Q445" s="224">
        <v>0</v>
      </c>
      <c r="R445" s="224">
        <f>Q445*H445</f>
        <v>0</v>
      </c>
      <c r="S445" s="224">
        <v>0.0022300000000000002</v>
      </c>
      <c r="T445" s="225">
        <f>S445*H445</f>
        <v>0.080949000000000007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6" t="s">
        <v>215</v>
      </c>
      <c r="AT445" s="226" t="s">
        <v>133</v>
      </c>
      <c r="AU445" s="226" t="s">
        <v>139</v>
      </c>
      <c r="AY445" s="18" t="s">
        <v>131</v>
      </c>
      <c r="BE445" s="227">
        <f>IF(N445="základní",J445,0)</f>
        <v>0</v>
      </c>
      <c r="BF445" s="227">
        <f>IF(N445="snížená",J445,0)</f>
        <v>0</v>
      </c>
      <c r="BG445" s="227">
        <f>IF(N445="zákl. přenesená",J445,0)</f>
        <v>0</v>
      </c>
      <c r="BH445" s="227">
        <f>IF(N445="sníž. přenesená",J445,0)</f>
        <v>0</v>
      </c>
      <c r="BI445" s="227">
        <f>IF(N445="nulová",J445,0)</f>
        <v>0</v>
      </c>
      <c r="BJ445" s="18" t="s">
        <v>139</v>
      </c>
      <c r="BK445" s="227">
        <f>ROUND(I445*H445,2)</f>
        <v>0</v>
      </c>
      <c r="BL445" s="18" t="s">
        <v>215</v>
      </c>
      <c r="BM445" s="226" t="s">
        <v>713</v>
      </c>
    </row>
    <row r="446" s="14" customFormat="1">
      <c r="A446" s="14"/>
      <c r="B446" s="239"/>
      <c r="C446" s="240"/>
      <c r="D446" s="230" t="s">
        <v>141</v>
      </c>
      <c r="E446" s="241" t="s">
        <v>1</v>
      </c>
      <c r="F446" s="242" t="s">
        <v>418</v>
      </c>
      <c r="G446" s="240"/>
      <c r="H446" s="243">
        <v>2.1000000000000001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9" t="s">
        <v>141</v>
      </c>
      <c r="AU446" s="249" t="s">
        <v>139</v>
      </c>
      <c r="AV446" s="14" t="s">
        <v>139</v>
      </c>
      <c r="AW446" s="14" t="s">
        <v>32</v>
      </c>
      <c r="AX446" s="14" t="s">
        <v>76</v>
      </c>
      <c r="AY446" s="249" t="s">
        <v>131</v>
      </c>
    </row>
    <row r="447" s="14" customFormat="1">
      <c r="A447" s="14"/>
      <c r="B447" s="239"/>
      <c r="C447" s="240"/>
      <c r="D447" s="230" t="s">
        <v>141</v>
      </c>
      <c r="E447" s="241" t="s">
        <v>1</v>
      </c>
      <c r="F447" s="242" t="s">
        <v>714</v>
      </c>
      <c r="G447" s="240"/>
      <c r="H447" s="243">
        <v>22.399999999999999</v>
      </c>
      <c r="I447" s="244"/>
      <c r="J447" s="240"/>
      <c r="K447" s="240"/>
      <c r="L447" s="245"/>
      <c r="M447" s="246"/>
      <c r="N447" s="247"/>
      <c r="O447" s="247"/>
      <c r="P447" s="247"/>
      <c r="Q447" s="247"/>
      <c r="R447" s="247"/>
      <c r="S447" s="247"/>
      <c r="T447" s="248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9" t="s">
        <v>141</v>
      </c>
      <c r="AU447" s="249" t="s">
        <v>139</v>
      </c>
      <c r="AV447" s="14" t="s">
        <v>139</v>
      </c>
      <c r="AW447" s="14" t="s">
        <v>32</v>
      </c>
      <c r="AX447" s="14" t="s">
        <v>76</v>
      </c>
      <c r="AY447" s="249" t="s">
        <v>131</v>
      </c>
    </row>
    <row r="448" s="14" customFormat="1">
      <c r="A448" s="14"/>
      <c r="B448" s="239"/>
      <c r="C448" s="240"/>
      <c r="D448" s="230" t="s">
        <v>141</v>
      </c>
      <c r="E448" s="241" t="s">
        <v>1</v>
      </c>
      <c r="F448" s="242" t="s">
        <v>715</v>
      </c>
      <c r="G448" s="240"/>
      <c r="H448" s="243">
        <v>5.2000000000000002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9" t="s">
        <v>141</v>
      </c>
      <c r="AU448" s="249" t="s">
        <v>139</v>
      </c>
      <c r="AV448" s="14" t="s">
        <v>139</v>
      </c>
      <c r="AW448" s="14" t="s">
        <v>32</v>
      </c>
      <c r="AX448" s="14" t="s">
        <v>76</v>
      </c>
      <c r="AY448" s="249" t="s">
        <v>131</v>
      </c>
    </row>
    <row r="449" s="14" customFormat="1">
      <c r="A449" s="14"/>
      <c r="B449" s="239"/>
      <c r="C449" s="240"/>
      <c r="D449" s="230" t="s">
        <v>141</v>
      </c>
      <c r="E449" s="241" t="s">
        <v>1</v>
      </c>
      <c r="F449" s="242" t="s">
        <v>716</v>
      </c>
      <c r="G449" s="240"/>
      <c r="H449" s="243">
        <v>6.5999999999999996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9" t="s">
        <v>141</v>
      </c>
      <c r="AU449" s="249" t="s">
        <v>139</v>
      </c>
      <c r="AV449" s="14" t="s">
        <v>139</v>
      </c>
      <c r="AW449" s="14" t="s">
        <v>32</v>
      </c>
      <c r="AX449" s="14" t="s">
        <v>76</v>
      </c>
      <c r="AY449" s="249" t="s">
        <v>131</v>
      </c>
    </row>
    <row r="450" s="15" customFormat="1">
      <c r="A450" s="15"/>
      <c r="B450" s="250"/>
      <c r="C450" s="251"/>
      <c r="D450" s="230" t="s">
        <v>141</v>
      </c>
      <c r="E450" s="252" t="s">
        <v>1</v>
      </c>
      <c r="F450" s="253" t="s">
        <v>144</v>
      </c>
      <c r="G450" s="251"/>
      <c r="H450" s="254">
        <v>36.299999999999997</v>
      </c>
      <c r="I450" s="255"/>
      <c r="J450" s="251"/>
      <c r="K450" s="251"/>
      <c r="L450" s="256"/>
      <c r="M450" s="257"/>
      <c r="N450" s="258"/>
      <c r="O450" s="258"/>
      <c r="P450" s="258"/>
      <c r="Q450" s="258"/>
      <c r="R450" s="258"/>
      <c r="S450" s="258"/>
      <c r="T450" s="259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0" t="s">
        <v>141</v>
      </c>
      <c r="AU450" s="260" t="s">
        <v>139</v>
      </c>
      <c r="AV450" s="15" t="s">
        <v>138</v>
      </c>
      <c r="AW450" s="15" t="s">
        <v>32</v>
      </c>
      <c r="AX450" s="15" t="s">
        <v>84</v>
      </c>
      <c r="AY450" s="260" t="s">
        <v>131</v>
      </c>
    </row>
    <row r="451" s="2" customFormat="1" ht="24.15" customHeight="1">
      <c r="A451" s="39"/>
      <c r="B451" s="40"/>
      <c r="C451" s="215" t="s">
        <v>717</v>
      </c>
      <c r="D451" s="215" t="s">
        <v>133</v>
      </c>
      <c r="E451" s="216" t="s">
        <v>718</v>
      </c>
      <c r="F451" s="217" t="s">
        <v>719</v>
      </c>
      <c r="G451" s="218" t="s">
        <v>303</v>
      </c>
      <c r="H451" s="219">
        <v>23.399999999999999</v>
      </c>
      <c r="I451" s="220"/>
      <c r="J451" s="221">
        <f>ROUND(I451*H451,2)</f>
        <v>0</v>
      </c>
      <c r="K451" s="217" t="s">
        <v>137</v>
      </c>
      <c r="L451" s="45"/>
      <c r="M451" s="222" t="s">
        <v>1</v>
      </c>
      <c r="N451" s="223" t="s">
        <v>42</v>
      </c>
      <c r="O451" s="92"/>
      <c r="P451" s="224">
        <f>O451*H451</f>
        <v>0</v>
      </c>
      <c r="Q451" s="224">
        <v>0</v>
      </c>
      <c r="R451" s="224">
        <f>Q451*H451</f>
        <v>0</v>
      </c>
      <c r="S451" s="224">
        <v>0.0025999999999999999</v>
      </c>
      <c r="T451" s="225">
        <f>S451*H451</f>
        <v>0.060839999999999991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6" t="s">
        <v>215</v>
      </c>
      <c r="AT451" s="226" t="s">
        <v>133</v>
      </c>
      <c r="AU451" s="226" t="s">
        <v>139</v>
      </c>
      <c r="AY451" s="18" t="s">
        <v>131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8" t="s">
        <v>139</v>
      </c>
      <c r="BK451" s="227">
        <f>ROUND(I451*H451,2)</f>
        <v>0</v>
      </c>
      <c r="BL451" s="18" t="s">
        <v>215</v>
      </c>
      <c r="BM451" s="226" t="s">
        <v>720</v>
      </c>
    </row>
    <row r="452" s="14" customFormat="1">
      <c r="A452" s="14"/>
      <c r="B452" s="239"/>
      <c r="C452" s="240"/>
      <c r="D452" s="230" t="s">
        <v>141</v>
      </c>
      <c r="E452" s="241" t="s">
        <v>1</v>
      </c>
      <c r="F452" s="242" t="s">
        <v>721</v>
      </c>
      <c r="G452" s="240"/>
      <c r="H452" s="243">
        <v>23.399999999999999</v>
      </c>
      <c r="I452" s="244"/>
      <c r="J452" s="240"/>
      <c r="K452" s="240"/>
      <c r="L452" s="245"/>
      <c r="M452" s="246"/>
      <c r="N452" s="247"/>
      <c r="O452" s="247"/>
      <c r="P452" s="247"/>
      <c r="Q452" s="247"/>
      <c r="R452" s="247"/>
      <c r="S452" s="247"/>
      <c r="T452" s="248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9" t="s">
        <v>141</v>
      </c>
      <c r="AU452" s="249" t="s">
        <v>139</v>
      </c>
      <c r="AV452" s="14" t="s">
        <v>139</v>
      </c>
      <c r="AW452" s="14" t="s">
        <v>32</v>
      </c>
      <c r="AX452" s="14" t="s">
        <v>76</v>
      </c>
      <c r="AY452" s="249" t="s">
        <v>131</v>
      </c>
    </row>
    <row r="453" s="15" customFormat="1">
      <c r="A453" s="15"/>
      <c r="B453" s="250"/>
      <c r="C453" s="251"/>
      <c r="D453" s="230" t="s">
        <v>141</v>
      </c>
      <c r="E453" s="252" t="s">
        <v>1</v>
      </c>
      <c r="F453" s="253" t="s">
        <v>144</v>
      </c>
      <c r="G453" s="251"/>
      <c r="H453" s="254">
        <v>23.399999999999999</v>
      </c>
      <c r="I453" s="255"/>
      <c r="J453" s="251"/>
      <c r="K453" s="251"/>
      <c r="L453" s="256"/>
      <c r="M453" s="257"/>
      <c r="N453" s="258"/>
      <c r="O453" s="258"/>
      <c r="P453" s="258"/>
      <c r="Q453" s="258"/>
      <c r="R453" s="258"/>
      <c r="S453" s="258"/>
      <c r="T453" s="259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0" t="s">
        <v>141</v>
      </c>
      <c r="AU453" s="260" t="s">
        <v>139</v>
      </c>
      <c r="AV453" s="15" t="s">
        <v>138</v>
      </c>
      <c r="AW453" s="15" t="s">
        <v>32</v>
      </c>
      <c r="AX453" s="15" t="s">
        <v>84</v>
      </c>
      <c r="AY453" s="260" t="s">
        <v>131</v>
      </c>
    </row>
    <row r="454" s="2" customFormat="1" ht="24.15" customHeight="1">
      <c r="A454" s="39"/>
      <c r="B454" s="40"/>
      <c r="C454" s="215" t="s">
        <v>722</v>
      </c>
      <c r="D454" s="215" t="s">
        <v>133</v>
      </c>
      <c r="E454" s="216" t="s">
        <v>723</v>
      </c>
      <c r="F454" s="217" t="s">
        <v>724</v>
      </c>
      <c r="G454" s="218" t="s">
        <v>303</v>
      </c>
      <c r="H454" s="219">
        <v>20.5</v>
      </c>
      <c r="I454" s="220"/>
      <c r="J454" s="221">
        <f>ROUND(I454*H454,2)</f>
        <v>0</v>
      </c>
      <c r="K454" s="217" t="s">
        <v>137</v>
      </c>
      <c r="L454" s="45"/>
      <c r="M454" s="222" t="s">
        <v>1</v>
      </c>
      <c r="N454" s="223" t="s">
        <v>42</v>
      </c>
      <c r="O454" s="92"/>
      <c r="P454" s="224">
        <f>O454*H454</f>
        <v>0</v>
      </c>
      <c r="Q454" s="224">
        <v>0</v>
      </c>
      <c r="R454" s="224">
        <f>Q454*H454</f>
        <v>0</v>
      </c>
      <c r="S454" s="224">
        <v>0.0039399999999999999</v>
      </c>
      <c r="T454" s="225">
        <f>S454*H454</f>
        <v>0.080769999999999995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6" t="s">
        <v>215</v>
      </c>
      <c r="AT454" s="226" t="s">
        <v>133</v>
      </c>
      <c r="AU454" s="226" t="s">
        <v>139</v>
      </c>
      <c r="AY454" s="18" t="s">
        <v>131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18" t="s">
        <v>139</v>
      </c>
      <c r="BK454" s="227">
        <f>ROUND(I454*H454,2)</f>
        <v>0</v>
      </c>
      <c r="BL454" s="18" t="s">
        <v>215</v>
      </c>
      <c r="BM454" s="226" t="s">
        <v>725</v>
      </c>
    </row>
    <row r="455" s="14" customFormat="1">
      <c r="A455" s="14"/>
      <c r="B455" s="239"/>
      <c r="C455" s="240"/>
      <c r="D455" s="230" t="s">
        <v>141</v>
      </c>
      <c r="E455" s="241" t="s">
        <v>1</v>
      </c>
      <c r="F455" s="242" t="s">
        <v>726</v>
      </c>
      <c r="G455" s="240"/>
      <c r="H455" s="243">
        <v>20.5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9" t="s">
        <v>141</v>
      </c>
      <c r="AU455" s="249" t="s">
        <v>139</v>
      </c>
      <c r="AV455" s="14" t="s">
        <v>139</v>
      </c>
      <c r="AW455" s="14" t="s">
        <v>32</v>
      </c>
      <c r="AX455" s="14" t="s">
        <v>76</v>
      </c>
      <c r="AY455" s="249" t="s">
        <v>131</v>
      </c>
    </row>
    <row r="456" s="15" customFormat="1">
      <c r="A456" s="15"/>
      <c r="B456" s="250"/>
      <c r="C456" s="251"/>
      <c r="D456" s="230" t="s">
        <v>141</v>
      </c>
      <c r="E456" s="252" t="s">
        <v>1</v>
      </c>
      <c r="F456" s="253" t="s">
        <v>144</v>
      </c>
      <c r="G456" s="251"/>
      <c r="H456" s="254">
        <v>20.5</v>
      </c>
      <c r="I456" s="255"/>
      <c r="J456" s="251"/>
      <c r="K456" s="251"/>
      <c r="L456" s="256"/>
      <c r="M456" s="257"/>
      <c r="N456" s="258"/>
      <c r="O456" s="258"/>
      <c r="P456" s="258"/>
      <c r="Q456" s="258"/>
      <c r="R456" s="258"/>
      <c r="S456" s="258"/>
      <c r="T456" s="259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0" t="s">
        <v>141</v>
      </c>
      <c r="AU456" s="260" t="s">
        <v>139</v>
      </c>
      <c r="AV456" s="15" t="s">
        <v>138</v>
      </c>
      <c r="AW456" s="15" t="s">
        <v>32</v>
      </c>
      <c r="AX456" s="15" t="s">
        <v>84</v>
      </c>
      <c r="AY456" s="260" t="s">
        <v>131</v>
      </c>
    </row>
    <row r="457" s="2" customFormat="1" ht="37.8" customHeight="1">
      <c r="A457" s="39"/>
      <c r="B457" s="40"/>
      <c r="C457" s="215" t="s">
        <v>727</v>
      </c>
      <c r="D457" s="215" t="s">
        <v>133</v>
      </c>
      <c r="E457" s="216" t="s">
        <v>728</v>
      </c>
      <c r="F457" s="217" t="s">
        <v>729</v>
      </c>
      <c r="G457" s="218" t="s">
        <v>303</v>
      </c>
      <c r="H457" s="219">
        <v>32.600000000000001</v>
      </c>
      <c r="I457" s="220"/>
      <c r="J457" s="221">
        <f>ROUND(I457*H457,2)</f>
        <v>0</v>
      </c>
      <c r="K457" s="217" t="s">
        <v>137</v>
      </c>
      <c r="L457" s="45"/>
      <c r="M457" s="222" t="s">
        <v>1</v>
      </c>
      <c r="N457" s="223" t="s">
        <v>42</v>
      </c>
      <c r="O457" s="92"/>
      <c r="P457" s="224">
        <f>O457*H457</f>
        <v>0</v>
      </c>
      <c r="Q457" s="224">
        <v>0.0042900000000000004</v>
      </c>
      <c r="R457" s="224">
        <f>Q457*H457</f>
        <v>0.13985400000000001</v>
      </c>
      <c r="S457" s="224">
        <v>0</v>
      </c>
      <c r="T457" s="22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6" t="s">
        <v>215</v>
      </c>
      <c r="AT457" s="226" t="s">
        <v>133</v>
      </c>
      <c r="AU457" s="226" t="s">
        <v>139</v>
      </c>
      <c r="AY457" s="18" t="s">
        <v>131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18" t="s">
        <v>139</v>
      </c>
      <c r="BK457" s="227">
        <f>ROUND(I457*H457,2)</f>
        <v>0</v>
      </c>
      <c r="BL457" s="18" t="s">
        <v>215</v>
      </c>
      <c r="BM457" s="226" t="s">
        <v>730</v>
      </c>
    </row>
    <row r="458" s="14" customFormat="1">
      <c r="A458" s="14"/>
      <c r="B458" s="239"/>
      <c r="C458" s="240"/>
      <c r="D458" s="230" t="s">
        <v>141</v>
      </c>
      <c r="E458" s="241" t="s">
        <v>1</v>
      </c>
      <c r="F458" s="242" t="s">
        <v>731</v>
      </c>
      <c r="G458" s="240"/>
      <c r="H458" s="243">
        <v>32</v>
      </c>
      <c r="I458" s="244"/>
      <c r="J458" s="240"/>
      <c r="K458" s="240"/>
      <c r="L458" s="245"/>
      <c r="M458" s="246"/>
      <c r="N458" s="247"/>
      <c r="O458" s="247"/>
      <c r="P458" s="247"/>
      <c r="Q458" s="247"/>
      <c r="R458" s="247"/>
      <c r="S458" s="247"/>
      <c r="T458" s="24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9" t="s">
        <v>141</v>
      </c>
      <c r="AU458" s="249" t="s">
        <v>139</v>
      </c>
      <c r="AV458" s="14" t="s">
        <v>139</v>
      </c>
      <c r="AW458" s="14" t="s">
        <v>32</v>
      </c>
      <c r="AX458" s="14" t="s">
        <v>76</v>
      </c>
      <c r="AY458" s="249" t="s">
        <v>131</v>
      </c>
    </row>
    <row r="459" s="14" customFormat="1">
      <c r="A459" s="14"/>
      <c r="B459" s="239"/>
      <c r="C459" s="240"/>
      <c r="D459" s="230" t="s">
        <v>141</v>
      </c>
      <c r="E459" s="241" t="s">
        <v>1</v>
      </c>
      <c r="F459" s="242" t="s">
        <v>732</v>
      </c>
      <c r="G459" s="240"/>
      <c r="H459" s="243">
        <v>0.59999999999999998</v>
      </c>
      <c r="I459" s="244"/>
      <c r="J459" s="240"/>
      <c r="K459" s="240"/>
      <c r="L459" s="245"/>
      <c r="M459" s="246"/>
      <c r="N459" s="247"/>
      <c r="O459" s="247"/>
      <c r="P459" s="247"/>
      <c r="Q459" s="247"/>
      <c r="R459" s="247"/>
      <c r="S459" s="247"/>
      <c r="T459" s="24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9" t="s">
        <v>141</v>
      </c>
      <c r="AU459" s="249" t="s">
        <v>139</v>
      </c>
      <c r="AV459" s="14" t="s">
        <v>139</v>
      </c>
      <c r="AW459" s="14" t="s">
        <v>32</v>
      </c>
      <c r="AX459" s="14" t="s">
        <v>76</v>
      </c>
      <c r="AY459" s="249" t="s">
        <v>131</v>
      </c>
    </row>
    <row r="460" s="15" customFormat="1">
      <c r="A460" s="15"/>
      <c r="B460" s="250"/>
      <c r="C460" s="251"/>
      <c r="D460" s="230" t="s">
        <v>141</v>
      </c>
      <c r="E460" s="252" t="s">
        <v>1</v>
      </c>
      <c r="F460" s="253" t="s">
        <v>144</v>
      </c>
      <c r="G460" s="251"/>
      <c r="H460" s="254">
        <v>32.600000000000001</v>
      </c>
      <c r="I460" s="255"/>
      <c r="J460" s="251"/>
      <c r="K460" s="251"/>
      <c r="L460" s="256"/>
      <c r="M460" s="257"/>
      <c r="N460" s="258"/>
      <c r="O460" s="258"/>
      <c r="P460" s="258"/>
      <c r="Q460" s="258"/>
      <c r="R460" s="258"/>
      <c r="S460" s="258"/>
      <c r="T460" s="259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0" t="s">
        <v>141</v>
      </c>
      <c r="AU460" s="260" t="s">
        <v>139</v>
      </c>
      <c r="AV460" s="15" t="s">
        <v>138</v>
      </c>
      <c r="AW460" s="15" t="s">
        <v>32</v>
      </c>
      <c r="AX460" s="15" t="s">
        <v>84</v>
      </c>
      <c r="AY460" s="260" t="s">
        <v>131</v>
      </c>
    </row>
    <row r="461" s="2" customFormat="1" ht="44.25" customHeight="1">
      <c r="A461" s="39"/>
      <c r="B461" s="40"/>
      <c r="C461" s="215" t="s">
        <v>733</v>
      </c>
      <c r="D461" s="215" t="s">
        <v>133</v>
      </c>
      <c r="E461" s="216" t="s">
        <v>734</v>
      </c>
      <c r="F461" s="217" t="s">
        <v>735</v>
      </c>
      <c r="G461" s="218" t="s">
        <v>303</v>
      </c>
      <c r="H461" s="219">
        <v>12.5</v>
      </c>
      <c r="I461" s="220"/>
      <c r="J461" s="221">
        <f>ROUND(I461*H461,2)</f>
        <v>0</v>
      </c>
      <c r="K461" s="217" t="s">
        <v>137</v>
      </c>
      <c r="L461" s="45"/>
      <c r="M461" s="222" t="s">
        <v>1</v>
      </c>
      <c r="N461" s="223" t="s">
        <v>42</v>
      </c>
      <c r="O461" s="92"/>
      <c r="P461" s="224">
        <f>O461*H461</f>
        <v>0</v>
      </c>
      <c r="Q461" s="224">
        <v>0.0053800000000000002</v>
      </c>
      <c r="R461" s="224">
        <f>Q461*H461</f>
        <v>0.067250000000000004</v>
      </c>
      <c r="S461" s="224">
        <v>0</v>
      </c>
      <c r="T461" s="225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6" t="s">
        <v>215</v>
      </c>
      <c r="AT461" s="226" t="s">
        <v>133</v>
      </c>
      <c r="AU461" s="226" t="s">
        <v>139</v>
      </c>
      <c r="AY461" s="18" t="s">
        <v>131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18" t="s">
        <v>139</v>
      </c>
      <c r="BK461" s="227">
        <f>ROUND(I461*H461,2)</f>
        <v>0</v>
      </c>
      <c r="BL461" s="18" t="s">
        <v>215</v>
      </c>
      <c r="BM461" s="226" t="s">
        <v>736</v>
      </c>
    </row>
    <row r="462" s="14" customFormat="1">
      <c r="A462" s="14"/>
      <c r="B462" s="239"/>
      <c r="C462" s="240"/>
      <c r="D462" s="230" t="s">
        <v>141</v>
      </c>
      <c r="E462" s="241" t="s">
        <v>1</v>
      </c>
      <c r="F462" s="242" t="s">
        <v>737</v>
      </c>
      <c r="G462" s="240"/>
      <c r="H462" s="243">
        <v>12.5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9" t="s">
        <v>141</v>
      </c>
      <c r="AU462" s="249" t="s">
        <v>139</v>
      </c>
      <c r="AV462" s="14" t="s">
        <v>139</v>
      </c>
      <c r="AW462" s="14" t="s">
        <v>32</v>
      </c>
      <c r="AX462" s="14" t="s">
        <v>76</v>
      </c>
      <c r="AY462" s="249" t="s">
        <v>131</v>
      </c>
    </row>
    <row r="463" s="15" customFormat="1">
      <c r="A463" s="15"/>
      <c r="B463" s="250"/>
      <c r="C463" s="251"/>
      <c r="D463" s="230" t="s">
        <v>141</v>
      </c>
      <c r="E463" s="252" t="s">
        <v>1</v>
      </c>
      <c r="F463" s="253" t="s">
        <v>144</v>
      </c>
      <c r="G463" s="251"/>
      <c r="H463" s="254">
        <v>12.5</v>
      </c>
      <c r="I463" s="255"/>
      <c r="J463" s="251"/>
      <c r="K463" s="251"/>
      <c r="L463" s="256"/>
      <c r="M463" s="257"/>
      <c r="N463" s="258"/>
      <c r="O463" s="258"/>
      <c r="P463" s="258"/>
      <c r="Q463" s="258"/>
      <c r="R463" s="258"/>
      <c r="S463" s="258"/>
      <c r="T463" s="259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0" t="s">
        <v>141</v>
      </c>
      <c r="AU463" s="260" t="s">
        <v>139</v>
      </c>
      <c r="AV463" s="15" t="s">
        <v>138</v>
      </c>
      <c r="AW463" s="15" t="s">
        <v>32</v>
      </c>
      <c r="AX463" s="15" t="s">
        <v>84</v>
      </c>
      <c r="AY463" s="260" t="s">
        <v>131</v>
      </c>
    </row>
    <row r="464" s="2" customFormat="1" ht="24.15" customHeight="1">
      <c r="A464" s="39"/>
      <c r="B464" s="40"/>
      <c r="C464" s="215" t="s">
        <v>738</v>
      </c>
      <c r="D464" s="215" t="s">
        <v>133</v>
      </c>
      <c r="E464" s="216" t="s">
        <v>739</v>
      </c>
      <c r="F464" s="217" t="s">
        <v>740</v>
      </c>
      <c r="G464" s="218" t="s">
        <v>303</v>
      </c>
      <c r="H464" s="219">
        <v>23.399999999999999</v>
      </c>
      <c r="I464" s="220"/>
      <c r="J464" s="221">
        <f>ROUND(I464*H464,2)</f>
        <v>0</v>
      </c>
      <c r="K464" s="217" t="s">
        <v>137</v>
      </c>
      <c r="L464" s="45"/>
      <c r="M464" s="222" t="s">
        <v>1</v>
      </c>
      <c r="N464" s="223" t="s">
        <v>42</v>
      </c>
      <c r="O464" s="92"/>
      <c r="P464" s="224">
        <f>O464*H464</f>
        <v>0</v>
      </c>
      <c r="Q464" s="224">
        <v>0</v>
      </c>
      <c r="R464" s="224">
        <f>Q464*H464</f>
        <v>0</v>
      </c>
      <c r="S464" s="224">
        <v>0</v>
      </c>
      <c r="T464" s="22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6" t="s">
        <v>215</v>
      </c>
      <c r="AT464" s="226" t="s">
        <v>133</v>
      </c>
      <c r="AU464" s="226" t="s">
        <v>139</v>
      </c>
      <c r="AY464" s="18" t="s">
        <v>131</v>
      </c>
      <c r="BE464" s="227">
        <f>IF(N464="základní",J464,0)</f>
        <v>0</v>
      </c>
      <c r="BF464" s="227">
        <f>IF(N464="snížená",J464,0)</f>
        <v>0</v>
      </c>
      <c r="BG464" s="227">
        <f>IF(N464="zákl. přenesená",J464,0)</f>
        <v>0</v>
      </c>
      <c r="BH464" s="227">
        <f>IF(N464="sníž. přenesená",J464,0)</f>
        <v>0</v>
      </c>
      <c r="BI464" s="227">
        <f>IF(N464="nulová",J464,0)</f>
        <v>0</v>
      </c>
      <c r="BJ464" s="18" t="s">
        <v>139</v>
      </c>
      <c r="BK464" s="227">
        <f>ROUND(I464*H464,2)</f>
        <v>0</v>
      </c>
      <c r="BL464" s="18" t="s">
        <v>215</v>
      </c>
      <c r="BM464" s="226" t="s">
        <v>741</v>
      </c>
    </row>
    <row r="465" s="14" customFormat="1">
      <c r="A465" s="14"/>
      <c r="B465" s="239"/>
      <c r="C465" s="240"/>
      <c r="D465" s="230" t="s">
        <v>141</v>
      </c>
      <c r="E465" s="241" t="s">
        <v>1</v>
      </c>
      <c r="F465" s="242" t="s">
        <v>721</v>
      </c>
      <c r="G465" s="240"/>
      <c r="H465" s="243">
        <v>23.399999999999999</v>
      </c>
      <c r="I465" s="244"/>
      <c r="J465" s="240"/>
      <c r="K465" s="240"/>
      <c r="L465" s="245"/>
      <c r="M465" s="246"/>
      <c r="N465" s="247"/>
      <c r="O465" s="247"/>
      <c r="P465" s="247"/>
      <c r="Q465" s="247"/>
      <c r="R465" s="247"/>
      <c r="S465" s="247"/>
      <c r="T465" s="24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9" t="s">
        <v>141</v>
      </c>
      <c r="AU465" s="249" t="s">
        <v>139</v>
      </c>
      <c r="AV465" s="14" t="s">
        <v>139</v>
      </c>
      <c r="AW465" s="14" t="s">
        <v>32</v>
      </c>
      <c r="AX465" s="14" t="s">
        <v>76</v>
      </c>
      <c r="AY465" s="249" t="s">
        <v>131</v>
      </c>
    </row>
    <row r="466" s="15" customFormat="1">
      <c r="A466" s="15"/>
      <c r="B466" s="250"/>
      <c r="C466" s="251"/>
      <c r="D466" s="230" t="s">
        <v>141</v>
      </c>
      <c r="E466" s="252" t="s">
        <v>1</v>
      </c>
      <c r="F466" s="253" t="s">
        <v>144</v>
      </c>
      <c r="G466" s="251"/>
      <c r="H466" s="254">
        <v>23.399999999999999</v>
      </c>
      <c r="I466" s="255"/>
      <c r="J466" s="251"/>
      <c r="K466" s="251"/>
      <c r="L466" s="256"/>
      <c r="M466" s="257"/>
      <c r="N466" s="258"/>
      <c r="O466" s="258"/>
      <c r="P466" s="258"/>
      <c r="Q466" s="258"/>
      <c r="R466" s="258"/>
      <c r="S466" s="258"/>
      <c r="T466" s="259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0" t="s">
        <v>141</v>
      </c>
      <c r="AU466" s="260" t="s">
        <v>139</v>
      </c>
      <c r="AV466" s="15" t="s">
        <v>138</v>
      </c>
      <c r="AW466" s="15" t="s">
        <v>32</v>
      </c>
      <c r="AX466" s="15" t="s">
        <v>84</v>
      </c>
      <c r="AY466" s="260" t="s">
        <v>131</v>
      </c>
    </row>
    <row r="467" s="2" customFormat="1" ht="16.5" customHeight="1">
      <c r="A467" s="39"/>
      <c r="B467" s="40"/>
      <c r="C467" s="215" t="s">
        <v>742</v>
      </c>
      <c r="D467" s="215" t="s">
        <v>133</v>
      </c>
      <c r="E467" s="216" t="s">
        <v>743</v>
      </c>
      <c r="F467" s="217" t="s">
        <v>744</v>
      </c>
      <c r="G467" s="218" t="s">
        <v>303</v>
      </c>
      <c r="H467" s="219">
        <v>20.5</v>
      </c>
      <c r="I467" s="220"/>
      <c r="J467" s="221">
        <f>ROUND(I467*H467,2)</f>
        <v>0</v>
      </c>
      <c r="K467" s="217" t="s">
        <v>137</v>
      </c>
      <c r="L467" s="45"/>
      <c r="M467" s="222" t="s">
        <v>1</v>
      </c>
      <c r="N467" s="223" t="s">
        <v>42</v>
      </c>
      <c r="O467" s="92"/>
      <c r="P467" s="224">
        <f>O467*H467</f>
        <v>0</v>
      </c>
      <c r="Q467" s="224">
        <v>0</v>
      </c>
      <c r="R467" s="224">
        <f>Q467*H467</f>
        <v>0</v>
      </c>
      <c r="S467" s="224">
        <v>0</v>
      </c>
      <c r="T467" s="22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6" t="s">
        <v>215</v>
      </c>
      <c r="AT467" s="226" t="s">
        <v>133</v>
      </c>
      <c r="AU467" s="226" t="s">
        <v>139</v>
      </c>
      <c r="AY467" s="18" t="s">
        <v>131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8" t="s">
        <v>139</v>
      </c>
      <c r="BK467" s="227">
        <f>ROUND(I467*H467,2)</f>
        <v>0</v>
      </c>
      <c r="BL467" s="18" t="s">
        <v>215</v>
      </c>
      <c r="BM467" s="226" t="s">
        <v>745</v>
      </c>
    </row>
    <row r="468" s="14" customFormat="1">
      <c r="A468" s="14"/>
      <c r="B468" s="239"/>
      <c r="C468" s="240"/>
      <c r="D468" s="230" t="s">
        <v>141</v>
      </c>
      <c r="E468" s="241" t="s">
        <v>1</v>
      </c>
      <c r="F468" s="242" t="s">
        <v>726</v>
      </c>
      <c r="G468" s="240"/>
      <c r="H468" s="243">
        <v>20.5</v>
      </c>
      <c r="I468" s="244"/>
      <c r="J468" s="240"/>
      <c r="K468" s="240"/>
      <c r="L468" s="245"/>
      <c r="M468" s="246"/>
      <c r="N468" s="247"/>
      <c r="O468" s="247"/>
      <c r="P468" s="247"/>
      <c r="Q468" s="247"/>
      <c r="R468" s="247"/>
      <c r="S468" s="247"/>
      <c r="T468" s="24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9" t="s">
        <v>141</v>
      </c>
      <c r="AU468" s="249" t="s">
        <v>139</v>
      </c>
      <c r="AV468" s="14" t="s">
        <v>139</v>
      </c>
      <c r="AW468" s="14" t="s">
        <v>32</v>
      </c>
      <c r="AX468" s="14" t="s">
        <v>76</v>
      </c>
      <c r="AY468" s="249" t="s">
        <v>131</v>
      </c>
    </row>
    <row r="469" s="15" customFormat="1">
      <c r="A469" s="15"/>
      <c r="B469" s="250"/>
      <c r="C469" s="251"/>
      <c r="D469" s="230" t="s">
        <v>141</v>
      </c>
      <c r="E469" s="252" t="s">
        <v>1</v>
      </c>
      <c r="F469" s="253" t="s">
        <v>144</v>
      </c>
      <c r="G469" s="251"/>
      <c r="H469" s="254">
        <v>20.5</v>
      </c>
      <c r="I469" s="255"/>
      <c r="J469" s="251"/>
      <c r="K469" s="251"/>
      <c r="L469" s="256"/>
      <c r="M469" s="257"/>
      <c r="N469" s="258"/>
      <c r="O469" s="258"/>
      <c r="P469" s="258"/>
      <c r="Q469" s="258"/>
      <c r="R469" s="258"/>
      <c r="S469" s="258"/>
      <c r="T469" s="25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0" t="s">
        <v>141</v>
      </c>
      <c r="AU469" s="260" t="s">
        <v>139</v>
      </c>
      <c r="AV469" s="15" t="s">
        <v>138</v>
      </c>
      <c r="AW469" s="15" t="s">
        <v>32</v>
      </c>
      <c r="AX469" s="15" t="s">
        <v>84</v>
      </c>
      <c r="AY469" s="260" t="s">
        <v>131</v>
      </c>
    </row>
    <row r="470" s="2" customFormat="1" ht="49.05" customHeight="1">
      <c r="A470" s="39"/>
      <c r="B470" s="40"/>
      <c r="C470" s="215" t="s">
        <v>746</v>
      </c>
      <c r="D470" s="215" t="s">
        <v>133</v>
      </c>
      <c r="E470" s="216" t="s">
        <v>747</v>
      </c>
      <c r="F470" s="217" t="s">
        <v>748</v>
      </c>
      <c r="G470" s="218" t="s">
        <v>171</v>
      </c>
      <c r="H470" s="219">
        <v>0.20699999999999999</v>
      </c>
      <c r="I470" s="220"/>
      <c r="J470" s="221">
        <f>ROUND(I470*H470,2)</f>
        <v>0</v>
      </c>
      <c r="K470" s="217" t="s">
        <v>137</v>
      </c>
      <c r="L470" s="45"/>
      <c r="M470" s="222" t="s">
        <v>1</v>
      </c>
      <c r="N470" s="223" t="s">
        <v>42</v>
      </c>
      <c r="O470" s="92"/>
      <c r="P470" s="224">
        <f>O470*H470</f>
        <v>0</v>
      </c>
      <c r="Q470" s="224">
        <v>0</v>
      </c>
      <c r="R470" s="224">
        <f>Q470*H470</f>
        <v>0</v>
      </c>
      <c r="S470" s="224">
        <v>0</v>
      </c>
      <c r="T470" s="22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6" t="s">
        <v>215</v>
      </c>
      <c r="AT470" s="226" t="s">
        <v>133</v>
      </c>
      <c r="AU470" s="226" t="s">
        <v>139</v>
      </c>
      <c r="AY470" s="18" t="s">
        <v>131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18" t="s">
        <v>139</v>
      </c>
      <c r="BK470" s="227">
        <f>ROUND(I470*H470,2)</f>
        <v>0</v>
      </c>
      <c r="BL470" s="18" t="s">
        <v>215</v>
      </c>
      <c r="BM470" s="226" t="s">
        <v>749</v>
      </c>
    </row>
    <row r="471" s="2" customFormat="1" ht="49.05" customHeight="1">
      <c r="A471" s="39"/>
      <c r="B471" s="40"/>
      <c r="C471" s="215" t="s">
        <v>750</v>
      </c>
      <c r="D471" s="215" t="s">
        <v>133</v>
      </c>
      <c r="E471" s="216" t="s">
        <v>751</v>
      </c>
      <c r="F471" s="217" t="s">
        <v>752</v>
      </c>
      <c r="G471" s="218" t="s">
        <v>171</v>
      </c>
      <c r="H471" s="219">
        <v>0.20699999999999999</v>
      </c>
      <c r="I471" s="220"/>
      <c r="J471" s="221">
        <f>ROUND(I471*H471,2)</f>
        <v>0</v>
      </c>
      <c r="K471" s="217" t="s">
        <v>137</v>
      </c>
      <c r="L471" s="45"/>
      <c r="M471" s="222" t="s">
        <v>1</v>
      </c>
      <c r="N471" s="223" t="s">
        <v>42</v>
      </c>
      <c r="O471" s="92"/>
      <c r="P471" s="224">
        <f>O471*H471</f>
        <v>0</v>
      </c>
      <c r="Q471" s="224">
        <v>0</v>
      </c>
      <c r="R471" s="224">
        <f>Q471*H471</f>
        <v>0</v>
      </c>
      <c r="S471" s="224">
        <v>0</v>
      </c>
      <c r="T471" s="22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6" t="s">
        <v>215</v>
      </c>
      <c r="AT471" s="226" t="s">
        <v>133</v>
      </c>
      <c r="AU471" s="226" t="s">
        <v>139</v>
      </c>
      <c r="AY471" s="18" t="s">
        <v>131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18" t="s">
        <v>139</v>
      </c>
      <c r="BK471" s="227">
        <f>ROUND(I471*H471,2)</f>
        <v>0</v>
      </c>
      <c r="BL471" s="18" t="s">
        <v>215</v>
      </c>
      <c r="BM471" s="226" t="s">
        <v>753</v>
      </c>
    </row>
    <row r="472" s="12" customFormat="1" ht="22.8" customHeight="1">
      <c r="A472" s="12"/>
      <c r="B472" s="199"/>
      <c r="C472" s="200"/>
      <c r="D472" s="201" t="s">
        <v>75</v>
      </c>
      <c r="E472" s="213" t="s">
        <v>754</v>
      </c>
      <c r="F472" s="213" t="s">
        <v>755</v>
      </c>
      <c r="G472" s="200"/>
      <c r="H472" s="200"/>
      <c r="I472" s="203"/>
      <c r="J472" s="214">
        <f>BK472</f>
        <v>0</v>
      </c>
      <c r="K472" s="200"/>
      <c r="L472" s="205"/>
      <c r="M472" s="206"/>
      <c r="N472" s="207"/>
      <c r="O472" s="207"/>
      <c r="P472" s="208">
        <f>SUM(P473:P527)</f>
        <v>0</v>
      </c>
      <c r="Q472" s="207"/>
      <c r="R472" s="208">
        <f>SUM(R473:R527)</f>
        <v>2.3325041</v>
      </c>
      <c r="S472" s="207"/>
      <c r="T472" s="209">
        <f>SUM(T473:T527)</f>
        <v>0.79772710000000002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10" t="s">
        <v>139</v>
      </c>
      <c r="AT472" s="211" t="s">
        <v>75</v>
      </c>
      <c r="AU472" s="211" t="s">
        <v>84</v>
      </c>
      <c r="AY472" s="210" t="s">
        <v>131</v>
      </c>
      <c r="BK472" s="212">
        <f>SUM(BK473:BK527)</f>
        <v>0</v>
      </c>
    </row>
    <row r="473" s="2" customFormat="1" ht="16.5" customHeight="1">
      <c r="A473" s="39"/>
      <c r="B473" s="40"/>
      <c r="C473" s="215" t="s">
        <v>756</v>
      </c>
      <c r="D473" s="215" t="s">
        <v>133</v>
      </c>
      <c r="E473" s="216" t="s">
        <v>757</v>
      </c>
      <c r="F473" s="217" t="s">
        <v>758</v>
      </c>
      <c r="G473" s="218" t="s">
        <v>188</v>
      </c>
      <c r="H473" s="219">
        <v>40.695</v>
      </c>
      <c r="I473" s="220"/>
      <c r="J473" s="221">
        <f>ROUND(I473*H473,2)</f>
        <v>0</v>
      </c>
      <c r="K473" s="217" t="s">
        <v>137</v>
      </c>
      <c r="L473" s="45"/>
      <c r="M473" s="222" t="s">
        <v>1</v>
      </c>
      <c r="N473" s="223" t="s">
        <v>42</v>
      </c>
      <c r="O473" s="92"/>
      <c r="P473" s="224">
        <f>O473*H473</f>
        <v>0</v>
      </c>
      <c r="Q473" s="224">
        <v>0</v>
      </c>
      <c r="R473" s="224">
        <f>Q473*H473</f>
        <v>0</v>
      </c>
      <c r="S473" s="224">
        <v>0.01098</v>
      </c>
      <c r="T473" s="225">
        <f>S473*H473</f>
        <v>0.44683110000000004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6" t="s">
        <v>215</v>
      </c>
      <c r="AT473" s="226" t="s">
        <v>133</v>
      </c>
      <c r="AU473" s="226" t="s">
        <v>139</v>
      </c>
      <c r="AY473" s="18" t="s">
        <v>131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18" t="s">
        <v>139</v>
      </c>
      <c r="BK473" s="227">
        <f>ROUND(I473*H473,2)</f>
        <v>0</v>
      </c>
      <c r="BL473" s="18" t="s">
        <v>215</v>
      </c>
      <c r="BM473" s="226" t="s">
        <v>759</v>
      </c>
    </row>
    <row r="474" s="14" customFormat="1">
      <c r="A474" s="14"/>
      <c r="B474" s="239"/>
      <c r="C474" s="240"/>
      <c r="D474" s="230" t="s">
        <v>141</v>
      </c>
      <c r="E474" s="241" t="s">
        <v>1</v>
      </c>
      <c r="F474" s="242" t="s">
        <v>760</v>
      </c>
      <c r="G474" s="240"/>
      <c r="H474" s="243">
        <v>32.612000000000002</v>
      </c>
      <c r="I474" s="244"/>
      <c r="J474" s="240"/>
      <c r="K474" s="240"/>
      <c r="L474" s="245"/>
      <c r="M474" s="246"/>
      <c r="N474" s="247"/>
      <c r="O474" s="247"/>
      <c r="P474" s="247"/>
      <c r="Q474" s="247"/>
      <c r="R474" s="247"/>
      <c r="S474" s="247"/>
      <c r="T474" s="24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9" t="s">
        <v>141</v>
      </c>
      <c r="AU474" s="249" t="s">
        <v>139</v>
      </c>
      <c r="AV474" s="14" t="s">
        <v>139</v>
      </c>
      <c r="AW474" s="14" t="s">
        <v>32</v>
      </c>
      <c r="AX474" s="14" t="s">
        <v>76</v>
      </c>
      <c r="AY474" s="249" t="s">
        <v>131</v>
      </c>
    </row>
    <row r="475" s="14" customFormat="1">
      <c r="A475" s="14"/>
      <c r="B475" s="239"/>
      <c r="C475" s="240"/>
      <c r="D475" s="230" t="s">
        <v>141</v>
      </c>
      <c r="E475" s="241" t="s">
        <v>1</v>
      </c>
      <c r="F475" s="242" t="s">
        <v>761</v>
      </c>
      <c r="G475" s="240"/>
      <c r="H475" s="243">
        <v>8.0830000000000002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9" t="s">
        <v>141</v>
      </c>
      <c r="AU475" s="249" t="s">
        <v>139</v>
      </c>
      <c r="AV475" s="14" t="s">
        <v>139</v>
      </c>
      <c r="AW475" s="14" t="s">
        <v>32</v>
      </c>
      <c r="AX475" s="14" t="s">
        <v>76</v>
      </c>
      <c r="AY475" s="249" t="s">
        <v>131</v>
      </c>
    </row>
    <row r="476" s="15" customFormat="1">
      <c r="A476" s="15"/>
      <c r="B476" s="250"/>
      <c r="C476" s="251"/>
      <c r="D476" s="230" t="s">
        <v>141</v>
      </c>
      <c r="E476" s="252" t="s">
        <v>1</v>
      </c>
      <c r="F476" s="253" t="s">
        <v>144</v>
      </c>
      <c r="G476" s="251"/>
      <c r="H476" s="254">
        <v>40.695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0" t="s">
        <v>141</v>
      </c>
      <c r="AU476" s="260" t="s">
        <v>139</v>
      </c>
      <c r="AV476" s="15" t="s">
        <v>138</v>
      </c>
      <c r="AW476" s="15" t="s">
        <v>32</v>
      </c>
      <c r="AX476" s="15" t="s">
        <v>84</v>
      </c>
      <c r="AY476" s="260" t="s">
        <v>131</v>
      </c>
    </row>
    <row r="477" s="2" customFormat="1" ht="16.5" customHeight="1">
      <c r="A477" s="39"/>
      <c r="B477" s="40"/>
      <c r="C477" s="215" t="s">
        <v>762</v>
      </c>
      <c r="D477" s="215" t="s">
        <v>133</v>
      </c>
      <c r="E477" s="216" t="s">
        <v>763</v>
      </c>
      <c r="F477" s="217" t="s">
        <v>764</v>
      </c>
      <c r="G477" s="218" t="s">
        <v>188</v>
      </c>
      <c r="H477" s="219">
        <v>32.612000000000002</v>
      </c>
      <c r="I477" s="220"/>
      <c r="J477" s="221">
        <f>ROUND(I477*H477,2)</f>
        <v>0</v>
      </c>
      <c r="K477" s="217" t="s">
        <v>137</v>
      </c>
      <c r="L477" s="45"/>
      <c r="M477" s="222" t="s">
        <v>1</v>
      </c>
      <c r="N477" s="223" t="s">
        <v>42</v>
      </c>
      <c r="O477" s="92"/>
      <c r="P477" s="224">
        <f>O477*H477</f>
        <v>0</v>
      </c>
      <c r="Q477" s="224">
        <v>0</v>
      </c>
      <c r="R477" s="224">
        <f>Q477*H477</f>
        <v>0</v>
      </c>
      <c r="S477" s="224">
        <v>0.0080000000000000002</v>
      </c>
      <c r="T477" s="225">
        <f>S477*H477</f>
        <v>0.26089600000000002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6" t="s">
        <v>215</v>
      </c>
      <c r="AT477" s="226" t="s">
        <v>133</v>
      </c>
      <c r="AU477" s="226" t="s">
        <v>139</v>
      </c>
      <c r="AY477" s="18" t="s">
        <v>131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18" t="s">
        <v>139</v>
      </c>
      <c r="BK477" s="227">
        <f>ROUND(I477*H477,2)</f>
        <v>0</v>
      </c>
      <c r="BL477" s="18" t="s">
        <v>215</v>
      </c>
      <c r="BM477" s="226" t="s">
        <v>765</v>
      </c>
    </row>
    <row r="478" s="14" customFormat="1">
      <c r="A478" s="14"/>
      <c r="B478" s="239"/>
      <c r="C478" s="240"/>
      <c r="D478" s="230" t="s">
        <v>141</v>
      </c>
      <c r="E478" s="241" t="s">
        <v>1</v>
      </c>
      <c r="F478" s="242" t="s">
        <v>760</v>
      </c>
      <c r="G478" s="240"/>
      <c r="H478" s="243">
        <v>32.612000000000002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9" t="s">
        <v>141</v>
      </c>
      <c r="AU478" s="249" t="s">
        <v>139</v>
      </c>
      <c r="AV478" s="14" t="s">
        <v>139</v>
      </c>
      <c r="AW478" s="14" t="s">
        <v>32</v>
      </c>
      <c r="AX478" s="14" t="s">
        <v>76</v>
      </c>
      <c r="AY478" s="249" t="s">
        <v>131</v>
      </c>
    </row>
    <row r="479" s="15" customFormat="1">
      <c r="A479" s="15"/>
      <c r="B479" s="250"/>
      <c r="C479" s="251"/>
      <c r="D479" s="230" t="s">
        <v>141</v>
      </c>
      <c r="E479" s="252" t="s">
        <v>1</v>
      </c>
      <c r="F479" s="253" t="s">
        <v>144</v>
      </c>
      <c r="G479" s="251"/>
      <c r="H479" s="254">
        <v>32.612000000000002</v>
      </c>
      <c r="I479" s="255"/>
      <c r="J479" s="251"/>
      <c r="K479" s="251"/>
      <c r="L479" s="256"/>
      <c r="M479" s="257"/>
      <c r="N479" s="258"/>
      <c r="O479" s="258"/>
      <c r="P479" s="258"/>
      <c r="Q479" s="258"/>
      <c r="R479" s="258"/>
      <c r="S479" s="258"/>
      <c r="T479" s="259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0" t="s">
        <v>141</v>
      </c>
      <c r="AU479" s="260" t="s">
        <v>139</v>
      </c>
      <c r="AV479" s="15" t="s">
        <v>138</v>
      </c>
      <c r="AW479" s="15" t="s">
        <v>32</v>
      </c>
      <c r="AX479" s="15" t="s">
        <v>84</v>
      </c>
      <c r="AY479" s="260" t="s">
        <v>131</v>
      </c>
    </row>
    <row r="480" s="2" customFormat="1" ht="33" customHeight="1">
      <c r="A480" s="39"/>
      <c r="B480" s="40"/>
      <c r="C480" s="215" t="s">
        <v>766</v>
      </c>
      <c r="D480" s="215" t="s">
        <v>133</v>
      </c>
      <c r="E480" s="216" t="s">
        <v>767</v>
      </c>
      <c r="F480" s="217" t="s">
        <v>768</v>
      </c>
      <c r="G480" s="218" t="s">
        <v>188</v>
      </c>
      <c r="H480" s="219">
        <v>8.0830000000000002</v>
      </c>
      <c r="I480" s="220"/>
      <c r="J480" s="221">
        <f>ROUND(I480*H480,2)</f>
        <v>0</v>
      </c>
      <c r="K480" s="217" t="s">
        <v>137</v>
      </c>
      <c r="L480" s="45"/>
      <c r="M480" s="222" t="s">
        <v>1</v>
      </c>
      <c r="N480" s="223" t="s">
        <v>42</v>
      </c>
      <c r="O480" s="92"/>
      <c r="P480" s="224">
        <f>O480*H480</f>
        <v>0</v>
      </c>
      <c r="Q480" s="224">
        <v>0</v>
      </c>
      <c r="R480" s="224">
        <f>Q480*H480</f>
        <v>0</v>
      </c>
      <c r="S480" s="224">
        <v>0</v>
      </c>
      <c r="T480" s="22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6" t="s">
        <v>215</v>
      </c>
      <c r="AT480" s="226" t="s">
        <v>133</v>
      </c>
      <c r="AU480" s="226" t="s">
        <v>139</v>
      </c>
      <c r="AY480" s="18" t="s">
        <v>131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18" t="s">
        <v>139</v>
      </c>
      <c r="BK480" s="227">
        <f>ROUND(I480*H480,2)</f>
        <v>0</v>
      </c>
      <c r="BL480" s="18" t="s">
        <v>215</v>
      </c>
      <c r="BM480" s="226" t="s">
        <v>769</v>
      </c>
    </row>
    <row r="481" s="14" customFormat="1">
      <c r="A481" s="14"/>
      <c r="B481" s="239"/>
      <c r="C481" s="240"/>
      <c r="D481" s="230" t="s">
        <v>141</v>
      </c>
      <c r="E481" s="241" t="s">
        <v>1</v>
      </c>
      <c r="F481" s="242" t="s">
        <v>761</v>
      </c>
      <c r="G481" s="240"/>
      <c r="H481" s="243">
        <v>8.0830000000000002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9" t="s">
        <v>141</v>
      </c>
      <c r="AU481" s="249" t="s">
        <v>139</v>
      </c>
      <c r="AV481" s="14" t="s">
        <v>139</v>
      </c>
      <c r="AW481" s="14" t="s">
        <v>32</v>
      </c>
      <c r="AX481" s="14" t="s">
        <v>76</v>
      </c>
      <c r="AY481" s="249" t="s">
        <v>131</v>
      </c>
    </row>
    <row r="482" s="15" customFormat="1">
      <c r="A482" s="15"/>
      <c r="B482" s="250"/>
      <c r="C482" s="251"/>
      <c r="D482" s="230" t="s">
        <v>141</v>
      </c>
      <c r="E482" s="252" t="s">
        <v>1</v>
      </c>
      <c r="F482" s="253" t="s">
        <v>144</v>
      </c>
      <c r="G482" s="251"/>
      <c r="H482" s="254">
        <v>8.0830000000000002</v>
      </c>
      <c r="I482" s="255"/>
      <c r="J482" s="251"/>
      <c r="K482" s="251"/>
      <c r="L482" s="256"/>
      <c r="M482" s="257"/>
      <c r="N482" s="258"/>
      <c r="O482" s="258"/>
      <c r="P482" s="258"/>
      <c r="Q482" s="258"/>
      <c r="R482" s="258"/>
      <c r="S482" s="258"/>
      <c r="T482" s="259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0" t="s">
        <v>141</v>
      </c>
      <c r="AU482" s="260" t="s">
        <v>139</v>
      </c>
      <c r="AV482" s="15" t="s">
        <v>138</v>
      </c>
      <c r="AW482" s="15" t="s">
        <v>32</v>
      </c>
      <c r="AX482" s="15" t="s">
        <v>84</v>
      </c>
      <c r="AY482" s="260" t="s">
        <v>131</v>
      </c>
    </row>
    <row r="483" s="2" customFormat="1" ht="33" customHeight="1">
      <c r="A483" s="39"/>
      <c r="B483" s="40"/>
      <c r="C483" s="215" t="s">
        <v>770</v>
      </c>
      <c r="D483" s="215" t="s">
        <v>133</v>
      </c>
      <c r="E483" s="216" t="s">
        <v>771</v>
      </c>
      <c r="F483" s="217" t="s">
        <v>772</v>
      </c>
      <c r="G483" s="218" t="s">
        <v>276</v>
      </c>
      <c r="H483" s="219">
        <v>12</v>
      </c>
      <c r="I483" s="220"/>
      <c r="J483" s="221">
        <f>ROUND(I483*H483,2)</f>
        <v>0</v>
      </c>
      <c r="K483" s="217" t="s">
        <v>137</v>
      </c>
      <c r="L483" s="45"/>
      <c r="M483" s="222" t="s">
        <v>1</v>
      </c>
      <c r="N483" s="223" t="s">
        <v>42</v>
      </c>
      <c r="O483" s="92"/>
      <c r="P483" s="224">
        <f>O483*H483</f>
        <v>0</v>
      </c>
      <c r="Q483" s="224">
        <v>0</v>
      </c>
      <c r="R483" s="224">
        <f>Q483*H483</f>
        <v>0</v>
      </c>
      <c r="S483" s="224">
        <v>0.0040000000000000001</v>
      </c>
      <c r="T483" s="225">
        <f>S483*H483</f>
        <v>0.048000000000000001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6" t="s">
        <v>215</v>
      </c>
      <c r="AT483" s="226" t="s">
        <v>133</v>
      </c>
      <c r="AU483" s="226" t="s">
        <v>139</v>
      </c>
      <c r="AY483" s="18" t="s">
        <v>131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8" t="s">
        <v>139</v>
      </c>
      <c r="BK483" s="227">
        <f>ROUND(I483*H483,2)</f>
        <v>0</v>
      </c>
      <c r="BL483" s="18" t="s">
        <v>215</v>
      </c>
      <c r="BM483" s="226" t="s">
        <v>773</v>
      </c>
    </row>
    <row r="484" s="2" customFormat="1" ht="37.8" customHeight="1">
      <c r="A484" s="39"/>
      <c r="B484" s="40"/>
      <c r="C484" s="215" t="s">
        <v>774</v>
      </c>
      <c r="D484" s="215" t="s">
        <v>133</v>
      </c>
      <c r="E484" s="216" t="s">
        <v>775</v>
      </c>
      <c r="F484" s="217" t="s">
        <v>776</v>
      </c>
      <c r="G484" s="218" t="s">
        <v>276</v>
      </c>
      <c r="H484" s="219">
        <v>7</v>
      </c>
      <c r="I484" s="220"/>
      <c r="J484" s="221">
        <f>ROUND(I484*H484,2)</f>
        <v>0</v>
      </c>
      <c r="K484" s="217" t="s">
        <v>137</v>
      </c>
      <c r="L484" s="45"/>
      <c r="M484" s="222" t="s">
        <v>1</v>
      </c>
      <c r="N484" s="223" t="s">
        <v>42</v>
      </c>
      <c r="O484" s="92"/>
      <c r="P484" s="224">
        <f>O484*H484</f>
        <v>0</v>
      </c>
      <c r="Q484" s="224">
        <v>0</v>
      </c>
      <c r="R484" s="224">
        <f>Q484*H484</f>
        <v>0</v>
      </c>
      <c r="S484" s="224">
        <v>0.0060000000000000001</v>
      </c>
      <c r="T484" s="225">
        <f>S484*H484</f>
        <v>0.042000000000000003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6" t="s">
        <v>215</v>
      </c>
      <c r="AT484" s="226" t="s">
        <v>133</v>
      </c>
      <c r="AU484" s="226" t="s">
        <v>139</v>
      </c>
      <c r="AY484" s="18" t="s">
        <v>131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18" t="s">
        <v>139</v>
      </c>
      <c r="BK484" s="227">
        <f>ROUND(I484*H484,2)</f>
        <v>0</v>
      </c>
      <c r="BL484" s="18" t="s">
        <v>215</v>
      </c>
      <c r="BM484" s="226" t="s">
        <v>777</v>
      </c>
    </row>
    <row r="485" s="2" customFormat="1" ht="33" customHeight="1">
      <c r="A485" s="39"/>
      <c r="B485" s="40"/>
      <c r="C485" s="215" t="s">
        <v>778</v>
      </c>
      <c r="D485" s="215" t="s">
        <v>133</v>
      </c>
      <c r="E485" s="216" t="s">
        <v>779</v>
      </c>
      <c r="F485" s="217" t="s">
        <v>780</v>
      </c>
      <c r="G485" s="218" t="s">
        <v>188</v>
      </c>
      <c r="H485" s="219">
        <v>3.0099999999999998</v>
      </c>
      <c r="I485" s="220"/>
      <c r="J485" s="221">
        <f>ROUND(I485*H485,2)</f>
        <v>0</v>
      </c>
      <c r="K485" s="217" t="s">
        <v>137</v>
      </c>
      <c r="L485" s="45"/>
      <c r="M485" s="222" t="s">
        <v>1</v>
      </c>
      <c r="N485" s="223" t="s">
        <v>42</v>
      </c>
      <c r="O485" s="92"/>
      <c r="P485" s="224">
        <f>O485*H485</f>
        <v>0</v>
      </c>
      <c r="Q485" s="224">
        <v>0.00025999999999999998</v>
      </c>
      <c r="R485" s="224">
        <f>Q485*H485</f>
        <v>0.00078259999999999983</v>
      </c>
      <c r="S485" s="224">
        <v>0</v>
      </c>
      <c r="T485" s="22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6" t="s">
        <v>215</v>
      </c>
      <c r="AT485" s="226" t="s">
        <v>133</v>
      </c>
      <c r="AU485" s="226" t="s">
        <v>139</v>
      </c>
      <c r="AY485" s="18" t="s">
        <v>131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18" t="s">
        <v>139</v>
      </c>
      <c r="BK485" s="227">
        <f>ROUND(I485*H485,2)</f>
        <v>0</v>
      </c>
      <c r="BL485" s="18" t="s">
        <v>215</v>
      </c>
      <c r="BM485" s="226" t="s">
        <v>781</v>
      </c>
    </row>
    <row r="486" s="14" customFormat="1">
      <c r="A486" s="14"/>
      <c r="B486" s="239"/>
      <c r="C486" s="240"/>
      <c r="D486" s="230" t="s">
        <v>141</v>
      </c>
      <c r="E486" s="241" t="s">
        <v>1</v>
      </c>
      <c r="F486" s="242" t="s">
        <v>782</v>
      </c>
      <c r="G486" s="240"/>
      <c r="H486" s="243">
        <v>3.0099999999999998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9" t="s">
        <v>141</v>
      </c>
      <c r="AU486" s="249" t="s">
        <v>139</v>
      </c>
      <c r="AV486" s="14" t="s">
        <v>139</v>
      </c>
      <c r="AW486" s="14" t="s">
        <v>32</v>
      </c>
      <c r="AX486" s="14" t="s">
        <v>76</v>
      </c>
      <c r="AY486" s="249" t="s">
        <v>131</v>
      </c>
    </row>
    <row r="487" s="15" customFormat="1">
      <c r="A487" s="15"/>
      <c r="B487" s="250"/>
      <c r="C487" s="251"/>
      <c r="D487" s="230" t="s">
        <v>141</v>
      </c>
      <c r="E487" s="252" t="s">
        <v>1</v>
      </c>
      <c r="F487" s="253" t="s">
        <v>144</v>
      </c>
      <c r="G487" s="251"/>
      <c r="H487" s="254">
        <v>3.0099999999999998</v>
      </c>
      <c r="I487" s="255"/>
      <c r="J487" s="251"/>
      <c r="K487" s="251"/>
      <c r="L487" s="256"/>
      <c r="M487" s="257"/>
      <c r="N487" s="258"/>
      <c r="O487" s="258"/>
      <c r="P487" s="258"/>
      <c r="Q487" s="258"/>
      <c r="R487" s="258"/>
      <c r="S487" s="258"/>
      <c r="T487" s="259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0" t="s">
        <v>141</v>
      </c>
      <c r="AU487" s="260" t="s">
        <v>139</v>
      </c>
      <c r="AV487" s="15" t="s">
        <v>138</v>
      </c>
      <c r="AW487" s="15" t="s">
        <v>32</v>
      </c>
      <c r="AX487" s="15" t="s">
        <v>84</v>
      </c>
      <c r="AY487" s="260" t="s">
        <v>131</v>
      </c>
    </row>
    <row r="488" s="2" customFormat="1" ht="24.15" customHeight="1">
      <c r="A488" s="39"/>
      <c r="B488" s="40"/>
      <c r="C488" s="261" t="s">
        <v>783</v>
      </c>
      <c r="D488" s="261" t="s">
        <v>206</v>
      </c>
      <c r="E488" s="262" t="s">
        <v>784</v>
      </c>
      <c r="F488" s="263" t="s">
        <v>785</v>
      </c>
      <c r="G488" s="264" t="s">
        <v>188</v>
      </c>
      <c r="H488" s="265">
        <v>3.0099999999999998</v>
      </c>
      <c r="I488" s="266"/>
      <c r="J488" s="267">
        <f>ROUND(I488*H488,2)</f>
        <v>0</v>
      </c>
      <c r="K488" s="263" t="s">
        <v>137</v>
      </c>
      <c r="L488" s="268"/>
      <c r="M488" s="269" t="s">
        <v>1</v>
      </c>
      <c r="N488" s="270" t="s">
        <v>42</v>
      </c>
      <c r="O488" s="92"/>
      <c r="P488" s="224">
        <f>O488*H488</f>
        <v>0</v>
      </c>
      <c r="Q488" s="224">
        <v>0.034720000000000001</v>
      </c>
      <c r="R488" s="224">
        <f>Q488*H488</f>
        <v>0.1045072</v>
      </c>
      <c r="S488" s="224">
        <v>0</v>
      </c>
      <c r="T488" s="22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6" t="s">
        <v>312</v>
      </c>
      <c r="AT488" s="226" t="s">
        <v>206</v>
      </c>
      <c r="AU488" s="226" t="s">
        <v>139</v>
      </c>
      <c r="AY488" s="18" t="s">
        <v>131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18" t="s">
        <v>139</v>
      </c>
      <c r="BK488" s="227">
        <f>ROUND(I488*H488,2)</f>
        <v>0</v>
      </c>
      <c r="BL488" s="18" t="s">
        <v>215</v>
      </c>
      <c r="BM488" s="226" t="s">
        <v>786</v>
      </c>
    </row>
    <row r="489" s="2" customFormat="1" ht="33" customHeight="1">
      <c r="A489" s="39"/>
      <c r="B489" s="40"/>
      <c r="C489" s="215" t="s">
        <v>787</v>
      </c>
      <c r="D489" s="215" t="s">
        <v>133</v>
      </c>
      <c r="E489" s="216" t="s">
        <v>788</v>
      </c>
      <c r="F489" s="217" t="s">
        <v>789</v>
      </c>
      <c r="G489" s="218" t="s">
        <v>188</v>
      </c>
      <c r="H489" s="219">
        <v>34</v>
      </c>
      <c r="I489" s="220"/>
      <c r="J489" s="221">
        <f>ROUND(I489*H489,2)</f>
        <v>0</v>
      </c>
      <c r="K489" s="217" t="s">
        <v>137</v>
      </c>
      <c r="L489" s="45"/>
      <c r="M489" s="222" t="s">
        <v>1</v>
      </c>
      <c r="N489" s="223" t="s">
        <v>42</v>
      </c>
      <c r="O489" s="92"/>
      <c r="P489" s="224">
        <f>O489*H489</f>
        <v>0</v>
      </c>
      <c r="Q489" s="224">
        <v>0.00027</v>
      </c>
      <c r="R489" s="224">
        <f>Q489*H489</f>
        <v>0.0091800000000000007</v>
      </c>
      <c r="S489" s="224">
        <v>0</v>
      </c>
      <c r="T489" s="22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6" t="s">
        <v>215</v>
      </c>
      <c r="AT489" s="226" t="s">
        <v>133</v>
      </c>
      <c r="AU489" s="226" t="s">
        <v>139</v>
      </c>
      <c r="AY489" s="18" t="s">
        <v>131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18" t="s">
        <v>139</v>
      </c>
      <c r="BK489" s="227">
        <f>ROUND(I489*H489,2)</f>
        <v>0</v>
      </c>
      <c r="BL489" s="18" t="s">
        <v>215</v>
      </c>
      <c r="BM489" s="226" t="s">
        <v>790</v>
      </c>
    </row>
    <row r="490" s="14" customFormat="1">
      <c r="A490" s="14"/>
      <c r="B490" s="239"/>
      <c r="C490" s="240"/>
      <c r="D490" s="230" t="s">
        <v>141</v>
      </c>
      <c r="E490" s="241" t="s">
        <v>1</v>
      </c>
      <c r="F490" s="242" t="s">
        <v>791</v>
      </c>
      <c r="G490" s="240"/>
      <c r="H490" s="243">
        <v>1</v>
      </c>
      <c r="I490" s="244"/>
      <c r="J490" s="240"/>
      <c r="K490" s="240"/>
      <c r="L490" s="245"/>
      <c r="M490" s="246"/>
      <c r="N490" s="247"/>
      <c r="O490" s="247"/>
      <c r="P490" s="247"/>
      <c r="Q490" s="247"/>
      <c r="R490" s="247"/>
      <c r="S490" s="247"/>
      <c r="T490" s="24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9" t="s">
        <v>141</v>
      </c>
      <c r="AU490" s="249" t="s">
        <v>139</v>
      </c>
      <c r="AV490" s="14" t="s">
        <v>139</v>
      </c>
      <c r="AW490" s="14" t="s">
        <v>32</v>
      </c>
      <c r="AX490" s="14" t="s">
        <v>76</v>
      </c>
      <c r="AY490" s="249" t="s">
        <v>131</v>
      </c>
    </row>
    <row r="491" s="14" customFormat="1">
      <c r="A491" s="14"/>
      <c r="B491" s="239"/>
      <c r="C491" s="240"/>
      <c r="D491" s="230" t="s">
        <v>141</v>
      </c>
      <c r="E491" s="241" t="s">
        <v>1</v>
      </c>
      <c r="F491" s="242" t="s">
        <v>792</v>
      </c>
      <c r="G491" s="240"/>
      <c r="H491" s="243">
        <v>15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9" t="s">
        <v>141</v>
      </c>
      <c r="AU491" s="249" t="s">
        <v>139</v>
      </c>
      <c r="AV491" s="14" t="s">
        <v>139</v>
      </c>
      <c r="AW491" s="14" t="s">
        <v>32</v>
      </c>
      <c r="AX491" s="14" t="s">
        <v>76</v>
      </c>
      <c r="AY491" s="249" t="s">
        <v>131</v>
      </c>
    </row>
    <row r="492" s="14" customFormat="1">
      <c r="A492" s="14"/>
      <c r="B492" s="239"/>
      <c r="C492" s="240"/>
      <c r="D492" s="230" t="s">
        <v>141</v>
      </c>
      <c r="E492" s="241" t="s">
        <v>1</v>
      </c>
      <c r="F492" s="242" t="s">
        <v>793</v>
      </c>
      <c r="G492" s="240"/>
      <c r="H492" s="243">
        <v>18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9" t="s">
        <v>141</v>
      </c>
      <c r="AU492" s="249" t="s">
        <v>139</v>
      </c>
      <c r="AV492" s="14" t="s">
        <v>139</v>
      </c>
      <c r="AW492" s="14" t="s">
        <v>32</v>
      </c>
      <c r="AX492" s="14" t="s">
        <v>76</v>
      </c>
      <c r="AY492" s="249" t="s">
        <v>131</v>
      </c>
    </row>
    <row r="493" s="15" customFormat="1">
      <c r="A493" s="15"/>
      <c r="B493" s="250"/>
      <c r="C493" s="251"/>
      <c r="D493" s="230" t="s">
        <v>141</v>
      </c>
      <c r="E493" s="252" t="s">
        <v>1</v>
      </c>
      <c r="F493" s="253" t="s">
        <v>144</v>
      </c>
      <c r="G493" s="251"/>
      <c r="H493" s="254">
        <v>34</v>
      </c>
      <c r="I493" s="255"/>
      <c r="J493" s="251"/>
      <c r="K493" s="251"/>
      <c r="L493" s="256"/>
      <c r="M493" s="257"/>
      <c r="N493" s="258"/>
      <c r="O493" s="258"/>
      <c r="P493" s="258"/>
      <c r="Q493" s="258"/>
      <c r="R493" s="258"/>
      <c r="S493" s="258"/>
      <c r="T493" s="259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0" t="s">
        <v>141</v>
      </c>
      <c r="AU493" s="260" t="s">
        <v>139</v>
      </c>
      <c r="AV493" s="15" t="s">
        <v>138</v>
      </c>
      <c r="AW493" s="15" t="s">
        <v>32</v>
      </c>
      <c r="AX493" s="15" t="s">
        <v>84</v>
      </c>
      <c r="AY493" s="260" t="s">
        <v>131</v>
      </c>
    </row>
    <row r="494" s="2" customFormat="1" ht="24.15" customHeight="1">
      <c r="A494" s="39"/>
      <c r="B494" s="40"/>
      <c r="C494" s="261" t="s">
        <v>794</v>
      </c>
      <c r="D494" s="261" t="s">
        <v>206</v>
      </c>
      <c r="E494" s="262" t="s">
        <v>795</v>
      </c>
      <c r="F494" s="263" t="s">
        <v>796</v>
      </c>
      <c r="G494" s="264" t="s">
        <v>188</v>
      </c>
      <c r="H494" s="265">
        <v>34</v>
      </c>
      <c r="I494" s="266"/>
      <c r="J494" s="267">
        <f>ROUND(I494*H494,2)</f>
        <v>0</v>
      </c>
      <c r="K494" s="263" t="s">
        <v>137</v>
      </c>
      <c r="L494" s="268"/>
      <c r="M494" s="269" t="s">
        <v>1</v>
      </c>
      <c r="N494" s="270" t="s">
        <v>42</v>
      </c>
      <c r="O494" s="92"/>
      <c r="P494" s="224">
        <f>O494*H494</f>
        <v>0</v>
      </c>
      <c r="Q494" s="224">
        <v>0.036810000000000002</v>
      </c>
      <c r="R494" s="224">
        <f>Q494*H494</f>
        <v>1.2515400000000001</v>
      </c>
      <c r="S494" s="224">
        <v>0</v>
      </c>
      <c r="T494" s="22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6" t="s">
        <v>312</v>
      </c>
      <c r="AT494" s="226" t="s">
        <v>206</v>
      </c>
      <c r="AU494" s="226" t="s">
        <v>139</v>
      </c>
      <c r="AY494" s="18" t="s">
        <v>131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18" t="s">
        <v>139</v>
      </c>
      <c r="BK494" s="227">
        <f>ROUND(I494*H494,2)</f>
        <v>0</v>
      </c>
      <c r="BL494" s="18" t="s">
        <v>215</v>
      </c>
      <c r="BM494" s="226" t="s">
        <v>797</v>
      </c>
    </row>
    <row r="495" s="2" customFormat="1" ht="24.15" customHeight="1">
      <c r="A495" s="39"/>
      <c r="B495" s="40"/>
      <c r="C495" s="215" t="s">
        <v>798</v>
      </c>
      <c r="D495" s="215" t="s">
        <v>133</v>
      </c>
      <c r="E495" s="216" t="s">
        <v>799</v>
      </c>
      <c r="F495" s="217" t="s">
        <v>800</v>
      </c>
      <c r="G495" s="218" t="s">
        <v>276</v>
      </c>
      <c r="H495" s="219">
        <v>3</v>
      </c>
      <c r="I495" s="220"/>
      <c r="J495" s="221">
        <f>ROUND(I495*H495,2)</f>
        <v>0</v>
      </c>
      <c r="K495" s="217" t="s">
        <v>137</v>
      </c>
      <c r="L495" s="45"/>
      <c r="M495" s="222" t="s">
        <v>1</v>
      </c>
      <c r="N495" s="223" t="s">
        <v>42</v>
      </c>
      <c r="O495" s="92"/>
      <c r="P495" s="224">
        <f>O495*H495</f>
        <v>0</v>
      </c>
      <c r="Q495" s="224">
        <v>0.00027</v>
      </c>
      <c r="R495" s="224">
        <f>Q495*H495</f>
        <v>0.00080999999999999996</v>
      </c>
      <c r="S495" s="224">
        <v>0</v>
      </c>
      <c r="T495" s="22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6" t="s">
        <v>215</v>
      </c>
      <c r="AT495" s="226" t="s">
        <v>133</v>
      </c>
      <c r="AU495" s="226" t="s">
        <v>139</v>
      </c>
      <c r="AY495" s="18" t="s">
        <v>131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18" t="s">
        <v>139</v>
      </c>
      <c r="BK495" s="227">
        <f>ROUND(I495*H495,2)</f>
        <v>0</v>
      </c>
      <c r="BL495" s="18" t="s">
        <v>215</v>
      </c>
      <c r="BM495" s="226" t="s">
        <v>801</v>
      </c>
    </row>
    <row r="496" s="14" customFormat="1">
      <c r="A496" s="14"/>
      <c r="B496" s="239"/>
      <c r="C496" s="240"/>
      <c r="D496" s="230" t="s">
        <v>141</v>
      </c>
      <c r="E496" s="241" t="s">
        <v>1</v>
      </c>
      <c r="F496" s="242" t="s">
        <v>802</v>
      </c>
      <c r="G496" s="240"/>
      <c r="H496" s="243">
        <v>3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9" t="s">
        <v>141</v>
      </c>
      <c r="AU496" s="249" t="s">
        <v>139</v>
      </c>
      <c r="AV496" s="14" t="s">
        <v>139</v>
      </c>
      <c r="AW496" s="14" t="s">
        <v>32</v>
      </c>
      <c r="AX496" s="14" t="s">
        <v>76</v>
      </c>
      <c r="AY496" s="249" t="s">
        <v>131</v>
      </c>
    </row>
    <row r="497" s="15" customFormat="1">
      <c r="A497" s="15"/>
      <c r="B497" s="250"/>
      <c r="C497" s="251"/>
      <c r="D497" s="230" t="s">
        <v>141</v>
      </c>
      <c r="E497" s="252" t="s">
        <v>1</v>
      </c>
      <c r="F497" s="253" t="s">
        <v>144</v>
      </c>
      <c r="G497" s="251"/>
      <c r="H497" s="254">
        <v>3</v>
      </c>
      <c r="I497" s="255"/>
      <c r="J497" s="251"/>
      <c r="K497" s="251"/>
      <c r="L497" s="256"/>
      <c r="M497" s="257"/>
      <c r="N497" s="258"/>
      <c r="O497" s="258"/>
      <c r="P497" s="258"/>
      <c r="Q497" s="258"/>
      <c r="R497" s="258"/>
      <c r="S497" s="258"/>
      <c r="T497" s="259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0" t="s">
        <v>141</v>
      </c>
      <c r="AU497" s="260" t="s">
        <v>139</v>
      </c>
      <c r="AV497" s="15" t="s">
        <v>138</v>
      </c>
      <c r="AW497" s="15" t="s">
        <v>32</v>
      </c>
      <c r="AX497" s="15" t="s">
        <v>84</v>
      </c>
      <c r="AY497" s="260" t="s">
        <v>131</v>
      </c>
    </row>
    <row r="498" s="2" customFormat="1" ht="24.15" customHeight="1">
      <c r="A498" s="39"/>
      <c r="B498" s="40"/>
      <c r="C498" s="261" t="s">
        <v>803</v>
      </c>
      <c r="D498" s="261" t="s">
        <v>206</v>
      </c>
      <c r="E498" s="262" t="s">
        <v>804</v>
      </c>
      <c r="F498" s="263" t="s">
        <v>805</v>
      </c>
      <c r="G498" s="264" t="s">
        <v>188</v>
      </c>
      <c r="H498" s="265">
        <v>1.5</v>
      </c>
      <c r="I498" s="266"/>
      <c r="J498" s="267">
        <f>ROUND(I498*H498,2)</f>
        <v>0</v>
      </c>
      <c r="K498" s="263" t="s">
        <v>137</v>
      </c>
      <c r="L498" s="268"/>
      <c r="M498" s="269" t="s">
        <v>1</v>
      </c>
      <c r="N498" s="270" t="s">
        <v>42</v>
      </c>
      <c r="O498" s="92"/>
      <c r="P498" s="224">
        <f>O498*H498</f>
        <v>0</v>
      </c>
      <c r="Q498" s="224">
        <v>0.040280000000000003</v>
      </c>
      <c r="R498" s="224">
        <f>Q498*H498</f>
        <v>0.060420000000000001</v>
      </c>
      <c r="S498" s="224">
        <v>0</v>
      </c>
      <c r="T498" s="22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6" t="s">
        <v>312</v>
      </c>
      <c r="AT498" s="226" t="s">
        <v>206</v>
      </c>
      <c r="AU498" s="226" t="s">
        <v>139</v>
      </c>
      <c r="AY498" s="18" t="s">
        <v>131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18" t="s">
        <v>139</v>
      </c>
      <c r="BK498" s="227">
        <f>ROUND(I498*H498,2)</f>
        <v>0</v>
      </c>
      <c r="BL498" s="18" t="s">
        <v>215</v>
      </c>
      <c r="BM498" s="226" t="s">
        <v>806</v>
      </c>
    </row>
    <row r="499" s="14" customFormat="1">
      <c r="A499" s="14"/>
      <c r="B499" s="239"/>
      <c r="C499" s="240"/>
      <c r="D499" s="230" t="s">
        <v>141</v>
      </c>
      <c r="E499" s="241" t="s">
        <v>1</v>
      </c>
      <c r="F499" s="242" t="s">
        <v>807</v>
      </c>
      <c r="G499" s="240"/>
      <c r="H499" s="243">
        <v>1.5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9" t="s">
        <v>141</v>
      </c>
      <c r="AU499" s="249" t="s">
        <v>139</v>
      </c>
      <c r="AV499" s="14" t="s">
        <v>139</v>
      </c>
      <c r="AW499" s="14" t="s">
        <v>32</v>
      </c>
      <c r="AX499" s="14" t="s">
        <v>76</v>
      </c>
      <c r="AY499" s="249" t="s">
        <v>131</v>
      </c>
    </row>
    <row r="500" s="15" customFormat="1">
      <c r="A500" s="15"/>
      <c r="B500" s="250"/>
      <c r="C500" s="251"/>
      <c r="D500" s="230" t="s">
        <v>141</v>
      </c>
      <c r="E500" s="252" t="s">
        <v>1</v>
      </c>
      <c r="F500" s="253" t="s">
        <v>144</v>
      </c>
      <c r="G500" s="251"/>
      <c r="H500" s="254">
        <v>1.5</v>
      </c>
      <c r="I500" s="255"/>
      <c r="J500" s="251"/>
      <c r="K500" s="251"/>
      <c r="L500" s="256"/>
      <c r="M500" s="257"/>
      <c r="N500" s="258"/>
      <c r="O500" s="258"/>
      <c r="P500" s="258"/>
      <c r="Q500" s="258"/>
      <c r="R500" s="258"/>
      <c r="S500" s="258"/>
      <c r="T500" s="259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60" t="s">
        <v>141</v>
      </c>
      <c r="AU500" s="260" t="s">
        <v>139</v>
      </c>
      <c r="AV500" s="15" t="s">
        <v>138</v>
      </c>
      <c r="AW500" s="15" t="s">
        <v>32</v>
      </c>
      <c r="AX500" s="15" t="s">
        <v>84</v>
      </c>
      <c r="AY500" s="260" t="s">
        <v>131</v>
      </c>
    </row>
    <row r="501" s="2" customFormat="1" ht="33" customHeight="1">
      <c r="A501" s="39"/>
      <c r="B501" s="40"/>
      <c r="C501" s="215" t="s">
        <v>808</v>
      </c>
      <c r="D501" s="215" t="s">
        <v>133</v>
      </c>
      <c r="E501" s="216" t="s">
        <v>809</v>
      </c>
      <c r="F501" s="217" t="s">
        <v>810</v>
      </c>
      <c r="G501" s="218" t="s">
        <v>188</v>
      </c>
      <c r="H501" s="219">
        <v>5.5899999999999999</v>
      </c>
      <c r="I501" s="220"/>
      <c r="J501" s="221">
        <f>ROUND(I501*H501,2)</f>
        <v>0</v>
      </c>
      <c r="K501" s="217" t="s">
        <v>137</v>
      </c>
      <c r="L501" s="45"/>
      <c r="M501" s="222" t="s">
        <v>1</v>
      </c>
      <c r="N501" s="223" t="s">
        <v>42</v>
      </c>
      <c r="O501" s="92"/>
      <c r="P501" s="224">
        <f>O501*H501</f>
        <v>0</v>
      </c>
      <c r="Q501" s="224">
        <v>0.00027</v>
      </c>
      <c r="R501" s="224">
        <f>Q501*H501</f>
        <v>0.0015092999999999999</v>
      </c>
      <c r="S501" s="224">
        <v>0</v>
      </c>
      <c r="T501" s="225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6" t="s">
        <v>215</v>
      </c>
      <c r="AT501" s="226" t="s">
        <v>133</v>
      </c>
      <c r="AU501" s="226" t="s">
        <v>139</v>
      </c>
      <c r="AY501" s="18" t="s">
        <v>131</v>
      </c>
      <c r="BE501" s="227">
        <f>IF(N501="základní",J501,0)</f>
        <v>0</v>
      </c>
      <c r="BF501" s="227">
        <f>IF(N501="snížená",J501,0)</f>
        <v>0</v>
      </c>
      <c r="BG501" s="227">
        <f>IF(N501="zákl. přenesená",J501,0)</f>
        <v>0</v>
      </c>
      <c r="BH501" s="227">
        <f>IF(N501="sníž. přenesená",J501,0)</f>
        <v>0</v>
      </c>
      <c r="BI501" s="227">
        <f>IF(N501="nulová",J501,0)</f>
        <v>0</v>
      </c>
      <c r="BJ501" s="18" t="s">
        <v>139</v>
      </c>
      <c r="BK501" s="227">
        <f>ROUND(I501*H501,2)</f>
        <v>0</v>
      </c>
      <c r="BL501" s="18" t="s">
        <v>215</v>
      </c>
      <c r="BM501" s="226" t="s">
        <v>811</v>
      </c>
    </row>
    <row r="502" s="14" customFormat="1">
      <c r="A502" s="14"/>
      <c r="B502" s="239"/>
      <c r="C502" s="240"/>
      <c r="D502" s="230" t="s">
        <v>141</v>
      </c>
      <c r="E502" s="241" t="s">
        <v>1</v>
      </c>
      <c r="F502" s="242" t="s">
        <v>812</v>
      </c>
      <c r="G502" s="240"/>
      <c r="H502" s="243">
        <v>5.5899999999999999</v>
      </c>
      <c r="I502" s="244"/>
      <c r="J502" s="240"/>
      <c r="K502" s="240"/>
      <c r="L502" s="245"/>
      <c r="M502" s="246"/>
      <c r="N502" s="247"/>
      <c r="O502" s="247"/>
      <c r="P502" s="247"/>
      <c r="Q502" s="247"/>
      <c r="R502" s="247"/>
      <c r="S502" s="247"/>
      <c r="T502" s="248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9" t="s">
        <v>141</v>
      </c>
      <c r="AU502" s="249" t="s">
        <v>139</v>
      </c>
      <c r="AV502" s="14" t="s">
        <v>139</v>
      </c>
      <c r="AW502" s="14" t="s">
        <v>32</v>
      </c>
      <c r="AX502" s="14" t="s">
        <v>76</v>
      </c>
      <c r="AY502" s="249" t="s">
        <v>131</v>
      </c>
    </row>
    <row r="503" s="15" customFormat="1">
      <c r="A503" s="15"/>
      <c r="B503" s="250"/>
      <c r="C503" s="251"/>
      <c r="D503" s="230" t="s">
        <v>141</v>
      </c>
      <c r="E503" s="252" t="s">
        <v>1</v>
      </c>
      <c r="F503" s="253" t="s">
        <v>144</v>
      </c>
      <c r="G503" s="251"/>
      <c r="H503" s="254">
        <v>5.5899999999999999</v>
      </c>
      <c r="I503" s="255"/>
      <c r="J503" s="251"/>
      <c r="K503" s="251"/>
      <c r="L503" s="256"/>
      <c r="M503" s="257"/>
      <c r="N503" s="258"/>
      <c r="O503" s="258"/>
      <c r="P503" s="258"/>
      <c r="Q503" s="258"/>
      <c r="R503" s="258"/>
      <c r="S503" s="258"/>
      <c r="T503" s="259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0" t="s">
        <v>141</v>
      </c>
      <c r="AU503" s="260" t="s">
        <v>139</v>
      </c>
      <c r="AV503" s="15" t="s">
        <v>138</v>
      </c>
      <c r="AW503" s="15" t="s">
        <v>32</v>
      </c>
      <c r="AX503" s="15" t="s">
        <v>84</v>
      </c>
      <c r="AY503" s="260" t="s">
        <v>131</v>
      </c>
    </row>
    <row r="504" s="2" customFormat="1" ht="24.15" customHeight="1">
      <c r="A504" s="39"/>
      <c r="B504" s="40"/>
      <c r="C504" s="261" t="s">
        <v>813</v>
      </c>
      <c r="D504" s="261" t="s">
        <v>206</v>
      </c>
      <c r="E504" s="262" t="s">
        <v>814</v>
      </c>
      <c r="F504" s="263" t="s">
        <v>815</v>
      </c>
      <c r="G504" s="264" t="s">
        <v>188</v>
      </c>
      <c r="H504" s="265">
        <v>5.5899999999999999</v>
      </c>
      <c r="I504" s="266"/>
      <c r="J504" s="267">
        <f>ROUND(I504*H504,2)</f>
        <v>0</v>
      </c>
      <c r="K504" s="263" t="s">
        <v>137</v>
      </c>
      <c r="L504" s="268"/>
      <c r="M504" s="269" t="s">
        <v>1</v>
      </c>
      <c r="N504" s="270" t="s">
        <v>42</v>
      </c>
      <c r="O504" s="92"/>
      <c r="P504" s="224">
        <f>O504*H504</f>
        <v>0</v>
      </c>
      <c r="Q504" s="224">
        <v>0.033950000000000001</v>
      </c>
      <c r="R504" s="224">
        <f>Q504*H504</f>
        <v>0.18978049999999999</v>
      </c>
      <c r="S504" s="224">
        <v>0</v>
      </c>
      <c r="T504" s="22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6" t="s">
        <v>312</v>
      </c>
      <c r="AT504" s="226" t="s">
        <v>206</v>
      </c>
      <c r="AU504" s="226" t="s">
        <v>139</v>
      </c>
      <c r="AY504" s="18" t="s">
        <v>131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18" t="s">
        <v>139</v>
      </c>
      <c r="BK504" s="227">
        <f>ROUND(I504*H504,2)</f>
        <v>0</v>
      </c>
      <c r="BL504" s="18" t="s">
        <v>215</v>
      </c>
      <c r="BM504" s="226" t="s">
        <v>816</v>
      </c>
    </row>
    <row r="505" s="2" customFormat="1" ht="37.8" customHeight="1">
      <c r="A505" s="39"/>
      <c r="B505" s="40"/>
      <c r="C505" s="215" t="s">
        <v>817</v>
      </c>
      <c r="D505" s="215" t="s">
        <v>133</v>
      </c>
      <c r="E505" s="216" t="s">
        <v>818</v>
      </c>
      <c r="F505" s="217" t="s">
        <v>819</v>
      </c>
      <c r="G505" s="218" t="s">
        <v>303</v>
      </c>
      <c r="H505" s="219">
        <v>136.05000000000001</v>
      </c>
      <c r="I505" s="220"/>
      <c r="J505" s="221">
        <f>ROUND(I505*H505,2)</f>
        <v>0</v>
      </c>
      <c r="K505" s="217" t="s">
        <v>137</v>
      </c>
      <c r="L505" s="45"/>
      <c r="M505" s="222" t="s">
        <v>1</v>
      </c>
      <c r="N505" s="223" t="s">
        <v>42</v>
      </c>
      <c r="O505" s="92"/>
      <c r="P505" s="224">
        <f>O505*H505</f>
        <v>0</v>
      </c>
      <c r="Q505" s="224">
        <v>0.00014999999999999999</v>
      </c>
      <c r="R505" s="224">
        <f>Q505*H505</f>
        <v>0.020407499999999999</v>
      </c>
      <c r="S505" s="224">
        <v>0</v>
      </c>
      <c r="T505" s="22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6" t="s">
        <v>215</v>
      </c>
      <c r="AT505" s="226" t="s">
        <v>133</v>
      </c>
      <c r="AU505" s="226" t="s">
        <v>139</v>
      </c>
      <c r="AY505" s="18" t="s">
        <v>131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18" t="s">
        <v>139</v>
      </c>
      <c r="BK505" s="227">
        <f>ROUND(I505*H505,2)</f>
        <v>0</v>
      </c>
      <c r="BL505" s="18" t="s">
        <v>215</v>
      </c>
      <c r="BM505" s="226" t="s">
        <v>820</v>
      </c>
    </row>
    <row r="506" s="14" customFormat="1">
      <c r="A506" s="14"/>
      <c r="B506" s="239"/>
      <c r="C506" s="240"/>
      <c r="D506" s="230" t="s">
        <v>141</v>
      </c>
      <c r="E506" s="241" t="s">
        <v>1</v>
      </c>
      <c r="F506" s="242" t="s">
        <v>374</v>
      </c>
      <c r="G506" s="240"/>
      <c r="H506" s="243">
        <v>12.15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9" t="s">
        <v>141</v>
      </c>
      <c r="AU506" s="249" t="s">
        <v>139</v>
      </c>
      <c r="AV506" s="14" t="s">
        <v>139</v>
      </c>
      <c r="AW506" s="14" t="s">
        <v>32</v>
      </c>
      <c r="AX506" s="14" t="s">
        <v>76</v>
      </c>
      <c r="AY506" s="249" t="s">
        <v>131</v>
      </c>
    </row>
    <row r="507" s="14" customFormat="1">
      <c r="A507" s="14"/>
      <c r="B507" s="239"/>
      <c r="C507" s="240"/>
      <c r="D507" s="230" t="s">
        <v>141</v>
      </c>
      <c r="E507" s="241" t="s">
        <v>1</v>
      </c>
      <c r="F507" s="242" t="s">
        <v>821</v>
      </c>
      <c r="G507" s="240"/>
      <c r="H507" s="243">
        <v>103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9" t="s">
        <v>141</v>
      </c>
      <c r="AU507" s="249" t="s">
        <v>139</v>
      </c>
      <c r="AV507" s="14" t="s">
        <v>139</v>
      </c>
      <c r="AW507" s="14" t="s">
        <v>32</v>
      </c>
      <c r="AX507" s="14" t="s">
        <v>76</v>
      </c>
      <c r="AY507" s="249" t="s">
        <v>131</v>
      </c>
    </row>
    <row r="508" s="14" customFormat="1">
      <c r="A508" s="14"/>
      <c r="B508" s="239"/>
      <c r="C508" s="240"/>
      <c r="D508" s="230" t="s">
        <v>141</v>
      </c>
      <c r="E508" s="241" t="s">
        <v>1</v>
      </c>
      <c r="F508" s="242" t="s">
        <v>822</v>
      </c>
      <c r="G508" s="240"/>
      <c r="H508" s="243">
        <v>20.899999999999999</v>
      </c>
      <c r="I508" s="244"/>
      <c r="J508" s="240"/>
      <c r="K508" s="240"/>
      <c r="L508" s="245"/>
      <c r="M508" s="246"/>
      <c r="N508" s="247"/>
      <c r="O508" s="247"/>
      <c r="P508" s="247"/>
      <c r="Q508" s="247"/>
      <c r="R508" s="247"/>
      <c r="S508" s="247"/>
      <c r="T508" s="248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9" t="s">
        <v>141</v>
      </c>
      <c r="AU508" s="249" t="s">
        <v>139</v>
      </c>
      <c r="AV508" s="14" t="s">
        <v>139</v>
      </c>
      <c r="AW508" s="14" t="s">
        <v>32</v>
      </c>
      <c r="AX508" s="14" t="s">
        <v>76</v>
      </c>
      <c r="AY508" s="249" t="s">
        <v>131</v>
      </c>
    </row>
    <row r="509" s="15" customFormat="1">
      <c r="A509" s="15"/>
      <c r="B509" s="250"/>
      <c r="C509" s="251"/>
      <c r="D509" s="230" t="s">
        <v>141</v>
      </c>
      <c r="E509" s="252" t="s">
        <v>1</v>
      </c>
      <c r="F509" s="253" t="s">
        <v>144</v>
      </c>
      <c r="G509" s="251"/>
      <c r="H509" s="254">
        <v>136.05000000000001</v>
      </c>
      <c r="I509" s="255"/>
      <c r="J509" s="251"/>
      <c r="K509" s="251"/>
      <c r="L509" s="256"/>
      <c r="M509" s="257"/>
      <c r="N509" s="258"/>
      <c r="O509" s="258"/>
      <c r="P509" s="258"/>
      <c r="Q509" s="258"/>
      <c r="R509" s="258"/>
      <c r="S509" s="258"/>
      <c r="T509" s="259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60" t="s">
        <v>141</v>
      </c>
      <c r="AU509" s="260" t="s">
        <v>139</v>
      </c>
      <c r="AV509" s="15" t="s">
        <v>138</v>
      </c>
      <c r="AW509" s="15" t="s">
        <v>32</v>
      </c>
      <c r="AX509" s="15" t="s">
        <v>84</v>
      </c>
      <c r="AY509" s="260" t="s">
        <v>131</v>
      </c>
    </row>
    <row r="510" s="2" customFormat="1" ht="37.8" customHeight="1">
      <c r="A510" s="39"/>
      <c r="B510" s="40"/>
      <c r="C510" s="215" t="s">
        <v>823</v>
      </c>
      <c r="D510" s="215" t="s">
        <v>133</v>
      </c>
      <c r="E510" s="216" t="s">
        <v>824</v>
      </c>
      <c r="F510" s="217" t="s">
        <v>825</v>
      </c>
      <c r="G510" s="218" t="s">
        <v>303</v>
      </c>
      <c r="H510" s="219">
        <v>136.05000000000001</v>
      </c>
      <c r="I510" s="220"/>
      <c r="J510" s="221">
        <f>ROUND(I510*H510,2)</f>
        <v>0</v>
      </c>
      <c r="K510" s="217" t="s">
        <v>137</v>
      </c>
      <c r="L510" s="45"/>
      <c r="M510" s="222" t="s">
        <v>1</v>
      </c>
      <c r="N510" s="223" t="s">
        <v>42</v>
      </c>
      <c r="O510" s="92"/>
      <c r="P510" s="224">
        <f>O510*H510</f>
        <v>0</v>
      </c>
      <c r="Q510" s="224">
        <v>0.00027999999999999998</v>
      </c>
      <c r="R510" s="224">
        <f>Q510*H510</f>
        <v>0.038094000000000003</v>
      </c>
      <c r="S510" s="224">
        <v>0</v>
      </c>
      <c r="T510" s="22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6" t="s">
        <v>215</v>
      </c>
      <c r="AT510" s="226" t="s">
        <v>133</v>
      </c>
      <c r="AU510" s="226" t="s">
        <v>139</v>
      </c>
      <c r="AY510" s="18" t="s">
        <v>131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18" t="s">
        <v>139</v>
      </c>
      <c r="BK510" s="227">
        <f>ROUND(I510*H510,2)</f>
        <v>0</v>
      </c>
      <c r="BL510" s="18" t="s">
        <v>215</v>
      </c>
      <c r="BM510" s="226" t="s">
        <v>826</v>
      </c>
    </row>
    <row r="511" s="2" customFormat="1" ht="37.8" customHeight="1">
      <c r="A511" s="39"/>
      <c r="B511" s="40"/>
      <c r="C511" s="215" t="s">
        <v>827</v>
      </c>
      <c r="D511" s="215" t="s">
        <v>133</v>
      </c>
      <c r="E511" s="216" t="s">
        <v>828</v>
      </c>
      <c r="F511" s="217" t="s">
        <v>829</v>
      </c>
      <c r="G511" s="218" t="s">
        <v>303</v>
      </c>
      <c r="H511" s="219">
        <v>123.90000000000001</v>
      </c>
      <c r="I511" s="220"/>
      <c r="J511" s="221">
        <f>ROUND(I511*H511,2)</f>
        <v>0</v>
      </c>
      <c r="K511" s="217" t="s">
        <v>137</v>
      </c>
      <c r="L511" s="45"/>
      <c r="M511" s="222" t="s">
        <v>1</v>
      </c>
      <c r="N511" s="223" t="s">
        <v>42</v>
      </c>
      <c r="O511" s="92"/>
      <c r="P511" s="224">
        <f>O511*H511</f>
        <v>0</v>
      </c>
      <c r="Q511" s="224">
        <v>0.0039100000000000003</v>
      </c>
      <c r="R511" s="224">
        <f>Q511*H511</f>
        <v>0.48444900000000007</v>
      </c>
      <c r="S511" s="224">
        <v>0</v>
      </c>
      <c r="T511" s="225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6" t="s">
        <v>215</v>
      </c>
      <c r="AT511" s="226" t="s">
        <v>133</v>
      </c>
      <c r="AU511" s="226" t="s">
        <v>139</v>
      </c>
      <c r="AY511" s="18" t="s">
        <v>131</v>
      </c>
      <c r="BE511" s="227">
        <f>IF(N511="základní",J511,0)</f>
        <v>0</v>
      </c>
      <c r="BF511" s="227">
        <f>IF(N511="snížená",J511,0)</f>
        <v>0</v>
      </c>
      <c r="BG511" s="227">
        <f>IF(N511="zákl. přenesená",J511,0)</f>
        <v>0</v>
      </c>
      <c r="BH511" s="227">
        <f>IF(N511="sníž. přenesená",J511,0)</f>
        <v>0</v>
      </c>
      <c r="BI511" s="227">
        <f>IF(N511="nulová",J511,0)</f>
        <v>0</v>
      </c>
      <c r="BJ511" s="18" t="s">
        <v>139</v>
      </c>
      <c r="BK511" s="227">
        <f>ROUND(I511*H511,2)</f>
        <v>0</v>
      </c>
      <c r="BL511" s="18" t="s">
        <v>215</v>
      </c>
      <c r="BM511" s="226" t="s">
        <v>830</v>
      </c>
    </row>
    <row r="512" s="14" customFormat="1">
      <c r="A512" s="14"/>
      <c r="B512" s="239"/>
      <c r="C512" s="240"/>
      <c r="D512" s="230" t="s">
        <v>141</v>
      </c>
      <c r="E512" s="241" t="s">
        <v>1</v>
      </c>
      <c r="F512" s="242" t="s">
        <v>821</v>
      </c>
      <c r="G512" s="240"/>
      <c r="H512" s="243">
        <v>103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9" t="s">
        <v>141</v>
      </c>
      <c r="AU512" s="249" t="s">
        <v>139</v>
      </c>
      <c r="AV512" s="14" t="s">
        <v>139</v>
      </c>
      <c r="AW512" s="14" t="s">
        <v>32</v>
      </c>
      <c r="AX512" s="14" t="s">
        <v>76</v>
      </c>
      <c r="AY512" s="249" t="s">
        <v>131</v>
      </c>
    </row>
    <row r="513" s="14" customFormat="1">
      <c r="A513" s="14"/>
      <c r="B513" s="239"/>
      <c r="C513" s="240"/>
      <c r="D513" s="230" t="s">
        <v>141</v>
      </c>
      <c r="E513" s="241" t="s">
        <v>1</v>
      </c>
      <c r="F513" s="242" t="s">
        <v>822</v>
      </c>
      <c r="G513" s="240"/>
      <c r="H513" s="243">
        <v>20.899999999999999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9" t="s">
        <v>141</v>
      </c>
      <c r="AU513" s="249" t="s">
        <v>139</v>
      </c>
      <c r="AV513" s="14" t="s">
        <v>139</v>
      </c>
      <c r="AW513" s="14" t="s">
        <v>32</v>
      </c>
      <c r="AX513" s="14" t="s">
        <v>76</v>
      </c>
      <c r="AY513" s="249" t="s">
        <v>131</v>
      </c>
    </row>
    <row r="514" s="15" customFormat="1">
      <c r="A514" s="15"/>
      <c r="B514" s="250"/>
      <c r="C514" s="251"/>
      <c r="D514" s="230" t="s">
        <v>141</v>
      </c>
      <c r="E514" s="252" t="s">
        <v>1</v>
      </c>
      <c r="F514" s="253" t="s">
        <v>144</v>
      </c>
      <c r="G514" s="251"/>
      <c r="H514" s="254">
        <v>123.90000000000001</v>
      </c>
      <c r="I514" s="255"/>
      <c r="J514" s="251"/>
      <c r="K514" s="251"/>
      <c r="L514" s="256"/>
      <c r="M514" s="257"/>
      <c r="N514" s="258"/>
      <c r="O514" s="258"/>
      <c r="P514" s="258"/>
      <c r="Q514" s="258"/>
      <c r="R514" s="258"/>
      <c r="S514" s="258"/>
      <c r="T514" s="259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0" t="s">
        <v>141</v>
      </c>
      <c r="AU514" s="260" t="s">
        <v>139</v>
      </c>
      <c r="AV514" s="15" t="s">
        <v>138</v>
      </c>
      <c r="AW514" s="15" t="s">
        <v>32</v>
      </c>
      <c r="AX514" s="15" t="s">
        <v>84</v>
      </c>
      <c r="AY514" s="260" t="s">
        <v>131</v>
      </c>
    </row>
    <row r="515" s="2" customFormat="1" ht="37.8" customHeight="1">
      <c r="A515" s="39"/>
      <c r="B515" s="40"/>
      <c r="C515" s="215" t="s">
        <v>831</v>
      </c>
      <c r="D515" s="215" t="s">
        <v>133</v>
      </c>
      <c r="E515" s="216" t="s">
        <v>832</v>
      </c>
      <c r="F515" s="217" t="s">
        <v>833</v>
      </c>
      <c r="G515" s="218" t="s">
        <v>276</v>
      </c>
      <c r="H515" s="219">
        <v>1</v>
      </c>
      <c r="I515" s="220"/>
      <c r="J515" s="221">
        <f>ROUND(I515*H515,2)</f>
        <v>0</v>
      </c>
      <c r="K515" s="217" t="s">
        <v>137</v>
      </c>
      <c r="L515" s="45"/>
      <c r="M515" s="222" t="s">
        <v>1</v>
      </c>
      <c r="N515" s="223" t="s">
        <v>42</v>
      </c>
      <c r="O515" s="92"/>
      <c r="P515" s="224">
        <f>O515*H515</f>
        <v>0</v>
      </c>
      <c r="Q515" s="224">
        <v>0.00093000000000000005</v>
      </c>
      <c r="R515" s="224">
        <f>Q515*H515</f>
        <v>0.00093000000000000005</v>
      </c>
      <c r="S515" s="224">
        <v>0</v>
      </c>
      <c r="T515" s="22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6" t="s">
        <v>215</v>
      </c>
      <c r="AT515" s="226" t="s">
        <v>133</v>
      </c>
      <c r="AU515" s="226" t="s">
        <v>139</v>
      </c>
      <c r="AY515" s="18" t="s">
        <v>131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18" t="s">
        <v>139</v>
      </c>
      <c r="BK515" s="227">
        <f>ROUND(I515*H515,2)</f>
        <v>0</v>
      </c>
      <c r="BL515" s="18" t="s">
        <v>215</v>
      </c>
      <c r="BM515" s="226" t="s">
        <v>834</v>
      </c>
    </row>
    <row r="516" s="14" customFormat="1">
      <c r="A516" s="14"/>
      <c r="B516" s="239"/>
      <c r="C516" s="240"/>
      <c r="D516" s="230" t="s">
        <v>141</v>
      </c>
      <c r="E516" s="241" t="s">
        <v>1</v>
      </c>
      <c r="F516" s="242" t="s">
        <v>835</v>
      </c>
      <c r="G516" s="240"/>
      <c r="H516" s="243">
        <v>1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9" t="s">
        <v>141</v>
      </c>
      <c r="AU516" s="249" t="s">
        <v>139</v>
      </c>
      <c r="AV516" s="14" t="s">
        <v>139</v>
      </c>
      <c r="AW516" s="14" t="s">
        <v>32</v>
      </c>
      <c r="AX516" s="14" t="s">
        <v>76</v>
      </c>
      <c r="AY516" s="249" t="s">
        <v>131</v>
      </c>
    </row>
    <row r="517" s="15" customFormat="1">
      <c r="A517" s="15"/>
      <c r="B517" s="250"/>
      <c r="C517" s="251"/>
      <c r="D517" s="230" t="s">
        <v>141</v>
      </c>
      <c r="E517" s="252" t="s">
        <v>1</v>
      </c>
      <c r="F517" s="253" t="s">
        <v>144</v>
      </c>
      <c r="G517" s="251"/>
      <c r="H517" s="254">
        <v>1</v>
      </c>
      <c r="I517" s="255"/>
      <c r="J517" s="251"/>
      <c r="K517" s="251"/>
      <c r="L517" s="256"/>
      <c r="M517" s="257"/>
      <c r="N517" s="258"/>
      <c r="O517" s="258"/>
      <c r="P517" s="258"/>
      <c r="Q517" s="258"/>
      <c r="R517" s="258"/>
      <c r="S517" s="258"/>
      <c r="T517" s="259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0" t="s">
        <v>141</v>
      </c>
      <c r="AU517" s="260" t="s">
        <v>139</v>
      </c>
      <c r="AV517" s="15" t="s">
        <v>138</v>
      </c>
      <c r="AW517" s="15" t="s">
        <v>32</v>
      </c>
      <c r="AX517" s="15" t="s">
        <v>84</v>
      </c>
      <c r="AY517" s="260" t="s">
        <v>131</v>
      </c>
    </row>
    <row r="518" s="2" customFormat="1" ht="37.8" customHeight="1">
      <c r="A518" s="39"/>
      <c r="B518" s="40"/>
      <c r="C518" s="261" t="s">
        <v>836</v>
      </c>
      <c r="D518" s="261" t="s">
        <v>206</v>
      </c>
      <c r="E518" s="262" t="s">
        <v>837</v>
      </c>
      <c r="F518" s="263" t="s">
        <v>838</v>
      </c>
      <c r="G518" s="264" t="s">
        <v>188</v>
      </c>
      <c r="H518" s="265">
        <v>2.3999999999999999</v>
      </c>
      <c r="I518" s="266"/>
      <c r="J518" s="267">
        <f>ROUND(I518*H518,2)</f>
        <v>0</v>
      </c>
      <c r="K518" s="263" t="s">
        <v>137</v>
      </c>
      <c r="L518" s="268"/>
      <c r="M518" s="269" t="s">
        <v>1</v>
      </c>
      <c r="N518" s="270" t="s">
        <v>42</v>
      </c>
      <c r="O518" s="92"/>
      <c r="P518" s="224">
        <f>O518*H518</f>
        <v>0</v>
      </c>
      <c r="Q518" s="224">
        <v>0.048059999999999999</v>
      </c>
      <c r="R518" s="224">
        <f>Q518*H518</f>
        <v>0.11534399999999999</v>
      </c>
      <c r="S518" s="224">
        <v>0</v>
      </c>
      <c r="T518" s="225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6" t="s">
        <v>312</v>
      </c>
      <c r="AT518" s="226" t="s">
        <v>206</v>
      </c>
      <c r="AU518" s="226" t="s">
        <v>139</v>
      </c>
      <c r="AY518" s="18" t="s">
        <v>131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18" t="s">
        <v>139</v>
      </c>
      <c r="BK518" s="227">
        <f>ROUND(I518*H518,2)</f>
        <v>0</v>
      </c>
      <c r="BL518" s="18" t="s">
        <v>215</v>
      </c>
      <c r="BM518" s="226" t="s">
        <v>839</v>
      </c>
    </row>
    <row r="519" s="14" customFormat="1">
      <c r="A519" s="14"/>
      <c r="B519" s="239"/>
      <c r="C519" s="240"/>
      <c r="D519" s="230" t="s">
        <v>141</v>
      </c>
      <c r="E519" s="241" t="s">
        <v>1</v>
      </c>
      <c r="F519" s="242" t="s">
        <v>840</v>
      </c>
      <c r="G519" s="240"/>
      <c r="H519" s="243">
        <v>2.3999999999999999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9" t="s">
        <v>141</v>
      </c>
      <c r="AU519" s="249" t="s">
        <v>139</v>
      </c>
      <c r="AV519" s="14" t="s">
        <v>139</v>
      </c>
      <c r="AW519" s="14" t="s">
        <v>32</v>
      </c>
      <c r="AX519" s="14" t="s">
        <v>76</v>
      </c>
      <c r="AY519" s="249" t="s">
        <v>131</v>
      </c>
    </row>
    <row r="520" s="15" customFormat="1">
      <c r="A520" s="15"/>
      <c r="B520" s="250"/>
      <c r="C520" s="251"/>
      <c r="D520" s="230" t="s">
        <v>141</v>
      </c>
      <c r="E520" s="252" t="s">
        <v>1</v>
      </c>
      <c r="F520" s="253" t="s">
        <v>144</v>
      </c>
      <c r="G520" s="251"/>
      <c r="H520" s="254">
        <v>2.3999999999999999</v>
      </c>
      <c r="I520" s="255"/>
      <c r="J520" s="251"/>
      <c r="K520" s="251"/>
      <c r="L520" s="256"/>
      <c r="M520" s="257"/>
      <c r="N520" s="258"/>
      <c r="O520" s="258"/>
      <c r="P520" s="258"/>
      <c r="Q520" s="258"/>
      <c r="R520" s="258"/>
      <c r="S520" s="258"/>
      <c r="T520" s="259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60" t="s">
        <v>141</v>
      </c>
      <c r="AU520" s="260" t="s">
        <v>139</v>
      </c>
      <c r="AV520" s="15" t="s">
        <v>138</v>
      </c>
      <c r="AW520" s="15" t="s">
        <v>32</v>
      </c>
      <c r="AX520" s="15" t="s">
        <v>84</v>
      </c>
      <c r="AY520" s="260" t="s">
        <v>131</v>
      </c>
    </row>
    <row r="521" s="2" customFormat="1" ht="33" customHeight="1">
      <c r="A521" s="39"/>
      <c r="B521" s="40"/>
      <c r="C521" s="215" t="s">
        <v>841</v>
      </c>
      <c r="D521" s="215" t="s">
        <v>133</v>
      </c>
      <c r="E521" s="216" t="s">
        <v>842</v>
      </c>
      <c r="F521" s="217" t="s">
        <v>843</v>
      </c>
      <c r="G521" s="218" t="s">
        <v>303</v>
      </c>
      <c r="H521" s="219">
        <v>25.5</v>
      </c>
      <c r="I521" s="220"/>
      <c r="J521" s="221">
        <f>ROUND(I521*H521,2)</f>
        <v>0</v>
      </c>
      <c r="K521" s="217" t="s">
        <v>137</v>
      </c>
      <c r="L521" s="45"/>
      <c r="M521" s="222" t="s">
        <v>1</v>
      </c>
      <c r="N521" s="223" t="s">
        <v>42</v>
      </c>
      <c r="O521" s="92"/>
      <c r="P521" s="224">
        <f>O521*H521</f>
        <v>0</v>
      </c>
      <c r="Q521" s="224">
        <v>0</v>
      </c>
      <c r="R521" s="224">
        <f>Q521*H521</f>
        <v>0</v>
      </c>
      <c r="S521" s="224">
        <v>0</v>
      </c>
      <c r="T521" s="225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6" t="s">
        <v>215</v>
      </c>
      <c r="AT521" s="226" t="s">
        <v>133</v>
      </c>
      <c r="AU521" s="226" t="s">
        <v>139</v>
      </c>
      <c r="AY521" s="18" t="s">
        <v>131</v>
      </c>
      <c r="BE521" s="227">
        <f>IF(N521="základní",J521,0)</f>
        <v>0</v>
      </c>
      <c r="BF521" s="227">
        <f>IF(N521="snížená",J521,0)</f>
        <v>0</v>
      </c>
      <c r="BG521" s="227">
        <f>IF(N521="zákl. přenesená",J521,0)</f>
        <v>0</v>
      </c>
      <c r="BH521" s="227">
        <f>IF(N521="sníž. přenesená",J521,0)</f>
        <v>0</v>
      </c>
      <c r="BI521" s="227">
        <f>IF(N521="nulová",J521,0)</f>
        <v>0</v>
      </c>
      <c r="BJ521" s="18" t="s">
        <v>139</v>
      </c>
      <c r="BK521" s="227">
        <f>ROUND(I521*H521,2)</f>
        <v>0</v>
      </c>
      <c r="BL521" s="18" t="s">
        <v>215</v>
      </c>
      <c r="BM521" s="226" t="s">
        <v>844</v>
      </c>
    </row>
    <row r="522" s="14" customFormat="1">
      <c r="A522" s="14"/>
      <c r="B522" s="239"/>
      <c r="C522" s="240"/>
      <c r="D522" s="230" t="s">
        <v>141</v>
      </c>
      <c r="E522" s="241" t="s">
        <v>1</v>
      </c>
      <c r="F522" s="242" t="s">
        <v>845</v>
      </c>
      <c r="G522" s="240"/>
      <c r="H522" s="243">
        <v>25.5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9" t="s">
        <v>141</v>
      </c>
      <c r="AU522" s="249" t="s">
        <v>139</v>
      </c>
      <c r="AV522" s="14" t="s">
        <v>139</v>
      </c>
      <c r="AW522" s="14" t="s">
        <v>32</v>
      </c>
      <c r="AX522" s="14" t="s">
        <v>76</v>
      </c>
      <c r="AY522" s="249" t="s">
        <v>131</v>
      </c>
    </row>
    <row r="523" s="15" customFormat="1">
      <c r="A523" s="15"/>
      <c r="B523" s="250"/>
      <c r="C523" s="251"/>
      <c r="D523" s="230" t="s">
        <v>141</v>
      </c>
      <c r="E523" s="252" t="s">
        <v>1</v>
      </c>
      <c r="F523" s="253" t="s">
        <v>144</v>
      </c>
      <c r="G523" s="251"/>
      <c r="H523" s="254">
        <v>25.5</v>
      </c>
      <c r="I523" s="255"/>
      <c r="J523" s="251"/>
      <c r="K523" s="251"/>
      <c r="L523" s="256"/>
      <c r="M523" s="257"/>
      <c r="N523" s="258"/>
      <c r="O523" s="258"/>
      <c r="P523" s="258"/>
      <c r="Q523" s="258"/>
      <c r="R523" s="258"/>
      <c r="S523" s="258"/>
      <c r="T523" s="259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0" t="s">
        <v>141</v>
      </c>
      <c r="AU523" s="260" t="s">
        <v>139</v>
      </c>
      <c r="AV523" s="15" t="s">
        <v>138</v>
      </c>
      <c r="AW523" s="15" t="s">
        <v>32</v>
      </c>
      <c r="AX523" s="15" t="s">
        <v>84</v>
      </c>
      <c r="AY523" s="260" t="s">
        <v>131</v>
      </c>
    </row>
    <row r="524" s="2" customFormat="1" ht="16.5" customHeight="1">
      <c r="A524" s="39"/>
      <c r="B524" s="40"/>
      <c r="C524" s="261" t="s">
        <v>846</v>
      </c>
      <c r="D524" s="261" t="s">
        <v>206</v>
      </c>
      <c r="E524" s="262" t="s">
        <v>847</v>
      </c>
      <c r="F524" s="263" t="s">
        <v>848</v>
      </c>
      <c r="G524" s="264" t="s">
        <v>303</v>
      </c>
      <c r="H524" s="265">
        <v>25.5</v>
      </c>
      <c r="I524" s="266"/>
      <c r="J524" s="267">
        <f>ROUND(I524*H524,2)</f>
        <v>0</v>
      </c>
      <c r="K524" s="263" t="s">
        <v>137</v>
      </c>
      <c r="L524" s="268"/>
      <c r="M524" s="269" t="s">
        <v>1</v>
      </c>
      <c r="N524" s="270" t="s">
        <v>42</v>
      </c>
      <c r="O524" s="92"/>
      <c r="P524" s="224">
        <f>O524*H524</f>
        <v>0</v>
      </c>
      <c r="Q524" s="224">
        <v>0.0020999999999999999</v>
      </c>
      <c r="R524" s="224">
        <f>Q524*H524</f>
        <v>0.053549999999999993</v>
      </c>
      <c r="S524" s="224">
        <v>0</v>
      </c>
      <c r="T524" s="22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6" t="s">
        <v>312</v>
      </c>
      <c r="AT524" s="226" t="s">
        <v>206</v>
      </c>
      <c r="AU524" s="226" t="s">
        <v>139</v>
      </c>
      <c r="AY524" s="18" t="s">
        <v>131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18" t="s">
        <v>139</v>
      </c>
      <c r="BK524" s="227">
        <f>ROUND(I524*H524,2)</f>
        <v>0</v>
      </c>
      <c r="BL524" s="18" t="s">
        <v>215</v>
      </c>
      <c r="BM524" s="226" t="s">
        <v>849</v>
      </c>
    </row>
    <row r="525" s="2" customFormat="1" ht="21.75" customHeight="1">
      <c r="A525" s="39"/>
      <c r="B525" s="40"/>
      <c r="C525" s="261" t="s">
        <v>850</v>
      </c>
      <c r="D525" s="261" t="s">
        <v>206</v>
      </c>
      <c r="E525" s="262" t="s">
        <v>851</v>
      </c>
      <c r="F525" s="263" t="s">
        <v>852</v>
      </c>
      <c r="G525" s="264" t="s">
        <v>276</v>
      </c>
      <c r="H525" s="265">
        <v>20</v>
      </c>
      <c r="I525" s="266"/>
      <c r="J525" s="267">
        <f>ROUND(I525*H525,2)</f>
        <v>0</v>
      </c>
      <c r="K525" s="263" t="s">
        <v>137</v>
      </c>
      <c r="L525" s="268"/>
      <c r="M525" s="269" t="s">
        <v>1</v>
      </c>
      <c r="N525" s="270" t="s">
        <v>42</v>
      </c>
      <c r="O525" s="92"/>
      <c r="P525" s="224">
        <f>O525*H525</f>
        <v>0</v>
      </c>
      <c r="Q525" s="224">
        <v>6.0000000000000002E-05</v>
      </c>
      <c r="R525" s="224">
        <f>Q525*H525</f>
        <v>0.0012000000000000001</v>
      </c>
      <c r="S525" s="224">
        <v>0</v>
      </c>
      <c r="T525" s="225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6" t="s">
        <v>312</v>
      </c>
      <c r="AT525" s="226" t="s">
        <v>206</v>
      </c>
      <c r="AU525" s="226" t="s">
        <v>139</v>
      </c>
      <c r="AY525" s="18" t="s">
        <v>131</v>
      </c>
      <c r="BE525" s="227">
        <f>IF(N525="základní",J525,0)</f>
        <v>0</v>
      </c>
      <c r="BF525" s="227">
        <f>IF(N525="snížená",J525,0)</f>
        <v>0</v>
      </c>
      <c r="BG525" s="227">
        <f>IF(N525="zákl. přenesená",J525,0)</f>
        <v>0</v>
      </c>
      <c r="BH525" s="227">
        <f>IF(N525="sníž. přenesená",J525,0)</f>
        <v>0</v>
      </c>
      <c r="BI525" s="227">
        <f>IF(N525="nulová",J525,0)</f>
        <v>0</v>
      </c>
      <c r="BJ525" s="18" t="s">
        <v>139</v>
      </c>
      <c r="BK525" s="227">
        <f>ROUND(I525*H525,2)</f>
        <v>0</v>
      </c>
      <c r="BL525" s="18" t="s">
        <v>215</v>
      </c>
      <c r="BM525" s="226" t="s">
        <v>853</v>
      </c>
    </row>
    <row r="526" s="2" customFormat="1" ht="49.05" customHeight="1">
      <c r="A526" s="39"/>
      <c r="B526" s="40"/>
      <c r="C526" s="215" t="s">
        <v>854</v>
      </c>
      <c r="D526" s="215" t="s">
        <v>133</v>
      </c>
      <c r="E526" s="216" t="s">
        <v>855</v>
      </c>
      <c r="F526" s="217" t="s">
        <v>856</v>
      </c>
      <c r="G526" s="218" t="s">
        <v>171</v>
      </c>
      <c r="H526" s="219">
        <v>2.3330000000000002</v>
      </c>
      <c r="I526" s="220"/>
      <c r="J526" s="221">
        <f>ROUND(I526*H526,2)</f>
        <v>0</v>
      </c>
      <c r="K526" s="217" t="s">
        <v>137</v>
      </c>
      <c r="L526" s="45"/>
      <c r="M526" s="222" t="s">
        <v>1</v>
      </c>
      <c r="N526" s="223" t="s">
        <v>42</v>
      </c>
      <c r="O526" s="92"/>
      <c r="P526" s="224">
        <f>O526*H526</f>
        <v>0</v>
      </c>
      <c r="Q526" s="224">
        <v>0</v>
      </c>
      <c r="R526" s="224">
        <f>Q526*H526</f>
        <v>0</v>
      </c>
      <c r="S526" s="224">
        <v>0</v>
      </c>
      <c r="T526" s="22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6" t="s">
        <v>215</v>
      </c>
      <c r="AT526" s="226" t="s">
        <v>133</v>
      </c>
      <c r="AU526" s="226" t="s">
        <v>139</v>
      </c>
      <c r="AY526" s="18" t="s">
        <v>131</v>
      </c>
      <c r="BE526" s="227">
        <f>IF(N526="základní",J526,0)</f>
        <v>0</v>
      </c>
      <c r="BF526" s="227">
        <f>IF(N526="snížená",J526,0)</f>
        <v>0</v>
      </c>
      <c r="BG526" s="227">
        <f>IF(N526="zákl. přenesená",J526,0)</f>
        <v>0</v>
      </c>
      <c r="BH526" s="227">
        <f>IF(N526="sníž. přenesená",J526,0)</f>
        <v>0</v>
      </c>
      <c r="BI526" s="227">
        <f>IF(N526="nulová",J526,0)</f>
        <v>0</v>
      </c>
      <c r="BJ526" s="18" t="s">
        <v>139</v>
      </c>
      <c r="BK526" s="227">
        <f>ROUND(I526*H526,2)</f>
        <v>0</v>
      </c>
      <c r="BL526" s="18" t="s">
        <v>215</v>
      </c>
      <c r="BM526" s="226" t="s">
        <v>857</v>
      </c>
    </row>
    <row r="527" s="2" customFormat="1" ht="49.05" customHeight="1">
      <c r="A527" s="39"/>
      <c r="B527" s="40"/>
      <c r="C527" s="215" t="s">
        <v>858</v>
      </c>
      <c r="D527" s="215" t="s">
        <v>133</v>
      </c>
      <c r="E527" s="216" t="s">
        <v>859</v>
      </c>
      <c r="F527" s="217" t="s">
        <v>860</v>
      </c>
      <c r="G527" s="218" t="s">
        <v>171</v>
      </c>
      <c r="H527" s="219">
        <v>2.3330000000000002</v>
      </c>
      <c r="I527" s="220"/>
      <c r="J527" s="221">
        <f>ROUND(I527*H527,2)</f>
        <v>0</v>
      </c>
      <c r="K527" s="217" t="s">
        <v>137</v>
      </c>
      <c r="L527" s="45"/>
      <c r="M527" s="222" t="s">
        <v>1</v>
      </c>
      <c r="N527" s="223" t="s">
        <v>42</v>
      </c>
      <c r="O527" s="92"/>
      <c r="P527" s="224">
        <f>O527*H527</f>
        <v>0</v>
      </c>
      <c r="Q527" s="224">
        <v>0</v>
      </c>
      <c r="R527" s="224">
        <f>Q527*H527</f>
        <v>0</v>
      </c>
      <c r="S527" s="224">
        <v>0</v>
      </c>
      <c r="T527" s="22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6" t="s">
        <v>215</v>
      </c>
      <c r="AT527" s="226" t="s">
        <v>133</v>
      </c>
      <c r="AU527" s="226" t="s">
        <v>139</v>
      </c>
      <c r="AY527" s="18" t="s">
        <v>131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18" t="s">
        <v>139</v>
      </c>
      <c r="BK527" s="227">
        <f>ROUND(I527*H527,2)</f>
        <v>0</v>
      </c>
      <c r="BL527" s="18" t="s">
        <v>215</v>
      </c>
      <c r="BM527" s="226" t="s">
        <v>861</v>
      </c>
    </row>
    <row r="528" s="12" customFormat="1" ht="22.8" customHeight="1">
      <c r="A528" s="12"/>
      <c r="B528" s="199"/>
      <c r="C528" s="200"/>
      <c r="D528" s="201" t="s">
        <v>75</v>
      </c>
      <c r="E528" s="213" t="s">
        <v>862</v>
      </c>
      <c r="F528" s="213" t="s">
        <v>863</v>
      </c>
      <c r="G528" s="200"/>
      <c r="H528" s="200"/>
      <c r="I528" s="203"/>
      <c r="J528" s="214">
        <f>BK528</f>
        <v>0</v>
      </c>
      <c r="K528" s="200"/>
      <c r="L528" s="205"/>
      <c r="M528" s="206"/>
      <c r="N528" s="207"/>
      <c r="O528" s="207"/>
      <c r="P528" s="208">
        <f>SUM(P529:P536)</f>
        <v>0</v>
      </c>
      <c r="Q528" s="207"/>
      <c r="R528" s="208">
        <f>SUM(R529:R536)</f>
        <v>0.20195594999999997</v>
      </c>
      <c r="S528" s="207"/>
      <c r="T528" s="209">
        <f>SUM(T529:T536)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10" t="s">
        <v>139</v>
      </c>
      <c r="AT528" s="211" t="s">
        <v>75</v>
      </c>
      <c r="AU528" s="211" t="s">
        <v>84</v>
      </c>
      <c r="AY528" s="210" t="s">
        <v>131</v>
      </c>
      <c r="BK528" s="212">
        <f>SUM(BK529:BK536)</f>
        <v>0</v>
      </c>
    </row>
    <row r="529" s="2" customFormat="1" ht="33" customHeight="1">
      <c r="A529" s="39"/>
      <c r="B529" s="40"/>
      <c r="C529" s="215" t="s">
        <v>864</v>
      </c>
      <c r="D529" s="215" t="s">
        <v>133</v>
      </c>
      <c r="E529" s="216" t="s">
        <v>865</v>
      </c>
      <c r="F529" s="217" t="s">
        <v>866</v>
      </c>
      <c r="G529" s="218" t="s">
        <v>276</v>
      </c>
      <c r="H529" s="219">
        <v>1</v>
      </c>
      <c r="I529" s="220"/>
      <c r="J529" s="221">
        <f>ROUND(I529*H529,2)</f>
        <v>0</v>
      </c>
      <c r="K529" s="217" t="s">
        <v>137</v>
      </c>
      <c r="L529" s="45"/>
      <c r="M529" s="222" t="s">
        <v>1</v>
      </c>
      <c r="N529" s="223" t="s">
        <v>42</v>
      </c>
      <c r="O529" s="92"/>
      <c r="P529" s="224">
        <f>O529*H529</f>
        <v>0</v>
      </c>
      <c r="Q529" s="224">
        <v>0</v>
      </c>
      <c r="R529" s="224">
        <f>Q529*H529</f>
        <v>0</v>
      </c>
      <c r="S529" s="224">
        <v>0</v>
      </c>
      <c r="T529" s="22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6" t="s">
        <v>215</v>
      </c>
      <c r="AT529" s="226" t="s">
        <v>133</v>
      </c>
      <c r="AU529" s="226" t="s">
        <v>139</v>
      </c>
      <c r="AY529" s="18" t="s">
        <v>131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18" t="s">
        <v>139</v>
      </c>
      <c r="BK529" s="227">
        <f>ROUND(I529*H529,2)</f>
        <v>0</v>
      </c>
      <c r="BL529" s="18" t="s">
        <v>215</v>
      </c>
      <c r="BM529" s="226" t="s">
        <v>867</v>
      </c>
    </row>
    <row r="530" s="14" customFormat="1">
      <c r="A530" s="14"/>
      <c r="B530" s="239"/>
      <c r="C530" s="240"/>
      <c r="D530" s="230" t="s">
        <v>141</v>
      </c>
      <c r="E530" s="241" t="s">
        <v>1</v>
      </c>
      <c r="F530" s="242" t="s">
        <v>868</v>
      </c>
      <c r="G530" s="240"/>
      <c r="H530" s="243">
        <v>1</v>
      </c>
      <c r="I530" s="244"/>
      <c r="J530" s="240"/>
      <c r="K530" s="240"/>
      <c r="L530" s="245"/>
      <c r="M530" s="246"/>
      <c r="N530" s="247"/>
      <c r="O530" s="247"/>
      <c r="P530" s="247"/>
      <c r="Q530" s="247"/>
      <c r="R530" s="247"/>
      <c r="S530" s="247"/>
      <c r="T530" s="248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9" t="s">
        <v>141</v>
      </c>
      <c r="AU530" s="249" t="s">
        <v>139</v>
      </c>
      <c r="AV530" s="14" t="s">
        <v>139</v>
      </c>
      <c r="AW530" s="14" t="s">
        <v>32</v>
      </c>
      <c r="AX530" s="14" t="s">
        <v>76</v>
      </c>
      <c r="AY530" s="249" t="s">
        <v>131</v>
      </c>
    </row>
    <row r="531" s="15" customFormat="1">
      <c r="A531" s="15"/>
      <c r="B531" s="250"/>
      <c r="C531" s="251"/>
      <c r="D531" s="230" t="s">
        <v>141</v>
      </c>
      <c r="E531" s="252" t="s">
        <v>1</v>
      </c>
      <c r="F531" s="253" t="s">
        <v>144</v>
      </c>
      <c r="G531" s="251"/>
      <c r="H531" s="254">
        <v>1</v>
      </c>
      <c r="I531" s="255"/>
      <c r="J531" s="251"/>
      <c r="K531" s="251"/>
      <c r="L531" s="256"/>
      <c r="M531" s="257"/>
      <c r="N531" s="258"/>
      <c r="O531" s="258"/>
      <c r="P531" s="258"/>
      <c r="Q531" s="258"/>
      <c r="R531" s="258"/>
      <c r="S531" s="258"/>
      <c r="T531" s="259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0" t="s">
        <v>141</v>
      </c>
      <c r="AU531" s="260" t="s">
        <v>139</v>
      </c>
      <c r="AV531" s="15" t="s">
        <v>138</v>
      </c>
      <c r="AW531" s="15" t="s">
        <v>32</v>
      </c>
      <c r="AX531" s="15" t="s">
        <v>84</v>
      </c>
      <c r="AY531" s="260" t="s">
        <v>131</v>
      </c>
    </row>
    <row r="532" s="2" customFormat="1" ht="24.15" customHeight="1">
      <c r="A532" s="39"/>
      <c r="B532" s="40"/>
      <c r="C532" s="261" t="s">
        <v>869</v>
      </c>
      <c r="D532" s="261" t="s">
        <v>206</v>
      </c>
      <c r="E532" s="262" t="s">
        <v>870</v>
      </c>
      <c r="F532" s="263" t="s">
        <v>871</v>
      </c>
      <c r="G532" s="264" t="s">
        <v>188</v>
      </c>
      <c r="H532" s="265">
        <v>4.5149999999999997</v>
      </c>
      <c r="I532" s="266"/>
      <c r="J532" s="267">
        <f>ROUND(I532*H532,2)</f>
        <v>0</v>
      </c>
      <c r="K532" s="263" t="s">
        <v>1</v>
      </c>
      <c r="L532" s="268"/>
      <c r="M532" s="269" t="s">
        <v>1</v>
      </c>
      <c r="N532" s="270" t="s">
        <v>42</v>
      </c>
      <c r="O532" s="92"/>
      <c r="P532" s="224">
        <f>O532*H532</f>
        <v>0</v>
      </c>
      <c r="Q532" s="224">
        <v>0.044729999999999999</v>
      </c>
      <c r="R532" s="224">
        <f>Q532*H532</f>
        <v>0.20195594999999997</v>
      </c>
      <c r="S532" s="224">
        <v>0</v>
      </c>
      <c r="T532" s="225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6" t="s">
        <v>312</v>
      </c>
      <c r="AT532" s="226" t="s">
        <v>206</v>
      </c>
      <c r="AU532" s="226" t="s">
        <v>139</v>
      </c>
      <c r="AY532" s="18" t="s">
        <v>131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18" t="s">
        <v>139</v>
      </c>
      <c r="BK532" s="227">
        <f>ROUND(I532*H532,2)</f>
        <v>0</v>
      </c>
      <c r="BL532" s="18" t="s">
        <v>215</v>
      </c>
      <c r="BM532" s="226" t="s">
        <v>872</v>
      </c>
    </row>
    <row r="533" s="14" customFormat="1">
      <c r="A533" s="14"/>
      <c r="B533" s="239"/>
      <c r="C533" s="240"/>
      <c r="D533" s="230" t="s">
        <v>141</v>
      </c>
      <c r="E533" s="241" t="s">
        <v>1</v>
      </c>
      <c r="F533" s="242" t="s">
        <v>873</v>
      </c>
      <c r="G533" s="240"/>
      <c r="H533" s="243">
        <v>4.5149999999999997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9" t="s">
        <v>141</v>
      </c>
      <c r="AU533" s="249" t="s">
        <v>139</v>
      </c>
      <c r="AV533" s="14" t="s">
        <v>139</v>
      </c>
      <c r="AW533" s="14" t="s">
        <v>32</v>
      </c>
      <c r="AX533" s="14" t="s">
        <v>76</v>
      </c>
      <c r="AY533" s="249" t="s">
        <v>131</v>
      </c>
    </row>
    <row r="534" s="15" customFormat="1">
      <c r="A534" s="15"/>
      <c r="B534" s="250"/>
      <c r="C534" s="251"/>
      <c r="D534" s="230" t="s">
        <v>141</v>
      </c>
      <c r="E534" s="252" t="s">
        <v>1</v>
      </c>
      <c r="F534" s="253" t="s">
        <v>144</v>
      </c>
      <c r="G534" s="251"/>
      <c r="H534" s="254">
        <v>4.5149999999999997</v>
      </c>
      <c r="I534" s="255"/>
      <c r="J534" s="251"/>
      <c r="K534" s="251"/>
      <c r="L534" s="256"/>
      <c r="M534" s="257"/>
      <c r="N534" s="258"/>
      <c r="O534" s="258"/>
      <c r="P534" s="258"/>
      <c r="Q534" s="258"/>
      <c r="R534" s="258"/>
      <c r="S534" s="258"/>
      <c r="T534" s="259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0" t="s">
        <v>141</v>
      </c>
      <c r="AU534" s="260" t="s">
        <v>139</v>
      </c>
      <c r="AV534" s="15" t="s">
        <v>138</v>
      </c>
      <c r="AW534" s="15" t="s">
        <v>32</v>
      </c>
      <c r="AX534" s="15" t="s">
        <v>84</v>
      </c>
      <c r="AY534" s="260" t="s">
        <v>131</v>
      </c>
    </row>
    <row r="535" s="2" customFormat="1" ht="49.05" customHeight="1">
      <c r="A535" s="39"/>
      <c r="B535" s="40"/>
      <c r="C535" s="215" t="s">
        <v>874</v>
      </c>
      <c r="D535" s="215" t="s">
        <v>133</v>
      </c>
      <c r="E535" s="216" t="s">
        <v>875</v>
      </c>
      <c r="F535" s="217" t="s">
        <v>876</v>
      </c>
      <c r="G535" s="218" t="s">
        <v>171</v>
      </c>
      <c r="H535" s="219">
        <v>0.20200000000000001</v>
      </c>
      <c r="I535" s="220"/>
      <c r="J535" s="221">
        <f>ROUND(I535*H535,2)</f>
        <v>0</v>
      </c>
      <c r="K535" s="217" t="s">
        <v>137</v>
      </c>
      <c r="L535" s="45"/>
      <c r="M535" s="222" t="s">
        <v>1</v>
      </c>
      <c r="N535" s="223" t="s">
        <v>42</v>
      </c>
      <c r="O535" s="92"/>
      <c r="P535" s="224">
        <f>O535*H535</f>
        <v>0</v>
      </c>
      <c r="Q535" s="224">
        <v>0</v>
      </c>
      <c r="R535" s="224">
        <f>Q535*H535</f>
        <v>0</v>
      </c>
      <c r="S535" s="224">
        <v>0</v>
      </c>
      <c r="T535" s="225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6" t="s">
        <v>215</v>
      </c>
      <c r="AT535" s="226" t="s">
        <v>133</v>
      </c>
      <c r="AU535" s="226" t="s">
        <v>139</v>
      </c>
      <c r="AY535" s="18" t="s">
        <v>131</v>
      </c>
      <c r="BE535" s="227">
        <f>IF(N535="základní",J535,0)</f>
        <v>0</v>
      </c>
      <c r="BF535" s="227">
        <f>IF(N535="snížená",J535,0)</f>
        <v>0</v>
      </c>
      <c r="BG535" s="227">
        <f>IF(N535="zákl. přenesená",J535,0)</f>
        <v>0</v>
      </c>
      <c r="BH535" s="227">
        <f>IF(N535="sníž. přenesená",J535,0)</f>
        <v>0</v>
      </c>
      <c r="BI535" s="227">
        <f>IF(N535="nulová",J535,0)</f>
        <v>0</v>
      </c>
      <c r="BJ535" s="18" t="s">
        <v>139</v>
      </c>
      <c r="BK535" s="227">
        <f>ROUND(I535*H535,2)</f>
        <v>0</v>
      </c>
      <c r="BL535" s="18" t="s">
        <v>215</v>
      </c>
      <c r="BM535" s="226" t="s">
        <v>877</v>
      </c>
    </row>
    <row r="536" s="2" customFormat="1" ht="49.05" customHeight="1">
      <c r="A536" s="39"/>
      <c r="B536" s="40"/>
      <c r="C536" s="215" t="s">
        <v>878</v>
      </c>
      <c r="D536" s="215" t="s">
        <v>133</v>
      </c>
      <c r="E536" s="216" t="s">
        <v>879</v>
      </c>
      <c r="F536" s="217" t="s">
        <v>880</v>
      </c>
      <c r="G536" s="218" t="s">
        <v>171</v>
      </c>
      <c r="H536" s="219">
        <v>0.20200000000000001</v>
      </c>
      <c r="I536" s="220"/>
      <c r="J536" s="221">
        <f>ROUND(I536*H536,2)</f>
        <v>0</v>
      </c>
      <c r="K536" s="217" t="s">
        <v>137</v>
      </c>
      <c r="L536" s="45"/>
      <c r="M536" s="222" t="s">
        <v>1</v>
      </c>
      <c r="N536" s="223" t="s">
        <v>42</v>
      </c>
      <c r="O536" s="92"/>
      <c r="P536" s="224">
        <f>O536*H536</f>
        <v>0</v>
      </c>
      <c r="Q536" s="224">
        <v>0</v>
      </c>
      <c r="R536" s="224">
        <f>Q536*H536</f>
        <v>0</v>
      </c>
      <c r="S536" s="224">
        <v>0</v>
      </c>
      <c r="T536" s="22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6" t="s">
        <v>215</v>
      </c>
      <c r="AT536" s="226" t="s">
        <v>133</v>
      </c>
      <c r="AU536" s="226" t="s">
        <v>139</v>
      </c>
      <c r="AY536" s="18" t="s">
        <v>131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18" t="s">
        <v>139</v>
      </c>
      <c r="BK536" s="227">
        <f>ROUND(I536*H536,2)</f>
        <v>0</v>
      </c>
      <c r="BL536" s="18" t="s">
        <v>215</v>
      </c>
      <c r="BM536" s="226" t="s">
        <v>881</v>
      </c>
    </row>
    <row r="537" s="12" customFormat="1" ht="22.8" customHeight="1">
      <c r="A537" s="12"/>
      <c r="B537" s="199"/>
      <c r="C537" s="200"/>
      <c r="D537" s="201" t="s">
        <v>75</v>
      </c>
      <c r="E537" s="213" t="s">
        <v>882</v>
      </c>
      <c r="F537" s="213" t="s">
        <v>883</v>
      </c>
      <c r="G537" s="200"/>
      <c r="H537" s="200"/>
      <c r="I537" s="203"/>
      <c r="J537" s="214">
        <f>BK537</f>
        <v>0</v>
      </c>
      <c r="K537" s="200"/>
      <c r="L537" s="205"/>
      <c r="M537" s="206"/>
      <c r="N537" s="207"/>
      <c r="O537" s="207"/>
      <c r="P537" s="208">
        <f>SUM(P538:P561)</f>
        <v>0</v>
      </c>
      <c r="Q537" s="207"/>
      <c r="R537" s="208">
        <f>SUM(R538:R561)</f>
        <v>0.013411999999999999</v>
      </c>
      <c r="S537" s="207"/>
      <c r="T537" s="209">
        <f>SUM(T538:T561)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10" t="s">
        <v>139</v>
      </c>
      <c r="AT537" s="211" t="s">
        <v>75</v>
      </c>
      <c r="AU537" s="211" t="s">
        <v>84</v>
      </c>
      <c r="AY537" s="210" t="s">
        <v>131</v>
      </c>
      <c r="BK537" s="212">
        <f>SUM(BK538:BK561)</f>
        <v>0</v>
      </c>
    </row>
    <row r="538" s="2" customFormat="1" ht="37.8" customHeight="1">
      <c r="A538" s="39"/>
      <c r="B538" s="40"/>
      <c r="C538" s="215" t="s">
        <v>884</v>
      </c>
      <c r="D538" s="215" t="s">
        <v>133</v>
      </c>
      <c r="E538" s="216" t="s">
        <v>885</v>
      </c>
      <c r="F538" s="217" t="s">
        <v>886</v>
      </c>
      <c r="G538" s="218" t="s">
        <v>188</v>
      </c>
      <c r="H538" s="219">
        <v>7.7999999999999998</v>
      </c>
      <c r="I538" s="220"/>
      <c r="J538" s="221">
        <f>ROUND(I538*H538,2)</f>
        <v>0</v>
      </c>
      <c r="K538" s="217" t="s">
        <v>137</v>
      </c>
      <c r="L538" s="45"/>
      <c r="M538" s="222" t="s">
        <v>1</v>
      </c>
      <c r="N538" s="223" t="s">
        <v>42</v>
      </c>
      <c r="O538" s="92"/>
      <c r="P538" s="224">
        <f>O538*H538</f>
        <v>0</v>
      </c>
      <c r="Q538" s="224">
        <v>2.0000000000000002E-05</v>
      </c>
      <c r="R538" s="224">
        <f>Q538*H538</f>
        <v>0.000156</v>
      </c>
      <c r="S538" s="224">
        <v>0</v>
      </c>
      <c r="T538" s="22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26" t="s">
        <v>215</v>
      </c>
      <c r="AT538" s="226" t="s">
        <v>133</v>
      </c>
      <c r="AU538" s="226" t="s">
        <v>139</v>
      </c>
      <c r="AY538" s="18" t="s">
        <v>131</v>
      </c>
      <c r="BE538" s="227">
        <f>IF(N538="základní",J538,0)</f>
        <v>0</v>
      </c>
      <c r="BF538" s="227">
        <f>IF(N538="snížená",J538,0)</f>
        <v>0</v>
      </c>
      <c r="BG538" s="227">
        <f>IF(N538="zákl. přenesená",J538,0)</f>
        <v>0</v>
      </c>
      <c r="BH538" s="227">
        <f>IF(N538="sníž. přenesená",J538,0)</f>
        <v>0</v>
      </c>
      <c r="BI538" s="227">
        <f>IF(N538="nulová",J538,0)</f>
        <v>0</v>
      </c>
      <c r="BJ538" s="18" t="s">
        <v>139</v>
      </c>
      <c r="BK538" s="227">
        <f>ROUND(I538*H538,2)</f>
        <v>0</v>
      </c>
      <c r="BL538" s="18" t="s">
        <v>215</v>
      </c>
      <c r="BM538" s="226" t="s">
        <v>887</v>
      </c>
    </row>
    <row r="539" s="14" customFormat="1">
      <c r="A539" s="14"/>
      <c r="B539" s="239"/>
      <c r="C539" s="240"/>
      <c r="D539" s="230" t="s">
        <v>141</v>
      </c>
      <c r="E539" s="241" t="s">
        <v>1</v>
      </c>
      <c r="F539" s="242" t="s">
        <v>888</v>
      </c>
      <c r="G539" s="240"/>
      <c r="H539" s="243">
        <v>7.7999999999999998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9" t="s">
        <v>141</v>
      </c>
      <c r="AU539" s="249" t="s">
        <v>139</v>
      </c>
      <c r="AV539" s="14" t="s">
        <v>139</v>
      </c>
      <c r="AW539" s="14" t="s">
        <v>32</v>
      </c>
      <c r="AX539" s="14" t="s">
        <v>76</v>
      </c>
      <c r="AY539" s="249" t="s">
        <v>131</v>
      </c>
    </row>
    <row r="540" s="15" customFormat="1">
      <c r="A540" s="15"/>
      <c r="B540" s="250"/>
      <c r="C540" s="251"/>
      <c r="D540" s="230" t="s">
        <v>141</v>
      </c>
      <c r="E540" s="252" t="s">
        <v>1</v>
      </c>
      <c r="F540" s="253" t="s">
        <v>144</v>
      </c>
      <c r="G540" s="251"/>
      <c r="H540" s="254">
        <v>7.7999999999999998</v>
      </c>
      <c r="I540" s="255"/>
      <c r="J540" s="251"/>
      <c r="K540" s="251"/>
      <c r="L540" s="256"/>
      <c r="M540" s="257"/>
      <c r="N540" s="258"/>
      <c r="O540" s="258"/>
      <c r="P540" s="258"/>
      <c r="Q540" s="258"/>
      <c r="R540" s="258"/>
      <c r="S540" s="258"/>
      <c r="T540" s="259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0" t="s">
        <v>141</v>
      </c>
      <c r="AU540" s="260" t="s">
        <v>139</v>
      </c>
      <c r="AV540" s="15" t="s">
        <v>138</v>
      </c>
      <c r="AW540" s="15" t="s">
        <v>32</v>
      </c>
      <c r="AX540" s="15" t="s">
        <v>84</v>
      </c>
      <c r="AY540" s="260" t="s">
        <v>131</v>
      </c>
    </row>
    <row r="541" s="2" customFormat="1" ht="24.15" customHeight="1">
      <c r="A541" s="39"/>
      <c r="B541" s="40"/>
      <c r="C541" s="215" t="s">
        <v>889</v>
      </c>
      <c r="D541" s="215" t="s">
        <v>133</v>
      </c>
      <c r="E541" s="216" t="s">
        <v>890</v>
      </c>
      <c r="F541" s="217" t="s">
        <v>891</v>
      </c>
      <c r="G541" s="218" t="s">
        <v>188</v>
      </c>
      <c r="H541" s="219">
        <v>7.7999999999999998</v>
      </c>
      <c r="I541" s="220"/>
      <c r="J541" s="221">
        <f>ROUND(I541*H541,2)</f>
        <v>0</v>
      </c>
      <c r="K541" s="217" t="s">
        <v>137</v>
      </c>
      <c r="L541" s="45"/>
      <c r="M541" s="222" t="s">
        <v>1</v>
      </c>
      <c r="N541" s="223" t="s">
        <v>42</v>
      </c>
      <c r="O541" s="92"/>
      <c r="P541" s="224">
        <f>O541*H541</f>
        <v>0</v>
      </c>
      <c r="Q541" s="224">
        <v>0.00011</v>
      </c>
      <c r="R541" s="224">
        <f>Q541*H541</f>
        <v>0.00085800000000000004</v>
      </c>
      <c r="S541" s="224">
        <v>0</v>
      </c>
      <c r="T541" s="22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6" t="s">
        <v>215</v>
      </c>
      <c r="AT541" s="226" t="s">
        <v>133</v>
      </c>
      <c r="AU541" s="226" t="s">
        <v>139</v>
      </c>
      <c r="AY541" s="18" t="s">
        <v>131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18" t="s">
        <v>139</v>
      </c>
      <c r="BK541" s="227">
        <f>ROUND(I541*H541,2)</f>
        <v>0</v>
      </c>
      <c r="BL541" s="18" t="s">
        <v>215</v>
      </c>
      <c r="BM541" s="226" t="s">
        <v>892</v>
      </c>
    </row>
    <row r="542" s="14" customFormat="1">
      <c r="A542" s="14"/>
      <c r="B542" s="239"/>
      <c r="C542" s="240"/>
      <c r="D542" s="230" t="s">
        <v>141</v>
      </c>
      <c r="E542" s="241" t="s">
        <v>1</v>
      </c>
      <c r="F542" s="242" t="s">
        <v>888</v>
      </c>
      <c r="G542" s="240"/>
      <c r="H542" s="243">
        <v>7.7999999999999998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9" t="s">
        <v>141</v>
      </c>
      <c r="AU542" s="249" t="s">
        <v>139</v>
      </c>
      <c r="AV542" s="14" t="s">
        <v>139</v>
      </c>
      <c r="AW542" s="14" t="s">
        <v>32</v>
      </c>
      <c r="AX542" s="14" t="s">
        <v>76</v>
      </c>
      <c r="AY542" s="249" t="s">
        <v>131</v>
      </c>
    </row>
    <row r="543" s="15" customFormat="1">
      <c r="A543" s="15"/>
      <c r="B543" s="250"/>
      <c r="C543" s="251"/>
      <c r="D543" s="230" t="s">
        <v>141</v>
      </c>
      <c r="E543" s="252" t="s">
        <v>1</v>
      </c>
      <c r="F543" s="253" t="s">
        <v>144</v>
      </c>
      <c r="G543" s="251"/>
      <c r="H543" s="254">
        <v>7.7999999999999998</v>
      </c>
      <c r="I543" s="255"/>
      <c r="J543" s="251"/>
      <c r="K543" s="251"/>
      <c r="L543" s="256"/>
      <c r="M543" s="257"/>
      <c r="N543" s="258"/>
      <c r="O543" s="258"/>
      <c r="P543" s="258"/>
      <c r="Q543" s="258"/>
      <c r="R543" s="258"/>
      <c r="S543" s="258"/>
      <c r="T543" s="259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0" t="s">
        <v>141</v>
      </c>
      <c r="AU543" s="260" t="s">
        <v>139</v>
      </c>
      <c r="AV543" s="15" t="s">
        <v>138</v>
      </c>
      <c r="AW543" s="15" t="s">
        <v>32</v>
      </c>
      <c r="AX543" s="15" t="s">
        <v>84</v>
      </c>
      <c r="AY543" s="260" t="s">
        <v>131</v>
      </c>
    </row>
    <row r="544" s="2" customFormat="1" ht="24.15" customHeight="1">
      <c r="A544" s="39"/>
      <c r="B544" s="40"/>
      <c r="C544" s="215" t="s">
        <v>893</v>
      </c>
      <c r="D544" s="215" t="s">
        <v>133</v>
      </c>
      <c r="E544" s="216" t="s">
        <v>894</v>
      </c>
      <c r="F544" s="217" t="s">
        <v>895</v>
      </c>
      <c r="G544" s="218" t="s">
        <v>188</v>
      </c>
      <c r="H544" s="219">
        <v>7.7999999999999998</v>
      </c>
      <c r="I544" s="220"/>
      <c r="J544" s="221">
        <f>ROUND(I544*H544,2)</f>
        <v>0</v>
      </c>
      <c r="K544" s="217" t="s">
        <v>137</v>
      </c>
      <c r="L544" s="45"/>
      <c r="M544" s="222" t="s">
        <v>1</v>
      </c>
      <c r="N544" s="223" t="s">
        <v>42</v>
      </c>
      <c r="O544" s="92"/>
      <c r="P544" s="224">
        <f>O544*H544</f>
        <v>0</v>
      </c>
      <c r="Q544" s="224">
        <v>0.00012999999999999999</v>
      </c>
      <c r="R544" s="224">
        <f>Q544*H544</f>
        <v>0.0010139999999999999</v>
      </c>
      <c r="S544" s="224">
        <v>0</v>
      </c>
      <c r="T544" s="22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6" t="s">
        <v>215</v>
      </c>
      <c r="AT544" s="226" t="s">
        <v>133</v>
      </c>
      <c r="AU544" s="226" t="s">
        <v>139</v>
      </c>
      <c r="AY544" s="18" t="s">
        <v>131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18" t="s">
        <v>139</v>
      </c>
      <c r="BK544" s="227">
        <f>ROUND(I544*H544,2)</f>
        <v>0</v>
      </c>
      <c r="BL544" s="18" t="s">
        <v>215</v>
      </c>
      <c r="BM544" s="226" t="s">
        <v>896</v>
      </c>
    </row>
    <row r="545" s="2" customFormat="1" ht="24.15" customHeight="1">
      <c r="A545" s="39"/>
      <c r="B545" s="40"/>
      <c r="C545" s="215" t="s">
        <v>897</v>
      </c>
      <c r="D545" s="215" t="s">
        <v>133</v>
      </c>
      <c r="E545" s="216" t="s">
        <v>898</v>
      </c>
      <c r="F545" s="217" t="s">
        <v>899</v>
      </c>
      <c r="G545" s="218" t="s">
        <v>188</v>
      </c>
      <c r="H545" s="219">
        <v>7.7999999999999998</v>
      </c>
      <c r="I545" s="220"/>
      <c r="J545" s="221">
        <f>ROUND(I545*H545,2)</f>
        <v>0</v>
      </c>
      <c r="K545" s="217" t="s">
        <v>137</v>
      </c>
      <c r="L545" s="45"/>
      <c r="M545" s="222" t="s">
        <v>1</v>
      </c>
      <c r="N545" s="223" t="s">
        <v>42</v>
      </c>
      <c r="O545" s="92"/>
      <c r="P545" s="224">
        <f>O545*H545</f>
        <v>0</v>
      </c>
      <c r="Q545" s="224">
        <v>0.00029</v>
      </c>
      <c r="R545" s="224">
        <f>Q545*H545</f>
        <v>0.0022620000000000001</v>
      </c>
      <c r="S545" s="224">
        <v>0</v>
      </c>
      <c r="T545" s="225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6" t="s">
        <v>215</v>
      </c>
      <c r="AT545" s="226" t="s">
        <v>133</v>
      </c>
      <c r="AU545" s="226" t="s">
        <v>139</v>
      </c>
      <c r="AY545" s="18" t="s">
        <v>131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18" t="s">
        <v>139</v>
      </c>
      <c r="BK545" s="227">
        <f>ROUND(I545*H545,2)</f>
        <v>0</v>
      </c>
      <c r="BL545" s="18" t="s">
        <v>215</v>
      </c>
      <c r="BM545" s="226" t="s">
        <v>900</v>
      </c>
    </row>
    <row r="546" s="2" customFormat="1" ht="37.8" customHeight="1">
      <c r="A546" s="39"/>
      <c r="B546" s="40"/>
      <c r="C546" s="215" t="s">
        <v>901</v>
      </c>
      <c r="D546" s="215" t="s">
        <v>133</v>
      </c>
      <c r="E546" s="216" t="s">
        <v>902</v>
      </c>
      <c r="F546" s="217" t="s">
        <v>903</v>
      </c>
      <c r="G546" s="218" t="s">
        <v>188</v>
      </c>
      <c r="H546" s="219">
        <v>1.5</v>
      </c>
      <c r="I546" s="220"/>
      <c r="J546" s="221">
        <f>ROUND(I546*H546,2)</f>
        <v>0</v>
      </c>
      <c r="K546" s="217" t="s">
        <v>137</v>
      </c>
      <c r="L546" s="45"/>
      <c r="M546" s="222" t="s">
        <v>1</v>
      </c>
      <c r="N546" s="223" t="s">
        <v>42</v>
      </c>
      <c r="O546" s="92"/>
      <c r="P546" s="224">
        <f>O546*H546</f>
        <v>0</v>
      </c>
      <c r="Q546" s="224">
        <v>6.9999999999999994E-05</v>
      </c>
      <c r="R546" s="224">
        <f>Q546*H546</f>
        <v>0.00010499999999999999</v>
      </c>
      <c r="S546" s="224">
        <v>0</v>
      </c>
      <c r="T546" s="225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6" t="s">
        <v>215</v>
      </c>
      <c r="AT546" s="226" t="s">
        <v>133</v>
      </c>
      <c r="AU546" s="226" t="s">
        <v>139</v>
      </c>
      <c r="AY546" s="18" t="s">
        <v>131</v>
      </c>
      <c r="BE546" s="227">
        <f>IF(N546="základní",J546,0)</f>
        <v>0</v>
      </c>
      <c r="BF546" s="227">
        <f>IF(N546="snížená",J546,0)</f>
        <v>0</v>
      </c>
      <c r="BG546" s="227">
        <f>IF(N546="zákl. přenesená",J546,0)</f>
        <v>0</v>
      </c>
      <c r="BH546" s="227">
        <f>IF(N546="sníž. přenesená",J546,0)</f>
        <v>0</v>
      </c>
      <c r="BI546" s="227">
        <f>IF(N546="nulová",J546,0)</f>
        <v>0</v>
      </c>
      <c r="BJ546" s="18" t="s">
        <v>139</v>
      </c>
      <c r="BK546" s="227">
        <f>ROUND(I546*H546,2)</f>
        <v>0</v>
      </c>
      <c r="BL546" s="18" t="s">
        <v>215</v>
      </c>
      <c r="BM546" s="226" t="s">
        <v>904</v>
      </c>
    </row>
    <row r="547" s="14" customFormat="1">
      <c r="A547" s="14"/>
      <c r="B547" s="239"/>
      <c r="C547" s="240"/>
      <c r="D547" s="230" t="s">
        <v>141</v>
      </c>
      <c r="E547" s="241" t="s">
        <v>1</v>
      </c>
      <c r="F547" s="242" t="s">
        <v>905</v>
      </c>
      <c r="G547" s="240"/>
      <c r="H547" s="243">
        <v>1.5</v>
      </c>
      <c r="I547" s="244"/>
      <c r="J547" s="240"/>
      <c r="K547" s="240"/>
      <c r="L547" s="245"/>
      <c r="M547" s="246"/>
      <c r="N547" s="247"/>
      <c r="O547" s="247"/>
      <c r="P547" s="247"/>
      <c r="Q547" s="247"/>
      <c r="R547" s="247"/>
      <c r="S547" s="247"/>
      <c r="T547" s="248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9" t="s">
        <v>141</v>
      </c>
      <c r="AU547" s="249" t="s">
        <v>139</v>
      </c>
      <c r="AV547" s="14" t="s">
        <v>139</v>
      </c>
      <c r="AW547" s="14" t="s">
        <v>32</v>
      </c>
      <c r="AX547" s="14" t="s">
        <v>76</v>
      </c>
      <c r="AY547" s="249" t="s">
        <v>131</v>
      </c>
    </row>
    <row r="548" s="15" customFormat="1">
      <c r="A548" s="15"/>
      <c r="B548" s="250"/>
      <c r="C548" s="251"/>
      <c r="D548" s="230" t="s">
        <v>141</v>
      </c>
      <c r="E548" s="252" t="s">
        <v>1</v>
      </c>
      <c r="F548" s="253" t="s">
        <v>144</v>
      </c>
      <c r="G548" s="251"/>
      <c r="H548" s="254">
        <v>1.5</v>
      </c>
      <c r="I548" s="255"/>
      <c r="J548" s="251"/>
      <c r="K548" s="251"/>
      <c r="L548" s="256"/>
      <c r="M548" s="257"/>
      <c r="N548" s="258"/>
      <c r="O548" s="258"/>
      <c r="P548" s="258"/>
      <c r="Q548" s="258"/>
      <c r="R548" s="258"/>
      <c r="S548" s="258"/>
      <c r="T548" s="259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0" t="s">
        <v>141</v>
      </c>
      <c r="AU548" s="260" t="s">
        <v>139</v>
      </c>
      <c r="AV548" s="15" t="s">
        <v>138</v>
      </c>
      <c r="AW548" s="15" t="s">
        <v>32</v>
      </c>
      <c r="AX548" s="15" t="s">
        <v>84</v>
      </c>
      <c r="AY548" s="260" t="s">
        <v>131</v>
      </c>
    </row>
    <row r="549" s="2" customFormat="1" ht="24.15" customHeight="1">
      <c r="A549" s="39"/>
      <c r="B549" s="40"/>
      <c r="C549" s="215" t="s">
        <v>906</v>
      </c>
      <c r="D549" s="215" t="s">
        <v>133</v>
      </c>
      <c r="E549" s="216" t="s">
        <v>907</v>
      </c>
      <c r="F549" s="217" t="s">
        <v>908</v>
      </c>
      <c r="G549" s="218" t="s">
        <v>188</v>
      </c>
      <c r="H549" s="219">
        <v>1.5</v>
      </c>
      <c r="I549" s="220"/>
      <c r="J549" s="221">
        <f>ROUND(I549*H549,2)</f>
        <v>0</v>
      </c>
      <c r="K549" s="217" t="s">
        <v>137</v>
      </c>
      <c r="L549" s="45"/>
      <c r="M549" s="222" t="s">
        <v>1</v>
      </c>
      <c r="N549" s="223" t="s">
        <v>42</v>
      </c>
      <c r="O549" s="92"/>
      <c r="P549" s="224">
        <f>O549*H549</f>
        <v>0</v>
      </c>
      <c r="Q549" s="224">
        <v>0.00011</v>
      </c>
      <c r="R549" s="224">
        <f>Q549*H549</f>
        <v>0.000165</v>
      </c>
      <c r="S549" s="224">
        <v>0</v>
      </c>
      <c r="T549" s="225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6" t="s">
        <v>215</v>
      </c>
      <c r="AT549" s="226" t="s">
        <v>133</v>
      </c>
      <c r="AU549" s="226" t="s">
        <v>139</v>
      </c>
      <c r="AY549" s="18" t="s">
        <v>131</v>
      </c>
      <c r="BE549" s="227">
        <f>IF(N549="základní",J549,0)</f>
        <v>0</v>
      </c>
      <c r="BF549" s="227">
        <f>IF(N549="snížená",J549,0)</f>
        <v>0</v>
      </c>
      <c r="BG549" s="227">
        <f>IF(N549="zákl. přenesená",J549,0)</f>
        <v>0</v>
      </c>
      <c r="BH549" s="227">
        <f>IF(N549="sníž. přenesená",J549,0)</f>
        <v>0</v>
      </c>
      <c r="BI549" s="227">
        <f>IF(N549="nulová",J549,0)</f>
        <v>0</v>
      </c>
      <c r="BJ549" s="18" t="s">
        <v>139</v>
      </c>
      <c r="BK549" s="227">
        <f>ROUND(I549*H549,2)</f>
        <v>0</v>
      </c>
      <c r="BL549" s="18" t="s">
        <v>215</v>
      </c>
      <c r="BM549" s="226" t="s">
        <v>909</v>
      </c>
    </row>
    <row r="550" s="14" customFormat="1">
      <c r="A550" s="14"/>
      <c r="B550" s="239"/>
      <c r="C550" s="240"/>
      <c r="D550" s="230" t="s">
        <v>141</v>
      </c>
      <c r="E550" s="241" t="s">
        <v>1</v>
      </c>
      <c r="F550" s="242" t="s">
        <v>905</v>
      </c>
      <c r="G550" s="240"/>
      <c r="H550" s="243">
        <v>1.5</v>
      </c>
      <c r="I550" s="244"/>
      <c r="J550" s="240"/>
      <c r="K550" s="240"/>
      <c r="L550" s="245"/>
      <c r="M550" s="246"/>
      <c r="N550" s="247"/>
      <c r="O550" s="247"/>
      <c r="P550" s="247"/>
      <c r="Q550" s="247"/>
      <c r="R550" s="247"/>
      <c r="S550" s="247"/>
      <c r="T550" s="248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9" t="s">
        <v>141</v>
      </c>
      <c r="AU550" s="249" t="s">
        <v>139</v>
      </c>
      <c r="AV550" s="14" t="s">
        <v>139</v>
      </c>
      <c r="AW550" s="14" t="s">
        <v>32</v>
      </c>
      <c r="AX550" s="14" t="s">
        <v>76</v>
      </c>
      <c r="AY550" s="249" t="s">
        <v>131</v>
      </c>
    </row>
    <row r="551" s="15" customFormat="1">
      <c r="A551" s="15"/>
      <c r="B551" s="250"/>
      <c r="C551" s="251"/>
      <c r="D551" s="230" t="s">
        <v>141</v>
      </c>
      <c r="E551" s="252" t="s">
        <v>1</v>
      </c>
      <c r="F551" s="253" t="s">
        <v>144</v>
      </c>
      <c r="G551" s="251"/>
      <c r="H551" s="254">
        <v>1.5</v>
      </c>
      <c r="I551" s="255"/>
      <c r="J551" s="251"/>
      <c r="K551" s="251"/>
      <c r="L551" s="256"/>
      <c r="M551" s="257"/>
      <c r="N551" s="258"/>
      <c r="O551" s="258"/>
      <c r="P551" s="258"/>
      <c r="Q551" s="258"/>
      <c r="R551" s="258"/>
      <c r="S551" s="258"/>
      <c r="T551" s="259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0" t="s">
        <v>141</v>
      </c>
      <c r="AU551" s="260" t="s">
        <v>139</v>
      </c>
      <c r="AV551" s="15" t="s">
        <v>138</v>
      </c>
      <c r="AW551" s="15" t="s">
        <v>32</v>
      </c>
      <c r="AX551" s="15" t="s">
        <v>84</v>
      </c>
      <c r="AY551" s="260" t="s">
        <v>131</v>
      </c>
    </row>
    <row r="552" s="2" customFormat="1" ht="24.15" customHeight="1">
      <c r="A552" s="39"/>
      <c r="B552" s="40"/>
      <c r="C552" s="215" t="s">
        <v>910</v>
      </c>
      <c r="D552" s="215" t="s">
        <v>133</v>
      </c>
      <c r="E552" s="216" t="s">
        <v>911</v>
      </c>
      <c r="F552" s="217" t="s">
        <v>912</v>
      </c>
      <c r="G552" s="218" t="s">
        <v>188</v>
      </c>
      <c r="H552" s="219">
        <v>1.5</v>
      </c>
      <c r="I552" s="220"/>
      <c r="J552" s="221">
        <f>ROUND(I552*H552,2)</f>
        <v>0</v>
      </c>
      <c r="K552" s="217" t="s">
        <v>137</v>
      </c>
      <c r="L552" s="45"/>
      <c r="M552" s="222" t="s">
        <v>1</v>
      </c>
      <c r="N552" s="223" t="s">
        <v>42</v>
      </c>
      <c r="O552" s="92"/>
      <c r="P552" s="224">
        <f>O552*H552</f>
        <v>0</v>
      </c>
      <c r="Q552" s="224">
        <v>0.00013999999999999999</v>
      </c>
      <c r="R552" s="224">
        <f>Q552*H552</f>
        <v>0.00020999999999999998</v>
      </c>
      <c r="S552" s="224">
        <v>0</v>
      </c>
      <c r="T552" s="225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6" t="s">
        <v>215</v>
      </c>
      <c r="AT552" s="226" t="s">
        <v>133</v>
      </c>
      <c r="AU552" s="226" t="s">
        <v>139</v>
      </c>
      <c r="AY552" s="18" t="s">
        <v>131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18" t="s">
        <v>139</v>
      </c>
      <c r="BK552" s="227">
        <f>ROUND(I552*H552,2)</f>
        <v>0</v>
      </c>
      <c r="BL552" s="18" t="s">
        <v>215</v>
      </c>
      <c r="BM552" s="226" t="s">
        <v>913</v>
      </c>
    </row>
    <row r="553" s="2" customFormat="1" ht="24.15" customHeight="1">
      <c r="A553" s="39"/>
      <c r="B553" s="40"/>
      <c r="C553" s="215" t="s">
        <v>914</v>
      </c>
      <c r="D553" s="215" t="s">
        <v>133</v>
      </c>
      <c r="E553" s="216" t="s">
        <v>915</v>
      </c>
      <c r="F553" s="217" t="s">
        <v>916</v>
      </c>
      <c r="G553" s="218" t="s">
        <v>188</v>
      </c>
      <c r="H553" s="219">
        <v>1.5</v>
      </c>
      <c r="I553" s="220"/>
      <c r="J553" s="221">
        <f>ROUND(I553*H553,2)</f>
        <v>0</v>
      </c>
      <c r="K553" s="217" t="s">
        <v>137</v>
      </c>
      <c r="L553" s="45"/>
      <c r="M553" s="222" t="s">
        <v>1</v>
      </c>
      <c r="N553" s="223" t="s">
        <v>42</v>
      </c>
      <c r="O553" s="92"/>
      <c r="P553" s="224">
        <f>O553*H553</f>
        <v>0</v>
      </c>
      <c r="Q553" s="224">
        <v>0.00013999999999999999</v>
      </c>
      <c r="R553" s="224">
        <f>Q553*H553</f>
        <v>0.00020999999999999998</v>
      </c>
      <c r="S553" s="224">
        <v>0</v>
      </c>
      <c r="T553" s="225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6" t="s">
        <v>215</v>
      </c>
      <c r="AT553" s="226" t="s">
        <v>133</v>
      </c>
      <c r="AU553" s="226" t="s">
        <v>139</v>
      </c>
      <c r="AY553" s="18" t="s">
        <v>131</v>
      </c>
      <c r="BE553" s="227">
        <f>IF(N553="základní",J553,0)</f>
        <v>0</v>
      </c>
      <c r="BF553" s="227">
        <f>IF(N553="snížená",J553,0)</f>
        <v>0</v>
      </c>
      <c r="BG553" s="227">
        <f>IF(N553="zákl. přenesená",J553,0)</f>
        <v>0</v>
      </c>
      <c r="BH553" s="227">
        <f>IF(N553="sníž. přenesená",J553,0)</f>
        <v>0</v>
      </c>
      <c r="BI553" s="227">
        <f>IF(N553="nulová",J553,0)</f>
        <v>0</v>
      </c>
      <c r="BJ553" s="18" t="s">
        <v>139</v>
      </c>
      <c r="BK553" s="227">
        <f>ROUND(I553*H553,2)</f>
        <v>0</v>
      </c>
      <c r="BL553" s="18" t="s">
        <v>215</v>
      </c>
      <c r="BM553" s="226" t="s">
        <v>917</v>
      </c>
    </row>
    <row r="554" s="2" customFormat="1" ht="24.15" customHeight="1">
      <c r="A554" s="39"/>
      <c r="B554" s="40"/>
      <c r="C554" s="215" t="s">
        <v>918</v>
      </c>
      <c r="D554" s="215" t="s">
        <v>133</v>
      </c>
      <c r="E554" s="216" t="s">
        <v>919</v>
      </c>
      <c r="F554" s="217" t="s">
        <v>920</v>
      </c>
      <c r="G554" s="218" t="s">
        <v>188</v>
      </c>
      <c r="H554" s="219">
        <v>1.5</v>
      </c>
      <c r="I554" s="220"/>
      <c r="J554" s="221">
        <f>ROUND(I554*H554,2)</f>
        <v>0</v>
      </c>
      <c r="K554" s="217" t="s">
        <v>137</v>
      </c>
      <c r="L554" s="45"/>
      <c r="M554" s="222" t="s">
        <v>1</v>
      </c>
      <c r="N554" s="223" t="s">
        <v>42</v>
      </c>
      <c r="O554" s="92"/>
      <c r="P554" s="224">
        <f>O554*H554</f>
        <v>0</v>
      </c>
      <c r="Q554" s="224">
        <v>0.00013999999999999999</v>
      </c>
      <c r="R554" s="224">
        <f>Q554*H554</f>
        <v>0.00020999999999999998</v>
      </c>
      <c r="S554" s="224">
        <v>0</v>
      </c>
      <c r="T554" s="22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6" t="s">
        <v>215</v>
      </c>
      <c r="AT554" s="226" t="s">
        <v>133</v>
      </c>
      <c r="AU554" s="226" t="s">
        <v>139</v>
      </c>
      <c r="AY554" s="18" t="s">
        <v>131</v>
      </c>
      <c r="BE554" s="227">
        <f>IF(N554="základní",J554,0)</f>
        <v>0</v>
      </c>
      <c r="BF554" s="227">
        <f>IF(N554="snížená",J554,0)</f>
        <v>0</v>
      </c>
      <c r="BG554" s="227">
        <f>IF(N554="zákl. přenesená",J554,0)</f>
        <v>0</v>
      </c>
      <c r="BH554" s="227">
        <f>IF(N554="sníž. přenesená",J554,0)</f>
        <v>0</v>
      </c>
      <c r="BI554" s="227">
        <f>IF(N554="nulová",J554,0)</f>
        <v>0</v>
      </c>
      <c r="BJ554" s="18" t="s">
        <v>139</v>
      </c>
      <c r="BK554" s="227">
        <f>ROUND(I554*H554,2)</f>
        <v>0</v>
      </c>
      <c r="BL554" s="18" t="s">
        <v>215</v>
      </c>
      <c r="BM554" s="226" t="s">
        <v>921</v>
      </c>
    </row>
    <row r="555" s="2" customFormat="1" ht="37.8" customHeight="1">
      <c r="A555" s="39"/>
      <c r="B555" s="40"/>
      <c r="C555" s="215" t="s">
        <v>922</v>
      </c>
      <c r="D555" s="215" t="s">
        <v>133</v>
      </c>
      <c r="E555" s="216" t="s">
        <v>923</v>
      </c>
      <c r="F555" s="217" t="s">
        <v>924</v>
      </c>
      <c r="G555" s="218" t="s">
        <v>188</v>
      </c>
      <c r="H555" s="219">
        <v>16.443999999999999</v>
      </c>
      <c r="I555" s="220"/>
      <c r="J555" s="221">
        <f>ROUND(I555*H555,2)</f>
        <v>0</v>
      </c>
      <c r="K555" s="217" t="s">
        <v>137</v>
      </c>
      <c r="L555" s="45"/>
      <c r="M555" s="222" t="s">
        <v>1</v>
      </c>
      <c r="N555" s="223" t="s">
        <v>42</v>
      </c>
      <c r="O555" s="92"/>
      <c r="P555" s="224">
        <f>O555*H555</f>
        <v>0</v>
      </c>
      <c r="Q555" s="224">
        <v>8.0000000000000007E-05</v>
      </c>
      <c r="R555" s="224">
        <f>Q555*H555</f>
        <v>0.0013155199999999999</v>
      </c>
      <c r="S555" s="224">
        <v>0</v>
      </c>
      <c r="T555" s="225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6" t="s">
        <v>215</v>
      </c>
      <c r="AT555" s="226" t="s">
        <v>133</v>
      </c>
      <c r="AU555" s="226" t="s">
        <v>139</v>
      </c>
      <c r="AY555" s="18" t="s">
        <v>131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18" t="s">
        <v>139</v>
      </c>
      <c r="BK555" s="227">
        <f>ROUND(I555*H555,2)</f>
        <v>0</v>
      </c>
      <c r="BL555" s="18" t="s">
        <v>215</v>
      </c>
      <c r="BM555" s="226" t="s">
        <v>925</v>
      </c>
    </row>
    <row r="556" s="14" customFormat="1">
      <c r="A556" s="14"/>
      <c r="B556" s="239"/>
      <c r="C556" s="240"/>
      <c r="D556" s="230" t="s">
        <v>141</v>
      </c>
      <c r="E556" s="241" t="s">
        <v>1</v>
      </c>
      <c r="F556" s="242" t="s">
        <v>926</v>
      </c>
      <c r="G556" s="240"/>
      <c r="H556" s="243">
        <v>9.3599999999999994</v>
      </c>
      <c r="I556" s="244"/>
      <c r="J556" s="240"/>
      <c r="K556" s="240"/>
      <c r="L556" s="245"/>
      <c r="M556" s="246"/>
      <c r="N556" s="247"/>
      <c r="O556" s="247"/>
      <c r="P556" s="247"/>
      <c r="Q556" s="247"/>
      <c r="R556" s="247"/>
      <c r="S556" s="247"/>
      <c r="T556" s="248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9" t="s">
        <v>141</v>
      </c>
      <c r="AU556" s="249" t="s">
        <v>139</v>
      </c>
      <c r="AV556" s="14" t="s">
        <v>139</v>
      </c>
      <c r="AW556" s="14" t="s">
        <v>32</v>
      </c>
      <c r="AX556" s="14" t="s">
        <v>76</v>
      </c>
      <c r="AY556" s="249" t="s">
        <v>131</v>
      </c>
    </row>
    <row r="557" s="14" customFormat="1">
      <c r="A557" s="14"/>
      <c r="B557" s="239"/>
      <c r="C557" s="240"/>
      <c r="D557" s="230" t="s">
        <v>141</v>
      </c>
      <c r="E557" s="241" t="s">
        <v>1</v>
      </c>
      <c r="F557" s="242" t="s">
        <v>927</v>
      </c>
      <c r="G557" s="240"/>
      <c r="H557" s="243">
        <v>7.0839999999999996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9" t="s">
        <v>141</v>
      </c>
      <c r="AU557" s="249" t="s">
        <v>139</v>
      </c>
      <c r="AV557" s="14" t="s">
        <v>139</v>
      </c>
      <c r="AW557" s="14" t="s">
        <v>32</v>
      </c>
      <c r="AX557" s="14" t="s">
        <v>76</v>
      </c>
      <c r="AY557" s="249" t="s">
        <v>131</v>
      </c>
    </row>
    <row r="558" s="15" customFormat="1">
      <c r="A558" s="15"/>
      <c r="B558" s="250"/>
      <c r="C558" s="251"/>
      <c r="D558" s="230" t="s">
        <v>141</v>
      </c>
      <c r="E558" s="252" t="s">
        <v>1</v>
      </c>
      <c r="F558" s="253" t="s">
        <v>144</v>
      </c>
      <c r="G558" s="251"/>
      <c r="H558" s="254">
        <v>16.443999999999999</v>
      </c>
      <c r="I558" s="255"/>
      <c r="J558" s="251"/>
      <c r="K558" s="251"/>
      <c r="L558" s="256"/>
      <c r="M558" s="257"/>
      <c r="N558" s="258"/>
      <c r="O558" s="258"/>
      <c r="P558" s="258"/>
      <c r="Q558" s="258"/>
      <c r="R558" s="258"/>
      <c r="S558" s="258"/>
      <c r="T558" s="259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0" t="s">
        <v>141</v>
      </c>
      <c r="AU558" s="260" t="s">
        <v>139</v>
      </c>
      <c r="AV558" s="15" t="s">
        <v>138</v>
      </c>
      <c r="AW558" s="15" t="s">
        <v>32</v>
      </c>
      <c r="AX558" s="15" t="s">
        <v>84</v>
      </c>
      <c r="AY558" s="260" t="s">
        <v>131</v>
      </c>
    </row>
    <row r="559" s="2" customFormat="1" ht="24.15" customHeight="1">
      <c r="A559" s="39"/>
      <c r="B559" s="40"/>
      <c r="C559" s="215" t="s">
        <v>928</v>
      </c>
      <c r="D559" s="215" t="s">
        <v>133</v>
      </c>
      <c r="E559" s="216" t="s">
        <v>929</v>
      </c>
      <c r="F559" s="217" t="s">
        <v>930</v>
      </c>
      <c r="G559" s="218" t="s">
        <v>188</v>
      </c>
      <c r="H559" s="219">
        <v>16.443999999999999</v>
      </c>
      <c r="I559" s="220"/>
      <c r="J559" s="221">
        <f>ROUND(I559*H559,2)</f>
        <v>0</v>
      </c>
      <c r="K559" s="217" t="s">
        <v>137</v>
      </c>
      <c r="L559" s="45"/>
      <c r="M559" s="222" t="s">
        <v>1</v>
      </c>
      <c r="N559" s="223" t="s">
        <v>42</v>
      </c>
      <c r="O559" s="92"/>
      <c r="P559" s="224">
        <f>O559*H559</f>
        <v>0</v>
      </c>
      <c r="Q559" s="224">
        <v>0.00013999999999999999</v>
      </c>
      <c r="R559" s="224">
        <f>Q559*H559</f>
        <v>0.0023021599999999997</v>
      </c>
      <c r="S559" s="224">
        <v>0</v>
      </c>
      <c r="T559" s="225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6" t="s">
        <v>215</v>
      </c>
      <c r="AT559" s="226" t="s">
        <v>133</v>
      </c>
      <c r="AU559" s="226" t="s">
        <v>139</v>
      </c>
      <c r="AY559" s="18" t="s">
        <v>131</v>
      </c>
      <c r="BE559" s="227">
        <f>IF(N559="základní",J559,0)</f>
        <v>0</v>
      </c>
      <c r="BF559" s="227">
        <f>IF(N559="snížená",J559,0)</f>
        <v>0</v>
      </c>
      <c r="BG559" s="227">
        <f>IF(N559="zákl. přenesená",J559,0)</f>
        <v>0</v>
      </c>
      <c r="BH559" s="227">
        <f>IF(N559="sníž. přenesená",J559,0)</f>
        <v>0</v>
      </c>
      <c r="BI559" s="227">
        <f>IF(N559="nulová",J559,0)</f>
        <v>0</v>
      </c>
      <c r="BJ559" s="18" t="s">
        <v>139</v>
      </c>
      <c r="BK559" s="227">
        <f>ROUND(I559*H559,2)</f>
        <v>0</v>
      </c>
      <c r="BL559" s="18" t="s">
        <v>215</v>
      </c>
      <c r="BM559" s="226" t="s">
        <v>931</v>
      </c>
    </row>
    <row r="560" s="2" customFormat="1" ht="24.15" customHeight="1">
      <c r="A560" s="39"/>
      <c r="B560" s="40"/>
      <c r="C560" s="215" t="s">
        <v>932</v>
      </c>
      <c r="D560" s="215" t="s">
        <v>133</v>
      </c>
      <c r="E560" s="216" t="s">
        <v>933</v>
      </c>
      <c r="F560" s="217" t="s">
        <v>934</v>
      </c>
      <c r="G560" s="218" t="s">
        <v>188</v>
      </c>
      <c r="H560" s="219">
        <v>16.443999999999999</v>
      </c>
      <c r="I560" s="220"/>
      <c r="J560" s="221">
        <f>ROUND(I560*H560,2)</f>
        <v>0</v>
      </c>
      <c r="K560" s="217" t="s">
        <v>137</v>
      </c>
      <c r="L560" s="45"/>
      <c r="M560" s="222" t="s">
        <v>1</v>
      </c>
      <c r="N560" s="223" t="s">
        <v>42</v>
      </c>
      <c r="O560" s="92"/>
      <c r="P560" s="224">
        <f>O560*H560</f>
        <v>0</v>
      </c>
      <c r="Q560" s="224">
        <v>0.00013999999999999999</v>
      </c>
      <c r="R560" s="224">
        <f>Q560*H560</f>
        <v>0.0023021599999999997</v>
      </c>
      <c r="S560" s="224">
        <v>0</v>
      </c>
      <c r="T560" s="22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6" t="s">
        <v>215</v>
      </c>
      <c r="AT560" s="226" t="s">
        <v>133</v>
      </c>
      <c r="AU560" s="226" t="s">
        <v>139</v>
      </c>
      <c r="AY560" s="18" t="s">
        <v>131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18" t="s">
        <v>139</v>
      </c>
      <c r="BK560" s="227">
        <f>ROUND(I560*H560,2)</f>
        <v>0</v>
      </c>
      <c r="BL560" s="18" t="s">
        <v>215</v>
      </c>
      <c r="BM560" s="226" t="s">
        <v>935</v>
      </c>
    </row>
    <row r="561" s="2" customFormat="1" ht="24.15" customHeight="1">
      <c r="A561" s="39"/>
      <c r="B561" s="40"/>
      <c r="C561" s="215" t="s">
        <v>936</v>
      </c>
      <c r="D561" s="215" t="s">
        <v>133</v>
      </c>
      <c r="E561" s="216" t="s">
        <v>937</v>
      </c>
      <c r="F561" s="217" t="s">
        <v>938</v>
      </c>
      <c r="G561" s="218" t="s">
        <v>188</v>
      </c>
      <c r="H561" s="219">
        <v>16.443999999999999</v>
      </c>
      <c r="I561" s="220"/>
      <c r="J561" s="221">
        <f>ROUND(I561*H561,2)</f>
        <v>0</v>
      </c>
      <c r="K561" s="217" t="s">
        <v>137</v>
      </c>
      <c r="L561" s="45"/>
      <c r="M561" s="222" t="s">
        <v>1</v>
      </c>
      <c r="N561" s="223" t="s">
        <v>42</v>
      </c>
      <c r="O561" s="92"/>
      <c r="P561" s="224">
        <f>O561*H561</f>
        <v>0</v>
      </c>
      <c r="Q561" s="224">
        <v>0.00013999999999999999</v>
      </c>
      <c r="R561" s="224">
        <f>Q561*H561</f>
        <v>0.0023021599999999997</v>
      </c>
      <c r="S561" s="224">
        <v>0</v>
      </c>
      <c r="T561" s="225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6" t="s">
        <v>215</v>
      </c>
      <c r="AT561" s="226" t="s">
        <v>133</v>
      </c>
      <c r="AU561" s="226" t="s">
        <v>139</v>
      </c>
      <c r="AY561" s="18" t="s">
        <v>131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18" t="s">
        <v>139</v>
      </c>
      <c r="BK561" s="227">
        <f>ROUND(I561*H561,2)</f>
        <v>0</v>
      </c>
      <c r="BL561" s="18" t="s">
        <v>215</v>
      </c>
      <c r="BM561" s="226" t="s">
        <v>939</v>
      </c>
    </row>
    <row r="562" s="12" customFormat="1" ht="22.8" customHeight="1">
      <c r="A562" s="12"/>
      <c r="B562" s="199"/>
      <c r="C562" s="200"/>
      <c r="D562" s="201" t="s">
        <v>75</v>
      </c>
      <c r="E562" s="213" t="s">
        <v>940</v>
      </c>
      <c r="F562" s="213" t="s">
        <v>941</v>
      </c>
      <c r="G562" s="200"/>
      <c r="H562" s="200"/>
      <c r="I562" s="203"/>
      <c r="J562" s="214">
        <f>BK562</f>
        <v>0</v>
      </c>
      <c r="K562" s="200"/>
      <c r="L562" s="205"/>
      <c r="M562" s="206"/>
      <c r="N562" s="207"/>
      <c r="O562" s="207"/>
      <c r="P562" s="208">
        <f>SUM(P563:P567)</f>
        <v>0</v>
      </c>
      <c r="Q562" s="207"/>
      <c r="R562" s="208">
        <f>SUM(R563:R567)</f>
        <v>0.0088347000000000009</v>
      </c>
      <c r="S562" s="207"/>
      <c r="T562" s="209">
        <f>SUM(T563:T567)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10" t="s">
        <v>139</v>
      </c>
      <c r="AT562" s="211" t="s">
        <v>75</v>
      </c>
      <c r="AU562" s="211" t="s">
        <v>84</v>
      </c>
      <c r="AY562" s="210" t="s">
        <v>131</v>
      </c>
      <c r="BK562" s="212">
        <f>SUM(BK563:BK567)</f>
        <v>0</v>
      </c>
    </row>
    <row r="563" s="2" customFormat="1" ht="33" customHeight="1">
      <c r="A563" s="39"/>
      <c r="B563" s="40"/>
      <c r="C563" s="215" t="s">
        <v>942</v>
      </c>
      <c r="D563" s="215" t="s">
        <v>133</v>
      </c>
      <c r="E563" s="216" t="s">
        <v>943</v>
      </c>
      <c r="F563" s="217" t="s">
        <v>944</v>
      </c>
      <c r="G563" s="218" t="s">
        <v>188</v>
      </c>
      <c r="H563" s="219">
        <v>18.030000000000001</v>
      </c>
      <c r="I563" s="220"/>
      <c r="J563" s="221">
        <f>ROUND(I563*H563,2)</f>
        <v>0</v>
      </c>
      <c r="K563" s="217" t="s">
        <v>137</v>
      </c>
      <c r="L563" s="45"/>
      <c r="M563" s="222" t="s">
        <v>1</v>
      </c>
      <c r="N563" s="223" t="s">
        <v>42</v>
      </c>
      <c r="O563" s="92"/>
      <c r="P563" s="224">
        <f>O563*H563</f>
        <v>0</v>
      </c>
      <c r="Q563" s="224">
        <v>0.00020000000000000001</v>
      </c>
      <c r="R563" s="224">
        <f>Q563*H563</f>
        <v>0.0036060000000000003</v>
      </c>
      <c r="S563" s="224">
        <v>0</v>
      </c>
      <c r="T563" s="225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6" t="s">
        <v>215</v>
      </c>
      <c r="AT563" s="226" t="s">
        <v>133</v>
      </c>
      <c r="AU563" s="226" t="s">
        <v>139</v>
      </c>
      <c r="AY563" s="18" t="s">
        <v>131</v>
      </c>
      <c r="BE563" s="227">
        <f>IF(N563="základní",J563,0)</f>
        <v>0</v>
      </c>
      <c r="BF563" s="227">
        <f>IF(N563="snížená",J563,0)</f>
        <v>0</v>
      </c>
      <c r="BG563" s="227">
        <f>IF(N563="zákl. přenesená",J563,0)</f>
        <v>0</v>
      </c>
      <c r="BH563" s="227">
        <f>IF(N563="sníž. přenesená",J563,0)</f>
        <v>0</v>
      </c>
      <c r="BI563" s="227">
        <f>IF(N563="nulová",J563,0)</f>
        <v>0</v>
      </c>
      <c r="BJ563" s="18" t="s">
        <v>139</v>
      </c>
      <c r="BK563" s="227">
        <f>ROUND(I563*H563,2)</f>
        <v>0</v>
      </c>
      <c r="BL563" s="18" t="s">
        <v>215</v>
      </c>
      <c r="BM563" s="226" t="s">
        <v>945</v>
      </c>
    </row>
    <row r="564" s="14" customFormat="1">
      <c r="A564" s="14"/>
      <c r="B564" s="239"/>
      <c r="C564" s="240"/>
      <c r="D564" s="230" t="s">
        <v>141</v>
      </c>
      <c r="E564" s="241" t="s">
        <v>1</v>
      </c>
      <c r="F564" s="242" t="s">
        <v>190</v>
      </c>
      <c r="G564" s="240"/>
      <c r="H564" s="243">
        <v>2.4300000000000002</v>
      </c>
      <c r="I564" s="244"/>
      <c r="J564" s="240"/>
      <c r="K564" s="240"/>
      <c r="L564" s="245"/>
      <c r="M564" s="246"/>
      <c r="N564" s="247"/>
      <c r="O564" s="247"/>
      <c r="P564" s="247"/>
      <c r="Q564" s="247"/>
      <c r="R564" s="247"/>
      <c r="S564" s="247"/>
      <c r="T564" s="248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9" t="s">
        <v>141</v>
      </c>
      <c r="AU564" s="249" t="s">
        <v>139</v>
      </c>
      <c r="AV564" s="14" t="s">
        <v>139</v>
      </c>
      <c r="AW564" s="14" t="s">
        <v>32</v>
      </c>
      <c r="AX564" s="14" t="s">
        <v>76</v>
      </c>
      <c r="AY564" s="249" t="s">
        <v>131</v>
      </c>
    </row>
    <row r="565" s="14" customFormat="1">
      <c r="A565" s="14"/>
      <c r="B565" s="239"/>
      <c r="C565" s="240"/>
      <c r="D565" s="230" t="s">
        <v>141</v>
      </c>
      <c r="E565" s="241" t="s">
        <v>1</v>
      </c>
      <c r="F565" s="242" t="s">
        <v>191</v>
      </c>
      <c r="G565" s="240"/>
      <c r="H565" s="243">
        <v>15.6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9" t="s">
        <v>141</v>
      </c>
      <c r="AU565" s="249" t="s">
        <v>139</v>
      </c>
      <c r="AV565" s="14" t="s">
        <v>139</v>
      </c>
      <c r="AW565" s="14" t="s">
        <v>32</v>
      </c>
      <c r="AX565" s="14" t="s">
        <v>76</v>
      </c>
      <c r="AY565" s="249" t="s">
        <v>131</v>
      </c>
    </row>
    <row r="566" s="15" customFormat="1">
      <c r="A566" s="15"/>
      <c r="B566" s="250"/>
      <c r="C566" s="251"/>
      <c r="D566" s="230" t="s">
        <v>141</v>
      </c>
      <c r="E566" s="252" t="s">
        <v>1</v>
      </c>
      <c r="F566" s="253" t="s">
        <v>144</v>
      </c>
      <c r="G566" s="251"/>
      <c r="H566" s="254">
        <v>18.030000000000001</v>
      </c>
      <c r="I566" s="255"/>
      <c r="J566" s="251"/>
      <c r="K566" s="251"/>
      <c r="L566" s="256"/>
      <c r="M566" s="257"/>
      <c r="N566" s="258"/>
      <c r="O566" s="258"/>
      <c r="P566" s="258"/>
      <c r="Q566" s="258"/>
      <c r="R566" s="258"/>
      <c r="S566" s="258"/>
      <c r="T566" s="259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0" t="s">
        <v>141</v>
      </c>
      <c r="AU566" s="260" t="s">
        <v>139</v>
      </c>
      <c r="AV566" s="15" t="s">
        <v>138</v>
      </c>
      <c r="AW566" s="15" t="s">
        <v>32</v>
      </c>
      <c r="AX566" s="15" t="s">
        <v>84</v>
      </c>
      <c r="AY566" s="260" t="s">
        <v>131</v>
      </c>
    </row>
    <row r="567" s="2" customFormat="1" ht="37.8" customHeight="1">
      <c r="A567" s="39"/>
      <c r="B567" s="40"/>
      <c r="C567" s="215" t="s">
        <v>946</v>
      </c>
      <c r="D567" s="215" t="s">
        <v>133</v>
      </c>
      <c r="E567" s="216" t="s">
        <v>947</v>
      </c>
      <c r="F567" s="217" t="s">
        <v>948</v>
      </c>
      <c r="G567" s="218" t="s">
        <v>188</v>
      </c>
      <c r="H567" s="219">
        <v>18.030000000000001</v>
      </c>
      <c r="I567" s="220"/>
      <c r="J567" s="221">
        <f>ROUND(I567*H567,2)</f>
        <v>0</v>
      </c>
      <c r="K567" s="217" t="s">
        <v>137</v>
      </c>
      <c r="L567" s="45"/>
      <c r="M567" s="222" t="s">
        <v>1</v>
      </c>
      <c r="N567" s="223" t="s">
        <v>42</v>
      </c>
      <c r="O567" s="92"/>
      <c r="P567" s="224">
        <f>O567*H567</f>
        <v>0</v>
      </c>
      <c r="Q567" s="224">
        <v>0.00029</v>
      </c>
      <c r="R567" s="224">
        <f>Q567*H567</f>
        <v>0.0052287000000000002</v>
      </c>
      <c r="S567" s="224">
        <v>0</v>
      </c>
      <c r="T567" s="22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6" t="s">
        <v>215</v>
      </c>
      <c r="AT567" s="226" t="s">
        <v>133</v>
      </c>
      <c r="AU567" s="226" t="s">
        <v>139</v>
      </c>
      <c r="AY567" s="18" t="s">
        <v>131</v>
      </c>
      <c r="BE567" s="227">
        <f>IF(N567="základní",J567,0)</f>
        <v>0</v>
      </c>
      <c r="BF567" s="227">
        <f>IF(N567="snížená",J567,0)</f>
        <v>0</v>
      </c>
      <c r="BG567" s="227">
        <f>IF(N567="zákl. přenesená",J567,0)</f>
        <v>0</v>
      </c>
      <c r="BH567" s="227">
        <f>IF(N567="sníž. přenesená",J567,0)</f>
        <v>0</v>
      </c>
      <c r="BI567" s="227">
        <f>IF(N567="nulová",J567,0)</f>
        <v>0</v>
      </c>
      <c r="BJ567" s="18" t="s">
        <v>139</v>
      </c>
      <c r="BK567" s="227">
        <f>ROUND(I567*H567,2)</f>
        <v>0</v>
      </c>
      <c r="BL567" s="18" t="s">
        <v>215</v>
      </c>
      <c r="BM567" s="226" t="s">
        <v>949</v>
      </c>
    </row>
    <row r="568" s="12" customFormat="1" ht="22.8" customHeight="1">
      <c r="A568" s="12"/>
      <c r="B568" s="199"/>
      <c r="C568" s="200"/>
      <c r="D568" s="201" t="s">
        <v>75</v>
      </c>
      <c r="E568" s="213" t="s">
        <v>950</v>
      </c>
      <c r="F568" s="213" t="s">
        <v>951</v>
      </c>
      <c r="G568" s="200"/>
      <c r="H568" s="200"/>
      <c r="I568" s="203"/>
      <c r="J568" s="214">
        <f>BK568</f>
        <v>0</v>
      </c>
      <c r="K568" s="200"/>
      <c r="L568" s="205"/>
      <c r="M568" s="206"/>
      <c r="N568" s="207"/>
      <c r="O568" s="207"/>
      <c r="P568" s="208">
        <f>SUM(P569:P576)</f>
        <v>0</v>
      </c>
      <c r="Q568" s="207"/>
      <c r="R568" s="208">
        <f>SUM(R569:R576)</f>
        <v>0.0087760799999999986</v>
      </c>
      <c r="S568" s="207"/>
      <c r="T568" s="209">
        <f>SUM(T569:T576)</f>
        <v>0.0076288800000000002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10" t="s">
        <v>139</v>
      </c>
      <c r="AT568" s="211" t="s">
        <v>75</v>
      </c>
      <c r="AU568" s="211" t="s">
        <v>84</v>
      </c>
      <c r="AY568" s="210" t="s">
        <v>131</v>
      </c>
      <c r="BK568" s="212">
        <f>SUM(BK569:BK576)</f>
        <v>0</v>
      </c>
    </row>
    <row r="569" s="2" customFormat="1" ht="24.15" customHeight="1">
      <c r="A569" s="39"/>
      <c r="B569" s="40"/>
      <c r="C569" s="215" t="s">
        <v>81</v>
      </c>
      <c r="D569" s="215" t="s">
        <v>133</v>
      </c>
      <c r="E569" s="216" t="s">
        <v>952</v>
      </c>
      <c r="F569" s="217" t="s">
        <v>953</v>
      </c>
      <c r="G569" s="218" t="s">
        <v>188</v>
      </c>
      <c r="H569" s="219">
        <v>2.8679999999999999</v>
      </c>
      <c r="I569" s="220"/>
      <c r="J569" s="221">
        <f>ROUND(I569*H569,2)</f>
        <v>0</v>
      </c>
      <c r="K569" s="217" t="s">
        <v>137</v>
      </c>
      <c r="L569" s="45"/>
      <c r="M569" s="222" t="s">
        <v>1</v>
      </c>
      <c r="N569" s="223" t="s">
        <v>42</v>
      </c>
      <c r="O569" s="92"/>
      <c r="P569" s="224">
        <f>O569*H569</f>
        <v>0</v>
      </c>
      <c r="Q569" s="224">
        <v>0</v>
      </c>
      <c r="R569" s="224">
        <f>Q569*H569</f>
        <v>0</v>
      </c>
      <c r="S569" s="224">
        <v>0.00266</v>
      </c>
      <c r="T569" s="225">
        <f>S569*H569</f>
        <v>0.0076288800000000002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6" t="s">
        <v>215</v>
      </c>
      <c r="AT569" s="226" t="s">
        <v>133</v>
      </c>
      <c r="AU569" s="226" t="s">
        <v>139</v>
      </c>
      <c r="AY569" s="18" t="s">
        <v>131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18" t="s">
        <v>139</v>
      </c>
      <c r="BK569" s="227">
        <f>ROUND(I569*H569,2)</f>
        <v>0</v>
      </c>
      <c r="BL569" s="18" t="s">
        <v>215</v>
      </c>
      <c r="BM569" s="226" t="s">
        <v>954</v>
      </c>
    </row>
    <row r="570" s="14" customFormat="1">
      <c r="A570" s="14"/>
      <c r="B570" s="239"/>
      <c r="C570" s="240"/>
      <c r="D570" s="230" t="s">
        <v>141</v>
      </c>
      <c r="E570" s="241" t="s">
        <v>1</v>
      </c>
      <c r="F570" s="242" t="s">
        <v>955</v>
      </c>
      <c r="G570" s="240"/>
      <c r="H570" s="243">
        <v>2.8679999999999999</v>
      </c>
      <c r="I570" s="244"/>
      <c r="J570" s="240"/>
      <c r="K570" s="240"/>
      <c r="L570" s="245"/>
      <c r="M570" s="246"/>
      <c r="N570" s="247"/>
      <c r="O570" s="247"/>
      <c r="P570" s="247"/>
      <c r="Q570" s="247"/>
      <c r="R570" s="247"/>
      <c r="S570" s="247"/>
      <c r="T570" s="24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9" t="s">
        <v>141</v>
      </c>
      <c r="AU570" s="249" t="s">
        <v>139</v>
      </c>
      <c r="AV570" s="14" t="s">
        <v>139</v>
      </c>
      <c r="AW570" s="14" t="s">
        <v>32</v>
      </c>
      <c r="AX570" s="14" t="s">
        <v>76</v>
      </c>
      <c r="AY570" s="249" t="s">
        <v>131</v>
      </c>
    </row>
    <row r="571" s="15" customFormat="1">
      <c r="A571" s="15"/>
      <c r="B571" s="250"/>
      <c r="C571" s="251"/>
      <c r="D571" s="230" t="s">
        <v>141</v>
      </c>
      <c r="E571" s="252" t="s">
        <v>1</v>
      </c>
      <c r="F571" s="253" t="s">
        <v>144</v>
      </c>
      <c r="G571" s="251"/>
      <c r="H571" s="254">
        <v>2.8679999999999999</v>
      </c>
      <c r="I571" s="255"/>
      <c r="J571" s="251"/>
      <c r="K571" s="251"/>
      <c r="L571" s="256"/>
      <c r="M571" s="257"/>
      <c r="N571" s="258"/>
      <c r="O571" s="258"/>
      <c r="P571" s="258"/>
      <c r="Q571" s="258"/>
      <c r="R571" s="258"/>
      <c r="S571" s="258"/>
      <c r="T571" s="259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0" t="s">
        <v>141</v>
      </c>
      <c r="AU571" s="260" t="s">
        <v>139</v>
      </c>
      <c r="AV571" s="15" t="s">
        <v>138</v>
      </c>
      <c r="AW571" s="15" t="s">
        <v>32</v>
      </c>
      <c r="AX571" s="15" t="s">
        <v>84</v>
      </c>
      <c r="AY571" s="260" t="s">
        <v>131</v>
      </c>
    </row>
    <row r="572" s="2" customFormat="1" ht="62.7" customHeight="1">
      <c r="A572" s="39"/>
      <c r="B572" s="40"/>
      <c r="C572" s="215" t="s">
        <v>956</v>
      </c>
      <c r="D572" s="215" t="s">
        <v>133</v>
      </c>
      <c r="E572" s="216" t="s">
        <v>957</v>
      </c>
      <c r="F572" s="217" t="s">
        <v>958</v>
      </c>
      <c r="G572" s="218" t="s">
        <v>188</v>
      </c>
      <c r="H572" s="219">
        <v>2.8679999999999999</v>
      </c>
      <c r="I572" s="220"/>
      <c r="J572" s="221">
        <f>ROUND(I572*H572,2)</f>
        <v>0</v>
      </c>
      <c r="K572" s="217" t="s">
        <v>137</v>
      </c>
      <c r="L572" s="45"/>
      <c r="M572" s="222" t="s">
        <v>1</v>
      </c>
      <c r="N572" s="223" t="s">
        <v>42</v>
      </c>
      <c r="O572" s="92"/>
      <c r="P572" s="224">
        <f>O572*H572</f>
        <v>0</v>
      </c>
      <c r="Q572" s="224">
        <v>0.0030599999999999998</v>
      </c>
      <c r="R572" s="224">
        <f>Q572*H572</f>
        <v>0.0087760799999999986</v>
      </c>
      <c r="S572" s="224">
        <v>0</v>
      </c>
      <c r="T572" s="225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6" t="s">
        <v>215</v>
      </c>
      <c r="AT572" s="226" t="s">
        <v>133</v>
      </c>
      <c r="AU572" s="226" t="s">
        <v>139</v>
      </c>
      <c r="AY572" s="18" t="s">
        <v>131</v>
      </c>
      <c r="BE572" s="227">
        <f>IF(N572="základní",J572,0)</f>
        <v>0</v>
      </c>
      <c r="BF572" s="227">
        <f>IF(N572="snížená",J572,0)</f>
        <v>0</v>
      </c>
      <c r="BG572" s="227">
        <f>IF(N572="zákl. přenesená",J572,0)</f>
        <v>0</v>
      </c>
      <c r="BH572" s="227">
        <f>IF(N572="sníž. přenesená",J572,0)</f>
        <v>0</v>
      </c>
      <c r="BI572" s="227">
        <f>IF(N572="nulová",J572,0)</f>
        <v>0</v>
      </c>
      <c r="BJ572" s="18" t="s">
        <v>139</v>
      </c>
      <c r="BK572" s="227">
        <f>ROUND(I572*H572,2)</f>
        <v>0</v>
      </c>
      <c r="BL572" s="18" t="s">
        <v>215</v>
      </c>
      <c r="BM572" s="226" t="s">
        <v>959</v>
      </c>
    </row>
    <row r="573" s="14" customFormat="1">
      <c r="A573" s="14"/>
      <c r="B573" s="239"/>
      <c r="C573" s="240"/>
      <c r="D573" s="230" t="s">
        <v>141</v>
      </c>
      <c r="E573" s="241" t="s">
        <v>1</v>
      </c>
      <c r="F573" s="242" t="s">
        <v>955</v>
      </c>
      <c r="G573" s="240"/>
      <c r="H573" s="243">
        <v>2.8679999999999999</v>
      </c>
      <c r="I573" s="244"/>
      <c r="J573" s="240"/>
      <c r="K573" s="240"/>
      <c r="L573" s="245"/>
      <c r="M573" s="246"/>
      <c r="N573" s="247"/>
      <c r="O573" s="247"/>
      <c r="P573" s="247"/>
      <c r="Q573" s="247"/>
      <c r="R573" s="247"/>
      <c r="S573" s="247"/>
      <c r="T573" s="248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9" t="s">
        <v>141</v>
      </c>
      <c r="AU573" s="249" t="s">
        <v>139</v>
      </c>
      <c r="AV573" s="14" t="s">
        <v>139</v>
      </c>
      <c r="AW573" s="14" t="s">
        <v>32</v>
      </c>
      <c r="AX573" s="14" t="s">
        <v>76</v>
      </c>
      <c r="AY573" s="249" t="s">
        <v>131</v>
      </c>
    </row>
    <row r="574" s="15" customFormat="1">
      <c r="A574" s="15"/>
      <c r="B574" s="250"/>
      <c r="C574" s="251"/>
      <c r="D574" s="230" t="s">
        <v>141</v>
      </c>
      <c r="E574" s="252" t="s">
        <v>1</v>
      </c>
      <c r="F574" s="253" t="s">
        <v>144</v>
      </c>
      <c r="G574" s="251"/>
      <c r="H574" s="254">
        <v>2.8679999999999999</v>
      </c>
      <c r="I574" s="255"/>
      <c r="J574" s="251"/>
      <c r="K574" s="251"/>
      <c r="L574" s="256"/>
      <c r="M574" s="257"/>
      <c r="N574" s="258"/>
      <c r="O574" s="258"/>
      <c r="P574" s="258"/>
      <c r="Q574" s="258"/>
      <c r="R574" s="258"/>
      <c r="S574" s="258"/>
      <c r="T574" s="259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0" t="s">
        <v>141</v>
      </c>
      <c r="AU574" s="260" t="s">
        <v>139</v>
      </c>
      <c r="AV574" s="15" t="s">
        <v>138</v>
      </c>
      <c r="AW574" s="15" t="s">
        <v>32</v>
      </c>
      <c r="AX574" s="15" t="s">
        <v>84</v>
      </c>
      <c r="AY574" s="260" t="s">
        <v>131</v>
      </c>
    </row>
    <row r="575" s="2" customFormat="1" ht="44.25" customHeight="1">
      <c r="A575" s="39"/>
      <c r="B575" s="40"/>
      <c r="C575" s="215" t="s">
        <v>960</v>
      </c>
      <c r="D575" s="215" t="s">
        <v>133</v>
      </c>
      <c r="E575" s="216" t="s">
        <v>961</v>
      </c>
      <c r="F575" s="217" t="s">
        <v>962</v>
      </c>
      <c r="G575" s="218" t="s">
        <v>171</v>
      </c>
      <c r="H575" s="219">
        <v>0.0089999999999999993</v>
      </c>
      <c r="I575" s="220"/>
      <c r="J575" s="221">
        <f>ROUND(I575*H575,2)</f>
        <v>0</v>
      </c>
      <c r="K575" s="217" t="s">
        <v>137</v>
      </c>
      <c r="L575" s="45"/>
      <c r="M575" s="222" t="s">
        <v>1</v>
      </c>
      <c r="N575" s="223" t="s">
        <v>42</v>
      </c>
      <c r="O575" s="92"/>
      <c r="P575" s="224">
        <f>O575*H575</f>
        <v>0</v>
      </c>
      <c r="Q575" s="224">
        <v>0</v>
      </c>
      <c r="R575" s="224">
        <f>Q575*H575</f>
        <v>0</v>
      </c>
      <c r="S575" s="224">
        <v>0</v>
      </c>
      <c r="T575" s="225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6" t="s">
        <v>215</v>
      </c>
      <c r="AT575" s="226" t="s">
        <v>133</v>
      </c>
      <c r="AU575" s="226" t="s">
        <v>139</v>
      </c>
      <c r="AY575" s="18" t="s">
        <v>131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18" t="s">
        <v>139</v>
      </c>
      <c r="BK575" s="227">
        <f>ROUND(I575*H575,2)</f>
        <v>0</v>
      </c>
      <c r="BL575" s="18" t="s">
        <v>215</v>
      </c>
      <c r="BM575" s="226" t="s">
        <v>963</v>
      </c>
    </row>
    <row r="576" s="2" customFormat="1" ht="49.05" customHeight="1">
      <c r="A576" s="39"/>
      <c r="B576" s="40"/>
      <c r="C576" s="215" t="s">
        <v>964</v>
      </c>
      <c r="D576" s="215" t="s">
        <v>133</v>
      </c>
      <c r="E576" s="216" t="s">
        <v>965</v>
      </c>
      <c r="F576" s="217" t="s">
        <v>966</v>
      </c>
      <c r="G576" s="218" t="s">
        <v>171</v>
      </c>
      <c r="H576" s="219">
        <v>0.0089999999999999993</v>
      </c>
      <c r="I576" s="220"/>
      <c r="J576" s="221">
        <f>ROUND(I576*H576,2)</f>
        <v>0</v>
      </c>
      <c r="K576" s="217" t="s">
        <v>137</v>
      </c>
      <c r="L576" s="45"/>
      <c r="M576" s="222" t="s">
        <v>1</v>
      </c>
      <c r="N576" s="223" t="s">
        <v>42</v>
      </c>
      <c r="O576" s="92"/>
      <c r="P576" s="224">
        <f>O576*H576</f>
        <v>0</v>
      </c>
      <c r="Q576" s="224">
        <v>0</v>
      </c>
      <c r="R576" s="224">
        <f>Q576*H576</f>
        <v>0</v>
      </c>
      <c r="S576" s="224">
        <v>0</v>
      </c>
      <c r="T576" s="22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6" t="s">
        <v>215</v>
      </c>
      <c r="AT576" s="226" t="s">
        <v>133</v>
      </c>
      <c r="AU576" s="226" t="s">
        <v>139</v>
      </c>
      <c r="AY576" s="18" t="s">
        <v>131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18" t="s">
        <v>139</v>
      </c>
      <c r="BK576" s="227">
        <f>ROUND(I576*H576,2)</f>
        <v>0</v>
      </c>
      <c r="BL576" s="18" t="s">
        <v>215</v>
      </c>
      <c r="BM576" s="226" t="s">
        <v>967</v>
      </c>
    </row>
    <row r="577" s="12" customFormat="1" ht="25.92" customHeight="1">
      <c r="A577" s="12"/>
      <c r="B577" s="199"/>
      <c r="C577" s="200"/>
      <c r="D577" s="201" t="s">
        <v>75</v>
      </c>
      <c r="E577" s="202" t="s">
        <v>206</v>
      </c>
      <c r="F577" s="202" t="s">
        <v>968</v>
      </c>
      <c r="G577" s="200"/>
      <c r="H577" s="200"/>
      <c r="I577" s="203"/>
      <c r="J577" s="204">
        <f>BK577</f>
        <v>0</v>
      </c>
      <c r="K577" s="200"/>
      <c r="L577" s="205"/>
      <c r="M577" s="206"/>
      <c r="N577" s="207"/>
      <c r="O577" s="207"/>
      <c r="P577" s="208">
        <f>P578</f>
        <v>0</v>
      </c>
      <c r="Q577" s="207"/>
      <c r="R577" s="208">
        <f>R578</f>
        <v>0</v>
      </c>
      <c r="S577" s="207"/>
      <c r="T577" s="209">
        <f>T578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10" t="s">
        <v>152</v>
      </c>
      <c r="AT577" s="211" t="s">
        <v>75</v>
      </c>
      <c r="AU577" s="211" t="s">
        <v>76</v>
      </c>
      <c r="AY577" s="210" t="s">
        <v>131</v>
      </c>
      <c r="BK577" s="212">
        <f>BK578</f>
        <v>0</v>
      </c>
    </row>
    <row r="578" s="12" customFormat="1" ht="22.8" customHeight="1">
      <c r="A578" s="12"/>
      <c r="B578" s="199"/>
      <c r="C578" s="200"/>
      <c r="D578" s="201" t="s">
        <v>75</v>
      </c>
      <c r="E578" s="213" t="s">
        <v>969</v>
      </c>
      <c r="F578" s="213" t="s">
        <v>970</v>
      </c>
      <c r="G578" s="200"/>
      <c r="H578" s="200"/>
      <c r="I578" s="203"/>
      <c r="J578" s="214">
        <f>BK578</f>
        <v>0</v>
      </c>
      <c r="K578" s="200"/>
      <c r="L578" s="205"/>
      <c r="M578" s="206"/>
      <c r="N578" s="207"/>
      <c r="O578" s="207"/>
      <c r="P578" s="208">
        <f>SUM(P579:P585)</f>
        <v>0</v>
      </c>
      <c r="Q578" s="207"/>
      <c r="R578" s="208">
        <f>SUM(R579:R585)</f>
        <v>0</v>
      </c>
      <c r="S578" s="207"/>
      <c r="T578" s="209">
        <f>SUM(T579:T585)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0" t="s">
        <v>152</v>
      </c>
      <c r="AT578" s="211" t="s">
        <v>75</v>
      </c>
      <c r="AU578" s="211" t="s">
        <v>84</v>
      </c>
      <c r="AY578" s="210" t="s">
        <v>131</v>
      </c>
      <c r="BK578" s="212">
        <f>SUM(BK579:BK585)</f>
        <v>0</v>
      </c>
    </row>
    <row r="579" s="2" customFormat="1" ht="24.15" customHeight="1">
      <c r="A579" s="39"/>
      <c r="B579" s="40"/>
      <c r="C579" s="215" t="s">
        <v>971</v>
      </c>
      <c r="D579" s="215" t="s">
        <v>133</v>
      </c>
      <c r="E579" s="216" t="s">
        <v>972</v>
      </c>
      <c r="F579" s="217" t="s">
        <v>973</v>
      </c>
      <c r="G579" s="218" t="s">
        <v>303</v>
      </c>
      <c r="H579" s="219">
        <v>20</v>
      </c>
      <c r="I579" s="220"/>
      <c r="J579" s="221">
        <f>ROUND(I579*H579,2)</f>
        <v>0</v>
      </c>
      <c r="K579" s="217" t="s">
        <v>137</v>
      </c>
      <c r="L579" s="45"/>
      <c r="M579" s="222" t="s">
        <v>1</v>
      </c>
      <c r="N579" s="223" t="s">
        <v>42</v>
      </c>
      <c r="O579" s="92"/>
      <c r="P579" s="224">
        <f>O579*H579</f>
        <v>0</v>
      </c>
      <c r="Q579" s="224">
        <v>0</v>
      </c>
      <c r="R579" s="224">
        <f>Q579*H579</f>
        <v>0</v>
      </c>
      <c r="S579" s="224">
        <v>0</v>
      </c>
      <c r="T579" s="225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26" t="s">
        <v>485</v>
      </c>
      <c r="AT579" s="226" t="s">
        <v>133</v>
      </c>
      <c r="AU579" s="226" t="s">
        <v>139</v>
      </c>
      <c r="AY579" s="18" t="s">
        <v>131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18" t="s">
        <v>139</v>
      </c>
      <c r="BK579" s="227">
        <f>ROUND(I579*H579,2)</f>
        <v>0</v>
      </c>
      <c r="BL579" s="18" t="s">
        <v>485</v>
      </c>
      <c r="BM579" s="226" t="s">
        <v>974</v>
      </c>
    </row>
    <row r="580" s="13" customFormat="1">
      <c r="A580" s="13"/>
      <c r="B580" s="228"/>
      <c r="C580" s="229"/>
      <c r="D580" s="230" t="s">
        <v>141</v>
      </c>
      <c r="E580" s="231" t="s">
        <v>1</v>
      </c>
      <c r="F580" s="232" t="s">
        <v>975</v>
      </c>
      <c r="G580" s="229"/>
      <c r="H580" s="231" t="s">
        <v>1</v>
      </c>
      <c r="I580" s="233"/>
      <c r="J580" s="229"/>
      <c r="K580" s="229"/>
      <c r="L580" s="234"/>
      <c r="M580" s="235"/>
      <c r="N580" s="236"/>
      <c r="O580" s="236"/>
      <c r="P580" s="236"/>
      <c r="Q580" s="236"/>
      <c r="R580" s="236"/>
      <c r="S580" s="236"/>
      <c r="T580" s="237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8" t="s">
        <v>141</v>
      </c>
      <c r="AU580" s="238" t="s">
        <v>139</v>
      </c>
      <c r="AV580" s="13" t="s">
        <v>84</v>
      </c>
      <c r="AW580" s="13" t="s">
        <v>32</v>
      </c>
      <c r="AX580" s="13" t="s">
        <v>76</v>
      </c>
      <c r="AY580" s="238" t="s">
        <v>131</v>
      </c>
    </row>
    <row r="581" s="14" customFormat="1">
      <c r="A581" s="14"/>
      <c r="B581" s="239"/>
      <c r="C581" s="240"/>
      <c r="D581" s="230" t="s">
        <v>141</v>
      </c>
      <c r="E581" s="241" t="s">
        <v>1</v>
      </c>
      <c r="F581" s="242" t="s">
        <v>976</v>
      </c>
      <c r="G581" s="240"/>
      <c r="H581" s="243">
        <v>20</v>
      </c>
      <c r="I581" s="244"/>
      <c r="J581" s="240"/>
      <c r="K581" s="240"/>
      <c r="L581" s="245"/>
      <c r="M581" s="246"/>
      <c r="N581" s="247"/>
      <c r="O581" s="247"/>
      <c r="P581" s="247"/>
      <c r="Q581" s="247"/>
      <c r="R581" s="247"/>
      <c r="S581" s="247"/>
      <c r="T581" s="248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9" t="s">
        <v>141</v>
      </c>
      <c r="AU581" s="249" t="s">
        <v>139</v>
      </c>
      <c r="AV581" s="14" t="s">
        <v>139</v>
      </c>
      <c r="AW581" s="14" t="s">
        <v>32</v>
      </c>
      <c r="AX581" s="14" t="s">
        <v>76</v>
      </c>
      <c r="AY581" s="249" t="s">
        <v>131</v>
      </c>
    </row>
    <row r="582" s="15" customFormat="1">
      <c r="A582" s="15"/>
      <c r="B582" s="250"/>
      <c r="C582" s="251"/>
      <c r="D582" s="230" t="s">
        <v>141</v>
      </c>
      <c r="E582" s="252" t="s">
        <v>1</v>
      </c>
      <c r="F582" s="253" t="s">
        <v>144</v>
      </c>
      <c r="G582" s="251"/>
      <c r="H582" s="254">
        <v>20</v>
      </c>
      <c r="I582" s="255"/>
      <c r="J582" s="251"/>
      <c r="K582" s="251"/>
      <c r="L582" s="256"/>
      <c r="M582" s="257"/>
      <c r="N582" s="258"/>
      <c r="O582" s="258"/>
      <c r="P582" s="258"/>
      <c r="Q582" s="258"/>
      <c r="R582" s="258"/>
      <c r="S582" s="258"/>
      <c r="T582" s="259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0" t="s">
        <v>141</v>
      </c>
      <c r="AU582" s="260" t="s">
        <v>139</v>
      </c>
      <c r="AV582" s="15" t="s">
        <v>138</v>
      </c>
      <c r="AW582" s="15" t="s">
        <v>32</v>
      </c>
      <c r="AX582" s="15" t="s">
        <v>84</v>
      </c>
      <c r="AY582" s="260" t="s">
        <v>131</v>
      </c>
    </row>
    <row r="583" s="2" customFormat="1" ht="24.15" customHeight="1">
      <c r="A583" s="39"/>
      <c r="B583" s="40"/>
      <c r="C583" s="215" t="s">
        <v>977</v>
      </c>
      <c r="D583" s="215" t="s">
        <v>133</v>
      </c>
      <c r="E583" s="216" t="s">
        <v>978</v>
      </c>
      <c r="F583" s="217" t="s">
        <v>979</v>
      </c>
      <c r="G583" s="218" t="s">
        <v>276</v>
      </c>
      <c r="H583" s="219">
        <v>2</v>
      </c>
      <c r="I583" s="220"/>
      <c r="J583" s="221">
        <f>ROUND(I583*H583,2)</f>
        <v>0</v>
      </c>
      <c r="K583" s="217" t="s">
        <v>1</v>
      </c>
      <c r="L583" s="45"/>
      <c r="M583" s="222" t="s">
        <v>1</v>
      </c>
      <c r="N583" s="223" t="s">
        <v>42</v>
      </c>
      <c r="O583" s="92"/>
      <c r="P583" s="224">
        <f>O583*H583</f>
        <v>0</v>
      </c>
      <c r="Q583" s="224">
        <v>0</v>
      </c>
      <c r="R583" s="224">
        <f>Q583*H583</f>
        <v>0</v>
      </c>
      <c r="S583" s="224">
        <v>0</v>
      </c>
      <c r="T583" s="225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6" t="s">
        <v>485</v>
      </c>
      <c r="AT583" s="226" t="s">
        <v>133</v>
      </c>
      <c r="AU583" s="226" t="s">
        <v>139</v>
      </c>
      <c r="AY583" s="18" t="s">
        <v>131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18" t="s">
        <v>139</v>
      </c>
      <c r="BK583" s="227">
        <f>ROUND(I583*H583,2)</f>
        <v>0</v>
      </c>
      <c r="BL583" s="18" t="s">
        <v>485</v>
      </c>
      <c r="BM583" s="226" t="s">
        <v>980</v>
      </c>
    </row>
    <row r="584" s="2" customFormat="1" ht="24.15" customHeight="1">
      <c r="A584" s="39"/>
      <c r="B584" s="40"/>
      <c r="C584" s="215" t="s">
        <v>981</v>
      </c>
      <c r="D584" s="215" t="s">
        <v>133</v>
      </c>
      <c r="E584" s="216" t="s">
        <v>982</v>
      </c>
      <c r="F584" s="217" t="s">
        <v>983</v>
      </c>
      <c r="G584" s="218" t="s">
        <v>276</v>
      </c>
      <c r="H584" s="219">
        <v>1</v>
      </c>
      <c r="I584" s="220"/>
      <c r="J584" s="221">
        <f>ROUND(I584*H584,2)</f>
        <v>0</v>
      </c>
      <c r="K584" s="217" t="s">
        <v>1</v>
      </c>
      <c r="L584" s="45"/>
      <c r="M584" s="222" t="s">
        <v>1</v>
      </c>
      <c r="N584" s="223" t="s">
        <v>42</v>
      </c>
      <c r="O584" s="92"/>
      <c r="P584" s="224">
        <f>O584*H584</f>
        <v>0</v>
      </c>
      <c r="Q584" s="224">
        <v>0</v>
      </c>
      <c r="R584" s="224">
        <f>Q584*H584</f>
        <v>0</v>
      </c>
      <c r="S584" s="224">
        <v>0</v>
      </c>
      <c r="T584" s="22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26" t="s">
        <v>485</v>
      </c>
      <c r="AT584" s="226" t="s">
        <v>133</v>
      </c>
      <c r="AU584" s="226" t="s">
        <v>139</v>
      </c>
      <c r="AY584" s="18" t="s">
        <v>131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18" t="s">
        <v>139</v>
      </c>
      <c r="BK584" s="227">
        <f>ROUND(I584*H584,2)</f>
        <v>0</v>
      </c>
      <c r="BL584" s="18" t="s">
        <v>485</v>
      </c>
      <c r="BM584" s="226" t="s">
        <v>984</v>
      </c>
    </row>
    <row r="585" s="2" customFormat="1" ht="24.15" customHeight="1">
      <c r="A585" s="39"/>
      <c r="B585" s="40"/>
      <c r="C585" s="215" t="s">
        <v>985</v>
      </c>
      <c r="D585" s="215" t="s">
        <v>133</v>
      </c>
      <c r="E585" s="216" t="s">
        <v>986</v>
      </c>
      <c r="F585" s="217" t="s">
        <v>987</v>
      </c>
      <c r="G585" s="218" t="s">
        <v>303</v>
      </c>
      <c r="H585" s="219">
        <v>20</v>
      </c>
      <c r="I585" s="220"/>
      <c r="J585" s="221">
        <f>ROUND(I585*H585,2)</f>
        <v>0</v>
      </c>
      <c r="K585" s="217" t="s">
        <v>137</v>
      </c>
      <c r="L585" s="45"/>
      <c r="M585" s="222" t="s">
        <v>1</v>
      </c>
      <c r="N585" s="223" t="s">
        <v>42</v>
      </c>
      <c r="O585" s="92"/>
      <c r="P585" s="224">
        <f>O585*H585</f>
        <v>0</v>
      </c>
      <c r="Q585" s="224">
        <v>0</v>
      </c>
      <c r="R585" s="224">
        <f>Q585*H585</f>
        <v>0</v>
      </c>
      <c r="S585" s="224">
        <v>0</v>
      </c>
      <c r="T585" s="22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26" t="s">
        <v>485</v>
      </c>
      <c r="AT585" s="226" t="s">
        <v>133</v>
      </c>
      <c r="AU585" s="226" t="s">
        <v>139</v>
      </c>
      <c r="AY585" s="18" t="s">
        <v>131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18" t="s">
        <v>139</v>
      </c>
      <c r="BK585" s="227">
        <f>ROUND(I585*H585,2)</f>
        <v>0</v>
      </c>
      <c r="BL585" s="18" t="s">
        <v>485</v>
      </c>
      <c r="BM585" s="226" t="s">
        <v>988</v>
      </c>
    </row>
    <row r="586" s="12" customFormat="1" ht="25.92" customHeight="1">
      <c r="A586" s="12"/>
      <c r="B586" s="199"/>
      <c r="C586" s="200"/>
      <c r="D586" s="201" t="s">
        <v>75</v>
      </c>
      <c r="E586" s="202" t="s">
        <v>989</v>
      </c>
      <c r="F586" s="202" t="s">
        <v>990</v>
      </c>
      <c r="G586" s="200"/>
      <c r="H586" s="200"/>
      <c r="I586" s="203"/>
      <c r="J586" s="204">
        <f>BK586</f>
        <v>0</v>
      </c>
      <c r="K586" s="200"/>
      <c r="L586" s="205"/>
      <c r="M586" s="206"/>
      <c r="N586" s="207"/>
      <c r="O586" s="207"/>
      <c r="P586" s="208">
        <f>P587+P589+P603</f>
        <v>0</v>
      </c>
      <c r="Q586" s="207"/>
      <c r="R586" s="208">
        <f>R587+R589+R603</f>
        <v>0</v>
      </c>
      <c r="S586" s="207"/>
      <c r="T586" s="209">
        <f>T587+T589+T603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10" t="s">
        <v>159</v>
      </c>
      <c r="AT586" s="211" t="s">
        <v>75</v>
      </c>
      <c r="AU586" s="211" t="s">
        <v>76</v>
      </c>
      <c r="AY586" s="210" t="s">
        <v>131</v>
      </c>
      <c r="BK586" s="212">
        <f>BK587+BK589+BK603</f>
        <v>0</v>
      </c>
    </row>
    <row r="587" s="12" customFormat="1" ht="22.8" customHeight="1">
      <c r="A587" s="12"/>
      <c r="B587" s="199"/>
      <c r="C587" s="200"/>
      <c r="D587" s="201" t="s">
        <v>75</v>
      </c>
      <c r="E587" s="213" t="s">
        <v>991</v>
      </c>
      <c r="F587" s="213" t="s">
        <v>992</v>
      </c>
      <c r="G587" s="200"/>
      <c r="H587" s="200"/>
      <c r="I587" s="203"/>
      <c r="J587" s="214">
        <f>BK587</f>
        <v>0</v>
      </c>
      <c r="K587" s="200"/>
      <c r="L587" s="205"/>
      <c r="M587" s="206"/>
      <c r="N587" s="207"/>
      <c r="O587" s="207"/>
      <c r="P587" s="208">
        <f>P588</f>
        <v>0</v>
      </c>
      <c r="Q587" s="207"/>
      <c r="R587" s="208">
        <f>R588</f>
        <v>0</v>
      </c>
      <c r="S587" s="207"/>
      <c r="T587" s="209">
        <f>T588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10" t="s">
        <v>159</v>
      </c>
      <c r="AT587" s="211" t="s">
        <v>75</v>
      </c>
      <c r="AU587" s="211" t="s">
        <v>84</v>
      </c>
      <c r="AY587" s="210" t="s">
        <v>131</v>
      </c>
      <c r="BK587" s="212">
        <f>BK588</f>
        <v>0</v>
      </c>
    </row>
    <row r="588" s="2" customFormat="1" ht="16.5" customHeight="1">
      <c r="A588" s="39"/>
      <c r="B588" s="40"/>
      <c r="C588" s="215" t="s">
        <v>993</v>
      </c>
      <c r="D588" s="215" t="s">
        <v>133</v>
      </c>
      <c r="E588" s="216" t="s">
        <v>994</v>
      </c>
      <c r="F588" s="217" t="s">
        <v>995</v>
      </c>
      <c r="G588" s="218" t="s">
        <v>996</v>
      </c>
      <c r="H588" s="219">
        <v>1</v>
      </c>
      <c r="I588" s="220"/>
      <c r="J588" s="221">
        <f>ROUND(I588*H588,2)</f>
        <v>0</v>
      </c>
      <c r="K588" s="217" t="s">
        <v>137</v>
      </c>
      <c r="L588" s="45"/>
      <c r="M588" s="222" t="s">
        <v>1</v>
      </c>
      <c r="N588" s="223" t="s">
        <v>42</v>
      </c>
      <c r="O588" s="92"/>
      <c r="P588" s="224">
        <f>O588*H588</f>
        <v>0</v>
      </c>
      <c r="Q588" s="224">
        <v>0</v>
      </c>
      <c r="R588" s="224">
        <f>Q588*H588</f>
        <v>0</v>
      </c>
      <c r="S588" s="224">
        <v>0</v>
      </c>
      <c r="T588" s="225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26" t="s">
        <v>997</v>
      </c>
      <c r="AT588" s="226" t="s">
        <v>133</v>
      </c>
      <c r="AU588" s="226" t="s">
        <v>139</v>
      </c>
      <c r="AY588" s="18" t="s">
        <v>131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18" t="s">
        <v>139</v>
      </c>
      <c r="BK588" s="227">
        <f>ROUND(I588*H588,2)</f>
        <v>0</v>
      </c>
      <c r="BL588" s="18" t="s">
        <v>997</v>
      </c>
      <c r="BM588" s="226" t="s">
        <v>998</v>
      </c>
    </row>
    <row r="589" s="12" customFormat="1" ht="22.8" customHeight="1">
      <c r="A589" s="12"/>
      <c r="B589" s="199"/>
      <c r="C589" s="200"/>
      <c r="D589" s="201" t="s">
        <v>75</v>
      </c>
      <c r="E589" s="213" t="s">
        <v>999</v>
      </c>
      <c r="F589" s="213" t="s">
        <v>1000</v>
      </c>
      <c r="G589" s="200"/>
      <c r="H589" s="200"/>
      <c r="I589" s="203"/>
      <c r="J589" s="214">
        <f>BK589</f>
        <v>0</v>
      </c>
      <c r="K589" s="200"/>
      <c r="L589" s="205"/>
      <c r="M589" s="206"/>
      <c r="N589" s="207"/>
      <c r="O589" s="207"/>
      <c r="P589" s="208">
        <f>SUM(P590:P602)</f>
        <v>0</v>
      </c>
      <c r="Q589" s="207"/>
      <c r="R589" s="208">
        <f>SUM(R590:R602)</f>
        <v>0</v>
      </c>
      <c r="S589" s="207"/>
      <c r="T589" s="209">
        <f>SUM(T590:T602)</f>
        <v>0</v>
      </c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10" t="s">
        <v>159</v>
      </c>
      <c r="AT589" s="211" t="s">
        <v>75</v>
      </c>
      <c r="AU589" s="211" t="s">
        <v>84</v>
      </c>
      <c r="AY589" s="210" t="s">
        <v>131</v>
      </c>
      <c r="BK589" s="212">
        <f>SUM(BK590:BK602)</f>
        <v>0</v>
      </c>
    </row>
    <row r="590" s="2" customFormat="1" ht="16.5" customHeight="1">
      <c r="A590" s="39"/>
      <c r="B590" s="40"/>
      <c r="C590" s="215" t="s">
        <v>1001</v>
      </c>
      <c r="D590" s="215" t="s">
        <v>133</v>
      </c>
      <c r="E590" s="216" t="s">
        <v>1002</v>
      </c>
      <c r="F590" s="217" t="s">
        <v>1000</v>
      </c>
      <c r="G590" s="218" t="s">
        <v>996</v>
      </c>
      <c r="H590" s="219">
        <v>1</v>
      </c>
      <c r="I590" s="220"/>
      <c r="J590" s="221">
        <f>ROUND(I590*H590,2)</f>
        <v>0</v>
      </c>
      <c r="K590" s="217" t="s">
        <v>137</v>
      </c>
      <c r="L590" s="45"/>
      <c r="M590" s="222" t="s">
        <v>1</v>
      </c>
      <c r="N590" s="223" t="s">
        <v>42</v>
      </c>
      <c r="O590" s="92"/>
      <c r="P590" s="224">
        <f>O590*H590</f>
        <v>0</v>
      </c>
      <c r="Q590" s="224">
        <v>0</v>
      </c>
      <c r="R590" s="224">
        <f>Q590*H590</f>
        <v>0</v>
      </c>
      <c r="S590" s="224">
        <v>0</v>
      </c>
      <c r="T590" s="225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6" t="s">
        <v>997</v>
      </c>
      <c r="AT590" s="226" t="s">
        <v>133</v>
      </c>
      <c r="AU590" s="226" t="s">
        <v>139</v>
      </c>
      <c r="AY590" s="18" t="s">
        <v>131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18" t="s">
        <v>139</v>
      </c>
      <c r="BK590" s="227">
        <f>ROUND(I590*H590,2)</f>
        <v>0</v>
      </c>
      <c r="BL590" s="18" t="s">
        <v>997</v>
      </c>
      <c r="BM590" s="226" t="s">
        <v>1003</v>
      </c>
    </row>
    <row r="591" s="13" customFormat="1">
      <c r="A591" s="13"/>
      <c r="B591" s="228"/>
      <c r="C591" s="229"/>
      <c r="D591" s="230" t="s">
        <v>141</v>
      </c>
      <c r="E591" s="231" t="s">
        <v>1</v>
      </c>
      <c r="F591" s="232" t="s">
        <v>1004</v>
      </c>
      <c r="G591" s="229"/>
      <c r="H591" s="231" t="s">
        <v>1</v>
      </c>
      <c r="I591" s="233"/>
      <c r="J591" s="229"/>
      <c r="K591" s="229"/>
      <c r="L591" s="234"/>
      <c r="M591" s="235"/>
      <c r="N591" s="236"/>
      <c r="O591" s="236"/>
      <c r="P591" s="236"/>
      <c r="Q591" s="236"/>
      <c r="R591" s="236"/>
      <c r="S591" s="236"/>
      <c r="T591" s="237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8" t="s">
        <v>141</v>
      </c>
      <c r="AU591" s="238" t="s">
        <v>139</v>
      </c>
      <c r="AV591" s="13" t="s">
        <v>84</v>
      </c>
      <c r="AW591" s="13" t="s">
        <v>32</v>
      </c>
      <c r="AX591" s="13" t="s">
        <v>76</v>
      </c>
      <c r="AY591" s="238" t="s">
        <v>131</v>
      </c>
    </row>
    <row r="592" s="13" customFormat="1">
      <c r="A592" s="13"/>
      <c r="B592" s="228"/>
      <c r="C592" s="229"/>
      <c r="D592" s="230" t="s">
        <v>141</v>
      </c>
      <c r="E592" s="231" t="s">
        <v>1</v>
      </c>
      <c r="F592" s="232" t="s">
        <v>1005</v>
      </c>
      <c r="G592" s="229"/>
      <c r="H592" s="231" t="s">
        <v>1</v>
      </c>
      <c r="I592" s="233"/>
      <c r="J592" s="229"/>
      <c r="K592" s="229"/>
      <c r="L592" s="234"/>
      <c r="M592" s="235"/>
      <c r="N592" s="236"/>
      <c r="O592" s="236"/>
      <c r="P592" s="236"/>
      <c r="Q592" s="236"/>
      <c r="R592" s="236"/>
      <c r="S592" s="236"/>
      <c r="T592" s="237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8" t="s">
        <v>141</v>
      </c>
      <c r="AU592" s="238" t="s">
        <v>139</v>
      </c>
      <c r="AV592" s="13" t="s">
        <v>84</v>
      </c>
      <c r="AW592" s="13" t="s">
        <v>32</v>
      </c>
      <c r="AX592" s="13" t="s">
        <v>76</v>
      </c>
      <c r="AY592" s="238" t="s">
        <v>131</v>
      </c>
    </row>
    <row r="593" s="13" customFormat="1">
      <c r="A593" s="13"/>
      <c r="B593" s="228"/>
      <c r="C593" s="229"/>
      <c r="D593" s="230" t="s">
        <v>141</v>
      </c>
      <c r="E593" s="231" t="s">
        <v>1</v>
      </c>
      <c r="F593" s="232" t="s">
        <v>1006</v>
      </c>
      <c r="G593" s="229"/>
      <c r="H593" s="231" t="s">
        <v>1</v>
      </c>
      <c r="I593" s="233"/>
      <c r="J593" s="229"/>
      <c r="K593" s="229"/>
      <c r="L593" s="234"/>
      <c r="M593" s="235"/>
      <c r="N593" s="236"/>
      <c r="O593" s="236"/>
      <c r="P593" s="236"/>
      <c r="Q593" s="236"/>
      <c r="R593" s="236"/>
      <c r="S593" s="236"/>
      <c r="T593" s="237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8" t="s">
        <v>141</v>
      </c>
      <c r="AU593" s="238" t="s">
        <v>139</v>
      </c>
      <c r="AV593" s="13" t="s">
        <v>84</v>
      </c>
      <c r="AW593" s="13" t="s">
        <v>32</v>
      </c>
      <c r="AX593" s="13" t="s">
        <v>76</v>
      </c>
      <c r="AY593" s="238" t="s">
        <v>131</v>
      </c>
    </row>
    <row r="594" s="13" customFormat="1">
      <c r="A594" s="13"/>
      <c r="B594" s="228"/>
      <c r="C594" s="229"/>
      <c r="D594" s="230" t="s">
        <v>141</v>
      </c>
      <c r="E594" s="231" t="s">
        <v>1</v>
      </c>
      <c r="F594" s="232" t="s">
        <v>1007</v>
      </c>
      <c r="G594" s="229"/>
      <c r="H594" s="231" t="s">
        <v>1</v>
      </c>
      <c r="I594" s="233"/>
      <c r="J594" s="229"/>
      <c r="K594" s="229"/>
      <c r="L594" s="234"/>
      <c r="M594" s="235"/>
      <c r="N594" s="236"/>
      <c r="O594" s="236"/>
      <c r="P594" s="236"/>
      <c r="Q594" s="236"/>
      <c r="R594" s="236"/>
      <c r="S594" s="236"/>
      <c r="T594" s="237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8" t="s">
        <v>141</v>
      </c>
      <c r="AU594" s="238" t="s">
        <v>139</v>
      </c>
      <c r="AV594" s="13" t="s">
        <v>84</v>
      </c>
      <c r="AW594" s="13" t="s">
        <v>32</v>
      </c>
      <c r="AX594" s="13" t="s">
        <v>76</v>
      </c>
      <c r="AY594" s="238" t="s">
        <v>131</v>
      </c>
    </row>
    <row r="595" s="13" customFormat="1">
      <c r="A595" s="13"/>
      <c r="B595" s="228"/>
      <c r="C595" s="229"/>
      <c r="D595" s="230" t="s">
        <v>141</v>
      </c>
      <c r="E595" s="231" t="s">
        <v>1</v>
      </c>
      <c r="F595" s="232" t="s">
        <v>1008</v>
      </c>
      <c r="G595" s="229"/>
      <c r="H595" s="231" t="s">
        <v>1</v>
      </c>
      <c r="I595" s="233"/>
      <c r="J595" s="229"/>
      <c r="K595" s="229"/>
      <c r="L595" s="234"/>
      <c r="M595" s="235"/>
      <c r="N595" s="236"/>
      <c r="O595" s="236"/>
      <c r="P595" s="236"/>
      <c r="Q595" s="236"/>
      <c r="R595" s="236"/>
      <c r="S595" s="236"/>
      <c r="T595" s="23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8" t="s">
        <v>141</v>
      </c>
      <c r="AU595" s="238" t="s">
        <v>139</v>
      </c>
      <c r="AV595" s="13" t="s">
        <v>84</v>
      </c>
      <c r="AW595" s="13" t="s">
        <v>32</v>
      </c>
      <c r="AX595" s="13" t="s">
        <v>76</v>
      </c>
      <c r="AY595" s="238" t="s">
        <v>131</v>
      </c>
    </row>
    <row r="596" s="13" customFormat="1">
      <c r="A596" s="13"/>
      <c r="B596" s="228"/>
      <c r="C596" s="229"/>
      <c r="D596" s="230" t="s">
        <v>141</v>
      </c>
      <c r="E596" s="231" t="s">
        <v>1</v>
      </c>
      <c r="F596" s="232" t="s">
        <v>1009</v>
      </c>
      <c r="G596" s="229"/>
      <c r="H596" s="231" t="s">
        <v>1</v>
      </c>
      <c r="I596" s="233"/>
      <c r="J596" s="229"/>
      <c r="K596" s="229"/>
      <c r="L596" s="234"/>
      <c r="M596" s="235"/>
      <c r="N596" s="236"/>
      <c r="O596" s="236"/>
      <c r="P596" s="236"/>
      <c r="Q596" s="236"/>
      <c r="R596" s="236"/>
      <c r="S596" s="236"/>
      <c r="T596" s="237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8" t="s">
        <v>141</v>
      </c>
      <c r="AU596" s="238" t="s">
        <v>139</v>
      </c>
      <c r="AV596" s="13" t="s">
        <v>84</v>
      </c>
      <c r="AW596" s="13" t="s">
        <v>32</v>
      </c>
      <c r="AX596" s="13" t="s">
        <v>76</v>
      </c>
      <c r="AY596" s="238" t="s">
        <v>131</v>
      </c>
    </row>
    <row r="597" s="14" customFormat="1">
      <c r="A597" s="14"/>
      <c r="B597" s="239"/>
      <c r="C597" s="240"/>
      <c r="D597" s="230" t="s">
        <v>141</v>
      </c>
      <c r="E597" s="241" t="s">
        <v>1</v>
      </c>
      <c r="F597" s="242" t="s">
        <v>84</v>
      </c>
      <c r="G597" s="240"/>
      <c r="H597" s="243">
        <v>1</v>
      </c>
      <c r="I597" s="244"/>
      <c r="J597" s="240"/>
      <c r="K597" s="240"/>
      <c r="L597" s="245"/>
      <c r="M597" s="246"/>
      <c r="N597" s="247"/>
      <c r="O597" s="247"/>
      <c r="P597" s="247"/>
      <c r="Q597" s="247"/>
      <c r="R597" s="247"/>
      <c r="S597" s="247"/>
      <c r="T597" s="248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9" t="s">
        <v>141</v>
      </c>
      <c r="AU597" s="249" t="s">
        <v>139</v>
      </c>
      <c r="AV597" s="14" t="s">
        <v>139</v>
      </c>
      <c r="AW597" s="14" t="s">
        <v>32</v>
      </c>
      <c r="AX597" s="14" t="s">
        <v>76</v>
      </c>
      <c r="AY597" s="249" t="s">
        <v>131</v>
      </c>
    </row>
    <row r="598" s="15" customFormat="1">
      <c r="A598" s="15"/>
      <c r="B598" s="250"/>
      <c r="C598" s="251"/>
      <c r="D598" s="230" t="s">
        <v>141</v>
      </c>
      <c r="E598" s="252" t="s">
        <v>1</v>
      </c>
      <c r="F598" s="253" t="s">
        <v>144</v>
      </c>
      <c r="G598" s="251"/>
      <c r="H598" s="254">
        <v>1</v>
      </c>
      <c r="I598" s="255"/>
      <c r="J598" s="251"/>
      <c r="K598" s="251"/>
      <c r="L598" s="256"/>
      <c r="M598" s="257"/>
      <c r="N598" s="258"/>
      <c r="O598" s="258"/>
      <c r="P598" s="258"/>
      <c r="Q598" s="258"/>
      <c r="R598" s="258"/>
      <c r="S598" s="258"/>
      <c r="T598" s="259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0" t="s">
        <v>141</v>
      </c>
      <c r="AU598" s="260" t="s">
        <v>139</v>
      </c>
      <c r="AV598" s="15" t="s">
        <v>138</v>
      </c>
      <c r="AW598" s="15" t="s">
        <v>32</v>
      </c>
      <c r="AX598" s="15" t="s">
        <v>84</v>
      </c>
      <c r="AY598" s="260" t="s">
        <v>131</v>
      </c>
    </row>
    <row r="599" s="2" customFormat="1" ht="16.5" customHeight="1">
      <c r="A599" s="39"/>
      <c r="B599" s="40"/>
      <c r="C599" s="215" t="s">
        <v>1010</v>
      </c>
      <c r="D599" s="215" t="s">
        <v>133</v>
      </c>
      <c r="E599" s="216" t="s">
        <v>1011</v>
      </c>
      <c r="F599" s="217" t="s">
        <v>1012</v>
      </c>
      <c r="G599" s="218" t="s">
        <v>996</v>
      </c>
      <c r="H599" s="219">
        <v>1</v>
      </c>
      <c r="I599" s="220"/>
      <c r="J599" s="221">
        <f>ROUND(I599*H599,2)</f>
        <v>0</v>
      </c>
      <c r="K599" s="217" t="s">
        <v>137</v>
      </c>
      <c r="L599" s="45"/>
      <c r="M599" s="222" t="s">
        <v>1</v>
      </c>
      <c r="N599" s="223" t="s">
        <v>42</v>
      </c>
      <c r="O599" s="92"/>
      <c r="P599" s="224">
        <f>O599*H599</f>
        <v>0</v>
      </c>
      <c r="Q599" s="224">
        <v>0</v>
      </c>
      <c r="R599" s="224">
        <f>Q599*H599</f>
        <v>0</v>
      </c>
      <c r="S599" s="224">
        <v>0</v>
      </c>
      <c r="T599" s="225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6" t="s">
        <v>997</v>
      </c>
      <c r="AT599" s="226" t="s">
        <v>133</v>
      </c>
      <c r="AU599" s="226" t="s">
        <v>139</v>
      </c>
      <c r="AY599" s="18" t="s">
        <v>131</v>
      </c>
      <c r="BE599" s="227">
        <f>IF(N599="základní",J599,0)</f>
        <v>0</v>
      </c>
      <c r="BF599" s="227">
        <f>IF(N599="snížená",J599,0)</f>
        <v>0</v>
      </c>
      <c r="BG599" s="227">
        <f>IF(N599="zákl. přenesená",J599,0)</f>
        <v>0</v>
      </c>
      <c r="BH599" s="227">
        <f>IF(N599="sníž. přenesená",J599,0)</f>
        <v>0</v>
      </c>
      <c r="BI599" s="227">
        <f>IF(N599="nulová",J599,0)</f>
        <v>0</v>
      </c>
      <c r="BJ599" s="18" t="s">
        <v>139</v>
      </c>
      <c r="BK599" s="227">
        <f>ROUND(I599*H599,2)</f>
        <v>0</v>
      </c>
      <c r="BL599" s="18" t="s">
        <v>997</v>
      </c>
      <c r="BM599" s="226" t="s">
        <v>1013</v>
      </c>
    </row>
    <row r="600" s="2" customFormat="1" ht="24.15" customHeight="1">
      <c r="A600" s="39"/>
      <c r="B600" s="40"/>
      <c r="C600" s="215" t="s">
        <v>1014</v>
      </c>
      <c r="D600" s="215" t="s">
        <v>133</v>
      </c>
      <c r="E600" s="216" t="s">
        <v>1015</v>
      </c>
      <c r="F600" s="217" t="s">
        <v>1016</v>
      </c>
      <c r="G600" s="218" t="s">
        <v>996</v>
      </c>
      <c r="H600" s="219">
        <v>1</v>
      </c>
      <c r="I600" s="220"/>
      <c r="J600" s="221">
        <f>ROUND(I600*H600,2)</f>
        <v>0</v>
      </c>
      <c r="K600" s="217" t="s">
        <v>137</v>
      </c>
      <c r="L600" s="45"/>
      <c r="M600" s="222" t="s">
        <v>1</v>
      </c>
      <c r="N600" s="223" t="s">
        <v>42</v>
      </c>
      <c r="O600" s="92"/>
      <c r="P600" s="224">
        <f>O600*H600</f>
        <v>0</v>
      </c>
      <c r="Q600" s="224">
        <v>0</v>
      </c>
      <c r="R600" s="224">
        <f>Q600*H600</f>
        <v>0</v>
      </c>
      <c r="S600" s="224">
        <v>0</v>
      </c>
      <c r="T600" s="225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26" t="s">
        <v>997</v>
      </c>
      <c r="AT600" s="226" t="s">
        <v>133</v>
      </c>
      <c r="AU600" s="226" t="s">
        <v>139</v>
      </c>
      <c r="AY600" s="18" t="s">
        <v>131</v>
      </c>
      <c r="BE600" s="227">
        <f>IF(N600="základní",J600,0)</f>
        <v>0</v>
      </c>
      <c r="BF600" s="227">
        <f>IF(N600="snížená",J600,0)</f>
        <v>0</v>
      </c>
      <c r="BG600" s="227">
        <f>IF(N600="zákl. přenesená",J600,0)</f>
        <v>0</v>
      </c>
      <c r="BH600" s="227">
        <f>IF(N600="sníž. přenesená",J600,0)</f>
        <v>0</v>
      </c>
      <c r="BI600" s="227">
        <f>IF(N600="nulová",J600,0)</f>
        <v>0</v>
      </c>
      <c r="BJ600" s="18" t="s">
        <v>139</v>
      </c>
      <c r="BK600" s="227">
        <f>ROUND(I600*H600,2)</f>
        <v>0</v>
      </c>
      <c r="BL600" s="18" t="s">
        <v>997</v>
      </c>
      <c r="BM600" s="226" t="s">
        <v>1017</v>
      </c>
    </row>
    <row r="601" s="2" customFormat="1" ht="16.5" customHeight="1">
      <c r="A601" s="39"/>
      <c r="B601" s="40"/>
      <c r="C601" s="215" t="s">
        <v>1018</v>
      </c>
      <c r="D601" s="215" t="s">
        <v>133</v>
      </c>
      <c r="E601" s="216" t="s">
        <v>1019</v>
      </c>
      <c r="F601" s="217" t="s">
        <v>1020</v>
      </c>
      <c r="G601" s="218" t="s">
        <v>996</v>
      </c>
      <c r="H601" s="219">
        <v>1</v>
      </c>
      <c r="I601" s="220"/>
      <c r="J601" s="221">
        <f>ROUND(I601*H601,2)</f>
        <v>0</v>
      </c>
      <c r="K601" s="217" t="s">
        <v>137</v>
      </c>
      <c r="L601" s="45"/>
      <c r="M601" s="222" t="s">
        <v>1</v>
      </c>
      <c r="N601" s="223" t="s">
        <v>42</v>
      </c>
      <c r="O601" s="92"/>
      <c r="P601" s="224">
        <f>O601*H601</f>
        <v>0</v>
      </c>
      <c r="Q601" s="224">
        <v>0</v>
      </c>
      <c r="R601" s="224">
        <f>Q601*H601</f>
        <v>0</v>
      </c>
      <c r="S601" s="224">
        <v>0</v>
      </c>
      <c r="T601" s="225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6" t="s">
        <v>997</v>
      </c>
      <c r="AT601" s="226" t="s">
        <v>133</v>
      </c>
      <c r="AU601" s="226" t="s">
        <v>139</v>
      </c>
      <c r="AY601" s="18" t="s">
        <v>131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18" t="s">
        <v>139</v>
      </c>
      <c r="BK601" s="227">
        <f>ROUND(I601*H601,2)</f>
        <v>0</v>
      </c>
      <c r="BL601" s="18" t="s">
        <v>997</v>
      </c>
      <c r="BM601" s="226" t="s">
        <v>1021</v>
      </c>
    </row>
    <row r="602" s="2" customFormat="1" ht="16.5" customHeight="1">
      <c r="A602" s="39"/>
      <c r="B602" s="40"/>
      <c r="C602" s="215" t="s">
        <v>1022</v>
      </c>
      <c r="D602" s="215" t="s">
        <v>133</v>
      </c>
      <c r="E602" s="216" t="s">
        <v>1023</v>
      </c>
      <c r="F602" s="217" t="s">
        <v>1024</v>
      </c>
      <c r="G602" s="218" t="s">
        <v>996</v>
      </c>
      <c r="H602" s="219">
        <v>1</v>
      </c>
      <c r="I602" s="220"/>
      <c r="J602" s="221">
        <f>ROUND(I602*H602,2)</f>
        <v>0</v>
      </c>
      <c r="K602" s="217" t="s">
        <v>137</v>
      </c>
      <c r="L602" s="45"/>
      <c r="M602" s="222" t="s">
        <v>1</v>
      </c>
      <c r="N602" s="223" t="s">
        <v>42</v>
      </c>
      <c r="O602" s="92"/>
      <c r="P602" s="224">
        <f>O602*H602</f>
        <v>0</v>
      </c>
      <c r="Q602" s="224">
        <v>0</v>
      </c>
      <c r="R602" s="224">
        <f>Q602*H602</f>
        <v>0</v>
      </c>
      <c r="S602" s="224">
        <v>0</v>
      </c>
      <c r="T602" s="225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26" t="s">
        <v>997</v>
      </c>
      <c r="AT602" s="226" t="s">
        <v>133</v>
      </c>
      <c r="AU602" s="226" t="s">
        <v>139</v>
      </c>
      <c r="AY602" s="18" t="s">
        <v>131</v>
      </c>
      <c r="BE602" s="227">
        <f>IF(N602="základní",J602,0)</f>
        <v>0</v>
      </c>
      <c r="BF602" s="227">
        <f>IF(N602="snížená",J602,0)</f>
        <v>0</v>
      </c>
      <c r="BG602" s="227">
        <f>IF(N602="zákl. přenesená",J602,0)</f>
        <v>0</v>
      </c>
      <c r="BH602" s="227">
        <f>IF(N602="sníž. přenesená",J602,0)</f>
        <v>0</v>
      </c>
      <c r="BI602" s="227">
        <f>IF(N602="nulová",J602,0)</f>
        <v>0</v>
      </c>
      <c r="BJ602" s="18" t="s">
        <v>139</v>
      </c>
      <c r="BK602" s="227">
        <f>ROUND(I602*H602,2)</f>
        <v>0</v>
      </c>
      <c r="BL602" s="18" t="s">
        <v>997</v>
      </c>
      <c r="BM602" s="226" t="s">
        <v>1025</v>
      </c>
    </row>
    <row r="603" s="12" customFormat="1" ht="22.8" customHeight="1">
      <c r="A603" s="12"/>
      <c r="B603" s="199"/>
      <c r="C603" s="200"/>
      <c r="D603" s="201" t="s">
        <v>75</v>
      </c>
      <c r="E603" s="213" t="s">
        <v>1026</v>
      </c>
      <c r="F603" s="213" t="s">
        <v>1027</v>
      </c>
      <c r="G603" s="200"/>
      <c r="H603" s="200"/>
      <c r="I603" s="203"/>
      <c r="J603" s="214">
        <f>BK603</f>
        <v>0</v>
      </c>
      <c r="K603" s="200"/>
      <c r="L603" s="205"/>
      <c r="M603" s="206"/>
      <c r="N603" s="207"/>
      <c r="O603" s="207"/>
      <c r="P603" s="208">
        <f>SUM(P604:P610)</f>
        <v>0</v>
      </c>
      <c r="Q603" s="207"/>
      <c r="R603" s="208">
        <f>SUM(R604:R610)</f>
        <v>0</v>
      </c>
      <c r="S603" s="207"/>
      <c r="T603" s="209">
        <f>SUM(T604:T610)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0" t="s">
        <v>159</v>
      </c>
      <c r="AT603" s="211" t="s">
        <v>75</v>
      </c>
      <c r="AU603" s="211" t="s">
        <v>84</v>
      </c>
      <c r="AY603" s="210" t="s">
        <v>131</v>
      </c>
      <c r="BK603" s="212">
        <f>SUM(BK604:BK610)</f>
        <v>0</v>
      </c>
    </row>
    <row r="604" s="2" customFormat="1" ht="16.5" customHeight="1">
      <c r="A604" s="39"/>
      <c r="B604" s="40"/>
      <c r="C604" s="215" t="s">
        <v>1028</v>
      </c>
      <c r="D604" s="215" t="s">
        <v>133</v>
      </c>
      <c r="E604" s="216" t="s">
        <v>1029</v>
      </c>
      <c r="F604" s="217" t="s">
        <v>1030</v>
      </c>
      <c r="G604" s="218" t="s">
        <v>996</v>
      </c>
      <c r="H604" s="219">
        <v>1</v>
      </c>
      <c r="I604" s="220"/>
      <c r="J604" s="221">
        <f>ROUND(I604*H604,2)</f>
        <v>0</v>
      </c>
      <c r="K604" s="217" t="s">
        <v>137</v>
      </c>
      <c r="L604" s="45"/>
      <c r="M604" s="222" t="s">
        <v>1</v>
      </c>
      <c r="N604" s="223" t="s">
        <v>42</v>
      </c>
      <c r="O604" s="92"/>
      <c r="P604" s="224">
        <f>O604*H604</f>
        <v>0</v>
      </c>
      <c r="Q604" s="224">
        <v>0</v>
      </c>
      <c r="R604" s="224">
        <f>Q604*H604</f>
        <v>0</v>
      </c>
      <c r="S604" s="224">
        <v>0</v>
      </c>
      <c r="T604" s="225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26" t="s">
        <v>997</v>
      </c>
      <c r="AT604" s="226" t="s">
        <v>133</v>
      </c>
      <c r="AU604" s="226" t="s">
        <v>139</v>
      </c>
      <c r="AY604" s="18" t="s">
        <v>131</v>
      </c>
      <c r="BE604" s="227">
        <f>IF(N604="základní",J604,0)</f>
        <v>0</v>
      </c>
      <c r="BF604" s="227">
        <f>IF(N604="snížená",J604,0)</f>
        <v>0</v>
      </c>
      <c r="BG604" s="227">
        <f>IF(N604="zákl. přenesená",J604,0)</f>
        <v>0</v>
      </c>
      <c r="BH604" s="227">
        <f>IF(N604="sníž. přenesená",J604,0)</f>
        <v>0</v>
      </c>
      <c r="BI604" s="227">
        <f>IF(N604="nulová",J604,0)</f>
        <v>0</v>
      </c>
      <c r="BJ604" s="18" t="s">
        <v>139</v>
      </c>
      <c r="BK604" s="227">
        <f>ROUND(I604*H604,2)</f>
        <v>0</v>
      </c>
      <c r="BL604" s="18" t="s">
        <v>997</v>
      </c>
      <c r="BM604" s="226" t="s">
        <v>1031</v>
      </c>
    </row>
    <row r="605" s="13" customFormat="1">
      <c r="A605" s="13"/>
      <c r="B605" s="228"/>
      <c r="C605" s="229"/>
      <c r="D605" s="230" t="s">
        <v>141</v>
      </c>
      <c r="E605" s="231" t="s">
        <v>1</v>
      </c>
      <c r="F605" s="232" t="s">
        <v>1032</v>
      </c>
      <c r="G605" s="229"/>
      <c r="H605" s="231" t="s">
        <v>1</v>
      </c>
      <c r="I605" s="233"/>
      <c r="J605" s="229"/>
      <c r="K605" s="229"/>
      <c r="L605" s="234"/>
      <c r="M605" s="235"/>
      <c r="N605" s="236"/>
      <c r="O605" s="236"/>
      <c r="P605" s="236"/>
      <c r="Q605" s="236"/>
      <c r="R605" s="236"/>
      <c r="S605" s="236"/>
      <c r="T605" s="237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8" t="s">
        <v>141</v>
      </c>
      <c r="AU605" s="238" t="s">
        <v>139</v>
      </c>
      <c r="AV605" s="13" t="s">
        <v>84</v>
      </c>
      <c r="AW605" s="13" t="s">
        <v>32</v>
      </c>
      <c r="AX605" s="13" t="s">
        <v>76</v>
      </c>
      <c r="AY605" s="238" t="s">
        <v>131</v>
      </c>
    </row>
    <row r="606" s="13" customFormat="1">
      <c r="A606" s="13"/>
      <c r="B606" s="228"/>
      <c r="C606" s="229"/>
      <c r="D606" s="230" t="s">
        <v>141</v>
      </c>
      <c r="E606" s="231" t="s">
        <v>1</v>
      </c>
      <c r="F606" s="232" t="s">
        <v>1033</v>
      </c>
      <c r="G606" s="229"/>
      <c r="H606" s="231" t="s">
        <v>1</v>
      </c>
      <c r="I606" s="233"/>
      <c r="J606" s="229"/>
      <c r="K606" s="229"/>
      <c r="L606" s="234"/>
      <c r="M606" s="235"/>
      <c r="N606" s="236"/>
      <c r="O606" s="236"/>
      <c r="P606" s="236"/>
      <c r="Q606" s="236"/>
      <c r="R606" s="236"/>
      <c r="S606" s="236"/>
      <c r="T606" s="237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8" t="s">
        <v>141</v>
      </c>
      <c r="AU606" s="238" t="s">
        <v>139</v>
      </c>
      <c r="AV606" s="13" t="s">
        <v>84</v>
      </c>
      <c r="AW606" s="13" t="s">
        <v>32</v>
      </c>
      <c r="AX606" s="13" t="s">
        <v>76</v>
      </c>
      <c r="AY606" s="238" t="s">
        <v>131</v>
      </c>
    </row>
    <row r="607" s="13" customFormat="1">
      <c r="A607" s="13"/>
      <c r="B607" s="228"/>
      <c r="C607" s="229"/>
      <c r="D607" s="230" t="s">
        <v>141</v>
      </c>
      <c r="E607" s="231" t="s">
        <v>1</v>
      </c>
      <c r="F607" s="232" t="s">
        <v>1034</v>
      </c>
      <c r="G607" s="229"/>
      <c r="H607" s="231" t="s">
        <v>1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8" t="s">
        <v>141</v>
      </c>
      <c r="AU607" s="238" t="s">
        <v>139</v>
      </c>
      <c r="AV607" s="13" t="s">
        <v>84</v>
      </c>
      <c r="AW607" s="13" t="s">
        <v>32</v>
      </c>
      <c r="AX607" s="13" t="s">
        <v>76</v>
      </c>
      <c r="AY607" s="238" t="s">
        <v>131</v>
      </c>
    </row>
    <row r="608" s="14" customFormat="1">
      <c r="A608" s="14"/>
      <c r="B608" s="239"/>
      <c r="C608" s="240"/>
      <c r="D608" s="230" t="s">
        <v>141</v>
      </c>
      <c r="E608" s="241" t="s">
        <v>1</v>
      </c>
      <c r="F608" s="242" t="s">
        <v>84</v>
      </c>
      <c r="G608" s="240"/>
      <c r="H608" s="243">
        <v>1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9" t="s">
        <v>141</v>
      </c>
      <c r="AU608" s="249" t="s">
        <v>139</v>
      </c>
      <c r="AV608" s="14" t="s">
        <v>139</v>
      </c>
      <c r="AW608" s="14" t="s">
        <v>32</v>
      </c>
      <c r="AX608" s="14" t="s">
        <v>76</v>
      </c>
      <c r="AY608" s="249" t="s">
        <v>131</v>
      </c>
    </row>
    <row r="609" s="15" customFormat="1">
      <c r="A609" s="15"/>
      <c r="B609" s="250"/>
      <c r="C609" s="251"/>
      <c r="D609" s="230" t="s">
        <v>141</v>
      </c>
      <c r="E609" s="252" t="s">
        <v>1</v>
      </c>
      <c r="F609" s="253" t="s">
        <v>144</v>
      </c>
      <c r="G609" s="251"/>
      <c r="H609" s="254">
        <v>1</v>
      </c>
      <c r="I609" s="255"/>
      <c r="J609" s="251"/>
      <c r="K609" s="251"/>
      <c r="L609" s="256"/>
      <c r="M609" s="257"/>
      <c r="N609" s="258"/>
      <c r="O609" s="258"/>
      <c r="P609" s="258"/>
      <c r="Q609" s="258"/>
      <c r="R609" s="258"/>
      <c r="S609" s="258"/>
      <c r="T609" s="259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0" t="s">
        <v>141</v>
      </c>
      <c r="AU609" s="260" t="s">
        <v>139</v>
      </c>
      <c r="AV609" s="15" t="s">
        <v>138</v>
      </c>
      <c r="AW609" s="15" t="s">
        <v>32</v>
      </c>
      <c r="AX609" s="15" t="s">
        <v>84</v>
      </c>
      <c r="AY609" s="260" t="s">
        <v>131</v>
      </c>
    </row>
    <row r="610" s="2" customFormat="1" ht="16.5" customHeight="1">
      <c r="A610" s="39"/>
      <c r="B610" s="40"/>
      <c r="C610" s="215" t="s">
        <v>1035</v>
      </c>
      <c r="D610" s="215" t="s">
        <v>133</v>
      </c>
      <c r="E610" s="216" t="s">
        <v>1036</v>
      </c>
      <c r="F610" s="217" t="s">
        <v>1037</v>
      </c>
      <c r="G610" s="218" t="s">
        <v>996</v>
      </c>
      <c r="H610" s="219">
        <v>1</v>
      </c>
      <c r="I610" s="220"/>
      <c r="J610" s="221">
        <f>ROUND(I610*H610,2)</f>
        <v>0</v>
      </c>
      <c r="K610" s="217" t="s">
        <v>137</v>
      </c>
      <c r="L610" s="45"/>
      <c r="M610" s="282" t="s">
        <v>1</v>
      </c>
      <c r="N610" s="283" t="s">
        <v>42</v>
      </c>
      <c r="O610" s="284"/>
      <c r="P610" s="285">
        <f>O610*H610</f>
        <v>0</v>
      </c>
      <c r="Q610" s="285">
        <v>0</v>
      </c>
      <c r="R610" s="285">
        <f>Q610*H610</f>
        <v>0</v>
      </c>
      <c r="S610" s="285">
        <v>0</v>
      </c>
      <c r="T610" s="286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6" t="s">
        <v>997</v>
      </c>
      <c r="AT610" s="226" t="s">
        <v>133</v>
      </c>
      <c r="AU610" s="226" t="s">
        <v>139</v>
      </c>
      <c r="AY610" s="18" t="s">
        <v>131</v>
      </c>
      <c r="BE610" s="227">
        <f>IF(N610="základní",J610,0)</f>
        <v>0</v>
      </c>
      <c r="BF610" s="227">
        <f>IF(N610="snížená",J610,0)</f>
        <v>0</v>
      </c>
      <c r="BG610" s="227">
        <f>IF(N610="zákl. přenesená",J610,0)</f>
        <v>0</v>
      </c>
      <c r="BH610" s="227">
        <f>IF(N610="sníž. přenesená",J610,0)</f>
        <v>0</v>
      </c>
      <c r="BI610" s="227">
        <f>IF(N610="nulová",J610,0)</f>
        <v>0</v>
      </c>
      <c r="BJ610" s="18" t="s">
        <v>139</v>
      </c>
      <c r="BK610" s="227">
        <f>ROUND(I610*H610,2)</f>
        <v>0</v>
      </c>
      <c r="BL610" s="18" t="s">
        <v>997</v>
      </c>
      <c r="BM610" s="226" t="s">
        <v>1038</v>
      </c>
    </row>
    <row r="611" s="2" customFormat="1" ht="6.96" customHeight="1">
      <c r="A611" s="39"/>
      <c r="B611" s="67"/>
      <c r="C611" s="68"/>
      <c r="D611" s="68"/>
      <c r="E611" s="68"/>
      <c r="F611" s="68"/>
      <c r="G611" s="68"/>
      <c r="H611" s="68"/>
      <c r="I611" s="68"/>
      <c r="J611" s="68"/>
      <c r="K611" s="68"/>
      <c r="L611" s="45"/>
      <c r="M611" s="39"/>
      <c r="O611" s="39"/>
      <c r="P611" s="39"/>
      <c r="Q611" s="39"/>
      <c r="R611" s="39"/>
      <c r="S611" s="39"/>
      <c r="T611" s="39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</row>
  </sheetData>
  <sheetProtection sheet="1" autoFilter="0" formatColumns="0" formatRows="0" objects="1" scenarios="1" spinCount="100000" saltValue="/q/RvXOS6dzIGAT8tqAxG7wqdiUjV8R0JpAktvHdIC0tw/piX0ZL9scf7wnPig+CHAJwKBLVOCTHmmOJfdD5dw==" hashValue="yIQhbUGFQPyy7oFcSq0ikrBE37x8DHfqg7zFQgkxuHbQxQGmpV3A5GItehROMdhBaIS2qKQ7x0YrO64VCQz4Og==" algorithmName="SHA-512" password="C6F1"/>
  <autoFilter ref="C137:K610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DESKTOP-OMQ29LB\Martin</dc:creator>
  <cp:lastModifiedBy>DESKTOP-OMQ29LB\Martin</cp:lastModifiedBy>
  <dcterms:created xsi:type="dcterms:W3CDTF">2024-11-20T12:37:05Z</dcterms:created>
  <dcterms:modified xsi:type="dcterms:W3CDTF">2024-11-20T12:37:08Z</dcterms:modified>
</cp:coreProperties>
</file>