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162 - Zateplení domu v ul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'162 - Zateplení domu v ul...'!$C$137:$K$594</definedName>
    <definedName name="_xlnm.Print_Area" localSheetId="1">'162 - Zateplení domu v ul...'!$C$4:$J$76,'162 - Zateplení domu v ul...'!$C$82:$J$119,'162 - Zateplení domu v ul...'!$C$125:$K$594</definedName>
    <definedName name="_xlnm.Print_Titles" localSheetId="1">'162 - Zateplení domu v ul...'!$137:$137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594"/>
  <c r="BH594"/>
  <c r="BG594"/>
  <c r="BE594"/>
  <c r="T594"/>
  <c r="R594"/>
  <c r="P594"/>
  <c r="BI588"/>
  <c r="BH588"/>
  <c r="BG588"/>
  <c r="BE588"/>
  <c r="T588"/>
  <c r="R588"/>
  <c r="P588"/>
  <c r="BI586"/>
  <c r="BH586"/>
  <c r="BG586"/>
  <c r="BE586"/>
  <c r="T586"/>
  <c r="R586"/>
  <c r="P586"/>
  <c r="BI585"/>
  <c r="BH585"/>
  <c r="BG585"/>
  <c r="BE585"/>
  <c r="T585"/>
  <c r="R585"/>
  <c r="P585"/>
  <c r="BI584"/>
  <c r="BH584"/>
  <c r="BG584"/>
  <c r="BE584"/>
  <c r="T584"/>
  <c r="R584"/>
  <c r="P584"/>
  <c r="BI583"/>
  <c r="BH583"/>
  <c r="BG583"/>
  <c r="BE583"/>
  <c r="T583"/>
  <c r="R583"/>
  <c r="P583"/>
  <c r="BI574"/>
  <c r="BH574"/>
  <c r="BG574"/>
  <c r="BE574"/>
  <c r="T574"/>
  <c r="R574"/>
  <c r="P574"/>
  <c r="BI572"/>
  <c r="BH572"/>
  <c r="BG572"/>
  <c r="BE572"/>
  <c r="T572"/>
  <c r="T571"/>
  <c r="R572"/>
  <c r="R571"/>
  <c r="P572"/>
  <c r="P571"/>
  <c r="BI569"/>
  <c r="BH569"/>
  <c r="BG569"/>
  <c r="BE569"/>
  <c r="T569"/>
  <c r="R569"/>
  <c r="P569"/>
  <c r="BI568"/>
  <c r="BH568"/>
  <c r="BG568"/>
  <c r="BE568"/>
  <c r="T568"/>
  <c r="R568"/>
  <c r="P568"/>
  <c r="BI567"/>
  <c r="BH567"/>
  <c r="BG567"/>
  <c r="BE567"/>
  <c r="T567"/>
  <c r="R567"/>
  <c r="P567"/>
  <c r="BI563"/>
  <c r="BH563"/>
  <c r="BG563"/>
  <c r="BE563"/>
  <c r="T563"/>
  <c r="R563"/>
  <c r="P563"/>
  <c r="BI560"/>
  <c r="BH560"/>
  <c r="BG560"/>
  <c r="BE560"/>
  <c r="T560"/>
  <c r="R560"/>
  <c r="P560"/>
  <c r="BI559"/>
  <c r="BH559"/>
  <c r="BG559"/>
  <c r="BE559"/>
  <c r="T559"/>
  <c r="R559"/>
  <c r="P559"/>
  <c r="BI556"/>
  <c r="BH556"/>
  <c r="BG556"/>
  <c r="BE556"/>
  <c r="T556"/>
  <c r="R556"/>
  <c r="P556"/>
  <c r="BI553"/>
  <c r="BH553"/>
  <c r="BG553"/>
  <c r="BE553"/>
  <c r="T553"/>
  <c r="R553"/>
  <c r="P553"/>
  <c r="BI551"/>
  <c r="BH551"/>
  <c r="BG551"/>
  <c r="BE551"/>
  <c r="T551"/>
  <c r="R551"/>
  <c r="P551"/>
  <c r="BI547"/>
  <c r="BH547"/>
  <c r="BG547"/>
  <c r="BE547"/>
  <c r="T547"/>
  <c r="R547"/>
  <c r="P547"/>
  <c r="BI545"/>
  <c r="BH545"/>
  <c r="BG545"/>
  <c r="BE545"/>
  <c r="T545"/>
  <c r="R545"/>
  <c r="P545"/>
  <c r="BI544"/>
  <c r="BH544"/>
  <c r="BG544"/>
  <c r="BE544"/>
  <c r="T544"/>
  <c r="R544"/>
  <c r="P544"/>
  <c r="BI543"/>
  <c r="BH543"/>
  <c r="BG543"/>
  <c r="BE543"/>
  <c r="T543"/>
  <c r="R543"/>
  <c r="P543"/>
  <c r="BI539"/>
  <c r="BH539"/>
  <c r="BG539"/>
  <c r="BE539"/>
  <c r="T539"/>
  <c r="R539"/>
  <c r="P539"/>
  <c r="BI538"/>
  <c r="BH538"/>
  <c r="BG538"/>
  <c r="BE538"/>
  <c r="T538"/>
  <c r="R538"/>
  <c r="P538"/>
  <c r="BI537"/>
  <c r="BH537"/>
  <c r="BG537"/>
  <c r="BE537"/>
  <c r="T537"/>
  <c r="R537"/>
  <c r="P537"/>
  <c r="BI536"/>
  <c r="BH536"/>
  <c r="BG536"/>
  <c r="BE536"/>
  <c r="T536"/>
  <c r="R536"/>
  <c r="P536"/>
  <c r="BI533"/>
  <c r="BH533"/>
  <c r="BG533"/>
  <c r="BE533"/>
  <c r="T533"/>
  <c r="R533"/>
  <c r="P533"/>
  <c r="BI530"/>
  <c r="BH530"/>
  <c r="BG530"/>
  <c r="BE530"/>
  <c r="T530"/>
  <c r="R530"/>
  <c r="P530"/>
  <c r="BI529"/>
  <c r="BH529"/>
  <c r="BG529"/>
  <c r="BE529"/>
  <c r="T529"/>
  <c r="R529"/>
  <c r="P529"/>
  <c r="BI528"/>
  <c r="BH528"/>
  <c r="BG528"/>
  <c r="BE528"/>
  <c r="T528"/>
  <c r="R528"/>
  <c r="P528"/>
  <c r="BI525"/>
  <c r="BH525"/>
  <c r="BG525"/>
  <c r="BE525"/>
  <c r="T525"/>
  <c r="R525"/>
  <c r="P525"/>
  <c r="BI522"/>
  <c r="BH522"/>
  <c r="BG522"/>
  <c r="BE522"/>
  <c r="T522"/>
  <c r="R522"/>
  <c r="P522"/>
  <c r="BI520"/>
  <c r="BH520"/>
  <c r="BG520"/>
  <c r="BE520"/>
  <c r="T520"/>
  <c r="R520"/>
  <c r="P520"/>
  <c r="BI519"/>
  <c r="BH519"/>
  <c r="BG519"/>
  <c r="BE519"/>
  <c r="T519"/>
  <c r="R519"/>
  <c r="P519"/>
  <c r="BI516"/>
  <c r="BH516"/>
  <c r="BG516"/>
  <c r="BE516"/>
  <c r="T516"/>
  <c r="R516"/>
  <c r="P516"/>
  <c r="BI513"/>
  <c r="BH513"/>
  <c r="BG513"/>
  <c r="BE513"/>
  <c r="T513"/>
  <c r="R513"/>
  <c r="P513"/>
  <c r="BI511"/>
  <c r="BH511"/>
  <c r="BG511"/>
  <c r="BE511"/>
  <c r="T511"/>
  <c r="R511"/>
  <c r="P511"/>
  <c r="BI510"/>
  <c r="BH510"/>
  <c r="BG510"/>
  <c r="BE510"/>
  <c r="T510"/>
  <c r="R510"/>
  <c r="P510"/>
  <c r="BI509"/>
  <c r="BH509"/>
  <c r="BG509"/>
  <c r="BE509"/>
  <c r="T509"/>
  <c r="R509"/>
  <c r="P509"/>
  <c r="BI508"/>
  <c r="BH508"/>
  <c r="BG508"/>
  <c r="BE508"/>
  <c r="T508"/>
  <c r="R508"/>
  <c r="P508"/>
  <c r="BI505"/>
  <c r="BH505"/>
  <c r="BG505"/>
  <c r="BE505"/>
  <c r="T505"/>
  <c r="R505"/>
  <c r="P505"/>
  <c r="BI502"/>
  <c r="BH502"/>
  <c r="BG502"/>
  <c r="BE502"/>
  <c r="T502"/>
  <c r="R502"/>
  <c r="P502"/>
  <c r="BI499"/>
  <c r="BH499"/>
  <c r="BG499"/>
  <c r="BE499"/>
  <c r="T499"/>
  <c r="R499"/>
  <c r="P499"/>
  <c r="BI495"/>
  <c r="BH495"/>
  <c r="BG495"/>
  <c r="BE495"/>
  <c r="T495"/>
  <c r="R495"/>
  <c r="P495"/>
  <c r="BI494"/>
  <c r="BH494"/>
  <c r="BG494"/>
  <c r="BE494"/>
  <c r="T494"/>
  <c r="R494"/>
  <c r="P494"/>
  <c r="BI489"/>
  <c r="BH489"/>
  <c r="BG489"/>
  <c r="BE489"/>
  <c r="T489"/>
  <c r="R489"/>
  <c r="P489"/>
  <c r="BI488"/>
  <c r="BH488"/>
  <c r="BG488"/>
  <c r="BE488"/>
  <c r="T488"/>
  <c r="R488"/>
  <c r="P488"/>
  <c r="BI485"/>
  <c r="BH485"/>
  <c r="BG485"/>
  <c r="BE485"/>
  <c r="T485"/>
  <c r="R485"/>
  <c r="P485"/>
  <c r="BI484"/>
  <c r="BH484"/>
  <c r="BG484"/>
  <c r="BE484"/>
  <c r="T484"/>
  <c r="R484"/>
  <c r="P484"/>
  <c r="BI479"/>
  <c r="BH479"/>
  <c r="BG479"/>
  <c r="BE479"/>
  <c r="T479"/>
  <c r="R479"/>
  <c r="P479"/>
  <c r="BI478"/>
  <c r="BH478"/>
  <c r="BG478"/>
  <c r="BE478"/>
  <c r="T478"/>
  <c r="R478"/>
  <c r="P478"/>
  <c r="BI475"/>
  <c r="BH475"/>
  <c r="BG475"/>
  <c r="BE475"/>
  <c r="T475"/>
  <c r="R475"/>
  <c r="P475"/>
  <c r="BI474"/>
  <c r="BH474"/>
  <c r="BG474"/>
  <c r="BE474"/>
  <c r="T474"/>
  <c r="R474"/>
  <c r="P474"/>
  <c r="BI473"/>
  <c r="BH473"/>
  <c r="BG473"/>
  <c r="BE473"/>
  <c r="T473"/>
  <c r="R473"/>
  <c r="P473"/>
  <c r="BI470"/>
  <c r="BH470"/>
  <c r="BG470"/>
  <c r="BE470"/>
  <c r="T470"/>
  <c r="R470"/>
  <c r="P470"/>
  <c r="BI467"/>
  <c r="BH467"/>
  <c r="BG467"/>
  <c r="BE467"/>
  <c r="T467"/>
  <c r="R467"/>
  <c r="P467"/>
  <c r="BI463"/>
  <c r="BH463"/>
  <c r="BG463"/>
  <c r="BE463"/>
  <c r="T463"/>
  <c r="R463"/>
  <c r="P463"/>
  <c r="BI461"/>
  <c r="BH461"/>
  <c r="BG461"/>
  <c r="BE461"/>
  <c r="T461"/>
  <c r="R461"/>
  <c r="P461"/>
  <c r="BI460"/>
  <c r="BH460"/>
  <c r="BG460"/>
  <c r="BE460"/>
  <c r="T460"/>
  <c r="R460"/>
  <c r="P460"/>
  <c r="BI457"/>
  <c r="BH457"/>
  <c r="BG457"/>
  <c r="BE457"/>
  <c r="T457"/>
  <c r="R457"/>
  <c r="P457"/>
  <c r="BI454"/>
  <c r="BH454"/>
  <c r="BG454"/>
  <c r="BE454"/>
  <c r="T454"/>
  <c r="R454"/>
  <c r="P454"/>
  <c r="BI451"/>
  <c r="BH451"/>
  <c r="BG451"/>
  <c r="BE451"/>
  <c r="T451"/>
  <c r="R451"/>
  <c r="P451"/>
  <c r="BI448"/>
  <c r="BH448"/>
  <c r="BG448"/>
  <c r="BE448"/>
  <c r="T448"/>
  <c r="R448"/>
  <c r="P448"/>
  <c r="BI444"/>
  <c r="BH444"/>
  <c r="BG444"/>
  <c r="BE444"/>
  <c r="T444"/>
  <c r="R444"/>
  <c r="P444"/>
  <c r="BI441"/>
  <c r="BH441"/>
  <c r="BG441"/>
  <c r="BE441"/>
  <c r="T441"/>
  <c r="R441"/>
  <c r="P441"/>
  <c r="BI438"/>
  <c r="BH438"/>
  <c r="BG438"/>
  <c r="BE438"/>
  <c r="T438"/>
  <c r="R438"/>
  <c r="P438"/>
  <c r="BI433"/>
  <c r="BH433"/>
  <c r="BG433"/>
  <c r="BE433"/>
  <c r="T433"/>
  <c r="R433"/>
  <c r="P433"/>
  <c r="BI430"/>
  <c r="BH430"/>
  <c r="BG430"/>
  <c r="BE430"/>
  <c r="T430"/>
  <c r="R430"/>
  <c r="P430"/>
  <c r="BI428"/>
  <c r="BH428"/>
  <c r="BG428"/>
  <c r="BE428"/>
  <c r="T428"/>
  <c r="R428"/>
  <c r="P428"/>
  <c r="BI427"/>
  <c r="BH427"/>
  <c r="BG427"/>
  <c r="BE427"/>
  <c r="T427"/>
  <c r="R427"/>
  <c r="P427"/>
  <c r="BI424"/>
  <c r="BH424"/>
  <c r="BG424"/>
  <c r="BE424"/>
  <c r="T424"/>
  <c r="R424"/>
  <c r="P424"/>
  <c r="BI423"/>
  <c r="BH423"/>
  <c r="BG423"/>
  <c r="BE423"/>
  <c r="T423"/>
  <c r="R423"/>
  <c r="P423"/>
  <c r="BI422"/>
  <c r="BH422"/>
  <c r="BG422"/>
  <c r="BE422"/>
  <c r="T422"/>
  <c r="R422"/>
  <c r="P422"/>
  <c r="BI421"/>
  <c r="BH421"/>
  <c r="BG421"/>
  <c r="BE421"/>
  <c r="T421"/>
  <c r="R421"/>
  <c r="P421"/>
  <c r="BI417"/>
  <c r="BH417"/>
  <c r="BG417"/>
  <c r="BE417"/>
  <c r="T417"/>
  <c r="R417"/>
  <c r="P417"/>
  <c r="BI413"/>
  <c r="BH413"/>
  <c r="BG413"/>
  <c r="BE413"/>
  <c r="T413"/>
  <c r="R413"/>
  <c r="P413"/>
  <c r="BI409"/>
  <c r="BH409"/>
  <c r="BG409"/>
  <c r="BE409"/>
  <c r="T409"/>
  <c r="R409"/>
  <c r="P409"/>
  <c r="BI401"/>
  <c r="BH401"/>
  <c r="BG401"/>
  <c r="BE401"/>
  <c r="T401"/>
  <c r="R401"/>
  <c r="P401"/>
  <c r="BI398"/>
  <c r="BH398"/>
  <c r="BG398"/>
  <c r="BE398"/>
  <c r="T398"/>
  <c r="R398"/>
  <c r="P398"/>
  <c r="BI396"/>
  <c r="BH396"/>
  <c r="BG396"/>
  <c r="BE396"/>
  <c r="T396"/>
  <c r="R396"/>
  <c r="P396"/>
  <c r="BI395"/>
  <c r="BH395"/>
  <c r="BG395"/>
  <c r="BE395"/>
  <c r="T395"/>
  <c r="R395"/>
  <c r="P395"/>
  <c r="BI394"/>
  <c r="BH394"/>
  <c r="BG394"/>
  <c r="BE394"/>
  <c r="T394"/>
  <c r="R394"/>
  <c r="P394"/>
  <c r="BI393"/>
  <c r="BH393"/>
  <c r="BG393"/>
  <c r="BE393"/>
  <c r="T393"/>
  <c r="R393"/>
  <c r="P393"/>
  <c r="BI392"/>
  <c r="BH392"/>
  <c r="BG392"/>
  <c r="BE392"/>
  <c r="T392"/>
  <c r="R392"/>
  <c r="P392"/>
  <c r="BI391"/>
  <c r="BH391"/>
  <c r="BG391"/>
  <c r="BE391"/>
  <c r="T391"/>
  <c r="R391"/>
  <c r="P391"/>
  <c r="BI389"/>
  <c r="BH389"/>
  <c r="BG389"/>
  <c r="BE389"/>
  <c r="T389"/>
  <c r="R389"/>
  <c r="P389"/>
  <c r="BI388"/>
  <c r="BH388"/>
  <c r="BG388"/>
  <c r="BE388"/>
  <c r="T388"/>
  <c r="R388"/>
  <c r="P388"/>
  <c r="BI384"/>
  <c r="BH384"/>
  <c r="BG384"/>
  <c r="BE384"/>
  <c r="T384"/>
  <c r="R384"/>
  <c r="P384"/>
  <c r="BI380"/>
  <c r="BH380"/>
  <c r="BG380"/>
  <c r="BE380"/>
  <c r="T380"/>
  <c r="R380"/>
  <c r="P380"/>
  <c r="BI377"/>
  <c r="BH377"/>
  <c r="BG377"/>
  <c r="BE377"/>
  <c r="T377"/>
  <c r="R377"/>
  <c r="P377"/>
  <c r="BI374"/>
  <c r="BH374"/>
  <c r="BG374"/>
  <c r="BE374"/>
  <c r="T374"/>
  <c r="T373"/>
  <c r="R374"/>
  <c r="R373"/>
  <c r="P374"/>
  <c r="P373"/>
  <c r="BI372"/>
  <c r="BH372"/>
  <c r="BG372"/>
  <c r="BE372"/>
  <c r="T372"/>
  <c r="R372"/>
  <c r="P372"/>
  <c r="BI370"/>
  <c r="BH370"/>
  <c r="BG370"/>
  <c r="BE370"/>
  <c r="T370"/>
  <c r="R370"/>
  <c r="P370"/>
  <c r="BI369"/>
  <c r="BH369"/>
  <c r="BG369"/>
  <c r="BE369"/>
  <c r="T369"/>
  <c r="R369"/>
  <c r="P369"/>
  <c r="BI368"/>
  <c r="BH368"/>
  <c r="BG368"/>
  <c r="BE368"/>
  <c r="T368"/>
  <c r="R368"/>
  <c r="P368"/>
  <c r="BI367"/>
  <c r="BH367"/>
  <c r="BG367"/>
  <c r="BE367"/>
  <c r="T367"/>
  <c r="R367"/>
  <c r="P367"/>
  <c r="BI365"/>
  <c r="BH365"/>
  <c r="BG365"/>
  <c r="BE365"/>
  <c r="T365"/>
  <c r="R365"/>
  <c r="P365"/>
  <c r="BI362"/>
  <c r="BH362"/>
  <c r="BG362"/>
  <c r="BE362"/>
  <c r="T362"/>
  <c r="R362"/>
  <c r="P362"/>
  <c r="BI359"/>
  <c r="BH359"/>
  <c r="BG359"/>
  <c r="BE359"/>
  <c r="T359"/>
  <c r="R359"/>
  <c r="P359"/>
  <c r="BI356"/>
  <c r="BH356"/>
  <c r="BG356"/>
  <c r="BE356"/>
  <c r="T356"/>
  <c r="R356"/>
  <c r="P356"/>
  <c r="BI352"/>
  <c r="BH352"/>
  <c r="BG352"/>
  <c r="BE352"/>
  <c r="T352"/>
  <c r="R352"/>
  <c r="P352"/>
  <c r="BI348"/>
  <c r="BH348"/>
  <c r="BG348"/>
  <c r="BE348"/>
  <c r="T348"/>
  <c r="R348"/>
  <c r="P348"/>
  <c r="BI344"/>
  <c r="BH344"/>
  <c r="BG344"/>
  <c r="BE344"/>
  <c r="T344"/>
  <c r="R344"/>
  <c r="P344"/>
  <c r="BI341"/>
  <c r="BH341"/>
  <c r="BG341"/>
  <c r="BE341"/>
  <c r="T341"/>
  <c r="R341"/>
  <c r="P341"/>
  <c r="BI340"/>
  <c r="BH340"/>
  <c r="BG340"/>
  <c r="BE340"/>
  <c r="T340"/>
  <c r="R340"/>
  <c r="P340"/>
  <c r="BI339"/>
  <c r="BH339"/>
  <c r="BG339"/>
  <c r="BE339"/>
  <c r="T339"/>
  <c r="R339"/>
  <c r="P339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5"/>
  <c r="BH335"/>
  <c r="BG335"/>
  <c r="BE335"/>
  <c r="T335"/>
  <c r="R335"/>
  <c r="P335"/>
  <c r="BI334"/>
  <c r="BH334"/>
  <c r="BG334"/>
  <c r="BE334"/>
  <c r="T334"/>
  <c r="R334"/>
  <c r="P334"/>
  <c r="BI333"/>
  <c r="BH333"/>
  <c r="BG333"/>
  <c r="BE333"/>
  <c r="T333"/>
  <c r="R333"/>
  <c r="P333"/>
  <c r="BI332"/>
  <c r="BH332"/>
  <c r="BG332"/>
  <c r="BE332"/>
  <c r="T332"/>
  <c r="R332"/>
  <c r="P332"/>
  <c r="BI327"/>
  <c r="BH327"/>
  <c r="BG327"/>
  <c r="BE327"/>
  <c r="T327"/>
  <c r="R327"/>
  <c r="P327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19"/>
  <c r="BH319"/>
  <c r="BG319"/>
  <c r="BE319"/>
  <c r="T319"/>
  <c r="R319"/>
  <c r="P319"/>
  <c r="BI316"/>
  <c r="BH316"/>
  <c r="BG316"/>
  <c r="BE316"/>
  <c r="T316"/>
  <c r="R316"/>
  <c r="P316"/>
  <c r="BI313"/>
  <c r="BH313"/>
  <c r="BG313"/>
  <c r="BE313"/>
  <c r="T313"/>
  <c r="R313"/>
  <c r="P313"/>
  <c r="BI309"/>
  <c r="BH309"/>
  <c r="BG309"/>
  <c r="BE309"/>
  <c r="T309"/>
  <c r="R309"/>
  <c r="P309"/>
  <c r="BI306"/>
  <c r="BH306"/>
  <c r="BG306"/>
  <c r="BE306"/>
  <c r="T306"/>
  <c r="R306"/>
  <c r="P306"/>
  <c r="BI298"/>
  <c r="BH298"/>
  <c r="BG298"/>
  <c r="BE298"/>
  <c r="T298"/>
  <c r="R298"/>
  <c r="P298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89"/>
  <c r="BH289"/>
  <c r="BG289"/>
  <c r="BE289"/>
  <c r="T289"/>
  <c r="R289"/>
  <c r="P289"/>
  <c r="BI287"/>
  <c r="BH287"/>
  <c r="BG287"/>
  <c r="BE287"/>
  <c r="T287"/>
  <c r="R287"/>
  <c r="P287"/>
  <c r="BI285"/>
  <c r="BH285"/>
  <c r="BG285"/>
  <c r="BE285"/>
  <c r="T285"/>
  <c r="R285"/>
  <c r="P285"/>
  <c r="BI283"/>
  <c r="BH283"/>
  <c r="BG283"/>
  <c r="BE283"/>
  <c r="T283"/>
  <c r="R283"/>
  <c r="P283"/>
  <c r="BI281"/>
  <c r="BH281"/>
  <c r="BG281"/>
  <c r="BE281"/>
  <c r="T281"/>
  <c r="R281"/>
  <c r="P281"/>
  <c r="BI262"/>
  <c r="BH262"/>
  <c r="BG262"/>
  <c r="BE262"/>
  <c r="T262"/>
  <c r="R262"/>
  <c r="P262"/>
  <c r="BI260"/>
  <c r="BH260"/>
  <c r="BG260"/>
  <c r="BE260"/>
  <c r="T260"/>
  <c r="R260"/>
  <c r="P260"/>
  <c r="BI257"/>
  <c r="BH257"/>
  <c r="BG257"/>
  <c r="BE257"/>
  <c r="T257"/>
  <c r="R257"/>
  <c r="P257"/>
  <c r="BI254"/>
  <c r="BH254"/>
  <c r="BG254"/>
  <c r="BE254"/>
  <c r="T254"/>
  <c r="R254"/>
  <c r="P254"/>
  <c r="BI251"/>
  <c r="BH251"/>
  <c r="BG251"/>
  <c r="BE251"/>
  <c r="T251"/>
  <c r="R251"/>
  <c r="P251"/>
  <c r="BI248"/>
  <c r="BH248"/>
  <c r="BG248"/>
  <c r="BE248"/>
  <c r="T248"/>
  <c r="R248"/>
  <c r="P248"/>
  <c r="BI246"/>
  <c r="BH246"/>
  <c r="BG246"/>
  <c r="BE246"/>
  <c r="T246"/>
  <c r="R246"/>
  <c r="P246"/>
  <c r="BI243"/>
  <c r="BH243"/>
  <c r="BG243"/>
  <c r="BE243"/>
  <c r="T243"/>
  <c r="R243"/>
  <c r="P243"/>
  <c r="BI241"/>
  <c r="BH241"/>
  <c r="BG241"/>
  <c r="BE241"/>
  <c r="T241"/>
  <c r="R241"/>
  <c r="P241"/>
  <c r="BI237"/>
  <c r="BH237"/>
  <c r="BG237"/>
  <c r="BE237"/>
  <c r="T237"/>
  <c r="R237"/>
  <c r="P237"/>
  <c r="BI235"/>
  <c r="BH235"/>
  <c r="BG235"/>
  <c r="BE235"/>
  <c r="T235"/>
  <c r="R235"/>
  <c r="P235"/>
  <c r="BI231"/>
  <c r="BH231"/>
  <c r="BG231"/>
  <c r="BE231"/>
  <c r="T231"/>
  <c r="R231"/>
  <c r="P231"/>
  <c r="BI229"/>
  <c r="BH229"/>
  <c r="BG229"/>
  <c r="BE229"/>
  <c r="T229"/>
  <c r="R229"/>
  <c r="P229"/>
  <c r="BI225"/>
  <c r="BH225"/>
  <c r="BG225"/>
  <c r="BE225"/>
  <c r="T225"/>
  <c r="R225"/>
  <c r="P225"/>
  <c r="BI223"/>
  <c r="BH223"/>
  <c r="BG223"/>
  <c r="BE223"/>
  <c r="T223"/>
  <c r="R223"/>
  <c r="P223"/>
  <c r="BI219"/>
  <c r="BH219"/>
  <c r="BG219"/>
  <c r="BE219"/>
  <c r="T219"/>
  <c r="R219"/>
  <c r="P219"/>
  <c r="BI218"/>
  <c r="BH218"/>
  <c r="BG218"/>
  <c r="BE218"/>
  <c r="T218"/>
  <c r="R218"/>
  <c r="P218"/>
  <c r="BI216"/>
  <c r="BH216"/>
  <c r="BG216"/>
  <c r="BE216"/>
  <c r="T216"/>
  <c r="R216"/>
  <c r="P216"/>
  <c r="BI207"/>
  <c r="BH207"/>
  <c r="BG207"/>
  <c r="BE207"/>
  <c r="T207"/>
  <c r="R207"/>
  <c r="P207"/>
  <c r="BI205"/>
  <c r="BH205"/>
  <c r="BG205"/>
  <c r="BE205"/>
  <c r="T205"/>
  <c r="R205"/>
  <c r="P205"/>
  <c r="BI203"/>
  <c r="BH203"/>
  <c r="BG203"/>
  <c r="BE203"/>
  <c r="T203"/>
  <c r="R203"/>
  <c r="P203"/>
  <c r="BI193"/>
  <c r="BH193"/>
  <c r="BG193"/>
  <c r="BE193"/>
  <c r="T193"/>
  <c r="R193"/>
  <c r="P193"/>
  <c r="BI190"/>
  <c r="BH190"/>
  <c r="BG190"/>
  <c r="BE190"/>
  <c r="T190"/>
  <c r="R190"/>
  <c r="P190"/>
  <c r="BI184"/>
  <c r="BH184"/>
  <c r="BG184"/>
  <c r="BE184"/>
  <c r="T184"/>
  <c r="R184"/>
  <c r="P184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6"/>
  <c r="BH176"/>
  <c r="BG176"/>
  <c r="BE176"/>
  <c r="T176"/>
  <c r="R176"/>
  <c r="P176"/>
  <c r="BI173"/>
  <c r="BH173"/>
  <c r="BG173"/>
  <c r="BE173"/>
  <c r="T173"/>
  <c r="R173"/>
  <c r="P173"/>
  <c r="BI172"/>
  <c r="BH172"/>
  <c r="BG172"/>
  <c r="BE172"/>
  <c r="T172"/>
  <c r="R172"/>
  <c r="P172"/>
  <c r="BI168"/>
  <c r="BH168"/>
  <c r="BG168"/>
  <c r="BE168"/>
  <c r="T168"/>
  <c r="R168"/>
  <c r="P168"/>
  <c r="BI164"/>
  <c r="BH164"/>
  <c r="BG164"/>
  <c r="BE164"/>
  <c r="T164"/>
  <c r="R164"/>
  <c r="P164"/>
  <c r="BI159"/>
  <c r="BH159"/>
  <c r="BG159"/>
  <c r="BE159"/>
  <c r="T159"/>
  <c r="R159"/>
  <c r="P159"/>
  <c r="BI158"/>
  <c r="BH158"/>
  <c r="BG158"/>
  <c r="BE158"/>
  <c r="T158"/>
  <c r="R158"/>
  <c r="P158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45"/>
  <c r="BH145"/>
  <c r="BG145"/>
  <c r="BE145"/>
  <c r="T145"/>
  <c r="R145"/>
  <c r="P145"/>
  <c r="BI141"/>
  <c r="BH141"/>
  <c r="BG141"/>
  <c r="BE141"/>
  <c r="T141"/>
  <c r="R141"/>
  <c r="P141"/>
  <c r="J135"/>
  <c r="J134"/>
  <c r="F134"/>
  <c r="F132"/>
  <c r="E130"/>
  <c r="J92"/>
  <c r="J91"/>
  <c r="F91"/>
  <c r="F89"/>
  <c r="E87"/>
  <c r="J18"/>
  <c r="E18"/>
  <c r="F92"/>
  <c r="J17"/>
  <c r="J12"/>
  <c r="J89"/>
  <c r="E7"/>
  <c r="E128"/>
  <c i="1" r="L90"/>
  <c r="AM90"/>
  <c r="AM89"/>
  <c r="L89"/>
  <c r="AM87"/>
  <c r="L87"/>
  <c r="L85"/>
  <c r="L84"/>
  <c i="2" r="J585"/>
  <c r="J583"/>
  <c r="J560"/>
  <c r="J545"/>
  <c r="BK536"/>
  <c r="J528"/>
  <c r="BK508"/>
  <c r="J489"/>
  <c r="J478"/>
  <c r="J460"/>
  <c r="BK444"/>
  <c r="BK421"/>
  <c r="BK398"/>
  <c r="J377"/>
  <c r="BK362"/>
  <c r="BK339"/>
  <c r="BK327"/>
  <c r="BK298"/>
  <c r="BK281"/>
  <c r="J254"/>
  <c r="BK237"/>
  <c r="BK207"/>
  <c r="BK173"/>
  <c r="J574"/>
  <c r="BK556"/>
  <c r="BK537"/>
  <c r="BK522"/>
  <c r="J494"/>
  <c r="J463"/>
  <c r="BK433"/>
  <c r="J401"/>
  <c r="J392"/>
  <c r="J374"/>
  <c r="BK367"/>
  <c r="BK348"/>
  <c r="J324"/>
  <c r="BK309"/>
  <c r="BK287"/>
  <c r="J248"/>
  <c r="J231"/>
  <c r="J218"/>
  <c r="BK193"/>
  <c r="BK179"/>
  <c r="BK168"/>
  <c r="J141"/>
  <c r="J568"/>
  <c r="J553"/>
  <c r="J539"/>
  <c r="BK528"/>
  <c r="BK499"/>
  <c r="J484"/>
  <c r="BK461"/>
  <c r="BK430"/>
  <c r="J422"/>
  <c r="BK394"/>
  <c r="J384"/>
  <c r="J367"/>
  <c r="J356"/>
  <c r="J340"/>
  <c r="BK334"/>
  <c r="BK316"/>
  <c r="BK285"/>
  <c r="BK241"/>
  <c r="J225"/>
  <c r="J184"/>
  <c r="J178"/>
  <c r="J155"/>
  <c i="1" r="AS94"/>
  <c i="2" r="BK560"/>
  <c r="J530"/>
  <c r="J510"/>
  <c r="J488"/>
  <c r="BK474"/>
  <c r="BK451"/>
  <c r="BK424"/>
  <c r="J409"/>
  <c r="BK391"/>
  <c r="BK368"/>
  <c r="BK336"/>
  <c r="J316"/>
  <c r="J173"/>
  <c r="J156"/>
  <c r="BK151"/>
  <c r="J594"/>
  <c r="BK567"/>
  <c r="J547"/>
  <c r="BK538"/>
  <c r="BK529"/>
  <c r="BK511"/>
  <c r="BK502"/>
  <c r="BK485"/>
  <c r="BK473"/>
  <c r="BK457"/>
  <c r="BK441"/>
  <c r="J417"/>
  <c r="J393"/>
  <c r="BK374"/>
  <c r="J341"/>
  <c r="BK333"/>
  <c r="J309"/>
  <c r="J285"/>
  <c r="J257"/>
  <c r="BK243"/>
  <c r="BK229"/>
  <c r="BK218"/>
  <c r="J193"/>
  <c r="BK153"/>
  <c r="BK585"/>
  <c r="BK569"/>
  <c r="J551"/>
  <c r="J529"/>
  <c r="J516"/>
  <c r="BK489"/>
  <c r="J461"/>
  <c r="J454"/>
  <c r="J421"/>
  <c r="BK393"/>
  <c r="J370"/>
  <c r="J362"/>
  <c r="J339"/>
  <c r="J319"/>
  <c r="J291"/>
  <c r="BK260"/>
  <c r="J243"/>
  <c r="J219"/>
  <c r="BK203"/>
  <c r="BK184"/>
  <c r="J176"/>
  <c r="J159"/>
  <c r="BK572"/>
  <c r="J563"/>
  <c r="BK551"/>
  <c r="J537"/>
  <c r="BK520"/>
  <c r="J495"/>
  <c r="J475"/>
  <c r="BK438"/>
  <c r="J424"/>
  <c r="BK413"/>
  <c r="BK392"/>
  <c r="J380"/>
  <c r="BK365"/>
  <c r="J348"/>
  <c r="J337"/>
  <c r="J333"/>
  <c r="J313"/>
  <c r="J287"/>
  <c r="J260"/>
  <c r="BK231"/>
  <c r="BK205"/>
  <c r="BK176"/>
  <c r="BK152"/>
  <c r="BK594"/>
  <c r="BK547"/>
  <c r="J522"/>
  <c r="J513"/>
  <c r="BK505"/>
  <c r="BK475"/>
  <c r="BK460"/>
  <c r="BK428"/>
  <c r="BK422"/>
  <c r="J394"/>
  <c r="BK380"/>
  <c r="BK356"/>
  <c r="J335"/>
  <c r="J327"/>
  <c r="BK292"/>
  <c r="J168"/>
  <c r="BK155"/>
  <c r="J145"/>
  <c r="J588"/>
  <c r="J584"/>
  <c r="J559"/>
  <c r="J544"/>
  <c r="BK530"/>
  <c r="BK513"/>
  <c r="J499"/>
  <c r="BK479"/>
  <c r="BK467"/>
  <c r="BK454"/>
  <c r="J438"/>
  <c r="BK401"/>
  <c r="BK384"/>
  <c r="J372"/>
  <c r="BK340"/>
  <c r="BK332"/>
  <c r="J306"/>
  <c r="J292"/>
  <c r="BK262"/>
  <c r="J246"/>
  <c r="J235"/>
  <c r="BK223"/>
  <c r="J203"/>
  <c r="J172"/>
  <c r="BK586"/>
  <c r="J572"/>
  <c r="BK553"/>
  <c r="BK533"/>
  <c r="J519"/>
  <c r="BK495"/>
  <c r="J474"/>
  <c r="BK427"/>
  <c r="J398"/>
  <c r="BK389"/>
  <c r="BK369"/>
  <c r="BK359"/>
  <c r="BK337"/>
  <c r="BK322"/>
  <c r="J293"/>
  <c r="J281"/>
  <c r="BK254"/>
  <c r="J237"/>
  <c r="BK216"/>
  <c r="J190"/>
  <c r="BK178"/>
  <c r="BK164"/>
  <c r="J569"/>
  <c r="BK559"/>
  <c r="J538"/>
  <c r="J525"/>
  <c r="J509"/>
  <c r="BK494"/>
  <c r="J473"/>
  <c r="BK448"/>
  <c r="J428"/>
  <c r="BK417"/>
  <c r="J391"/>
  <c r="BK372"/>
  <c r="J359"/>
  <c r="J344"/>
  <c r="BK335"/>
  <c r="BK323"/>
  <c r="BK289"/>
  <c r="BK283"/>
  <c r="BK251"/>
  <c r="BK235"/>
  <c r="BK219"/>
  <c r="J179"/>
  <c r="J158"/>
  <c r="J151"/>
  <c r="BK588"/>
  <c r="BK544"/>
  <c r="BK516"/>
  <c r="J508"/>
  <c r="J479"/>
  <c r="J470"/>
  <c r="J448"/>
  <c r="J430"/>
  <c r="J413"/>
  <c r="J395"/>
  <c r="BK370"/>
  <c r="BK341"/>
  <c r="J334"/>
  <c r="J322"/>
  <c r="BK306"/>
  <c r="J164"/>
  <c r="J152"/>
  <c r="J586"/>
  <c r="BK563"/>
  <c r="J556"/>
  <c r="BK543"/>
  <c r="J533"/>
  <c r="J520"/>
  <c r="J505"/>
  <c r="BK488"/>
  <c r="BK463"/>
  <c r="J451"/>
  <c r="J433"/>
  <c r="BK409"/>
  <c r="J389"/>
  <c r="BK344"/>
  <c r="J338"/>
  <c r="J323"/>
  <c r="BK293"/>
  <c r="J283"/>
  <c r="J251"/>
  <c r="J241"/>
  <c r="BK225"/>
  <c r="J205"/>
  <c r="BK190"/>
  <c r="BK145"/>
  <c r="BK583"/>
  <c r="BK568"/>
  <c r="BK539"/>
  <c r="BK525"/>
  <c r="BK509"/>
  <c r="BK484"/>
  <c r="J457"/>
  <c r="BK423"/>
  <c r="BK396"/>
  <c r="BK377"/>
  <c r="J368"/>
  <c r="J352"/>
  <c r="J336"/>
  <c r="BK313"/>
  <c r="J289"/>
  <c r="BK257"/>
  <c r="BK246"/>
  <c r="J223"/>
  <c r="J207"/>
  <c r="J180"/>
  <c r="BK172"/>
  <c r="BK156"/>
  <c r="BK574"/>
  <c r="J567"/>
  <c r="BK545"/>
  <c r="J536"/>
  <c r="BK510"/>
  <c r="J485"/>
  <c r="BK470"/>
  <c r="J444"/>
  <c r="J427"/>
  <c r="BK395"/>
  <c r="J388"/>
  <c r="J369"/>
  <c r="BK352"/>
  <c r="BK338"/>
  <c r="BK324"/>
  <c r="J298"/>
  <c r="J262"/>
  <c r="BK248"/>
  <c r="J229"/>
  <c r="J216"/>
  <c r="BK180"/>
  <c r="BK159"/>
  <c r="BK141"/>
  <c r="BK584"/>
  <c r="J543"/>
  <c r="BK519"/>
  <c r="J511"/>
  <c r="J502"/>
  <c r="BK478"/>
  <c r="J467"/>
  <c r="J441"/>
  <c r="J423"/>
  <c r="J396"/>
  <c r="BK388"/>
  <c r="J365"/>
  <c r="J332"/>
  <c r="BK319"/>
  <c r="BK291"/>
  <c r="BK158"/>
  <c r="J153"/>
  <c l="1" r="BK140"/>
  <c r="T163"/>
  <c r="P326"/>
  <c r="P366"/>
  <c r="P376"/>
  <c r="T390"/>
  <c r="P397"/>
  <c r="T429"/>
  <c r="T462"/>
  <c r="T512"/>
  <c r="P521"/>
  <c r="P546"/>
  <c r="P552"/>
  <c r="R562"/>
  <c r="R561"/>
  <c r="T140"/>
  <c r="BK163"/>
  <c r="J163"/>
  <c r="J99"/>
  <c r="BK326"/>
  <c r="J326"/>
  <c r="J100"/>
  <c r="BK366"/>
  <c r="J366"/>
  <c r="J101"/>
  <c r="BK376"/>
  <c r="BK390"/>
  <c r="J390"/>
  <c r="J105"/>
  <c r="BK397"/>
  <c r="J397"/>
  <c r="J106"/>
  <c r="BK429"/>
  <c r="J429"/>
  <c r="J107"/>
  <c r="BK462"/>
  <c r="J462"/>
  <c r="J108"/>
  <c r="BK512"/>
  <c r="J512"/>
  <c r="J109"/>
  <c r="BK521"/>
  <c r="J521"/>
  <c r="J110"/>
  <c r="BK546"/>
  <c r="J546"/>
  <c r="J111"/>
  <c r="T546"/>
  <c r="R552"/>
  <c r="T562"/>
  <c r="T561"/>
  <c r="P573"/>
  <c r="P570"/>
  <c r="P587"/>
  <c r="P140"/>
  <c r="P163"/>
  <c r="R326"/>
  <c r="T366"/>
  <c r="T376"/>
  <c r="R390"/>
  <c r="T397"/>
  <c r="P429"/>
  <c r="P462"/>
  <c r="P512"/>
  <c r="R521"/>
  <c r="BK552"/>
  <c r="J552"/>
  <c r="J112"/>
  <c r="BK562"/>
  <c r="J562"/>
  <c r="J114"/>
  <c r="BK573"/>
  <c r="J573"/>
  <c r="J117"/>
  <c r="T573"/>
  <c r="T570"/>
  <c r="R587"/>
  <c r="R140"/>
  <c r="R163"/>
  <c r="T326"/>
  <c r="R366"/>
  <c r="R376"/>
  <c r="P390"/>
  <c r="R397"/>
  <c r="R429"/>
  <c r="R462"/>
  <c r="R512"/>
  <c r="T521"/>
  <c r="R546"/>
  <c r="T552"/>
  <c r="P562"/>
  <c r="P561"/>
  <c r="R573"/>
  <c r="R570"/>
  <c r="BK587"/>
  <c r="J587"/>
  <c r="J118"/>
  <c r="T587"/>
  <c r="BK373"/>
  <c r="J373"/>
  <c r="J102"/>
  <c r="BK571"/>
  <c r="J571"/>
  <c r="J116"/>
  <c r="F135"/>
  <c r="BF141"/>
  <c r="BF152"/>
  <c r="BF155"/>
  <c r="BF159"/>
  <c r="BF172"/>
  <c r="BF289"/>
  <c r="BF313"/>
  <c r="BF316"/>
  <c r="BF319"/>
  <c r="BF333"/>
  <c r="BF334"/>
  <c r="BF362"/>
  <c r="BF389"/>
  <c r="BF392"/>
  <c r="BF394"/>
  <c r="BF398"/>
  <c r="BF401"/>
  <c r="BF422"/>
  <c r="BF438"/>
  <c r="BF448"/>
  <c r="BF457"/>
  <c r="BF463"/>
  <c r="BF467"/>
  <c r="BF478"/>
  <c r="BF485"/>
  <c r="BF505"/>
  <c r="BF508"/>
  <c r="BF509"/>
  <c r="BF511"/>
  <c r="BF529"/>
  <c r="BF530"/>
  <c r="BF539"/>
  <c r="BF569"/>
  <c r="BF585"/>
  <c r="BF586"/>
  <c r="BF588"/>
  <c r="BF594"/>
  <c r="E85"/>
  <c r="J132"/>
  <c r="BF145"/>
  <c r="BF151"/>
  <c r="BF156"/>
  <c r="BF180"/>
  <c r="BF184"/>
  <c r="BF190"/>
  <c r="BF193"/>
  <c r="BF205"/>
  <c r="BF216"/>
  <c r="BF219"/>
  <c r="BF235"/>
  <c r="BF241"/>
  <c r="BF243"/>
  <c r="BF251"/>
  <c r="BF262"/>
  <c r="BF293"/>
  <c r="BF306"/>
  <c r="BF327"/>
  <c r="BF336"/>
  <c r="BF339"/>
  <c r="BF344"/>
  <c r="BF352"/>
  <c r="BF365"/>
  <c r="BF368"/>
  <c r="BF380"/>
  <c r="BF384"/>
  <c r="BF409"/>
  <c r="BF413"/>
  <c r="BF423"/>
  <c r="BF427"/>
  <c r="BF433"/>
  <c r="BF441"/>
  <c r="BF444"/>
  <c r="BF461"/>
  <c r="BF470"/>
  <c r="BF475"/>
  <c r="BF479"/>
  <c r="BF484"/>
  <c r="BF488"/>
  <c r="BF499"/>
  <c r="BF502"/>
  <c r="BF520"/>
  <c r="BF525"/>
  <c r="BF533"/>
  <c r="BF536"/>
  <c r="BF556"/>
  <c r="BF560"/>
  <c r="BF563"/>
  <c r="BF567"/>
  <c r="BF568"/>
  <c r="BF572"/>
  <c r="BF584"/>
  <c r="BF153"/>
  <c r="BF158"/>
  <c r="BF164"/>
  <c r="BF173"/>
  <c r="BF176"/>
  <c r="BF178"/>
  <c r="BF179"/>
  <c r="BF203"/>
  <c r="BF223"/>
  <c r="BF225"/>
  <c r="BF231"/>
  <c r="BF237"/>
  <c r="BF248"/>
  <c r="BF260"/>
  <c r="BF281"/>
  <c r="BF283"/>
  <c r="BF285"/>
  <c r="BF287"/>
  <c r="BF291"/>
  <c r="BF292"/>
  <c r="BF298"/>
  <c r="BF309"/>
  <c r="BF323"/>
  <c r="BF324"/>
  <c r="BF335"/>
  <c r="BF338"/>
  <c r="BF348"/>
  <c r="BF356"/>
  <c r="BF359"/>
  <c r="BF367"/>
  <c r="BF369"/>
  <c r="BF372"/>
  <c r="BF374"/>
  <c r="BF388"/>
  <c r="BF417"/>
  <c r="BF424"/>
  <c r="BF428"/>
  <c r="BF460"/>
  <c r="BF473"/>
  <c r="BF489"/>
  <c r="BF494"/>
  <c r="BF513"/>
  <c r="BF516"/>
  <c r="BF522"/>
  <c r="BF528"/>
  <c r="BF538"/>
  <c r="BF551"/>
  <c r="BF583"/>
  <c r="BF168"/>
  <c r="BF207"/>
  <c r="BF218"/>
  <c r="BF229"/>
  <c r="BF246"/>
  <c r="BF254"/>
  <c r="BF257"/>
  <c r="BF322"/>
  <c r="BF332"/>
  <c r="BF337"/>
  <c r="BF340"/>
  <c r="BF341"/>
  <c r="BF370"/>
  <c r="BF377"/>
  <c r="BF391"/>
  <c r="BF393"/>
  <c r="BF395"/>
  <c r="BF396"/>
  <c r="BF421"/>
  <c r="BF430"/>
  <c r="BF451"/>
  <c r="BF454"/>
  <c r="BF474"/>
  <c r="BF495"/>
  <c r="BF510"/>
  <c r="BF519"/>
  <c r="BF537"/>
  <c r="BF543"/>
  <c r="BF544"/>
  <c r="BF545"/>
  <c r="BF547"/>
  <c r="BF553"/>
  <c r="BF559"/>
  <c r="BF574"/>
  <c r="J33"/>
  <c i="1" r="AV95"/>
  <c i="2" r="F37"/>
  <c i="1" r="BD95"/>
  <c r="BD94"/>
  <c r="W33"/>
  <c i="2" r="F33"/>
  <c i="1" r="AZ95"/>
  <c r="AZ94"/>
  <c r="W29"/>
  <c i="2" r="F36"/>
  <c i="1" r="BC95"/>
  <c r="BC94"/>
  <c r="W32"/>
  <c i="2" r="F35"/>
  <c i="1" r="BB95"/>
  <c r="BB94"/>
  <c r="AX94"/>
  <c i="2" l="1" r="R375"/>
  <c r="R139"/>
  <c r="R138"/>
  <c r="BK375"/>
  <c r="J375"/>
  <c r="J103"/>
  <c r="T139"/>
  <c r="P375"/>
  <c r="BK139"/>
  <c r="J139"/>
  <c r="J97"/>
  <c r="T375"/>
  <c r="P139"/>
  <c r="P138"/>
  <c i="1" r="AU95"/>
  <c i="2" r="J140"/>
  <c r="J98"/>
  <c r="BK570"/>
  <c r="J570"/>
  <c r="J115"/>
  <c r="J376"/>
  <c r="J104"/>
  <c r="BK561"/>
  <c r="J561"/>
  <c r="J113"/>
  <c r="J34"/>
  <c i="1" r="AW95"/>
  <c r="AT95"/>
  <c r="AY94"/>
  <c r="W31"/>
  <c i="2" r="F34"/>
  <c i="1" r="BA95"/>
  <c r="BA94"/>
  <c r="W30"/>
  <c r="AU94"/>
  <c r="AV94"/>
  <c r="AK29"/>
  <c i="2" l="1" r="T138"/>
  <c r="BK138"/>
  <c r="J138"/>
  <c r="J96"/>
  <c i="1" r="AW94"/>
  <c r="AK30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<sst xmlns="http://schemas.openxmlformats.org/spreadsheetml/2006/main">
  <si>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</si>
  <si>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</si>
  <si>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</si>
  <si>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</si>
  <si>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</si>
  <si>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{c3d6db7f-6e37-4a49-9ceb-f1859a425c9d}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</si>
  <si>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</si>
  <si>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</si>
  <si>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</si>
  <si>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</si>
  <si>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</si>
  <si>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</si>
  <si>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</si>
  <si>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</si>
  <si>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2023-10-06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</si>
  <si>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</si>
  <si>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</si>
  <si>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Snížení energetické náročnosti BD v lokalitě Nivy Dačice</t>
  </si>
  <si>
    <t>KSO:</t>
  </si>
  <si>
    <t>CC-CZ:</t>
  </si>
  <si>
    <t>Místo:</t>
  </si>
  <si>
    <t>Dačice</t>
  </si>
  <si>
    <t>Datum:</t>
  </si>
  <si>
    <t>15. 10. 2023</t>
  </si>
  <si>
    <t>Zadavatel:</t>
  </si>
  <si>
    <t>IČ:</t>
  </si>
  <si>
    <t>Město Dačice</t>
  </si>
  <si>
    <t>DIČ:</t>
  </si>
  <si>
    <t>Uchazeč:</t>
  </si>
  <si>
    <t>Vyplň údaj</t>
  </si>
  <si>
    <t>Projektant:</t>
  </si>
  <si>
    <t>Mgr.A. Miroslav Misař</t>
  </si>
  <si>
    <t>True</t>
  </si>
  <si>
    <t>Zpracovatel:</t>
  </si>
  <si>
    <t>Martin Lang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</si>
  <si>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</si>
  <si>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</si>
  <si>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</si>
  <si>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</si>
  <si>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</si>
  <si>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</si>
  <si>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</si>
  <si>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</si>
  <si>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</si>
  <si>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</si>
  <si>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</si>
  <si>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</si>
  <si>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</si>
  <si>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</si>
  <si>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</si>
  <si>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</si>
  <si>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</si>
  <si>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</si>
  <si>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</si>
  <si>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</si>
  <si>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</si>
  <si>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</si>
  <si>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</si>
  <si>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</si>
  <si>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</si>
  <si>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</si>
  <si>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</si>
  <si>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</si>
  <si>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</si>
  <si>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</si>
  <si>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</si>
  <si>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</si>
  <si>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</si>
  <si>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</si>
  <si>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</si>
  <si>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</si>
  <si>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</si>
  <si>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</si>
  <si>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</si>
  <si>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</si>
  <si>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</si>
  <si>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</si>
  <si>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</si>
  <si>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</si>
  <si>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</si>
  <si>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</si>
  <si>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162</t>
  </si>
  <si>
    <t>Zateplení domu v ulici Nivy čp.162</t>
  </si>
  <si>
    <t>STA</t>
  </si>
  <si>
    <t>1</t>
  </si>
  <si>
    <t>{41e2b3e7-a5fe-419c-bff8-927186373864}</t>
  </si>
  <si>
    <t>KRYCÍ LIST SOUPISU PRACÍ</t>
  </si>
  <si>
    <t>Objekt:</t>
  </si>
  <si>
    <t>162 - Zateplení domu v ulici Nivy čp.162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</si>
  <si>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</si>
  <si>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</si>
  <si>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</si>
  <si>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</si>
  <si>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</si>
  <si>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</si>
  <si>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</si>
  <si>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</si>
  <si>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</si>
  <si>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</si>
  <si>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</si>
  <si>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</si>
  <si>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</si>
  <si>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kanalizace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</si>
  <si>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</si>
  <si>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</si>
  <si>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</si>
  <si>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</si>
  <si>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</si>
  <si>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</si>
  <si>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</si>
  <si>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M - Práce a dodávky M</t>
  </si>
  <si>
    <t xml:space="preserve">    21-M - Elektromontáže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</si>
  <si>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</si>
  <si>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</si>
  <si>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</si>
  <si>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</si>
  <si>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</si>
  <si>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</si>
  <si>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</si>
  <si>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</si>
  <si>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</si>
  <si>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</si>
  <si>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</si>
  <si>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</si>
  <si>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</si>
  <si>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</si>
  <si>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</si>
  <si>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</si>
  <si>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</si>
  <si>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</si>
  <si>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</si>
  <si>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</si>
  <si>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</si>
  <si>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</si>
  <si>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132212131</t>
  </si>
  <si>
    <t>Hloubení nezapažených rýh šířky do 800 mm ručně s urovnáním dna do předepsaného profilu a spádu v hornině třídy těžitelnosti I skupiny 3 soudržných</t>
  </si>
  <si>
    <t>m3</t>
  </si>
  <si>
    <t>CS ÚRS 2023 02</t>
  </si>
  <si>
    <t>4</t>
  </si>
  <si>
    <t>2</t>
  </si>
  <si>
    <t>-1514317643</t>
  </si>
  <si>
    <t>VV</t>
  </si>
  <si>
    <t>odkop pro izolaci</t>
  </si>
  <si>
    <t>0,60*0,75*(1,00+12,51+0,50+0,75+11,90+0,575)</t>
  </si>
  <si>
    <t>Součet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</si>
  <si>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</si>
  <si>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</si>
  <si>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1127063097</t>
  </si>
  <si>
    <t>výkop</t>
  </si>
  <si>
    <t>12,256</t>
  </si>
  <si>
    <t>odpočet zásyp</t>
  </si>
  <si>
    <t>-8,171</t>
  </si>
  <si>
    <t>3</t>
  </si>
  <si>
    <t>162211319</t>
  </si>
  <si>
    <t>Vodorovné přemístění výkopku nebo sypaniny stavebním kolečkem s vyprázdněním kolečka na hromady nebo do dopravního prostředku na vzdálenost do 10 m Příplatek za každých dalších 10 m k ceně -1311</t>
  </si>
  <si>
    <t>1684109691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</si>
  <si>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</si>
  <si>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</si>
  <si>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-1282007651</t>
  </si>
  <si>
    <t>5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</si>
  <si>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</si>
  <si>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</si>
  <si>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-982675551</t>
  </si>
  <si>
    <t>4,085*5 'Přepočtené koeficientem množství</t>
  </si>
  <si>
    <t>6</t>
  </si>
  <si>
    <t>167111101</t>
  </si>
  <si>
    <t>Nakládání, skládání a překládání neulehlého výkopku nebo sypaniny ručně nakládání, z hornin třídy těžitelnosti I, skupiny 1 až 3</t>
  </si>
  <si>
    <t>1361329325</t>
  </si>
  <si>
    <t>7</t>
  </si>
  <si>
    <t>171201221</t>
  </si>
  <si>
    <t>Poplatek za uložení stavebního odpadu na skládce (skládkovné) zeminy a kamení zatříděného do Katalogu odpadů pod kódem 17 05 04</t>
  </si>
  <si>
    <t>t</t>
  </si>
  <si>
    <t>-1126686063</t>
  </si>
  <si>
    <t>4,085*1,8 'Přepočtené koeficientem množství</t>
  </si>
  <si>
    <t>8</t>
  </si>
  <si>
    <t>171251201</t>
  </si>
  <si>
    <t>Uložení sypaniny na skládky nebo meziskládky bez hutnění s upravením uložené sypaniny do předepsaného tvaru</t>
  </si>
  <si>
    <t>1106963076</t>
  </si>
  <si>
    <t>9</t>
  </si>
  <si>
    <t>174111101</t>
  </si>
  <si>
    <t>Zásyp sypaninou z jakékoliv horniny ručně s uložením výkopku ve vrstvách se zhutněním jam, šachet, rýh nebo kolem objektů v těchto vykopávkách</t>
  </si>
  <si>
    <t>-1946562739</t>
  </si>
  <si>
    <t>po provedení zateplení</t>
  </si>
  <si>
    <t>0,40*0,75*(1,00+12,51+0,50+0,75+11,90+0,575)</t>
  </si>
  <si>
    <t>Úpravy povrchů, podlahy a osazování výplní</t>
  </si>
  <si>
    <t>10</t>
  </si>
  <si>
    <t>612325302</t>
  </si>
  <si>
    <t>Vápenocementová omítka ostění nebo nadpraží štuková</t>
  </si>
  <si>
    <t>m2</t>
  </si>
  <si>
    <t>-898425831</t>
  </si>
  <si>
    <t>0,20*(1*(1,00+2*2,40)+1*(2,15+2*2,10))</t>
  </si>
  <si>
    <t>0,20*(1*(2,00+2*0,50)+10*(1,00+2*1,50)+8*(2,00+2*1,50))</t>
  </si>
  <si>
    <t>11</t>
  </si>
  <si>
    <t>621142001</t>
  </si>
  <si>
    <t>Potažení vnějších ploch pletivem v ploše nebo pruzích, na plném podkladu sklovláknitým vtlačením do tmelu podhledů</t>
  </si>
  <si>
    <t>218694068</t>
  </si>
  <si>
    <t>hlavní vstup</t>
  </si>
  <si>
    <t>0,40*2,15</t>
  </si>
  <si>
    <t>621151031</t>
  </si>
  <si>
    <t>Penetrační nátěr vnějších pastovitých tenkovrstvých omítek silikonový podhledů</t>
  </si>
  <si>
    <t>-621840020</t>
  </si>
  <si>
    <t>13</t>
  </si>
  <si>
    <t>621231111</t>
  </si>
  <si>
    <t>Montáž kontaktního zateplení lepením a mechanickým kotvením z desek z fenolické pěny na vnější podhledy, na podklad betonový nebo z lehčeného betonu, z tvárnic keramických nebo vápenopískových, tloušťky desek přes 40 do 80 mm</t>
  </si>
  <si>
    <t>1829230125</t>
  </si>
  <si>
    <t>14</t>
  </si>
  <si>
    <t>M</t>
  </si>
  <si>
    <t>28376803</t>
  </si>
  <si>
    <t>deska fenolická tepelně izolační fasádní λ=0,020 tl 50mm</t>
  </si>
  <si>
    <t>585933008</t>
  </si>
  <si>
    <t>0,86*1,05 'Přepočtené koeficientem množství</t>
  </si>
  <si>
    <t>15</t>
  </si>
  <si>
    <t>621251107</t>
  </si>
  <si>
    <t>Montáž kontaktního zateplení lepením a mechanickým kotvením Příplatek k cenám za zápustnou montáž kotev s použitím tepelněizolačních zátek na vnější podhledy z fenolické pěny</t>
  </si>
  <si>
    <t>1082117405</t>
  </si>
  <si>
    <t>16</t>
  </si>
  <si>
    <t>621541012</t>
  </si>
  <si>
    <t>Omítka tenkovrstvá silikonsilikátová vnějších ploch probarvená bez penetrace, zatíraná (škrábaná), tloušťky 1,5 mm podhledů</t>
  </si>
  <si>
    <t>-656082549</t>
  </si>
  <si>
    <t>17</t>
  </si>
  <si>
    <t>622142001</t>
  </si>
  <si>
    <t>Potažení vnějších ploch pletivem v ploše nebo pruzích, na plném podkladu sklovláknitým vtlačením do tmelu stěn</t>
  </si>
  <si>
    <t>-787815443</t>
  </si>
  <si>
    <t>kolem hlavního vstupu</t>
  </si>
  <si>
    <t>0,50*(3,15+2*2,10)+0,40*2*2,10</t>
  </si>
  <si>
    <t>18</t>
  </si>
  <si>
    <t>622151001</t>
  </si>
  <si>
    <t>Penetrační nátěr vnějších pastovitých tenkovrstvých omítek akrylátový stěn</t>
  </si>
  <si>
    <t>-490298580</t>
  </si>
  <si>
    <t>sokl - soklový polystyren tl.160mm</t>
  </si>
  <si>
    <t>0,80*11,90-2,00*0,80</t>
  </si>
  <si>
    <t>0,80*0,75+0,20*(1,00+0,80)</t>
  </si>
  <si>
    <t>0,20*12,50</t>
  </si>
  <si>
    <t>19</t>
  </si>
  <si>
    <t>622151031</t>
  </si>
  <si>
    <t>Penetrační nátěr vnějších pastovitých tenkovrstvých omítek silikonový stěn</t>
  </si>
  <si>
    <t>1811830607</t>
  </si>
  <si>
    <t>285,573+15,188+2,36+23,97+18,985+1,68</t>
  </si>
  <si>
    <t>20</t>
  </si>
  <si>
    <t>622211031</t>
  </si>
  <si>
    <t>Montáž kontaktního zateplení lepením a mechanickým kotvením z polystyrenových desek na vnější stěny, na podklad betonový nebo z lehčeného betonu, z tvárnic keramických nebo vápenopískových, tloušťky desek přes 120 do 160 mm</t>
  </si>
  <si>
    <t>2114001107</t>
  </si>
  <si>
    <t>1,40*11,90-2,00*0,80</t>
  </si>
  <si>
    <t>1,40*0,75+0,80*(1,00+0,80)</t>
  </si>
  <si>
    <t>0,80*12,50</t>
  </si>
  <si>
    <t>Mezisoučet</t>
  </si>
  <si>
    <t>sokl - extrudovaný polystyren tl.160mm v místě vstupu</t>
  </si>
  <si>
    <t>0,90*1,00*2</t>
  </si>
  <si>
    <t>28376021</t>
  </si>
  <si>
    <t>deska perimetrická fasádní soklová 150kPa λ=0,035 tl 160mm</t>
  </si>
  <si>
    <t>-1429410416</t>
  </si>
  <si>
    <t>27,55*1,05 'Přepočtené koeficientem množství</t>
  </si>
  <si>
    <t>22</t>
  </si>
  <si>
    <t>28376447</t>
  </si>
  <si>
    <t>deska XPS hrana rovná a strukturovaný povrch 300kPA λ=0,035 tl 160mm</t>
  </si>
  <si>
    <t>1997692208</t>
  </si>
  <si>
    <t>1,8*1,05 'Přepočtené koeficientem množství</t>
  </si>
  <si>
    <t>23</t>
  </si>
  <si>
    <t>622211041</t>
  </si>
  <si>
    <t>Montáž kontaktního zateplení lepením a mechanickým kotvením z polystyrenových desek na vnější stěny, na podklad betonový nebo z lehčeného betonu, z tvárnic keramických nebo vápenopískových, tloušťky desek přes 160 do 200 mm včt.úpravy kolem oken</t>
  </si>
  <si>
    <t>-1662897185</t>
  </si>
  <si>
    <t>plocha</t>
  </si>
  <si>
    <t>11,80*11,90</t>
  </si>
  <si>
    <t>12,00*0,80+12,00*1,00+2,90*12,45-12,45*1,30/2</t>
  </si>
  <si>
    <t>12,00*(12,50+0,50)</t>
  </si>
  <si>
    <t>odpočet otvory</t>
  </si>
  <si>
    <t>-1*(1,00*2,40+2,15*1,30)</t>
  </si>
  <si>
    <t>-1*(1*2,00*0,50+10*1,00*1,50+8*2,00*1,50+1*2,15*5,60+2*2,15*0,75)</t>
  </si>
  <si>
    <t>24</t>
  </si>
  <si>
    <t>28376080</t>
  </si>
  <si>
    <t>deska EPS grafitová fasádní λ=0,030-0,031 tl 180mm</t>
  </si>
  <si>
    <t>1826212726</t>
  </si>
  <si>
    <t>285,573*1,05 'Přepočtené koeficientem množství</t>
  </si>
  <si>
    <t>25</t>
  </si>
  <si>
    <t>R-mat01</t>
  </si>
  <si>
    <t>Budka do zateplení pro rorýse / netopýr dvoukomorová 2R 800 x 190 x 150mm</t>
  </si>
  <si>
    <t>kus</t>
  </si>
  <si>
    <t>-1332560113</t>
  </si>
  <si>
    <t>26</t>
  </si>
  <si>
    <t>622211061</t>
  </si>
  <si>
    <t>Montáž kontaktního zateplení lepením a mechanickým kotvením z polystyrenových desek na vnější stěny, na podklad betonový nebo z lehčeného betonu, z tvárnic keramických nebo vápenopískových, tloušťky desek přes 240 mm</t>
  </si>
  <si>
    <t>-860055595</t>
  </si>
  <si>
    <t>vyrovnání tl.zdiva EPS grafit tl.180-400mm</t>
  </si>
  <si>
    <t>0,40*(12,50+13,75+11,72)</t>
  </si>
  <si>
    <t>27</t>
  </si>
  <si>
    <t>28375829</t>
  </si>
  <si>
    <t>deska EPS grafitová fasádní λ=0,031</t>
  </si>
  <si>
    <t>-1525659791</t>
  </si>
  <si>
    <t>15,188*0,35 'Přepočtené koeficientem množství</t>
  </si>
  <si>
    <t>28</t>
  </si>
  <si>
    <t>622212021</t>
  </si>
  <si>
    <t>Montáž kontaktního zateplení vnějšího ostění, nadpraží nebo parapetu lepením z polystyrenových desek hloubky špalet do 200 mm, tloušťky desek přes 80 do 120 mm</t>
  </si>
  <si>
    <t>m</t>
  </si>
  <si>
    <t>555257262</t>
  </si>
  <si>
    <t>vyrovnání ostění JZ fasáda - zadní vchod</t>
  </si>
  <si>
    <t>2*11,80</t>
  </si>
  <si>
    <t>29</t>
  </si>
  <si>
    <t>28376077</t>
  </si>
  <si>
    <t>deska EPS grafitová fasádní λ=0,030-0,031 tl 120mm</t>
  </si>
  <si>
    <t>-912910668</t>
  </si>
  <si>
    <t>23,6*0,1 'Přepočtené koeficientem množství</t>
  </si>
  <si>
    <t>30</t>
  </si>
  <si>
    <t>622221031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</si>
  <si>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120 do 160 mm</t>
  </si>
  <si>
    <t>-1204386478</t>
  </si>
  <si>
    <t>stěna k půdě</t>
  </si>
  <si>
    <t>0,625*(2*4,91+3,22)+0,80*11,30+11,30*1,20/2</t>
  </si>
  <si>
    <t>31</t>
  </si>
  <si>
    <t>63142029</t>
  </si>
  <si>
    <t>deska tepelně izolační minerální kontaktních fasád podélné vlákno λ=0,035-0,036 tl 160mm</t>
  </si>
  <si>
    <t>1694916287</t>
  </si>
  <si>
    <t>23,97*1,05 'Přepočtené koeficientem množství</t>
  </si>
  <si>
    <t>32</t>
  </si>
  <si>
    <t>622221061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</si>
  <si>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240 mm</t>
  </si>
  <si>
    <t>533205619</t>
  </si>
  <si>
    <t>vyrovnání tl.zdiva tl.180-400mm</t>
  </si>
  <si>
    <t>0,50*(12,50+13,75+11,72)</t>
  </si>
  <si>
    <t>33</t>
  </si>
  <si>
    <t>63142031.1</t>
  </si>
  <si>
    <t>deska tepelně izolační minerální kontaktních fasád podélné vlákno λ=0,035-0,036</t>
  </si>
  <si>
    <t>1743040610</t>
  </si>
  <si>
    <t>18,985*0,45 'Přepočtené koeficientem množství</t>
  </si>
  <si>
    <t>34</t>
  </si>
  <si>
    <t>622231111</t>
  </si>
  <si>
    <t>Montáž kontaktního zateplení lepením a mechanickým kotvením z desek z fenolické pěny na vnější stěny, na podklad betonový nebo z lehčeného betonu, z tvárnic keramických nebo vápenopískových, tloušťky desek přes 40 do 80 mm</t>
  </si>
  <si>
    <t>-818130813</t>
  </si>
  <si>
    <t>0,40*2*2,10</t>
  </si>
  <si>
    <t>35</t>
  </si>
  <si>
    <t>270249218</t>
  </si>
  <si>
    <t>1,68*1,05 'Přepočtené koeficientem množství</t>
  </si>
  <si>
    <t>36</t>
  </si>
  <si>
    <t>622251101</t>
  </si>
  <si>
    <t>Montáž kontaktního zateplení lepením a mechanickým kotvením Příplatek k cenám za zápustnou montáž kotev s použitím tepelněizolačních zátek na vnější stěny z polystyrenu</t>
  </si>
  <si>
    <t>131556496</t>
  </si>
  <si>
    <t>29,35+285,573+15,188+2,36</t>
  </si>
  <si>
    <t>37</t>
  </si>
  <si>
    <t>622251105</t>
  </si>
  <si>
    <t>Montáž kontaktního zateplení lepením a mechanickým kotvením Příplatek k cenám za zápustnou montáž kotev s použitím tepelněizolačních zátek na vnější stěny z minerální vlny</t>
  </si>
  <si>
    <t>-81662719</t>
  </si>
  <si>
    <t>23,97+18,985</t>
  </si>
  <si>
    <t>38</t>
  </si>
  <si>
    <t>622251107</t>
  </si>
  <si>
    <t>Montáž kontaktního zateplení lepením a mechanickým kotvením Příplatek k cenám za zápustnou montáž kotev s použitím tepelněizolačních zátek na vnější stěny z fenolické pěny</t>
  </si>
  <si>
    <t>-1811408752</t>
  </si>
  <si>
    <t>1,68</t>
  </si>
  <si>
    <t>39</t>
  </si>
  <si>
    <t>622252001</t>
  </si>
  <si>
    <t>Montáž profilů kontaktního zateplení zakládacích soklových připevněných hmoždinkami</t>
  </si>
  <si>
    <t>1640067045</t>
  </si>
  <si>
    <t>1,00+12,51+0,50+0,75+11,90+0,575</t>
  </si>
  <si>
    <t>40</t>
  </si>
  <si>
    <t>59051655</t>
  </si>
  <si>
    <t>profil zakládací PVC pro ETICS pro izolant tl 180mm</t>
  </si>
  <si>
    <t>-2073224747</t>
  </si>
  <si>
    <t>27,235*1,05 'Přepočtené koeficientem množství</t>
  </si>
  <si>
    <t>41</t>
  </si>
  <si>
    <t>622252002</t>
  </si>
  <si>
    <t>Montáž profilů kontaktního zateplení ostatních stěnových, dilatačních apod. lepených do tmelu</t>
  </si>
  <si>
    <t>-595389573</t>
  </si>
  <si>
    <t>rohové</t>
  </si>
  <si>
    <t>11,70*2+12,70</t>
  </si>
  <si>
    <t>2*2,40+2*2,10+2*0,50+2*10*1,50+8*2*1,50+2*5,60+2*2*0,75</t>
  </si>
  <si>
    <t>okenní</t>
  </si>
  <si>
    <t>1*(1,00+2*2,40)+1*(2,15+2*2,10)</t>
  </si>
  <si>
    <t>1*(2,00+2*0,50)+10*(1,00+2*1,50)+8*(2,00+2*1,50)+1*(2,15+2*5,60)+2*(2,15+2*0,75)</t>
  </si>
  <si>
    <t>nadpraží</t>
  </si>
  <si>
    <t>1,00+2,15+1*2,00+10*1,00+8*2,00+1*2,15+2*2,15</t>
  </si>
  <si>
    <t>parapetní</t>
  </si>
  <si>
    <t>1*2,00+10*1,00+8*2,00+1*2,15+2*2,15</t>
  </si>
  <si>
    <t>dilatační</t>
  </si>
  <si>
    <t>11,70+12,70</t>
  </si>
  <si>
    <t>42</t>
  </si>
  <si>
    <t>63127466</t>
  </si>
  <si>
    <t>profil rohový Al 23x23mm s výztužnou tkaninou š 100mm pro ETICS</t>
  </si>
  <si>
    <t>-1663905196</t>
  </si>
  <si>
    <t>114,3*1,05 'Přepočtené koeficientem množství</t>
  </si>
  <si>
    <t>43</t>
  </si>
  <si>
    <t>59051502</t>
  </si>
  <si>
    <t>profil dilatační rohový PVC s výztužnou tkaninou pro ETICS</t>
  </si>
  <si>
    <t>1963751205</t>
  </si>
  <si>
    <t>24,4*1,05 'Přepočtené koeficientem množství</t>
  </si>
  <si>
    <t>44</t>
  </si>
  <si>
    <t>59051476</t>
  </si>
  <si>
    <t>profil začišťovací PVC 9mm s výztužnou tkaninou pro ostění ETICS</t>
  </si>
  <si>
    <t>-1121296467</t>
  </si>
  <si>
    <t>115,8*1,05 'Přepočtené koeficientem množství</t>
  </si>
  <si>
    <t>45</t>
  </si>
  <si>
    <t>59051510</t>
  </si>
  <si>
    <t>profil začišťovací s okapnicí PVC s výztužnou tkaninou pro nadpraží ETICS</t>
  </si>
  <si>
    <t>-1318505246</t>
  </si>
  <si>
    <t>37,6*1,05 'Přepočtené koeficientem množství</t>
  </si>
  <si>
    <t>46</t>
  </si>
  <si>
    <t>59051512</t>
  </si>
  <si>
    <t>profil začišťovací s okapnicí PVC s výztužnou tkaninou pro parapet ETICS</t>
  </si>
  <si>
    <t>-192145588</t>
  </si>
  <si>
    <t>34,45*1,05 'Přepočtené koeficientem množství</t>
  </si>
  <si>
    <t>47</t>
  </si>
  <si>
    <t>622511112</t>
  </si>
  <si>
    <t>Omítka tenkovrstvá akrylátová vnějších ploch probarvená bez penetrace mozaiková střednězrnná stěn</t>
  </si>
  <si>
    <t>-1937568967</t>
  </si>
  <si>
    <t>48</t>
  </si>
  <si>
    <t>622541012</t>
  </si>
  <si>
    <t>Omítka tenkovrstvá silikonsilikátová vnějších ploch probarvená bez penetrace, zatíraná (škrábaná), tloušťky 1,5 mm stěn</t>
  </si>
  <si>
    <t>667820130</t>
  </si>
  <si>
    <t>49</t>
  </si>
  <si>
    <t>625681011</t>
  </si>
  <si>
    <t>Ochrana proti holubům hrotový systém jednořadý, účinná šíře 10 cm</t>
  </si>
  <si>
    <t>1280296614</t>
  </si>
  <si>
    <t>"ozn.103" 2,10</t>
  </si>
  <si>
    <t>"ozn.104" 11,10*2</t>
  </si>
  <si>
    <t>"ozn.105" 26,20*2</t>
  </si>
  <si>
    <t>50</t>
  </si>
  <si>
    <t>629991011</t>
  </si>
  <si>
    <t>Zakrytí vnějších ploch před znečištěním včetně pozdějšího odkrytí výplní otvorů a svislých ploch fólií přilepenou lepící páskou</t>
  </si>
  <si>
    <t>1309960649</t>
  </si>
  <si>
    <t>okna</t>
  </si>
  <si>
    <t>1,00*2,40+2,15*2,10</t>
  </si>
  <si>
    <t>1*2,00*0,50+10*1,00*1,50+8*2,00*1,50+1*2,15*5,60+2*2,15*0,75</t>
  </si>
  <si>
    <t>"střešní podhled" 0,90*(12,50+13,75+11,72)</t>
  </si>
  <si>
    <t>dřevěné obložení - zamezení vletu netopýru a rorýsů</t>
  </si>
  <si>
    <t>30,00</t>
  </si>
  <si>
    <t>51</t>
  </si>
  <si>
    <t>629995101</t>
  </si>
  <si>
    <t>Očištění vnějších ploch tlakovou vodou omytím včt.ručního čištění</t>
  </si>
  <si>
    <t>1173675223</t>
  </si>
  <si>
    <t>0,86+11,38+347,756</t>
  </si>
  <si>
    <t>52</t>
  </si>
  <si>
    <t>635111142</t>
  </si>
  <si>
    <t>Násyp ze štěrkopísku, písku nebo kameniva pod podlahy s udusáním a urovnáním povrchu z kameniva hrubého 16-32</t>
  </si>
  <si>
    <t>1538392603</t>
  </si>
  <si>
    <t>okapový chodník</t>
  </si>
  <si>
    <t>0,50*(1,00+12,51+0,50+0,75+11,90+0,575)*0,25</t>
  </si>
  <si>
    <t>53</t>
  </si>
  <si>
    <t>637211131</t>
  </si>
  <si>
    <t>Okapový chodník z dlaždic betonových do kameniva s vyplněním spár drobným kamenivem, tl. dlaždic 40 mm</t>
  </si>
  <si>
    <t>1887921441</t>
  </si>
  <si>
    <t>0,50*(1,00+12,51+0,50+0,75+11,90+0,575)</t>
  </si>
  <si>
    <t>54</t>
  </si>
  <si>
    <t>637311122</t>
  </si>
  <si>
    <t>Okapový chodník z obrubníků betonových chodníkových, se zalitím spár cementovou maltou do lože z betonu prostého, z obrubníků stojatých</t>
  </si>
  <si>
    <t>-1204585789</t>
  </si>
  <si>
    <t>55</t>
  </si>
  <si>
    <t>644941111</t>
  </si>
  <si>
    <t>Montáž průvětrníků nebo mřížek odvětrávacích velikosti do 150 x 200 mm</t>
  </si>
  <si>
    <t>-1746786201</t>
  </si>
  <si>
    <t>56</t>
  </si>
  <si>
    <t>55341428</t>
  </si>
  <si>
    <t>mřížka větrací nerezová kruhová se síťovinou 150mm</t>
  </si>
  <si>
    <t>862425103</t>
  </si>
  <si>
    <t>57</t>
  </si>
  <si>
    <t>644941121</t>
  </si>
  <si>
    <t>Montáž průvětrníků nebo mřížek odvětrávacích montáž průchodky (trubky) se zhotovením otvoru v tepelné izolaci</t>
  </si>
  <si>
    <t>1408585359</t>
  </si>
  <si>
    <t>58</t>
  </si>
  <si>
    <t>42981651</t>
  </si>
  <si>
    <t>trouba pevná PVC D 150mm do 45°C</t>
  </si>
  <si>
    <t>-2133325451</t>
  </si>
  <si>
    <t>3*0,2 'Přepočtené koeficientem množství</t>
  </si>
  <si>
    <t>Ostatní konstrukce a práce, bourání</t>
  </si>
  <si>
    <t>59</t>
  </si>
  <si>
    <t>941221112</t>
  </si>
  <si>
    <t>Lešení řadové rámové těžké pracovní s podlahami s provozním zatížením tř. 4 do 300 kg/m2 šířky tř. SW09 od 0,9 do 1,2 m, výšky přes 10 do 25 m montáž</t>
  </si>
  <si>
    <t>-562478142</t>
  </si>
  <si>
    <t>"JZ" 12,00*(0,50+1,20+12,50+1,20+1,00)</t>
  </si>
  <si>
    <t>"JV" 4,00*14,00</t>
  </si>
  <si>
    <t>"SV" 12,50*(12,00+1,20+0,75)</t>
  </si>
  <si>
    <t>60</t>
  </si>
  <si>
    <t>941221212</t>
  </si>
  <si>
    <t>Lešení řadové rámové těžké pracovní s podlahami s provozním zatížením tř. 4 do 300 kg/m2 šířky tř. SW09 od 0,9 do 1,2 m, výšky přes 10 do 25 m příplatek k ceně za každý den použití - dobu pronájmu určí zhotovitel a promítne ji v jedotkové ceně</t>
  </si>
  <si>
    <t>-977460524</t>
  </si>
  <si>
    <t>61</t>
  </si>
  <si>
    <t>941221812</t>
  </si>
  <si>
    <t>Lešení řadové rámové těžké pracovní s podlahami s provozním zatížením tř. 4 do 300 kg/m2 šířky tř. SW09 od 0,9 do 1,2 m, výšky přes 10 do 25 m demontáž</t>
  </si>
  <si>
    <t>374785736</t>
  </si>
  <si>
    <t>62</t>
  </si>
  <si>
    <t>944611111</t>
  </si>
  <si>
    <t>Plachta ochranná zavěšená na konstrukci lešení z textilie z umělých vláken montáž</t>
  </si>
  <si>
    <t>783513221</t>
  </si>
  <si>
    <t>63</t>
  </si>
  <si>
    <t>944611211</t>
  </si>
  <si>
    <t xml:space="preserve">Plachta ochranná zavěšená na konstrukci lešení z textilie z umělých vláken příplatek k ceně za každý den použití  - dobu pronájmu určí zhotovitel a promítne ji v jedotkové ceně</t>
  </si>
  <si>
    <t>1926423979</t>
  </si>
  <si>
    <t>64</t>
  </si>
  <si>
    <t>944611811</t>
  </si>
  <si>
    <t>Plachta ochranná zavěšená na konstrukci lešení z textilie z umělých vláken demontáž</t>
  </si>
  <si>
    <t>1544291720</t>
  </si>
  <si>
    <t>65</t>
  </si>
  <si>
    <t>944711111</t>
  </si>
  <si>
    <t>Stříška záchytná zřizovaná současně s lehkým nebo těžkým lešením šířky do 1,5 m montáž</t>
  </si>
  <si>
    <t>-895214995</t>
  </si>
  <si>
    <t>66</t>
  </si>
  <si>
    <t>944711211</t>
  </si>
  <si>
    <t>Stříška záchytná zřizovaná současně s lehkým nebo těžkým lešením šířky do 1,5 m příplatek k ceně za každý den použití - dobu pronájmu určí zhotovitel a promítne ji v jedotkové ceně</t>
  </si>
  <si>
    <t>2121577720</t>
  </si>
  <si>
    <t>67</t>
  </si>
  <si>
    <t>944711811</t>
  </si>
  <si>
    <t>Stříška záchytná zřizovaná současně s lehkým nebo těžkým lešením šířky do 1,5 m demontáž</t>
  </si>
  <si>
    <t>-86359119</t>
  </si>
  <si>
    <t>68</t>
  </si>
  <si>
    <t>950-R1</t>
  </si>
  <si>
    <t>Demontáž a zpětná montáž tabulky s číslem popisným</t>
  </si>
  <si>
    <t>1963649951</t>
  </si>
  <si>
    <t>69</t>
  </si>
  <si>
    <t>952901111</t>
  </si>
  <si>
    <t>Vyčištění budov nebo objektů před předáním do užívání budov bytové nebo občanské výstavby, světlé výšky podlaží do 4 m</t>
  </si>
  <si>
    <t>-30919334</t>
  </si>
  <si>
    <t>4*12,00*12,435</t>
  </si>
  <si>
    <t>70</t>
  </si>
  <si>
    <t>962081141</t>
  </si>
  <si>
    <t>Bourání zdiva příček nebo vybourání otvorů ze skleněných tvárnic, tl. do 150 mm</t>
  </si>
  <si>
    <t>-1066399684</t>
  </si>
  <si>
    <t>u vchod.dveří</t>
  </si>
  <si>
    <t>1,25*2,10</t>
  </si>
  <si>
    <t>71</t>
  </si>
  <si>
    <t>965081343</t>
  </si>
  <si>
    <t>Bourání podlah z dlaždic bez podkladního lože nebo mazaniny, s jakoukoliv výplní spár betonových, teracových nebo čedičových tl. do 40 mm, plochy přes 1 m2</t>
  </si>
  <si>
    <t>1578861589</t>
  </si>
  <si>
    <t>72</t>
  </si>
  <si>
    <t>968082016</t>
  </si>
  <si>
    <t>Vybourání plastových rámů oken s křídly, dveřních zárubní, vrat rámu oken s křídly, plochy přes 1 do 2 m2</t>
  </si>
  <si>
    <t>-2095303153</t>
  </si>
  <si>
    <t>"okno 03" 1*2,00*0,50</t>
  </si>
  <si>
    <t>"okno 04" 10*1,00*1,50</t>
  </si>
  <si>
    <t>73</t>
  </si>
  <si>
    <t>968082017</t>
  </si>
  <si>
    <t>Vybourání plastových rámů oken s křídly, dveřních zárubní, vrat rámu oken s křídly, plochy přes 2 do 4 m2</t>
  </si>
  <si>
    <t>38474035</t>
  </si>
  <si>
    <t>"okno 05" 8*2,00*1,50</t>
  </si>
  <si>
    <t>74</t>
  </si>
  <si>
    <t>968082021</t>
  </si>
  <si>
    <t>Vybourání plastových rámů oken s křídly, dveřních zárubní, vrat dveřních zárubní, plochy do 2 m2</t>
  </si>
  <si>
    <t>31545558</t>
  </si>
  <si>
    <t>"vchod.dveře D3L" 0,90*2,10</t>
  </si>
  <si>
    <t>75</t>
  </si>
  <si>
    <t>968082022</t>
  </si>
  <si>
    <t>Vybourání plastových rámů oken s křídly, dveřních zárubní, vrat dveřních zárubní, plochy přes 2 do 4 m2</t>
  </si>
  <si>
    <t>598871834</t>
  </si>
  <si>
    <t>"vchod.dveře D4P" 1,00*2,40</t>
  </si>
  <si>
    <t>76</t>
  </si>
  <si>
    <t>990100100</t>
  </si>
  <si>
    <t>Úprava stropního poklopu se schůdky - demontáž a zpětná montáž poklopu, zhotovení (zvýšit) prostavovacího límce v=160+200mm</t>
  </si>
  <si>
    <t>321854604</t>
  </si>
  <si>
    <t>997</t>
  </si>
  <si>
    <t>Přesun sutě</t>
  </si>
  <si>
    <t>77</t>
  </si>
  <si>
    <t>997006012</t>
  </si>
  <si>
    <t>Úprava stavebního odpadu třídění ruční</t>
  </si>
  <si>
    <t>1280849602</t>
  </si>
  <si>
    <t>78</t>
  </si>
  <si>
    <t>997013215</t>
  </si>
  <si>
    <t>Vnitrostaveništní doprava suti a vybouraných hmot vodorovně do 50 m svisle ručně pro budovy a haly výšky přes 15 do 18 m</t>
  </si>
  <si>
    <t>1317348005</t>
  </si>
  <si>
    <t>79</t>
  </si>
  <si>
    <t>997013501</t>
  </si>
  <si>
    <t>Odvoz suti a vybouraných hmot na skládku nebo meziskládku se složením, na vzdálenost do 1 km</t>
  </si>
  <si>
    <t>-970205421</t>
  </si>
  <si>
    <t>80</t>
  </si>
  <si>
    <t>997013509</t>
  </si>
  <si>
    <t>Odvoz suti a vybouraných hmot na skládku nebo meziskládku se složením, na vzdálenost Příplatek k ceně za každý další i započatý 1 km přes 1 km</t>
  </si>
  <si>
    <t>104604691</t>
  </si>
  <si>
    <t>8,453*15 'Přepočtené koeficientem množství</t>
  </si>
  <si>
    <t>81</t>
  </si>
  <si>
    <t>997013631</t>
  </si>
  <si>
    <t>Poplatek za uložení stavebního odpadu na skládce (skládkovné) směsného stavebního a demoličního zatříděného do Katalogu odpadů pod kódem 17 09 04</t>
  </si>
  <si>
    <t>1569269801</t>
  </si>
  <si>
    <t>998</t>
  </si>
  <si>
    <t>Přesun hmot</t>
  </si>
  <si>
    <t>82</t>
  </si>
  <si>
    <t>998018003</t>
  </si>
  <si>
    <t>Přesun hmot pro budovy občanské výstavby, bydlení, výrobu a služby ruční - bez užití mechanizace vodorovná dopravní vzdálenost do 100 m pro budovy s jakoukoliv nosnou konstrukcí výšky přes 12 do 24 m</t>
  </si>
  <si>
    <t>-369574954</t>
  </si>
  <si>
    <t>PSV</t>
  </si>
  <si>
    <t>Práce a dodávky PSV</t>
  </si>
  <si>
    <t>713</t>
  </si>
  <si>
    <t>Izolace tepelné</t>
  </si>
  <si>
    <t>83</t>
  </si>
  <si>
    <t>713114215</t>
  </si>
  <si>
    <t>Tepelná foukaná izolace vodorovných konstrukcí ze skelných vláken nižší objemové hmotnosti otevřená volně foukaná, tloušťky vrstvy přes 350 do 500 mm</t>
  </si>
  <si>
    <t>-959025063</t>
  </si>
  <si>
    <t>147,22*0,36</t>
  </si>
  <si>
    <t>84</t>
  </si>
  <si>
    <t>713120813</t>
  </si>
  <si>
    <t>Odstranění tepelné izolace podlah z rohoží, pásů, dílců, desek, bloků podlah volně kladených nebo mezi trámy z vláknitých materiálů suchých, tloušťka izolace přes 100 mm</t>
  </si>
  <si>
    <t>-719734307</t>
  </si>
  <si>
    <t>plocha půdy tl.160mm</t>
  </si>
  <si>
    <t>147,22</t>
  </si>
  <si>
    <t>85</t>
  </si>
  <si>
    <t>713121121</t>
  </si>
  <si>
    <t>Montáž tepelné izolace podlah rohožemi, pásy, deskami, dílci, bloky (izolační materiál ve specifikaci) kladenými volně dvouvrstvá</t>
  </si>
  <si>
    <t>990934465</t>
  </si>
  <si>
    <t>položení demontované izolace po obvodu půdy a na strop schodiště</t>
  </si>
  <si>
    <t>73,61</t>
  </si>
  <si>
    <t>86</t>
  </si>
  <si>
    <t>998713103</t>
  </si>
  <si>
    <t>Přesun hmot pro izolace tepelné stanovený z hmotnosti přesunovaného materiálu vodorovná dopravní vzdálenost do 50 m v objektech výšky přes 12 m do 24 m</t>
  </si>
  <si>
    <t>-240421244</t>
  </si>
  <si>
    <t>87</t>
  </si>
  <si>
    <t>998713181</t>
  </si>
  <si>
    <t>Přesun hmot pro izolace tepelné stanovený z hmotnosti přesunovaného materiálu Příplatek k cenám za přesun prováděný bez použití mechanizace pro jakoukoliv výšku objektu</t>
  </si>
  <si>
    <t>-1007936375</t>
  </si>
  <si>
    <t>721</t>
  </si>
  <si>
    <t>Zdravotechnika - kanalizace</t>
  </si>
  <si>
    <t>88</t>
  </si>
  <si>
    <t>721171916</t>
  </si>
  <si>
    <t>Opravy odpadního potrubí plastového propojení dosavadního potrubí DN 125</t>
  </si>
  <si>
    <t>-2037706942</t>
  </si>
  <si>
    <t>89</t>
  </si>
  <si>
    <t>721173316</t>
  </si>
  <si>
    <t>Potrubí z trub PVC SN4 dešťové DN 125</t>
  </si>
  <si>
    <t>-706320512</t>
  </si>
  <si>
    <t>90</t>
  </si>
  <si>
    <t>721242106</t>
  </si>
  <si>
    <t>Lapače střešních splavenin polypropylenové (PP) se svislým odtokem DN 125</t>
  </si>
  <si>
    <t>653598501</t>
  </si>
  <si>
    <t>91</t>
  </si>
  <si>
    <t>721242804</t>
  </si>
  <si>
    <t>Demontáž lapačů střešních splavenin DN 125</t>
  </si>
  <si>
    <t>-874707594</t>
  </si>
  <si>
    <t>92</t>
  </si>
  <si>
    <t>998721103</t>
  </si>
  <si>
    <t>Přesun hmot pro vnitřní kanalizace stanovený z hmotnosti přesunovaného materiálu vodorovná dopravní vzdálenost do 50 m v objektech výšky přes 12 do 24 m</t>
  </si>
  <si>
    <t>1092414553</t>
  </si>
  <si>
    <t>93</t>
  </si>
  <si>
    <t>998721181</t>
  </si>
  <si>
    <t>Přesun hmot pro vnitřní kanalizace stanovený z hmotnosti přesunovaného materiálu Příplatek k ceně za přesun prováděný bez použití mechanizace pro jakoukoliv výšku objektu</t>
  </si>
  <si>
    <t>-54325722</t>
  </si>
  <si>
    <t>762</t>
  </si>
  <si>
    <t>Konstrukce tesařské</t>
  </si>
  <si>
    <t>94</t>
  </si>
  <si>
    <t>762083122</t>
  </si>
  <si>
    <t>Impregnace řeziva máčením proti dřevokaznému hmyzu, houbám a plísním, třída ohrožení 3 a 4 (dřevo v exteriéru)</t>
  </si>
  <si>
    <t>-1391187294</t>
  </si>
  <si>
    <t>0,099+0,187+0,029+16,96*0,03</t>
  </si>
  <si>
    <t>95</t>
  </si>
  <si>
    <t>762512261</t>
  </si>
  <si>
    <t>Podlahové konstrukce podkladové montáž roštu podkladového</t>
  </si>
  <si>
    <t>1979571551</t>
  </si>
  <si>
    <t>fošny 40/150</t>
  </si>
  <si>
    <t>10*1,50</t>
  </si>
  <si>
    <t>prkna 30/150</t>
  </si>
  <si>
    <t>10*1,50+2*11,40</t>
  </si>
  <si>
    <t>hranol 60/60</t>
  </si>
  <si>
    <t>20*0,37</t>
  </si>
  <si>
    <t>96</t>
  </si>
  <si>
    <t>60511125</t>
  </si>
  <si>
    <t>řezivo stavební fošny prismované středové š do 160mm dl 2-5m</t>
  </si>
  <si>
    <t>696682752</t>
  </si>
  <si>
    <t>10*1,50*0,04*0,15*1,1</t>
  </si>
  <si>
    <t>97</t>
  </si>
  <si>
    <t>60511120</t>
  </si>
  <si>
    <t>řezivo stavební prkna prismovaná středová tl 25(32)mm dl 2-5m</t>
  </si>
  <si>
    <t>1125979885</t>
  </si>
  <si>
    <t>(10*1,50+2*11,40)*0,03*0,15*1,1</t>
  </si>
  <si>
    <t>98</t>
  </si>
  <si>
    <t>60512125</t>
  </si>
  <si>
    <t>hranol stavební řezivo průřezu do 120cm2 do dl 6m</t>
  </si>
  <si>
    <t>-1231548076</t>
  </si>
  <si>
    <t>20*0,37*0,06*0,06*1,1</t>
  </si>
  <si>
    <t>99</t>
  </si>
  <si>
    <t>762512811</t>
  </si>
  <si>
    <t>Demontáž podlahové konstrukce podkladové roštu podkladového</t>
  </si>
  <si>
    <t>1640219197</t>
  </si>
  <si>
    <t>100</t>
  </si>
  <si>
    <t>762521104</t>
  </si>
  <si>
    <t>Položení podlah nehoblovaných na sraz z prken hrubých</t>
  </si>
  <si>
    <t>1413987060</t>
  </si>
  <si>
    <t>101</t>
  </si>
  <si>
    <t>762527811</t>
  </si>
  <si>
    <t>Demontáž podlah k dalšímu použití bez polštářů z prken tl. do 32 mm</t>
  </si>
  <si>
    <t>-703296242</t>
  </si>
  <si>
    <t>102</t>
  </si>
  <si>
    <t>762595001</t>
  </si>
  <si>
    <t>Spojovací prostředky podlah a podkladových konstrukcí hřebíky, vruty</t>
  </si>
  <si>
    <t>-1061169038</t>
  </si>
  <si>
    <t>16,96+10*1,50*0,15*2+2*0,15*11,40</t>
  </si>
  <si>
    <t>103</t>
  </si>
  <si>
    <t>998762103</t>
  </si>
  <si>
    <t>Přesun hmot pro konstrukce tesařské stanovený z hmotnosti přesunovaného materiálu vodorovná dopravní vzdálenost do 50 m v objektech výšky přes 12 do 24 m</t>
  </si>
  <si>
    <t>-469347880</t>
  </si>
  <si>
    <t>104</t>
  </si>
  <si>
    <t>998762181</t>
  </si>
  <si>
    <t>Přesun hmot pro konstrukce tesařské stanovený z hmotnosti přesunovaného materiálu Příplatek k cenám za přesun prováděný bez použití mechanizace pro jakoukoliv výšku objektu</t>
  </si>
  <si>
    <t>-935409972</t>
  </si>
  <si>
    <t>764</t>
  </si>
  <si>
    <t>Konstrukce klempířské</t>
  </si>
  <si>
    <t>105</t>
  </si>
  <si>
    <t>764002851</t>
  </si>
  <si>
    <t>Demontáž klempířských konstrukcí oplechování parapetů do suti</t>
  </si>
  <si>
    <t>509638833</t>
  </si>
  <si>
    <t>29,70</t>
  </si>
  <si>
    <t>106</t>
  </si>
  <si>
    <t>764002861</t>
  </si>
  <si>
    <t>Demontáž klempířských konstrukcí oplechování říms do suti</t>
  </si>
  <si>
    <t>-201694987</t>
  </si>
  <si>
    <t>"ozn.104" 11,10</t>
  </si>
  <si>
    <t>"ozn.105" 26,20</t>
  </si>
  <si>
    <t>107</t>
  </si>
  <si>
    <t>764004803</t>
  </si>
  <si>
    <t>Demontáž klempířských konstrukcí žlabu podokapního k dalšímu použití</t>
  </si>
  <si>
    <t>574112325</t>
  </si>
  <si>
    <t>"ozn.101" 24,30</t>
  </si>
  <si>
    <t>108</t>
  </si>
  <si>
    <t>764004863</t>
  </si>
  <si>
    <t>Demontáž klempířských konstrukcí svodu k dalšímu použití</t>
  </si>
  <si>
    <t>-1511450011</t>
  </si>
  <si>
    <t>"ozn.102" 25,00</t>
  </si>
  <si>
    <t>109</t>
  </si>
  <si>
    <t>764216645</t>
  </si>
  <si>
    <t>Oplechování parapetů z pozinkovaného plechu s povrchovou úpravou rovných celoplošně lepené, bez rohů rš 400 mm</t>
  </si>
  <si>
    <t>-251572268</t>
  </si>
  <si>
    <t>"ozn.100" 35,00</t>
  </si>
  <si>
    <t>"ozn.107" 1,60</t>
  </si>
  <si>
    <t>110</t>
  </si>
  <si>
    <t>764218626</t>
  </si>
  <si>
    <t>Oplechování říms a ozdobných prvků z pozinkovaného plechu s povrchovou úpravou rovných, bez rohů celoplošně lepené rš 500 mm</t>
  </si>
  <si>
    <t>-1812091036</t>
  </si>
  <si>
    <t>"ozn.104" 0,60</t>
  </si>
  <si>
    <t>111</t>
  </si>
  <si>
    <t>764218627</t>
  </si>
  <si>
    <t>Oplechování říms a ozdobných prvků z pozinkovaného plechu s povrchovou úpravou rovných, bez rohů celoplošně lepené rš 670 mm</t>
  </si>
  <si>
    <t>542855667</t>
  </si>
  <si>
    <t>"ozn.105" 14,20</t>
  </si>
  <si>
    <t>112</t>
  </si>
  <si>
    <t>764501103</t>
  </si>
  <si>
    <t>Montáž žlabu podokapního půlkruhového žlabu včt.dodání a osazení nových háků</t>
  </si>
  <si>
    <t>-762536595</t>
  </si>
  <si>
    <t>113</t>
  </si>
  <si>
    <t>764508131</t>
  </si>
  <si>
    <t>Montáž svodu kruhového, průměru svodu</t>
  </si>
  <si>
    <t>-1402200495</t>
  </si>
  <si>
    <t>114</t>
  </si>
  <si>
    <t>998764103</t>
  </si>
  <si>
    <t>Přesun hmot pro konstrukce klempířské stanovený z hmotnosti přesunovaného materiálu vodorovná dopravní vzdálenost do 50 m v objektech výšky přes 12 do 24 m</t>
  </si>
  <si>
    <t>-1155185050</t>
  </si>
  <si>
    <t>115</t>
  </si>
  <si>
    <t>998764181</t>
  </si>
  <si>
    <t>Přesun hmot pro konstrukce klempířské stanovený z hmotnosti přesunovaného materiálu Příplatek k cenám za přesun prováděný bez použití mechanizace pro jakoukoliv výšku objektu</t>
  </si>
  <si>
    <t>167366142</t>
  </si>
  <si>
    <t>766</t>
  </si>
  <si>
    <t>Konstrukce truhlářské</t>
  </si>
  <si>
    <t>116</t>
  </si>
  <si>
    <t>766411821</t>
  </si>
  <si>
    <t>Demontáž obložení stěn palubkami</t>
  </si>
  <si>
    <t>-1982965250</t>
  </si>
  <si>
    <t>0,90*(12,50+13,75+11,72)</t>
  </si>
  <si>
    <t>"štít" 13,75*1,30/2</t>
  </si>
  <si>
    <t>117</t>
  </si>
  <si>
    <t>766411822</t>
  </si>
  <si>
    <t>Demontáž obložení stěn podkladových roštů</t>
  </si>
  <si>
    <t>-1013073517</t>
  </si>
  <si>
    <t>118</t>
  </si>
  <si>
    <t>766412214</t>
  </si>
  <si>
    <t>Montáž obložení stěn palubkami na pero a drážku plochy přes 5 m2 z měkkého dřeva, šířky přes 100 mm</t>
  </si>
  <si>
    <t>-1686454579</t>
  </si>
  <si>
    <t>119</t>
  </si>
  <si>
    <t>766441812</t>
  </si>
  <si>
    <t>Demontáž parapetních desek dřevěných nebo plastových šířky přes 300 mm, délky do 1000 mm</t>
  </si>
  <si>
    <t>597946502</t>
  </si>
  <si>
    <t>120</t>
  </si>
  <si>
    <t>766441822</t>
  </si>
  <si>
    <t>Demontáž parapetních desek dřevěných nebo plastových šířky přes 300 mm, délky přes 1000 do 2000 mm</t>
  </si>
  <si>
    <t>-2145165826</t>
  </si>
  <si>
    <t>121</t>
  </si>
  <si>
    <t>766622115</t>
  </si>
  <si>
    <t>Montáž oken plastových včetně montáže rámu plochy přes 1 m2 pevných do zdiva, výšky do 1,5 m</t>
  </si>
  <si>
    <t>1878900883</t>
  </si>
  <si>
    <t>"ozn.06" 2*2,15*0,70</t>
  </si>
  <si>
    <t>122</t>
  </si>
  <si>
    <t>61140044</t>
  </si>
  <si>
    <t>okno plastové s fixním zasklením trojsklo přes plochu 1m2 do v 1,5m včt.kování</t>
  </si>
  <si>
    <t>1039435521</t>
  </si>
  <si>
    <t>123</t>
  </si>
  <si>
    <t>766622131</t>
  </si>
  <si>
    <t>Montáž oken plastových včetně montáže rámu plochy přes 1 m2 otevíravých do zdiva, výšky do 1,5 m</t>
  </si>
  <si>
    <t>66718626</t>
  </si>
  <si>
    <t>"ozn.03" 1*2,00*0,50</t>
  </si>
  <si>
    <t>"ozn.04" 10*1,00*1,50</t>
  </si>
  <si>
    <t>"ozn.05" 8*2,00*1,50</t>
  </si>
  <si>
    <t>124</t>
  </si>
  <si>
    <t>61140052</t>
  </si>
  <si>
    <t>okno plastové otevíravé/sklopné trojsklo přes plochu 1m2 do v 1,5m včt.kování</t>
  </si>
  <si>
    <t>-544523516</t>
  </si>
  <si>
    <t>125</t>
  </si>
  <si>
    <t>766622117</t>
  </si>
  <si>
    <t>Montáž oken plastových včetně montáže rámu plochy přes 1 m2 pevných do zdiva, výšky přes 2,5 m</t>
  </si>
  <si>
    <t>52792034</t>
  </si>
  <si>
    <t>"ozn.11" 1*2,15*5,60</t>
  </si>
  <si>
    <t>126</t>
  </si>
  <si>
    <t>61140048</t>
  </si>
  <si>
    <t>okno plastové s fixním zasklením trojsklo přes plochu 1m2 přes v 2,5m včt.kování</t>
  </si>
  <si>
    <t>-1094413456</t>
  </si>
  <si>
    <t>127</t>
  </si>
  <si>
    <t>766629213</t>
  </si>
  <si>
    <t>Montáž oken Příplatek k cenám za izolaci mezi ostěním a rámem okna při rovném ostění, připojovací spára tl. do 15 mm, fólie</t>
  </si>
  <si>
    <t>516181838</t>
  </si>
  <si>
    <t>1*2*(2,00+0,50)+10*2*(1,00+1,50)+8*2*(2,00+1,50)</t>
  </si>
  <si>
    <t>1*2*(2,15+5,60)+2*2*(2,15+0,75)</t>
  </si>
  <si>
    <t>128</t>
  </si>
  <si>
    <t>766629214</t>
  </si>
  <si>
    <t>Montáž oken Příplatek k cenám za izolaci mezi ostěním a rámem okna při rovném ostění, připojovací spára tl. do 15 mm, páska</t>
  </si>
  <si>
    <t>-356944896</t>
  </si>
  <si>
    <t>129</t>
  </si>
  <si>
    <t>766629613</t>
  </si>
  <si>
    <t>Předsazená montáž otvorových výplní oken kotvením do profilu z recyklované pěny tepelně izolovaného nosného, šířky vyložení 90 mm</t>
  </si>
  <si>
    <t>-270741874</t>
  </si>
  <si>
    <t>130</t>
  </si>
  <si>
    <t>766660421</t>
  </si>
  <si>
    <t>Montáž dveřních křídel dřevěných nebo plastových vchodových dveří včetně rámu do zdiva jednokřídlových s nadsvětlíkem</t>
  </si>
  <si>
    <t>986068263</t>
  </si>
  <si>
    <t>"D4L" 1</t>
  </si>
  <si>
    <t>131</t>
  </si>
  <si>
    <t>61140516</t>
  </si>
  <si>
    <t>dveře jednokřídlé plastové bílé prosklené s nadsvětlíkem max rozměru otvoru 3,3m2 bezpečnostní třídy RC2 včt.kování a doplňků</t>
  </si>
  <si>
    <t>-1548216341</t>
  </si>
  <si>
    <t>"D4L" 1*1,00*2,40</t>
  </si>
  <si>
    <t>132</t>
  </si>
  <si>
    <t>766694126</t>
  </si>
  <si>
    <t>Montáž ostatních truhlářských konstrukcí parapetních desek dřevěných nebo plastových šířky přes 300 mm</t>
  </si>
  <si>
    <t>305997715</t>
  </si>
  <si>
    <t>9*2,00+10*1,00</t>
  </si>
  <si>
    <t>133</t>
  </si>
  <si>
    <t>61140081</t>
  </si>
  <si>
    <t>parapet plastový vnitřní – š 350mm, barva bílá</t>
  </si>
  <si>
    <t>-1036124189</t>
  </si>
  <si>
    <t>134</t>
  </si>
  <si>
    <t>61140076</t>
  </si>
  <si>
    <t>koncovka k parapetu oboustranná š 600mm, barva bílá</t>
  </si>
  <si>
    <t>2036092673</t>
  </si>
  <si>
    <t>135</t>
  </si>
  <si>
    <t>998766102</t>
  </si>
  <si>
    <t>Přesun hmot pro konstrukce truhlářské stanovený z hmotnosti přesunovaného materiálu vodorovná dopravní vzdálenost do 50 m v objektech výšky přes 6 do 12 m</t>
  </si>
  <si>
    <t>1069803377</t>
  </si>
  <si>
    <t>136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</si>
  <si>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</si>
  <si>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</si>
  <si>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1027143905</t>
  </si>
  <si>
    <t>767</t>
  </si>
  <si>
    <t>Konstrukce zámečnické</t>
  </si>
  <si>
    <t>137</t>
  </si>
  <si>
    <t>767640113</t>
  </si>
  <si>
    <t>Montáž dveří ocelových nebo hliníkových vchodových jednokřídlových s pevným bočním dílem</t>
  </si>
  <si>
    <t>548987833</t>
  </si>
  <si>
    <t>"ozn.D3L" 1</t>
  </si>
  <si>
    <t>138</t>
  </si>
  <si>
    <t>55341341.1</t>
  </si>
  <si>
    <t>dveře jednokřídlé Al prosklené s bočními světlíky bezpečnostní třídy RC2 včt.kování</t>
  </si>
  <si>
    <t>-636049745</t>
  </si>
  <si>
    <t>"ozn.D3L" 1*2,15*2,10</t>
  </si>
  <si>
    <t>139</t>
  </si>
  <si>
    <t>998767103</t>
  </si>
  <si>
    <t>Přesun hmot pro zámečnické konstrukce stanovený z hmotnosti přesunovaného materiálu vodorovná dopravní vzdálenost do 50 m v objektech výšky přes 12 do 24 m</t>
  </si>
  <si>
    <t>-792997815</t>
  </si>
  <si>
    <t>140</t>
  </si>
  <si>
    <t>998767181</t>
  </si>
  <si>
    <t>Přesun hmot pro zámečnické konstrukce stanovený z hmotnosti přesunovaného materiálu Příplatek k cenám za přesun prováděný bez použití mechanizace pro jakoukoliv výšku objektu</t>
  </si>
  <si>
    <t>213306898</t>
  </si>
  <si>
    <t>783</t>
  </si>
  <si>
    <t>Dokončovací práce - nátěry</t>
  </si>
  <si>
    <t>141</t>
  </si>
  <si>
    <t>783101203</t>
  </si>
  <si>
    <t>Příprava podkladu truhlářských konstrukcí před provedením nátěru broušení smirkovým papírem nebo plátnem jemné</t>
  </si>
  <si>
    <t>-978976402</t>
  </si>
  <si>
    <t>0,35*(12,50+13,75+11,72)+13,75*1,30/2</t>
  </si>
  <si>
    <t>142</t>
  </si>
  <si>
    <t>783106807</t>
  </si>
  <si>
    <t>Odstranění nátěrů z truhlářských konstrukcí odstraňovačem nátěrů s obroušením</t>
  </si>
  <si>
    <t>-1502894916</t>
  </si>
  <si>
    <t>143</t>
  </si>
  <si>
    <t>783114101</t>
  </si>
  <si>
    <t>Základní nátěr truhlářských konstrukcí jednonásobný syntetický</t>
  </si>
  <si>
    <t>-1383658659</t>
  </si>
  <si>
    <t>144</t>
  </si>
  <si>
    <t>783118211</t>
  </si>
  <si>
    <t>Lakovací nátěr truhlářských konstrukcí dvojnásobný s mezibroušením syntetický</t>
  </si>
  <si>
    <t>-629320550</t>
  </si>
  <si>
    <t>145</t>
  </si>
  <si>
    <t>783301303</t>
  </si>
  <si>
    <t>Příprava podkladu zámečnických konstrukcí před provedením nátěru odrezivění odrezovačem bezoplachovým</t>
  </si>
  <si>
    <t>62222591</t>
  </si>
  <si>
    <t>"konstrukce mrkýzy ozn.110" 1,50</t>
  </si>
  <si>
    <t>146</t>
  </si>
  <si>
    <t>783306807</t>
  </si>
  <si>
    <t>Odstranění nátěrů ze zámečnických konstrukcí odstraňovačem nátěrů s obroušením</t>
  </si>
  <si>
    <t>1447115903</t>
  </si>
  <si>
    <t>147</t>
  </si>
  <si>
    <t>783314203</t>
  </si>
  <si>
    <t>Základní antikorozní nátěr zámečnických konstrukcí jednonásobný syntetický samozákladující</t>
  </si>
  <si>
    <t>-310006162</t>
  </si>
  <si>
    <t>148</t>
  </si>
  <si>
    <t>783315103</t>
  </si>
  <si>
    <t>Mezinátěr zámečnických konstrukcí jednonásobný syntetický samozákladující</t>
  </si>
  <si>
    <t>678955194</t>
  </si>
  <si>
    <t>149</t>
  </si>
  <si>
    <t>783317105</t>
  </si>
  <si>
    <t>Krycí nátěr (email) zámečnických konstrukcí jednonásobný syntetický samozákladující</t>
  </si>
  <si>
    <t>942829170</t>
  </si>
  <si>
    <t>150</t>
  </si>
  <si>
    <t>783401311</t>
  </si>
  <si>
    <t>Příprava podkladu klempířských konstrukcí před provedením nátěru odmaštěním odmašťovačem vodou ředitelným</t>
  </si>
  <si>
    <t>-1784267316</t>
  </si>
  <si>
    <t>"žlab ozn.101" 0,40*24,30</t>
  </si>
  <si>
    <t>"svod ozn.102" pi*0,11*25,00</t>
  </si>
  <si>
    <t>151</t>
  </si>
  <si>
    <t>783414203</t>
  </si>
  <si>
    <t>Základní antikorozní nátěr klempířských konstrukcí jednonásobný syntetický samozákladující</t>
  </si>
  <si>
    <t>-894104447</t>
  </si>
  <si>
    <t>152</t>
  </si>
  <si>
    <t>783415103</t>
  </si>
  <si>
    <t>Mezinátěr klempířských konstrukcí jednonásobný syntetický samozákladující</t>
  </si>
  <si>
    <t>1154596655</t>
  </si>
  <si>
    <t>153</t>
  </si>
  <si>
    <t>783417103</t>
  </si>
  <si>
    <t>Krycí nátěr (email) klempířských konstrukcí jednonásobný syntetický samozákladující</t>
  </si>
  <si>
    <t>-1787134419</t>
  </si>
  <si>
    <t>784</t>
  </si>
  <si>
    <t>Dokončovací práce - malby a tapety</t>
  </si>
  <si>
    <t>154</t>
  </si>
  <si>
    <t>784181101</t>
  </si>
  <si>
    <t>Penetrace podkladu jednonásobná základní akrylátová bezbarvá v místnostech výšky do 3,80 m</t>
  </si>
  <si>
    <t>1931648132</t>
  </si>
  <si>
    <t>155</t>
  </si>
  <si>
    <t>784221101</t>
  </si>
  <si>
    <t>Malby z malířských směsí otěruvzdorných za sucha dvojnásobné, bílé za sucha otěruvzdorné dobře v místnostech výšky do 3,80 m</t>
  </si>
  <si>
    <t>-95570397</t>
  </si>
  <si>
    <t>787</t>
  </si>
  <si>
    <t>Dokončovací práce - zasklívání</t>
  </si>
  <si>
    <t>156</t>
  </si>
  <si>
    <t>787300803</t>
  </si>
  <si>
    <t>Vysklívání střešních konstrukcí a střešních světlíků netmelených</t>
  </si>
  <si>
    <t>-208016440</t>
  </si>
  <si>
    <t>"ozn.110" 3,10*0,925</t>
  </si>
  <si>
    <t>157</t>
  </si>
  <si>
    <t>787327224</t>
  </si>
  <si>
    <t>Zasklívání střešních konstrukcí, světlíků a zahradních skleníků deskami dutinovými a komůrkovými polykarbonátovým profilem komůrkovým do hliníkového U profilu s krycí a přítlačnou lištou, tl. 10 mm</t>
  </si>
  <si>
    <t>-643480216</t>
  </si>
  <si>
    <t>158</t>
  </si>
  <si>
    <t>998787103</t>
  </si>
  <si>
    <t>Přesun hmot pro zasklívání stanovený z hmotnosti přesunovaného materiálu vodorovná dopravní vzdálenost do 50 m v objektech výšky přes 12 do 24 m</t>
  </si>
  <si>
    <t>-1536128398</t>
  </si>
  <si>
    <t>159</t>
  </si>
  <si>
    <t>998787181</t>
  </si>
  <si>
    <t>Přesun hmot pro zasklívání stanovený z hmotnosti přesunovaného materiálu Příplatek k cenám za přesun prováděný bez použití mechanizace pro jakoukoliv výšku objektu</t>
  </si>
  <si>
    <t>-2088719451</t>
  </si>
  <si>
    <t>Práce a dodávky M</t>
  </si>
  <si>
    <t>21-M</t>
  </si>
  <si>
    <t>Elektromontáže</t>
  </si>
  <si>
    <t>160</t>
  </si>
  <si>
    <t>210220101</t>
  </si>
  <si>
    <t>Montáž hromosvodného vedení svodových vodičů s podpěrami, průměru do 10 mm</t>
  </si>
  <si>
    <t>1237016567</t>
  </si>
  <si>
    <t>zpětná montáž</t>
  </si>
  <si>
    <t>10,00</t>
  </si>
  <si>
    <t>161</t>
  </si>
  <si>
    <t>210-R1</t>
  </si>
  <si>
    <t>Demontáž, zpětná montáž svítidla, prostavení přívodního kabelu</t>
  </si>
  <si>
    <t>-1803520406</t>
  </si>
  <si>
    <t>210-R2</t>
  </si>
  <si>
    <t>Demontáž, zpětná montáž zvonkového tabla, prostavení kabeláže</t>
  </si>
  <si>
    <t>-50453536</t>
  </si>
  <si>
    <t>163</t>
  </si>
  <si>
    <t>218220101</t>
  </si>
  <si>
    <t>Demontáž hromosvodného vedení svodových vodičů s podpěrami, průměru do 10 mm</t>
  </si>
  <si>
    <t>1302400334</t>
  </si>
  <si>
    <t>VRN</t>
  </si>
  <si>
    <t>Vedlejší rozpočtové náklady</t>
  </si>
  <si>
    <t>VRN1</t>
  </si>
  <si>
    <t>Průzkumné, geodetické a projektové práce</t>
  </si>
  <si>
    <t>164</t>
  </si>
  <si>
    <t>013254000</t>
  </si>
  <si>
    <t>Dokumentace skutečného provedení stavby</t>
  </si>
  <si>
    <t>…</t>
  </si>
  <si>
    <t>1024</t>
  </si>
  <si>
    <t>862427828</t>
  </si>
  <si>
    <t>VRN3</t>
  </si>
  <si>
    <t>Zařízení staveniště</t>
  </si>
  <si>
    <t>165</t>
  </si>
  <si>
    <t>030001000</t>
  </si>
  <si>
    <t>1078471676</t>
  </si>
  <si>
    <t>Náklady na zařízení staveniště zahrnují:</t>
  </si>
  <si>
    <t>související (přípravné) práce,</t>
  </si>
  <si>
    <t>vybavení staveniště,</t>
  </si>
  <si>
    <t>připojení na inženýrské sítě včetně nákladů na energie,</t>
  </si>
  <si>
    <t>zrušení zařízení staveniště</t>
  </si>
  <si>
    <t>úklid</t>
  </si>
  <si>
    <t>166</t>
  </si>
  <si>
    <t>034002000</t>
  </si>
  <si>
    <t>Zabezpečení staveniště</t>
  </si>
  <si>
    <t>-123971642</t>
  </si>
  <si>
    <t>167</t>
  </si>
  <si>
    <t>034203000</t>
  </si>
  <si>
    <t>Opatření na ochranu pozemků sousedních se staveništěm, zakrývání a ochrana konstrukcí</t>
  </si>
  <si>
    <t>-1810629572</t>
  </si>
  <si>
    <t>168</t>
  </si>
  <si>
    <t>034503000</t>
  </si>
  <si>
    <t>Informační tabule na staveništi</t>
  </si>
  <si>
    <t>566637540</t>
  </si>
  <si>
    <t>169</t>
  </si>
  <si>
    <t>035002000</t>
  </si>
  <si>
    <t>Pronájmy ploch, objektů</t>
  </si>
  <si>
    <t>-407587835</t>
  </si>
  <si>
    <t>VRN4</t>
  </si>
  <si>
    <t>Inženýrská činnost</t>
  </si>
  <si>
    <t>170</t>
  </si>
  <si>
    <t>042703000</t>
  </si>
  <si>
    <t>Technické požadavky na výrobky</t>
  </si>
  <si>
    <t>-2022222562</t>
  </si>
  <si>
    <t>předložení vzorku barevnosti fasád - odsouhlasení vzorku</t>
  </si>
  <si>
    <t>- vzorek bude ředložen na polystyrenové desce o rozměru 1,00x0,50m</t>
  </si>
  <si>
    <t>bude předloženo 6ks barevných vzorků pro fasádní omítkovinu a 2ks barevných vzorků pro soklovou omítkovinu</t>
  </si>
  <si>
    <t>171</t>
  </si>
  <si>
    <t>049303000</t>
  </si>
  <si>
    <t>Náklady vzniklé v souvislosti s předáním stavby</t>
  </si>
  <si>
    <t>1715055360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</si>
</sst>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2023-10-06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Snížení energetické náročnosti BD v lokalitě Nivy Dačice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Dačice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15. 10. 2023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Dačice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Mgr.A. Miroslav Misař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Martin Lang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'162 - Zateplení domu v ul...'!J30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'162 - Zateplení domu v ul...'!P138</f>
        <v>0</v>
      </c>
      <c r="AV95" s="129">
        <f>'162 - Zateplení domu v ul...'!J33</f>
        <v>0</v>
      </c>
      <c r="AW95" s="129">
        <f>'162 - Zateplení domu v ul...'!J34</f>
        <v>0</v>
      </c>
      <c r="AX95" s="129">
        <f>'162 - Zateplení domu v ul...'!J35</f>
        <v>0</v>
      </c>
      <c r="AY95" s="129">
        <f>'162 - Zateplení domu v ul...'!J36</f>
        <v>0</v>
      </c>
      <c r="AZ95" s="129">
        <f>'162 - Zateplení domu v ul...'!F33</f>
        <v>0</v>
      </c>
      <c r="BA95" s="129">
        <f>'162 - Zateplení domu v ul...'!F34</f>
        <v>0</v>
      </c>
      <c r="BB95" s="129">
        <f>'162 - Zateplení domu v ul...'!F35</f>
        <v>0</v>
      </c>
      <c r="BC95" s="129">
        <f>'162 - Zateplení domu v ul...'!F36</f>
        <v>0</v>
      </c>
      <c r="BD95" s="131">
        <f>'162 - Zateplení domu v ul...'!F37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1</v>
      </c>
      <c r="CM95" s="132" t="s">
        <v>84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Rnt8+nB1eeOGjs6Zc/qslWSIOkF8yRDmuqNwDzA6qfKsWd/tM6mGU77DPmSEbWEufeQg9TjsLX4qYZIwQNLlvw==" hashValue="8dRuGbar0aKZAmKXu1IfgaWcJ4VpDK6PEBxjCFgnZJjlonIE+l6YiMvO+bLVZEw8hjcKpy1GnluGH99XyWY9WA==" algorithmName="SHA-512" password="C6F1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62 - Zateplení domu v ul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84</v>
      </c>
    </row>
    <row r="4" s="1" customFormat="1" ht="24.96" customHeight="1">
      <c r="B4" s="21"/>
      <c r="D4" s="135" t="s">
        <v>86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16</v>
      </c>
      <c r="L6" s="21"/>
    </row>
    <row r="7" s="1" customFormat="1" ht="16.5" customHeight="1">
      <c r="B7" s="21"/>
      <c r="E7" s="138" t="str">
        <f>'Rekapitulace stavby'!K6</f>
        <v>Snížení energetické náročnosti BD v lokalitě Nivy Dačice</v>
      </c>
      <c r="F7" s="137"/>
      <c r="G7" s="137"/>
      <c r="H7" s="137"/>
      <c r="L7" s="21"/>
    </row>
    <row r="8" s="2" customFormat="1" ht="12" customHeight="1">
      <c r="A8" s="39"/>
      <c r="B8" s="45"/>
      <c r="C8" s="39"/>
      <c r="D8" s="137" t="s">
        <v>87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88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7" t="s">
        <v>18</v>
      </c>
      <c r="E11" s="39"/>
      <c r="F11" s="140" t="s">
        <v>1</v>
      </c>
      <c r="G11" s="39"/>
      <c r="H11" s="39"/>
      <c r="I11" s="137" t="s">
        <v>19</v>
      </c>
      <c r="J11" s="140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7" t="s">
        <v>20</v>
      </c>
      <c r="E12" s="39"/>
      <c r="F12" s="140" t="s">
        <v>21</v>
      </c>
      <c r="G12" s="39"/>
      <c r="H12" s="39"/>
      <c r="I12" s="137" t="s">
        <v>22</v>
      </c>
      <c r="J12" s="141" t="str">
        <f>'Rekapitulace stavby'!AN8</f>
        <v>15. 10. 2023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7" t="s">
        <v>24</v>
      </c>
      <c r="E14" s="39"/>
      <c r="F14" s="39"/>
      <c r="G14" s="39"/>
      <c r="H14" s="39"/>
      <c r="I14" s="137" t="s">
        <v>25</v>
      </c>
      <c r="J14" s="140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26</v>
      </c>
      <c r="F15" s="39"/>
      <c r="G15" s="39"/>
      <c r="H15" s="39"/>
      <c r="I15" s="137" t="s">
        <v>27</v>
      </c>
      <c r="J15" s="140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7" t="s">
        <v>28</v>
      </c>
      <c r="E17" s="39"/>
      <c r="F17" s="39"/>
      <c r="G17" s="39"/>
      <c r="H17" s="39"/>
      <c r="I17" s="137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37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7" t="s">
        <v>30</v>
      </c>
      <c r="E20" s="39"/>
      <c r="F20" s="39"/>
      <c r="G20" s="39"/>
      <c r="H20" s="39"/>
      <c r="I20" s="137" t="s">
        <v>25</v>
      </c>
      <c r="J20" s="140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31</v>
      </c>
      <c r="F21" s="39"/>
      <c r="G21" s="39"/>
      <c r="H21" s="39"/>
      <c r="I21" s="137" t="s">
        <v>27</v>
      </c>
      <c r="J21" s="140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7" t="s">
        <v>33</v>
      </c>
      <c r="E23" s="39"/>
      <c r="F23" s="39"/>
      <c r="G23" s="39"/>
      <c r="H23" s="39"/>
      <c r="I23" s="137" t="s">
        <v>25</v>
      </c>
      <c r="J23" s="140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">
        <v>34</v>
      </c>
      <c r="F24" s="39"/>
      <c r="G24" s="39"/>
      <c r="H24" s="39"/>
      <c r="I24" s="137" t="s">
        <v>27</v>
      </c>
      <c r="J24" s="140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7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6"/>
      <c r="E29" s="146"/>
      <c r="F29" s="146"/>
      <c r="G29" s="146"/>
      <c r="H29" s="146"/>
      <c r="I29" s="146"/>
      <c r="J29" s="146"/>
      <c r="K29" s="146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7" t="s">
        <v>36</v>
      </c>
      <c r="E30" s="39"/>
      <c r="F30" s="39"/>
      <c r="G30" s="39"/>
      <c r="H30" s="39"/>
      <c r="I30" s="39"/>
      <c r="J30" s="148">
        <f>ROUND(J138,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6"/>
      <c r="E31" s="146"/>
      <c r="F31" s="146"/>
      <c r="G31" s="146"/>
      <c r="H31" s="146"/>
      <c r="I31" s="146"/>
      <c r="J31" s="146"/>
      <c r="K31" s="146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9" t="s">
        <v>38</v>
      </c>
      <c r="G32" s="39"/>
      <c r="H32" s="39"/>
      <c r="I32" s="149" t="s">
        <v>37</v>
      </c>
      <c r="J32" s="149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0" t="s">
        <v>40</v>
      </c>
      <c r="E33" s="137" t="s">
        <v>41</v>
      </c>
      <c r="F33" s="151">
        <f>ROUND((SUM(BE138:BE594)),  2)</f>
        <v>0</v>
      </c>
      <c r="G33" s="39"/>
      <c r="H33" s="39"/>
      <c r="I33" s="152">
        <v>0.20999999999999999</v>
      </c>
      <c r="J33" s="151">
        <f>ROUND(((SUM(BE138:BE594))*I33),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7" t="s">
        <v>42</v>
      </c>
      <c r="F34" s="151">
        <f>ROUND((SUM(BF138:BF594)),  2)</f>
        <v>0</v>
      </c>
      <c r="G34" s="39"/>
      <c r="H34" s="39"/>
      <c r="I34" s="152">
        <v>0.12</v>
      </c>
      <c r="J34" s="151">
        <f>ROUND(((SUM(BF138:BF594))*I34),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7" t="s">
        <v>43</v>
      </c>
      <c r="F35" s="151">
        <f>ROUND((SUM(BG138:BG594)),  2)</f>
        <v>0</v>
      </c>
      <c r="G35" s="39"/>
      <c r="H35" s="39"/>
      <c r="I35" s="152">
        <v>0.20999999999999999</v>
      </c>
      <c r="J35" s="151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7" t="s">
        <v>44</v>
      </c>
      <c r="F36" s="151">
        <f>ROUND((SUM(BH138:BH594)),  2)</f>
        <v>0</v>
      </c>
      <c r="G36" s="39"/>
      <c r="H36" s="39"/>
      <c r="I36" s="152">
        <v>0.12</v>
      </c>
      <c r="J36" s="151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7" t="s">
        <v>45</v>
      </c>
      <c r="F37" s="151">
        <f>ROUND((SUM(BI138:BI594)),  2)</f>
        <v>0</v>
      </c>
      <c r="G37" s="39"/>
      <c r="H37" s="39"/>
      <c r="I37" s="152">
        <v>0</v>
      </c>
      <c r="J37" s="151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89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1" t="str">
        <f>E7</f>
        <v>Snížení energetické náročnosti BD v lokalitě Nivy Dačice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87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162 - Zateplení domu v ulici Nivy čp.162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Dačice</v>
      </c>
      <c r="G89" s="41"/>
      <c r="H89" s="41"/>
      <c r="I89" s="33" t="s">
        <v>22</v>
      </c>
      <c r="J89" s="80" t="str">
        <f>IF(J12="","",J12)</f>
        <v>15. 10. 2023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Dačice</v>
      </c>
      <c r="G91" s="41"/>
      <c r="H91" s="41"/>
      <c r="I91" s="33" t="s">
        <v>30</v>
      </c>
      <c r="J91" s="37" t="str">
        <f>E21</f>
        <v>Mgr.A. Miroslav Misař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Martin Lang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2" t="s">
        <v>90</v>
      </c>
      <c r="D94" s="173"/>
      <c r="E94" s="173"/>
      <c r="F94" s="173"/>
      <c r="G94" s="173"/>
      <c r="H94" s="173"/>
      <c r="I94" s="173"/>
      <c r="J94" s="174" t="s">
        <v>91</v>
      </c>
      <c r="K94" s="173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5" t="s">
        <v>92</v>
      </c>
      <c r="D96" s="41"/>
      <c r="E96" s="41"/>
      <c r="F96" s="41"/>
      <c r="G96" s="41"/>
      <c r="H96" s="41"/>
      <c r="I96" s="41"/>
      <c r="J96" s="111">
        <f>J138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93</v>
      </c>
    </row>
    <row r="97" s="9" customFormat="1" ht="24.96" customHeight="1">
      <c r="A97" s="9"/>
      <c r="B97" s="176"/>
      <c r="C97" s="177"/>
      <c r="D97" s="178" t="s">
        <v>94</v>
      </c>
      <c r="E97" s="179"/>
      <c r="F97" s="179"/>
      <c r="G97" s="179"/>
      <c r="H97" s="179"/>
      <c r="I97" s="179"/>
      <c r="J97" s="180">
        <f>J139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95</v>
      </c>
      <c r="E98" s="185"/>
      <c r="F98" s="185"/>
      <c r="G98" s="185"/>
      <c r="H98" s="185"/>
      <c r="I98" s="185"/>
      <c r="J98" s="186">
        <f>J140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96</v>
      </c>
      <c r="E99" s="185"/>
      <c r="F99" s="185"/>
      <c r="G99" s="185"/>
      <c r="H99" s="185"/>
      <c r="I99" s="185"/>
      <c r="J99" s="186">
        <f>J163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97</v>
      </c>
      <c r="E100" s="185"/>
      <c r="F100" s="185"/>
      <c r="G100" s="185"/>
      <c r="H100" s="185"/>
      <c r="I100" s="185"/>
      <c r="J100" s="186">
        <f>J326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98</v>
      </c>
      <c r="E101" s="185"/>
      <c r="F101" s="185"/>
      <c r="G101" s="185"/>
      <c r="H101" s="185"/>
      <c r="I101" s="185"/>
      <c r="J101" s="186">
        <f>J366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99</v>
      </c>
      <c r="E102" s="185"/>
      <c r="F102" s="185"/>
      <c r="G102" s="185"/>
      <c r="H102" s="185"/>
      <c r="I102" s="185"/>
      <c r="J102" s="186">
        <f>J373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6"/>
      <c r="C103" s="177"/>
      <c r="D103" s="178" t="s">
        <v>100</v>
      </c>
      <c r="E103" s="179"/>
      <c r="F103" s="179"/>
      <c r="G103" s="179"/>
      <c r="H103" s="179"/>
      <c r="I103" s="179"/>
      <c r="J103" s="180">
        <f>J375</f>
        <v>0</v>
      </c>
      <c r="K103" s="177"/>
      <c r="L103" s="18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2"/>
      <c r="C104" s="183"/>
      <c r="D104" s="184" t="s">
        <v>101</v>
      </c>
      <c r="E104" s="185"/>
      <c r="F104" s="185"/>
      <c r="G104" s="185"/>
      <c r="H104" s="185"/>
      <c r="I104" s="185"/>
      <c r="J104" s="186">
        <f>J376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102</v>
      </c>
      <c r="E105" s="185"/>
      <c r="F105" s="185"/>
      <c r="G105" s="185"/>
      <c r="H105" s="185"/>
      <c r="I105" s="185"/>
      <c r="J105" s="186">
        <f>J390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103</v>
      </c>
      <c r="E106" s="185"/>
      <c r="F106" s="185"/>
      <c r="G106" s="185"/>
      <c r="H106" s="185"/>
      <c r="I106" s="185"/>
      <c r="J106" s="186">
        <f>J397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83"/>
      <c r="D107" s="184" t="s">
        <v>104</v>
      </c>
      <c r="E107" s="185"/>
      <c r="F107" s="185"/>
      <c r="G107" s="185"/>
      <c r="H107" s="185"/>
      <c r="I107" s="185"/>
      <c r="J107" s="186">
        <f>J429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83"/>
      <c r="D108" s="184" t="s">
        <v>105</v>
      </c>
      <c r="E108" s="185"/>
      <c r="F108" s="185"/>
      <c r="G108" s="185"/>
      <c r="H108" s="185"/>
      <c r="I108" s="185"/>
      <c r="J108" s="186">
        <f>J462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2"/>
      <c r="C109" s="183"/>
      <c r="D109" s="184" t="s">
        <v>106</v>
      </c>
      <c r="E109" s="185"/>
      <c r="F109" s="185"/>
      <c r="G109" s="185"/>
      <c r="H109" s="185"/>
      <c r="I109" s="185"/>
      <c r="J109" s="186">
        <f>J512</f>
        <v>0</v>
      </c>
      <c r="K109" s="183"/>
      <c r="L109" s="18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2"/>
      <c r="C110" s="183"/>
      <c r="D110" s="184" t="s">
        <v>107</v>
      </c>
      <c r="E110" s="185"/>
      <c r="F110" s="185"/>
      <c r="G110" s="185"/>
      <c r="H110" s="185"/>
      <c r="I110" s="185"/>
      <c r="J110" s="186">
        <f>J521</f>
        <v>0</v>
      </c>
      <c r="K110" s="183"/>
      <c r="L110" s="18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2"/>
      <c r="C111" s="183"/>
      <c r="D111" s="184" t="s">
        <v>108</v>
      </c>
      <c r="E111" s="185"/>
      <c r="F111" s="185"/>
      <c r="G111" s="185"/>
      <c r="H111" s="185"/>
      <c r="I111" s="185"/>
      <c r="J111" s="186">
        <f>J546</f>
        <v>0</v>
      </c>
      <c r="K111" s="183"/>
      <c r="L111" s="18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2"/>
      <c r="C112" s="183"/>
      <c r="D112" s="184" t="s">
        <v>109</v>
      </c>
      <c r="E112" s="185"/>
      <c r="F112" s="185"/>
      <c r="G112" s="185"/>
      <c r="H112" s="185"/>
      <c r="I112" s="185"/>
      <c r="J112" s="186">
        <f>J552</f>
        <v>0</v>
      </c>
      <c r="K112" s="183"/>
      <c r="L112" s="18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76"/>
      <c r="C113" s="177"/>
      <c r="D113" s="178" t="s">
        <v>110</v>
      </c>
      <c r="E113" s="179"/>
      <c r="F113" s="179"/>
      <c r="G113" s="179"/>
      <c r="H113" s="179"/>
      <c r="I113" s="179"/>
      <c r="J113" s="180">
        <f>J561</f>
        <v>0</v>
      </c>
      <c r="K113" s="177"/>
      <c r="L113" s="181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10" customFormat="1" ht="19.92" customHeight="1">
      <c r="A114" s="10"/>
      <c r="B114" s="182"/>
      <c r="C114" s="183"/>
      <c r="D114" s="184" t="s">
        <v>111</v>
      </c>
      <c r="E114" s="185"/>
      <c r="F114" s="185"/>
      <c r="G114" s="185"/>
      <c r="H114" s="185"/>
      <c r="I114" s="185"/>
      <c r="J114" s="186">
        <f>J562</f>
        <v>0</v>
      </c>
      <c r="K114" s="183"/>
      <c r="L114" s="18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76"/>
      <c r="C115" s="177"/>
      <c r="D115" s="178" t="s">
        <v>112</v>
      </c>
      <c r="E115" s="179"/>
      <c r="F115" s="179"/>
      <c r="G115" s="179"/>
      <c r="H115" s="179"/>
      <c r="I115" s="179"/>
      <c r="J115" s="180">
        <f>J570</f>
        <v>0</v>
      </c>
      <c r="K115" s="177"/>
      <c r="L115" s="181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10" customFormat="1" ht="19.92" customHeight="1">
      <c r="A116" s="10"/>
      <c r="B116" s="182"/>
      <c r="C116" s="183"/>
      <c r="D116" s="184" t="s">
        <v>113</v>
      </c>
      <c r="E116" s="185"/>
      <c r="F116" s="185"/>
      <c r="G116" s="185"/>
      <c r="H116" s="185"/>
      <c r="I116" s="185"/>
      <c r="J116" s="186">
        <f>J571</f>
        <v>0</v>
      </c>
      <c r="K116" s="183"/>
      <c r="L116" s="18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2"/>
      <c r="C117" s="183"/>
      <c r="D117" s="184" t="s">
        <v>114</v>
      </c>
      <c r="E117" s="185"/>
      <c r="F117" s="185"/>
      <c r="G117" s="185"/>
      <c r="H117" s="185"/>
      <c r="I117" s="185"/>
      <c r="J117" s="186">
        <f>J573</f>
        <v>0</v>
      </c>
      <c r="K117" s="183"/>
      <c r="L117" s="18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2"/>
      <c r="C118" s="183"/>
      <c r="D118" s="184" t="s">
        <v>115</v>
      </c>
      <c r="E118" s="185"/>
      <c r="F118" s="185"/>
      <c r="G118" s="185"/>
      <c r="H118" s="185"/>
      <c r="I118" s="185"/>
      <c r="J118" s="186">
        <f>J587</f>
        <v>0</v>
      </c>
      <c r="K118" s="183"/>
      <c r="L118" s="187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2" customFormat="1" ht="21.84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67"/>
      <c r="C120" s="68"/>
      <c r="D120" s="68"/>
      <c r="E120" s="68"/>
      <c r="F120" s="68"/>
      <c r="G120" s="68"/>
      <c r="H120" s="68"/>
      <c r="I120" s="68"/>
      <c r="J120" s="68"/>
      <c r="K120" s="68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4" s="2" customFormat="1" ht="6.96" customHeight="1">
      <c r="A124" s="39"/>
      <c r="B124" s="69"/>
      <c r="C124" s="70"/>
      <c r="D124" s="70"/>
      <c r="E124" s="70"/>
      <c r="F124" s="70"/>
      <c r="G124" s="70"/>
      <c r="H124" s="70"/>
      <c r="I124" s="70"/>
      <c r="J124" s="70"/>
      <c r="K124" s="70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4.96" customHeight="1">
      <c r="A125" s="39"/>
      <c r="B125" s="40"/>
      <c r="C125" s="24" t="s">
        <v>116</v>
      </c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16</v>
      </c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6.5" customHeight="1">
      <c r="A128" s="39"/>
      <c r="B128" s="40"/>
      <c r="C128" s="41"/>
      <c r="D128" s="41"/>
      <c r="E128" s="171" t="str">
        <f>E7</f>
        <v>Snížení energetické náročnosti BD v lokalitě Nivy Dačice</v>
      </c>
      <c r="F128" s="33"/>
      <c r="G128" s="33"/>
      <c r="H128" s="33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87</v>
      </c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6.5" customHeight="1">
      <c r="A130" s="39"/>
      <c r="B130" s="40"/>
      <c r="C130" s="41"/>
      <c r="D130" s="41"/>
      <c r="E130" s="77" t="str">
        <f>E9</f>
        <v>162 - Zateplení domu v ulici Nivy čp.162</v>
      </c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2" customHeight="1">
      <c r="A132" s="39"/>
      <c r="B132" s="40"/>
      <c r="C132" s="33" t="s">
        <v>20</v>
      </c>
      <c r="D132" s="41"/>
      <c r="E132" s="41"/>
      <c r="F132" s="28" t="str">
        <f>F12</f>
        <v>Dačice</v>
      </c>
      <c r="G132" s="41"/>
      <c r="H132" s="41"/>
      <c r="I132" s="33" t="s">
        <v>22</v>
      </c>
      <c r="J132" s="80" t="str">
        <f>IF(J12="","",J12)</f>
        <v>15. 10. 2023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6.96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5.15" customHeight="1">
      <c r="A134" s="39"/>
      <c r="B134" s="40"/>
      <c r="C134" s="33" t="s">
        <v>24</v>
      </c>
      <c r="D134" s="41"/>
      <c r="E134" s="41"/>
      <c r="F134" s="28" t="str">
        <f>E15</f>
        <v>Město Dačice</v>
      </c>
      <c r="G134" s="41"/>
      <c r="H134" s="41"/>
      <c r="I134" s="33" t="s">
        <v>30</v>
      </c>
      <c r="J134" s="37" t="str">
        <f>E21</f>
        <v>Mgr.A. Miroslav Misař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5.15" customHeight="1">
      <c r="A135" s="39"/>
      <c r="B135" s="40"/>
      <c r="C135" s="33" t="s">
        <v>28</v>
      </c>
      <c r="D135" s="41"/>
      <c r="E135" s="41"/>
      <c r="F135" s="28" t="str">
        <f>IF(E18="","",E18)</f>
        <v>Vyplň údaj</v>
      </c>
      <c r="G135" s="41"/>
      <c r="H135" s="41"/>
      <c r="I135" s="33" t="s">
        <v>33</v>
      </c>
      <c r="J135" s="37" t="str">
        <f>E24</f>
        <v>Martin Lang</v>
      </c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0.32" customHeight="1">
      <c r="A136" s="39"/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11" customFormat="1" ht="29.28" customHeight="1">
      <c r="A137" s="188"/>
      <c r="B137" s="189"/>
      <c r="C137" s="190" t="s">
        <v>117</v>
      </c>
      <c r="D137" s="191" t="s">
        <v>61</v>
      </c>
      <c r="E137" s="191" t="s">
        <v>57</v>
      </c>
      <c r="F137" s="191" t="s">
        <v>58</v>
      </c>
      <c r="G137" s="191" t="s">
        <v>118</v>
      </c>
      <c r="H137" s="191" t="s">
        <v>119</v>
      </c>
      <c r="I137" s="191" t="s">
        <v>120</v>
      </c>
      <c r="J137" s="191" t="s">
        <v>91</v>
      </c>
      <c r="K137" s="192" t="s">
        <v>121</v>
      </c>
      <c r="L137" s="193"/>
      <c r="M137" s="101" t="s">
        <v>1</v>
      </c>
      <c r="N137" s="102" t="s">
        <v>40</v>
      </c>
      <c r="O137" s="102" t="s">
        <v>122</v>
      </c>
      <c r="P137" s="102" t="s">
        <v>123</v>
      </c>
      <c r="Q137" s="102" t="s">
        <v>124</v>
      </c>
      <c r="R137" s="102" t="s">
        <v>125</v>
      </c>
      <c r="S137" s="102" t="s">
        <v>126</v>
      </c>
      <c r="T137" s="103" t="s">
        <v>127</v>
      </c>
      <c r="U137" s="188"/>
      <c r="V137" s="188"/>
      <c r="W137" s="188"/>
      <c r="X137" s="188"/>
      <c r="Y137" s="188"/>
      <c r="Z137" s="188"/>
      <c r="AA137" s="188"/>
      <c r="AB137" s="188"/>
      <c r="AC137" s="188"/>
      <c r="AD137" s="188"/>
      <c r="AE137" s="188"/>
    </row>
    <row r="138" s="2" customFormat="1" ht="22.8" customHeight="1">
      <c r="A138" s="39"/>
      <c r="B138" s="40"/>
      <c r="C138" s="108" t="s">
        <v>128</v>
      </c>
      <c r="D138" s="41"/>
      <c r="E138" s="41"/>
      <c r="F138" s="41"/>
      <c r="G138" s="41"/>
      <c r="H138" s="41"/>
      <c r="I138" s="41"/>
      <c r="J138" s="194">
        <f>BK138</f>
        <v>0</v>
      </c>
      <c r="K138" s="41"/>
      <c r="L138" s="45"/>
      <c r="M138" s="104"/>
      <c r="N138" s="195"/>
      <c r="O138" s="105"/>
      <c r="P138" s="196">
        <f>P139+P375+P561+P570</f>
        <v>0</v>
      </c>
      <c r="Q138" s="105"/>
      <c r="R138" s="196">
        <f>R139+R375+R561+R570</f>
        <v>31.095133270000002</v>
      </c>
      <c r="S138" s="105"/>
      <c r="T138" s="197">
        <f>T139+T375+T561+T570</f>
        <v>8.4532086599999996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75</v>
      </c>
      <c r="AU138" s="18" t="s">
        <v>93</v>
      </c>
      <c r="BK138" s="198">
        <f>BK139+BK375+BK561+BK570</f>
        <v>0</v>
      </c>
    </row>
    <row r="139" s="12" customFormat="1" ht="25.92" customHeight="1">
      <c r="A139" s="12"/>
      <c r="B139" s="199"/>
      <c r="C139" s="200"/>
      <c r="D139" s="201" t="s">
        <v>75</v>
      </c>
      <c r="E139" s="202" t="s">
        <v>129</v>
      </c>
      <c r="F139" s="202" t="s">
        <v>130</v>
      </c>
      <c r="G139" s="200"/>
      <c r="H139" s="200"/>
      <c r="I139" s="203"/>
      <c r="J139" s="204">
        <f>BK139</f>
        <v>0</v>
      </c>
      <c r="K139" s="200"/>
      <c r="L139" s="205"/>
      <c r="M139" s="206"/>
      <c r="N139" s="207"/>
      <c r="O139" s="207"/>
      <c r="P139" s="208">
        <f>P140+P163+P326+P366+P373</f>
        <v>0</v>
      </c>
      <c r="Q139" s="207"/>
      <c r="R139" s="208">
        <f>R140+R163+R326+R366+R373</f>
        <v>26.252103330000001</v>
      </c>
      <c r="S139" s="207"/>
      <c r="T139" s="209">
        <f>T140+T163+T326+T366+T373</f>
        <v>4.32308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0" t="s">
        <v>84</v>
      </c>
      <c r="AT139" s="211" t="s">
        <v>75</v>
      </c>
      <c r="AU139" s="211" t="s">
        <v>76</v>
      </c>
      <c r="AY139" s="210" t="s">
        <v>131</v>
      </c>
      <c r="BK139" s="212">
        <f>BK140+BK163+BK326+BK366+BK373</f>
        <v>0</v>
      </c>
    </row>
    <row r="140" s="12" customFormat="1" ht="22.8" customHeight="1">
      <c r="A140" s="12"/>
      <c r="B140" s="199"/>
      <c r="C140" s="200"/>
      <c r="D140" s="201" t="s">
        <v>75</v>
      </c>
      <c r="E140" s="213" t="s">
        <v>84</v>
      </c>
      <c r="F140" s="213" t="s">
        <v>132</v>
      </c>
      <c r="G140" s="200"/>
      <c r="H140" s="200"/>
      <c r="I140" s="203"/>
      <c r="J140" s="214">
        <f>BK140</f>
        <v>0</v>
      </c>
      <c r="K140" s="200"/>
      <c r="L140" s="205"/>
      <c r="M140" s="206"/>
      <c r="N140" s="207"/>
      <c r="O140" s="207"/>
      <c r="P140" s="208">
        <f>SUM(P141:P162)</f>
        <v>0</v>
      </c>
      <c r="Q140" s="207"/>
      <c r="R140" s="208">
        <f>SUM(R141:R162)</f>
        <v>0</v>
      </c>
      <c r="S140" s="207"/>
      <c r="T140" s="209">
        <f>SUM(T141:T162)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0" t="s">
        <v>84</v>
      </c>
      <c r="AT140" s="211" t="s">
        <v>75</v>
      </c>
      <c r="AU140" s="211" t="s">
        <v>84</v>
      </c>
      <c r="AY140" s="210" t="s">
        <v>131</v>
      </c>
      <c r="BK140" s="212">
        <f>SUM(BK141:BK162)</f>
        <v>0</v>
      </c>
    </row>
    <row r="141" s="2" customFormat="1" ht="44.25" customHeight="1">
      <c r="A141" s="39"/>
      <c r="B141" s="40"/>
      <c r="C141" s="215" t="s">
        <v>84</v>
      </c>
      <c r="D141" s="215" t="s">
        <v>133</v>
      </c>
      <c r="E141" s="216" t="s">
        <v>134</v>
      </c>
      <c r="F141" s="217" t="s">
        <v>135</v>
      </c>
      <c r="G141" s="218" t="s">
        <v>136</v>
      </c>
      <c r="H141" s="219">
        <v>12.256</v>
      </c>
      <c r="I141" s="220"/>
      <c r="J141" s="221">
        <f>ROUND(I141*H141,2)</f>
        <v>0</v>
      </c>
      <c r="K141" s="217" t="s">
        <v>137</v>
      </c>
      <c r="L141" s="45"/>
      <c r="M141" s="222" t="s">
        <v>1</v>
      </c>
      <c r="N141" s="223" t="s">
        <v>42</v>
      </c>
      <c r="O141" s="92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6" t="s">
        <v>138</v>
      </c>
      <c r="AT141" s="226" t="s">
        <v>133</v>
      </c>
      <c r="AU141" s="226" t="s">
        <v>139</v>
      </c>
      <c r="AY141" s="18" t="s">
        <v>131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8" t="s">
        <v>139</v>
      </c>
      <c r="BK141" s="227">
        <f>ROUND(I141*H141,2)</f>
        <v>0</v>
      </c>
      <c r="BL141" s="18" t="s">
        <v>138</v>
      </c>
      <c r="BM141" s="226" t="s">
        <v>140</v>
      </c>
    </row>
    <row r="142" s="13" customFormat="1">
      <c r="A142" s="13"/>
      <c r="B142" s="228"/>
      <c r="C142" s="229"/>
      <c r="D142" s="230" t="s">
        <v>141</v>
      </c>
      <c r="E142" s="231" t="s">
        <v>1</v>
      </c>
      <c r="F142" s="232" t="s">
        <v>142</v>
      </c>
      <c r="G142" s="229"/>
      <c r="H142" s="231" t="s">
        <v>1</v>
      </c>
      <c r="I142" s="233"/>
      <c r="J142" s="229"/>
      <c r="K142" s="229"/>
      <c r="L142" s="234"/>
      <c r="M142" s="235"/>
      <c r="N142" s="236"/>
      <c r="O142" s="236"/>
      <c r="P142" s="236"/>
      <c r="Q142" s="236"/>
      <c r="R142" s="236"/>
      <c r="S142" s="236"/>
      <c r="T142" s="23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8" t="s">
        <v>141</v>
      </c>
      <c r="AU142" s="238" t="s">
        <v>139</v>
      </c>
      <c r="AV142" s="13" t="s">
        <v>84</v>
      </c>
      <c r="AW142" s="13" t="s">
        <v>32</v>
      </c>
      <c r="AX142" s="13" t="s">
        <v>76</v>
      </c>
      <c r="AY142" s="238" t="s">
        <v>131</v>
      </c>
    </row>
    <row r="143" s="14" customFormat="1">
      <c r="A143" s="14"/>
      <c r="B143" s="239"/>
      <c r="C143" s="240"/>
      <c r="D143" s="230" t="s">
        <v>141</v>
      </c>
      <c r="E143" s="241" t="s">
        <v>1</v>
      </c>
      <c r="F143" s="242" t="s">
        <v>143</v>
      </c>
      <c r="G143" s="240"/>
      <c r="H143" s="243">
        <v>12.256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9" t="s">
        <v>141</v>
      </c>
      <c r="AU143" s="249" t="s">
        <v>139</v>
      </c>
      <c r="AV143" s="14" t="s">
        <v>139</v>
      </c>
      <c r="AW143" s="14" t="s">
        <v>32</v>
      </c>
      <c r="AX143" s="14" t="s">
        <v>76</v>
      </c>
      <c r="AY143" s="249" t="s">
        <v>131</v>
      </c>
    </row>
    <row r="144" s="15" customFormat="1">
      <c r="A144" s="15"/>
      <c r="B144" s="250"/>
      <c r="C144" s="251"/>
      <c r="D144" s="230" t="s">
        <v>141</v>
      </c>
      <c r="E144" s="252" t="s">
        <v>1</v>
      </c>
      <c r="F144" s="253" t="s">
        <v>144</v>
      </c>
      <c r="G144" s="251"/>
      <c r="H144" s="254">
        <v>12.256</v>
      </c>
      <c r="I144" s="255"/>
      <c r="J144" s="251"/>
      <c r="K144" s="251"/>
      <c r="L144" s="256"/>
      <c r="M144" s="257"/>
      <c r="N144" s="258"/>
      <c r="O144" s="258"/>
      <c r="P144" s="258"/>
      <c r="Q144" s="258"/>
      <c r="R144" s="258"/>
      <c r="S144" s="258"/>
      <c r="T144" s="259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0" t="s">
        <v>141</v>
      </c>
      <c r="AU144" s="260" t="s">
        <v>139</v>
      </c>
      <c r="AV144" s="15" t="s">
        <v>138</v>
      </c>
      <c r="AW144" s="15" t="s">
        <v>32</v>
      </c>
      <c r="AX144" s="15" t="s">
        <v>84</v>
      </c>
      <c r="AY144" s="260" t="s">
        <v>131</v>
      </c>
    </row>
    <row r="145" s="2" customFormat="1" ht="55.5" customHeight="1">
      <c r="A145" s="39"/>
      <c r="B145" s="40"/>
      <c r="C145" s="215" t="s">
        <v>139</v>
      </c>
      <c r="D145" s="215" t="s">
        <v>133</v>
      </c>
      <c r="E145" s="216" t="s">
        <v>145</v>
      </c>
      <c r="F145" s="217" t="s">
        <v>146</v>
      </c>
      <c r="G145" s="218" t="s">
        <v>136</v>
      </c>
      <c r="H145" s="219">
        <v>4.085</v>
      </c>
      <c r="I145" s="220"/>
      <c r="J145" s="221">
        <f>ROUND(I145*H145,2)</f>
        <v>0</v>
      </c>
      <c r="K145" s="217" t="s">
        <v>137</v>
      </c>
      <c r="L145" s="45"/>
      <c r="M145" s="222" t="s">
        <v>1</v>
      </c>
      <c r="N145" s="223" t="s">
        <v>42</v>
      </c>
      <c r="O145" s="92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6" t="s">
        <v>138</v>
      </c>
      <c r="AT145" s="226" t="s">
        <v>133</v>
      </c>
      <c r="AU145" s="226" t="s">
        <v>139</v>
      </c>
      <c r="AY145" s="18" t="s">
        <v>131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8" t="s">
        <v>139</v>
      </c>
      <c r="BK145" s="227">
        <f>ROUND(I145*H145,2)</f>
        <v>0</v>
      </c>
      <c r="BL145" s="18" t="s">
        <v>138</v>
      </c>
      <c r="BM145" s="226" t="s">
        <v>147</v>
      </c>
    </row>
    <row r="146" s="13" customFormat="1">
      <c r="A146" s="13"/>
      <c r="B146" s="228"/>
      <c r="C146" s="229"/>
      <c r="D146" s="230" t="s">
        <v>141</v>
      </c>
      <c r="E146" s="231" t="s">
        <v>1</v>
      </c>
      <c r="F146" s="232" t="s">
        <v>148</v>
      </c>
      <c r="G146" s="229"/>
      <c r="H146" s="231" t="s">
        <v>1</v>
      </c>
      <c r="I146" s="233"/>
      <c r="J146" s="229"/>
      <c r="K146" s="229"/>
      <c r="L146" s="234"/>
      <c r="M146" s="235"/>
      <c r="N146" s="236"/>
      <c r="O146" s="236"/>
      <c r="P146" s="236"/>
      <c r="Q146" s="236"/>
      <c r="R146" s="236"/>
      <c r="S146" s="236"/>
      <c r="T146" s="23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8" t="s">
        <v>141</v>
      </c>
      <c r="AU146" s="238" t="s">
        <v>139</v>
      </c>
      <c r="AV146" s="13" t="s">
        <v>84</v>
      </c>
      <c r="AW146" s="13" t="s">
        <v>32</v>
      </c>
      <c r="AX146" s="13" t="s">
        <v>76</v>
      </c>
      <c r="AY146" s="238" t="s">
        <v>131</v>
      </c>
    </row>
    <row r="147" s="14" customFormat="1">
      <c r="A147" s="14"/>
      <c r="B147" s="239"/>
      <c r="C147" s="240"/>
      <c r="D147" s="230" t="s">
        <v>141</v>
      </c>
      <c r="E147" s="241" t="s">
        <v>1</v>
      </c>
      <c r="F147" s="242" t="s">
        <v>149</v>
      </c>
      <c r="G147" s="240"/>
      <c r="H147" s="243">
        <v>12.256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9" t="s">
        <v>141</v>
      </c>
      <c r="AU147" s="249" t="s">
        <v>139</v>
      </c>
      <c r="AV147" s="14" t="s">
        <v>139</v>
      </c>
      <c r="AW147" s="14" t="s">
        <v>32</v>
      </c>
      <c r="AX147" s="14" t="s">
        <v>76</v>
      </c>
      <c r="AY147" s="249" t="s">
        <v>131</v>
      </c>
    </row>
    <row r="148" s="13" customFormat="1">
      <c r="A148" s="13"/>
      <c r="B148" s="228"/>
      <c r="C148" s="229"/>
      <c r="D148" s="230" t="s">
        <v>141</v>
      </c>
      <c r="E148" s="231" t="s">
        <v>1</v>
      </c>
      <c r="F148" s="232" t="s">
        <v>150</v>
      </c>
      <c r="G148" s="229"/>
      <c r="H148" s="231" t="s">
        <v>1</v>
      </c>
      <c r="I148" s="233"/>
      <c r="J148" s="229"/>
      <c r="K148" s="229"/>
      <c r="L148" s="234"/>
      <c r="M148" s="235"/>
      <c r="N148" s="236"/>
      <c r="O148" s="236"/>
      <c r="P148" s="236"/>
      <c r="Q148" s="236"/>
      <c r="R148" s="236"/>
      <c r="S148" s="236"/>
      <c r="T148" s="23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8" t="s">
        <v>141</v>
      </c>
      <c r="AU148" s="238" t="s">
        <v>139</v>
      </c>
      <c r="AV148" s="13" t="s">
        <v>84</v>
      </c>
      <c r="AW148" s="13" t="s">
        <v>32</v>
      </c>
      <c r="AX148" s="13" t="s">
        <v>76</v>
      </c>
      <c r="AY148" s="238" t="s">
        <v>131</v>
      </c>
    </row>
    <row r="149" s="14" customFormat="1">
      <c r="A149" s="14"/>
      <c r="B149" s="239"/>
      <c r="C149" s="240"/>
      <c r="D149" s="230" t="s">
        <v>141</v>
      </c>
      <c r="E149" s="241" t="s">
        <v>1</v>
      </c>
      <c r="F149" s="242" t="s">
        <v>151</v>
      </c>
      <c r="G149" s="240"/>
      <c r="H149" s="243">
        <v>-8.1709999999999994</v>
      </c>
      <c r="I149" s="244"/>
      <c r="J149" s="240"/>
      <c r="K149" s="240"/>
      <c r="L149" s="245"/>
      <c r="M149" s="246"/>
      <c r="N149" s="247"/>
      <c r="O149" s="247"/>
      <c r="P149" s="247"/>
      <c r="Q149" s="247"/>
      <c r="R149" s="247"/>
      <c r="S149" s="247"/>
      <c r="T149" s="24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9" t="s">
        <v>141</v>
      </c>
      <c r="AU149" s="249" t="s">
        <v>139</v>
      </c>
      <c r="AV149" s="14" t="s">
        <v>139</v>
      </c>
      <c r="AW149" s="14" t="s">
        <v>32</v>
      </c>
      <c r="AX149" s="14" t="s">
        <v>76</v>
      </c>
      <c r="AY149" s="249" t="s">
        <v>131</v>
      </c>
    </row>
    <row r="150" s="15" customFormat="1">
      <c r="A150" s="15"/>
      <c r="B150" s="250"/>
      <c r="C150" s="251"/>
      <c r="D150" s="230" t="s">
        <v>141</v>
      </c>
      <c r="E150" s="252" t="s">
        <v>1</v>
      </c>
      <c r="F150" s="253" t="s">
        <v>144</v>
      </c>
      <c r="G150" s="251"/>
      <c r="H150" s="254">
        <v>4.085</v>
      </c>
      <c r="I150" s="255"/>
      <c r="J150" s="251"/>
      <c r="K150" s="251"/>
      <c r="L150" s="256"/>
      <c r="M150" s="257"/>
      <c r="N150" s="258"/>
      <c r="O150" s="258"/>
      <c r="P150" s="258"/>
      <c r="Q150" s="258"/>
      <c r="R150" s="258"/>
      <c r="S150" s="258"/>
      <c r="T150" s="259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0" t="s">
        <v>141</v>
      </c>
      <c r="AU150" s="260" t="s">
        <v>139</v>
      </c>
      <c r="AV150" s="15" t="s">
        <v>138</v>
      </c>
      <c r="AW150" s="15" t="s">
        <v>32</v>
      </c>
      <c r="AX150" s="15" t="s">
        <v>84</v>
      </c>
      <c r="AY150" s="260" t="s">
        <v>131</v>
      </c>
    </row>
    <row r="151" s="2" customFormat="1" ht="62.7" customHeight="1">
      <c r="A151" s="39"/>
      <c r="B151" s="40"/>
      <c r="C151" s="215" t="s">
        <v>152</v>
      </c>
      <c r="D151" s="215" t="s">
        <v>133</v>
      </c>
      <c r="E151" s="216" t="s">
        <v>153</v>
      </c>
      <c r="F151" s="217" t="s">
        <v>154</v>
      </c>
      <c r="G151" s="218" t="s">
        <v>136</v>
      </c>
      <c r="H151" s="219">
        <v>4.085</v>
      </c>
      <c r="I151" s="220"/>
      <c r="J151" s="221">
        <f>ROUND(I151*H151,2)</f>
        <v>0</v>
      </c>
      <c r="K151" s="217" t="s">
        <v>137</v>
      </c>
      <c r="L151" s="45"/>
      <c r="M151" s="222" t="s">
        <v>1</v>
      </c>
      <c r="N151" s="223" t="s">
        <v>42</v>
      </c>
      <c r="O151" s="92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6" t="s">
        <v>138</v>
      </c>
      <c r="AT151" s="226" t="s">
        <v>133</v>
      </c>
      <c r="AU151" s="226" t="s">
        <v>139</v>
      </c>
      <c r="AY151" s="18" t="s">
        <v>131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8" t="s">
        <v>139</v>
      </c>
      <c r="BK151" s="227">
        <f>ROUND(I151*H151,2)</f>
        <v>0</v>
      </c>
      <c r="BL151" s="18" t="s">
        <v>138</v>
      </c>
      <c r="BM151" s="226" t="s">
        <v>155</v>
      </c>
    </row>
    <row r="152" s="2" customFormat="1" ht="62.7" customHeight="1">
      <c r="A152" s="39"/>
      <c r="B152" s="40"/>
      <c r="C152" s="215" t="s">
        <v>138</v>
      </c>
      <c r="D152" s="215" t="s">
        <v>133</v>
      </c>
      <c r="E152" s="216" t="s">
        <v>156</v>
      </c>
      <c r="F152" s="217" t="s">
        <v>157</v>
      </c>
      <c r="G152" s="218" t="s">
        <v>136</v>
      </c>
      <c r="H152" s="219">
        <v>4.085</v>
      </c>
      <c r="I152" s="220"/>
      <c r="J152" s="221">
        <f>ROUND(I152*H152,2)</f>
        <v>0</v>
      </c>
      <c r="K152" s="217" t="s">
        <v>137</v>
      </c>
      <c r="L152" s="45"/>
      <c r="M152" s="222" t="s">
        <v>1</v>
      </c>
      <c r="N152" s="223" t="s">
        <v>42</v>
      </c>
      <c r="O152" s="92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6" t="s">
        <v>138</v>
      </c>
      <c r="AT152" s="226" t="s">
        <v>133</v>
      </c>
      <c r="AU152" s="226" t="s">
        <v>139</v>
      </c>
      <c r="AY152" s="18" t="s">
        <v>131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8" t="s">
        <v>139</v>
      </c>
      <c r="BK152" s="227">
        <f>ROUND(I152*H152,2)</f>
        <v>0</v>
      </c>
      <c r="BL152" s="18" t="s">
        <v>138</v>
      </c>
      <c r="BM152" s="226" t="s">
        <v>158</v>
      </c>
    </row>
    <row r="153" s="2" customFormat="1" ht="66.75" customHeight="1">
      <c r="A153" s="39"/>
      <c r="B153" s="40"/>
      <c r="C153" s="215" t="s">
        <v>159</v>
      </c>
      <c r="D153" s="215" t="s">
        <v>133</v>
      </c>
      <c r="E153" s="216" t="s">
        <v>160</v>
      </c>
      <c r="F153" s="217" t="s">
        <v>161</v>
      </c>
      <c r="G153" s="218" t="s">
        <v>136</v>
      </c>
      <c r="H153" s="219">
        <v>20.425000000000001</v>
      </c>
      <c r="I153" s="220"/>
      <c r="J153" s="221">
        <f>ROUND(I153*H153,2)</f>
        <v>0</v>
      </c>
      <c r="K153" s="217" t="s">
        <v>137</v>
      </c>
      <c r="L153" s="45"/>
      <c r="M153" s="222" t="s">
        <v>1</v>
      </c>
      <c r="N153" s="223" t="s">
        <v>42</v>
      </c>
      <c r="O153" s="92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6" t="s">
        <v>138</v>
      </c>
      <c r="AT153" s="226" t="s">
        <v>133</v>
      </c>
      <c r="AU153" s="226" t="s">
        <v>139</v>
      </c>
      <c r="AY153" s="18" t="s">
        <v>131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8" t="s">
        <v>139</v>
      </c>
      <c r="BK153" s="227">
        <f>ROUND(I153*H153,2)</f>
        <v>0</v>
      </c>
      <c r="BL153" s="18" t="s">
        <v>138</v>
      </c>
      <c r="BM153" s="226" t="s">
        <v>162</v>
      </c>
    </row>
    <row r="154" s="14" customFormat="1">
      <c r="A154" s="14"/>
      <c r="B154" s="239"/>
      <c r="C154" s="240"/>
      <c r="D154" s="230" t="s">
        <v>141</v>
      </c>
      <c r="E154" s="240"/>
      <c r="F154" s="242" t="s">
        <v>163</v>
      </c>
      <c r="G154" s="240"/>
      <c r="H154" s="243">
        <v>20.425000000000001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9" t="s">
        <v>141</v>
      </c>
      <c r="AU154" s="249" t="s">
        <v>139</v>
      </c>
      <c r="AV154" s="14" t="s">
        <v>139</v>
      </c>
      <c r="AW154" s="14" t="s">
        <v>4</v>
      </c>
      <c r="AX154" s="14" t="s">
        <v>84</v>
      </c>
      <c r="AY154" s="249" t="s">
        <v>131</v>
      </c>
    </row>
    <row r="155" s="2" customFormat="1" ht="37.8" customHeight="1">
      <c r="A155" s="39"/>
      <c r="B155" s="40"/>
      <c r="C155" s="215" t="s">
        <v>164</v>
      </c>
      <c r="D155" s="215" t="s">
        <v>133</v>
      </c>
      <c r="E155" s="216" t="s">
        <v>165</v>
      </c>
      <c r="F155" s="217" t="s">
        <v>166</v>
      </c>
      <c r="G155" s="218" t="s">
        <v>136</v>
      </c>
      <c r="H155" s="219">
        <v>4.085</v>
      </c>
      <c r="I155" s="220"/>
      <c r="J155" s="221">
        <f>ROUND(I155*H155,2)</f>
        <v>0</v>
      </c>
      <c r="K155" s="217" t="s">
        <v>137</v>
      </c>
      <c r="L155" s="45"/>
      <c r="M155" s="222" t="s">
        <v>1</v>
      </c>
      <c r="N155" s="223" t="s">
        <v>42</v>
      </c>
      <c r="O155" s="92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6" t="s">
        <v>138</v>
      </c>
      <c r="AT155" s="226" t="s">
        <v>133</v>
      </c>
      <c r="AU155" s="226" t="s">
        <v>139</v>
      </c>
      <c r="AY155" s="18" t="s">
        <v>131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8" t="s">
        <v>139</v>
      </c>
      <c r="BK155" s="227">
        <f>ROUND(I155*H155,2)</f>
        <v>0</v>
      </c>
      <c r="BL155" s="18" t="s">
        <v>138</v>
      </c>
      <c r="BM155" s="226" t="s">
        <v>167</v>
      </c>
    </row>
    <row r="156" s="2" customFormat="1" ht="44.25" customHeight="1">
      <c r="A156" s="39"/>
      <c r="B156" s="40"/>
      <c r="C156" s="215" t="s">
        <v>168</v>
      </c>
      <c r="D156" s="215" t="s">
        <v>133</v>
      </c>
      <c r="E156" s="216" t="s">
        <v>169</v>
      </c>
      <c r="F156" s="217" t="s">
        <v>170</v>
      </c>
      <c r="G156" s="218" t="s">
        <v>171</v>
      </c>
      <c r="H156" s="219">
        <v>7.3529999999999998</v>
      </c>
      <c r="I156" s="220"/>
      <c r="J156" s="221">
        <f>ROUND(I156*H156,2)</f>
        <v>0</v>
      </c>
      <c r="K156" s="217" t="s">
        <v>137</v>
      </c>
      <c r="L156" s="45"/>
      <c r="M156" s="222" t="s">
        <v>1</v>
      </c>
      <c r="N156" s="223" t="s">
        <v>42</v>
      </c>
      <c r="O156" s="92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6" t="s">
        <v>138</v>
      </c>
      <c r="AT156" s="226" t="s">
        <v>133</v>
      </c>
      <c r="AU156" s="226" t="s">
        <v>139</v>
      </c>
      <c r="AY156" s="18" t="s">
        <v>131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8" t="s">
        <v>139</v>
      </c>
      <c r="BK156" s="227">
        <f>ROUND(I156*H156,2)</f>
        <v>0</v>
      </c>
      <c r="BL156" s="18" t="s">
        <v>138</v>
      </c>
      <c r="BM156" s="226" t="s">
        <v>172</v>
      </c>
    </row>
    <row r="157" s="14" customFormat="1">
      <c r="A157" s="14"/>
      <c r="B157" s="239"/>
      <c r="C157" s="240"/>
      <c r="D157" s="230" t="s">
        <v>141</v>
      </c>
      <c r="E157" s="240"/>
      <c r="F157" s="242" t="s">
        <v>173</v>
      </c>
      <c r="G157" s="240"/>
      <c r="H157" s="243">
        <v>7.3529999999999998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9" t="s">
        <v>141</v>
      </c>
      <c r="AU157" s="249" t="s">
        <v>139</v>
      </c>
      <c r="AV157" s="14" t="s">
        <v>139</v>
      </c>
      <c r="AW157" s="14" t="s">
        <v>4</v>
      </c>
      <c r="AX157" s="14" t="s">
        <v>84</v>
      </c>
      <c r="AY157" s="249" t="s">
        <v>131</v>
      </c>
    </row>
    <row r="158" s="2" customFormat="1" ht="37.8" customHeight="1">
      <c r="A158" s="39"/>
      <c r="B158" s="40"/>
      <c r="C158" s="215" t="s">
        <v>174</v>
      </c>
      <c r="D158" s="215" t="s">
        <v>133</v>
      </c>
      <c r="E158" s="216" t="s">
        <v>175</v>
      </c>
      <c r="F158" s="217" t="s">
        <v>176</v>
      </c>
      <c r="G158" s="218" t="s">
        <v>136</v>
      </c>
      <c r="H158" s="219">
        <v>4.085</v>
      </c>
      <c r="I158" s="220"/>
      <c r="J158" s="221">
        <f>ROUND(I158*H158,2)</f>
        <v>0</v>
      </c>
      <c r="K158" s="217" t="s">
        <v>137</v>
      </c>
      <c r="L158" s="45"/>
      <c r="M158" s="222" t="s">
        <v>1</v>
      </c>
      <c r="N158" s="223" t="s">
        <v>42</v>
      </c>
      <c r="O158" s="92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6" t="s">
        <v>138</v>
      </c>
      <c r="AT158" s="226" t="s">
        <v>133</v>
      </c>
      <c r="AU158" s="226" t="s">
        <v>139</v>
      </c>
      <c r="AY158" s="18" t="s">
        <v>131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8" t="s">
        <v>139</v>
      </c>
      <c r="BK158" s="227">
        <f>ROUND(I158*H158,2)</f>
        <v>0</v>
      </c>
      <c r="BL158" s="18" t="s">
        <v>138</v>
      </c>
      <c r="BM158" s="226" t="s">
        <v>177</v>
      </c>
    </row>
    <row r="159" s="2" customFormat="1" ht="44.25" customHeight="1">
      <c r="A159" s="39"/>
      <c r="B159" s="40"/>
      <c r="C159" s="215" t="s">
        <v>178</v>
      </c>
      <c r="D159" s="215" t="s">
        <v>133</v>
      </c>
      <c r="E159" s="216" t="s">
        <v>179</v>
      </c>
      <c r="F159" s="217" t="s">
        <v>180</v>
      </c>
      <c r="G159" s="218" t="s">
        <v>136</v>
      </c>
      <c r="H159" s="219">
        <v>8.1709999999999994</v>
      </c>
      <c r="I159" s="220"/>
      <c r="J159" s="221">
        <f>ROUND(I159*H159,2)</f>
        <v>0</v>
      </c>
      <c r="K159" s="217" t="s">
        <v>137</v>
      </c>
      <c r="L159" s="45"/>
      <c r="M159" s="222" t="s">
        <v>1</v>
      </c>
      <c r="N159" s="223" t="s">
        <v>42</v>
      </c>
      <c r="O159" s="92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6" t="s">
        <v>138</v>
      </c>
      <c r="AT159" s="226" t="s">
        <v>133</v>
      </c>
      <c r="AU159" s="226" t="s">
        <v>139</v>
      </c>
      <c r="AY159" s="18" t="s">
        <v>131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8" t="s">
        <v>139</v>
      </c>
      <c r="BK159" s="227">
        <f>ROUND(I159*H159,2)</f>
        <v>0</v>
      </c>
      <c r="BL159" s="18" t="s">
        <v>138</v>
      </c>
      <c r="BM159" s="226" t="s">
        <v>181</v>
      </c>
    </row>
    <row r="160" s="13" customFormat="1">
      <c r="A160" s="13"/>
      <c r="B160" s="228"/>
      <c r="C160" s="229"/>
      <c r="D160" s="230" t="s">
        <v>141</v>
      </c>
      <c r="E160" s="231" t="s">
        <v>1</v>
      </c>
      <c r="F160" s="232" t="s">
        <v>182</v>
      </c>
      <c r="G160" s="229"/>
      <c r="H160" s="231" t="s">
        <v>1</v>
      </c>
      <c r="I160" s="233"/>
      <c r="J160" s="229"/>
      <c r="K160" s="229"/>
      <c r="L160" s="234"/>
      <c r="M160" s="235"/>
      <c r="N160" s="236"/>
      <c r="O160" s="236"/>
      <c r="P160" s="236"/>
      <c r="Q160" s="236"/>
      <c r="R160" s="236"/>
      <c r="S160" s="236"/>
      <c r="T160" s="23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8" t="s">
        <v>141</v>
      </c>
      <c r="AU160" s="238" t="s">
        <v>139</v>
      </c>
      <c r="AV160" s="13" t="s">
        <v>84</v>
      </c>
      <c r="AW160" s="13" t="s">
        <v>32</v>
      </c>
      <c r="AX160" s="13" t="s">
        <v>76</v>
      </c>
      <c r="AY160" s="238" t="s">
        <v>131</v>
      </c>
    </row>
    <row r="161" s="14" customFormat="1">
      <c r="A161" s="14"/>
      <c r="B161" s="239"/>
      <c r="C161" s="240"/>
      <c r="D161" s="230" t="s">
        <v>141</v>
      </c>
      <c r="E161" s="241" t="s">
        <v>1</v>
      </c>
      <c r="F161" s="242" t="s">
        <v>183</v>
      </c>
      <c r="G161" s="240"/>
      <c r="H161" s="243">
        <v>8.1709999999999994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9" t="s">
        <v>141</v>
      </c>
      <c r="AU161" s="249" t="s">
        <v>139</v>
      </c>
      <c r="AV161" s="14" t="s">
        <v>139</v>
      </c>
      <c r="AW161" s="14" t="s">
        <v>32</v>
      </c>
      <c r="AX161" s="14" t="s">
        <v>76</v>
      </c>
      <c r="AY161" s="249" t="s">
        <v>131</v>
      </c>
    </row>
    <row r="162" s="15" customFormat="1">
      <c r="A162" s="15"/>
      <c r="B162" s="250"/>
      <c r="C162" s="251"/>
      <c r="D162" s="230" t="s">
        <v>141</v>
      </c>
      <c r="E162" s="252" t="s">
        <v>1</v>
      </c>
      <c r="F162" s="253" t="s">
        <v>144</v>
      </c>
      <c r="G162" s="251"/>
      <c r="H162" s="254">
        <v>8.1709999999999994</v>
      </c>
      <c r="I162" s="255"/>
      <c r="J162" s="251"/>
      <c r="K162" s="251"/>
      <c r="L162" s="256"/>
      <c r="M162" s="257"/>
      <c r="N162" s="258"/>
      <c r="O162" s="258"/>
      <c r="P162" s="258"/>
      <c r="Q162" s="258"/>
      <c r="R162" s="258"/>
      <c r="S162" s="258"/>
      <c r="T162" s="259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0" t="s">
        <v>141</v>
      </c>
      <c r="AU162" s="260" t="s">
        <v>139</v>
      </c>
      <c r="AV162" s="15" t="s">
        <v>138</v>
      </c>
      <c r="AW162" s="15" t="s">
        <v>32</v>
      </c>
      <c r="AX162" s="15" t="s">
        <v>84</v>
      </c>
      <c r="AY162" s="260" t="s">
        <v>131</v>
      </c>
    </row>
    <row r="163" s="12" customFormat="1" ht="22.8" customHeight="1">
      <c r="A163" s="12"/>
      <c r="B163" s="199"/>
      <c r="C163" s="200"/>
      <c r="D163" s="201" t="s">
        <v>75</v>
      </c>
      <c r="E163" s="213" t="s">
        <v>164</v>
      </c>
      <c r="F163" s="213" t="s">
        <v>184</v>
      </c>
      <c r="G163" s="200"/>
      <c r="H163" s="200"/>
      <c r="I163" s="203"/>
      <c r="J163" s="214">
        <f>BK163</f>
        <v>0</v>
      </c>
      <c r="K163" s="200"/>
      <c r="L163" s="205"/>
      <c r="M163" s="206"/>
      <c r="N163" s="207"/>
      <c r="O163" s="207"/>
      <c r="P163" s="208">
        <f>SUM(P164:P325)</f>
        <v>0</v>
      </c>
      <c r="Q163" s="207"/>
      <c r="R163" s="208">
        <f>SUM(R164:R325)</f>
        <v>26.228228130000002</v>
      </c>
      <c r="S163" s="207"/>
      <c r="T163" s="209">
        <f>SUM(T164:T325)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0" t="s">
        <v>84</v>
      </c>
      <c r="AT163" s="211" t="s">
        <v>75</v>
      </c>
      <c r="AU163" s="211" t="s">
        <v>84</v>
      </c>
      <c r="AY163" s="210" t="s">
        <v>131</v>
      </c>
      <c r="BK163" s="212">
        <f>SUM(BK164:BK325)</f>
        <v>0</v>
      </c>
    </row>
    <row r="164" s="2" customFormat="1" ht="24.15" customHeight="1">
      <c r="A164" s="39"/>
      <c r="B164" s="40"/>
      <c r="C164" s="215" t="s">
        <v>185</v>
      </c>
      <c r="D164" s="215" t="s">
        <v>133</v>
      </c>
      <c r="E164" s="216" t="s">
        <v>186</v>
      </c>
      <c r="F164" s="217" t="s">
        <v>187</v>
      </c>
      <c r="G164" s="218" t="s">
        <v>188</v>
      </c>
      <c r="H164" s="219">
        <v>19.030000000000001</v>
      </c>
      <c r="I164" s="220"/>
      <c r="J164" s="221">
        <f>ROUND(I164*H164,2)</f>
        <v>0</v>
      </c>
      <c r="K164" s="217" t="s">
        <v>137</v>
      </c>
      <c r="L164" s="45"/>
      <c r="M164" s="222" t="s">
        <v>1</v>
      </c>
      <c r="N164" s="223" t="s">
        <v>42</v>
      </c>
      <c r="O164" s="92"/>
      <c r="P164" s="224">
        <f>O164*H164</f>
        <v>0</v>
      </c>
      <c r="Q164" s="224">
        <v>0.033579999999999999</v>
      </c>
      <c r="R164" s="224">
        <f>Q164*H164</f>
        <v>0.63902740000000002</v>
      </c>
      <c r="S164" s="224">
        <v>0</v>
      </c>
      <c r="T164" s="22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6" t="s">
        <v>138</v>
      </c>
      <c r="AT164" s="226" t="s">
        <v>133</v>
      </c>
      <c r="AU164" s="226" t="s">
        <v>139</v>
      </c>
      <c r="AY164" s="18" t="s">
        <v>131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8" t="s">
        <v>139</v>
      </c>
      <c r="BK164" s="227">
        <f>ROUND(I164*H164,2)</f>
        <v>0</v>
      </c>
      <c r="BL164" s="18" t="s">
        <v>138</v>
      </c>
      <c r="BM164" s="226" t="s">
        <v>189</v>
      </c>
    </row>
    <row r="165" s="14" customFormat="1">
      <c r="A165" s="14"/>
      <c r="B165" s="239"/>
      <c r="C165" s="240"/>
      <c r="D165" s="230" t="s">
        <v>141</v>
      </c>
      <c r="E165" s="241" t="s">
        <v>1</v>
      </c>
      <c r="F165" s="242" t="s">
        <v>190</v>
      </c>
      <c r="G165" s="240"/>
      <c r="H165" s="243">
        <v>2.4300000000000002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9" t="s">
        <v>141</v>
      </c>
      <c r="AU165" s="249" t="s">
        <v>139</v>
      </c>
      <c r="AV165" s="14" t="s">
        <v>139</v>
      </c>
      <c r="AW165" s="14" t="s">
        <v>32</v>
      </c>
      <c r="AX165" s="14" t="s">
        <v>76</v>
      </c>
      <c r="AY165" s="249" t="s">
        <v>131</v>
      </c>
    </row>
    <row r="166" s="14" customFormat="1">
      <c r="A166" s="14"/>
      <c r="B166" s="239"/>
      <c r="C166" s="240"/>
      <c r="D166" s="230" t="s">
        <v>141</v>
      </c>
      <c r="E166" s="241" t="s">
        <v>1</v>
      </c>
      <c r="F166" s="242" t="s">
        <v>191</v>
      </c>
      <c r="G166" s="240"/>
      <c r="H166" s="243">
        <v>16.600000000000001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9" t="s">
        <v>141</v>
      </c>
      <c r="AU166" s="249" t="s">
        <v>139</v>
      </c>
      <c r="AV166" s="14" t="s">
        <v>139</v>
      </c>
      <c r="AW166" s="14" t="s">
        <v>32</v>
      </c>
      <c r="AX166" s="14" t="s">
        <v>76</v>
      </c>
      <c r="AY166" s="249" t="s">
        <v>131</v>
      </c>
    </row>
    <row r="167" s="15" customFormat="1">
      <c r="A167" s="15"/>
      <c r="B167" s="250"/>
      <c r="C167" s="251"/>
      <c r="D167" s="230" t="s">
        <v>141</v>
      </c>
      <c r="E167" s="252" t="s">
        <v>1</v>
      </c>
      <c r="F167" s="253" t="s">
        <v>144</v>
      </c>
      <c r="G167" s="251"/>
      <c r="H167" s="254">
        <v>19.030000000000001</v>
      </c>
      <c r="I167" s="255"/>
      <c r="J167" s="251"/>
      <c r="K167" s="251"/>
      <c r="L167" s="256"/>
      <c r="M167" s="257"/>
      <c r="N167" s="258"/>
      <c r="O167" s="258"/>
      <c r="P167" s="258"/>
      <c r="Q167" s="258"/>
      <c r="R167" s="258"/>
      <c r="S167" s="258"/>
      <c r="T167" s="259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0" t="s">
        <v>141</v>
      </c>
      <c r="AU167" s="260" t="s">
        <v>139</v>
      </c>
      <c r="AV167" s="15" t="s">
        <v>138</v>
      </c>
      <c r="AW167" s="15" t="s">
        <v>32</v>
      </c>
      <c r="AX167" s="15" t="s">
        <v>84</v>
      </c>
      <c r="AY167" s="260" t="s">
        <v>131</v>
      </c>
    </row>
    <row r="168" s="2" customFormat="1" ht="37.8" customHeight="1">
      <c r="A168" s="39"/>
      <c r="B168" s="40"/>
      <c r="C168" s="215" t="s">
        <v>192</v>
      </c>
      <c r="D168" s="215" t="s">
        <v>133</v>
      </c>
      <c r="E168" s="216" t="s">
        <v>193</v>
      </c>
      <c r="F168" s="217" t="s">
        <v>194</v>
      </c>
      <c r="G168" s="218" t="s">
        <v>188</v>
      </c>
      <c r="H168" s="219">
        <v>0.85999999999999999</v>
      </c>
      <c r="I168" s="220"/>
      <c r="J168" s="221">
        <f>ROUND(I168*H168,2)</f>
        <v>0</v>
      </c>
      <c r="K168" s="217" t="s">
        <v>137</v>
      </c>
      <c r="L168" s="45"/>
      <c r="M168" s="222" t="s">
        <v>1</v>
      </c>
      <c r="N168" s="223" t="s">
        <v>42</v>
      </c>
      <c r="O168" s="92"/>
      <c r="P168" s="224">
        <f>O168*H168</f>
        <v>0</v>
      </c>
      <c r="Q168" s="224">
        <v>0.0043800000000000002</v>
      </c>
      <c r="R168" s="224">
        <f>Q168*H168</f>
        <v>0.0037668000000000003</v>
      </c>
      <c r="S168" s="224">
        <v>0</v>
      </c>
      <c r="T168" s="22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6" t="s">
        <v>138</v>
      </c>
      <c r="AT168" s="226" t="s">
        <v>133</v>
      </c>
      <c r="AU168" s="226" t="s">
        <v>139</v>
      </c>
      <c r="AY168" s="18" t="s">
        <v>131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8" t="s">
        <v>139</v>
      </c>
      <c r="BK168" s="227">
        <f>ROUND(I168*H168,2)</f>
        <v>0</v>
      </c>
      <c r="BL168" s="18" t="s">
        <v>138</v>
      </c>
      <c r="BM168" s="226" t="s">
        <v>195</v>
      </c>
    </row>
    <row r="169" s="13" customFormat="1">
      <c r="A169" s="13"/>
      <c r="B169" s="228"/>
      <c r="C169" s="229"/>
      <c r="D169" s="230" t="s">
        <v>141</v>
      </c>
      <c r="E169" s="231" t="s">
        <v>1</v>
      </c>
      <c r="F169" s="232" t="s">
        <v>196</v>
      </c>
      <c r="G169" s="229"/>
      <c r="H169" s="231" t="s">
        <v>1</v>
      </c>
      <c r="I169" s="233"/>
      <c r="J169" s="229"/>
      <c r="K169" s="229"/>
      <c r="L169" s="234"/>
      <c r="M169" s="235"/>
      <c r="N169" s="236"/>
      <c r="O169" s="236"/>
      <c r="P169" s="236"/>
      <c r="Q169" s="236"/>
      <c r="R169" s="236"/>
      <c r="S169" s="236"/>
      <c r="T169" s="23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8" t="s">
        <v>141</v>
      </c>
      <c r="AU169" s="238" t="s">
        <v>139</v>
      </c>
      <c r="AV169" s="13" t="s">
        <v>84</v>
      </c>
      <c r="AW169" s="13" t="s">
        <v>32</v>
      </c>
      <c r="AX169" s="13" t="s">
        <v>76</v>
      </c>
      <c r="AY169" s="238" t="s">
        <v>131</v>
      </c>
    </row>
    <row r="170" s="14" customFormat="1">
      <c r="A170" s="14"/>
      <c r="B170" s="239"/>
      <c r="C170" s="240"/>
      <c r="D170" s="230" t="s">
        <v>141</v>
      </c>
      <c r="E170" s="241" t="s">
        <v>1</v>
      </c>
      <c r="F170" s="242" t="s">
        <v>197</v>
      </c>
      <c r="G170" s="240"/>
      <c r="H170" s="243">
        <v>0.85999999999999999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9" t="s">
        <v>141</v>
      </c>
      <c r="AU170" s="249" t="s">
        <v>139</v>
      </c>
      <c r="AV170" s="14" t="s">
        <v>139</v>
      </c>
      <c r="AW170" s="14" t="s">
        <v>32</v>
      </c>
      <c r="AX170" s="14" t="s">
        <v>76</v>
      </c>
      <c r="AY170" s="249" t="s">
        <v>131</v>
      </c>
    </row>
    <row r="171" s="15" customFormat="1">
      <c r="A171" s="15"/>
      <c r="B171" s="250"/>
      <c r="C171" s="251"/>
      <c r="D171" s="230" t="s">
        <v>141</v>
      </c>
      <c r="E171" s="252" t="s">
        <v>1</v>
      </c>
      <c r="F171" s="253" t="s">
        <v>144</v>
      </c>
      <c r="G171" s="251"/>
      <c r="H171" s="254">
        <v>0.85999999999999999</v>
      </c>
      <c r="I171" s="255"/>
      <c r="J171" s="251"/>
      <c r="K171" s="251"/>
      <c r="L171" s="256"/>
      <c r="M171" s="257"/>
      <c r="N171" s="258"/>
      <c r="O171" s="258"/>
      <c r="P171" s="258"/>
      <c r="Q171" s="258"/>
      <c r="R171" s="258"/>
      <c r="S171" s="258"/>
      <c r="T171" s="259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0" t="s">
        <v>141</v>
      </c>
      <c r="AU171" s="260" t="s">
        <v>139</v>
      </c>
      <c r="AV171" s="15" t="s">
        <v>138</v>
      </c>
      <c r="AW171" s="15" t="s">
        <v>32</v>
      </c>
      <c r="AX171" s="15" t="s">
        <v>84</v>
      </c>
      <c r="AY171" s="260" t="s">
        <v>131</v>
      </c>
    </row>
    <row r="172" s="2" customFormat="1" ht="24.15" customHeight="1">
      <c r="A172" s="39"/>
      <c r="B172" s="40"/>
      <c r="C172" s="215" t="s">
        <v>8</v>
      </c>
      <c r="D172" s="215" t="s">
        <v>133</v>
      </c>
      <c r="E172" s="216" t="s">
        <v>198</v>
      </c>
      <c r="F172" s="217" t="s">
        <v>199</v>
      </c>
      <c r="G172" s="218" t="s">
        <v>188</v>
      </c>
      <c r="H172" s="219">
        <v>0.85999999999999999</v>
      </c>
      <c r="I172" s="220"/>
      <c r="J172" s="221">
        <f>ROUND(I172*H172,2)</f>
        <v>0</v>
      </c>
      <c r="K172" s="217" t="s">
        <v>137</v>
      </c>
      <c r="L172" s="45"/>
      <c r="M172" s="222" t="s">
        <v>1</v>
      </c>
      <c r="N172" s="223" t="s">
        <v>42</v>
      </c>
      <c r="O172" s="92"/>
      <c r="P172" s="224">
        <f>O172*H172</f>
        <v>0</v>
      </c>
      <c r="Q172" s="224">
        <v>0.00013999999999999999</v>
      </c>
      <c r="R172" s="224">
        <f>Q172*H172</f>
        <v>0.00012039999999999999</v>
      </c>
      <c r="S172" s="224">
        <v>0</v>
      </c>
      <c r="T172" s="22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6" t="s">
        <v>138</v>
      </c>
      <c r="AT172" s="226" t="s">
        <v>133</v>
      </c>
      <c r="AU172" s="226" t="s">
        <v>139</v>
      </c>
      <c r="AY172" s="18" t="s">
        <v>131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8" t="s">
        <v>139</v>
      </c>
      <c r="BK172" s="227">
        <f>ROUND(I172*H172,2)</f>
        <v>0</v>
      </c>
      <c r="BL172" s="18" t="s">
        <v>138</v>
      </c>
      <c r="BM172" s="226" t="s">
        <v>200</v>
      </c>
    </row>
    <row r="173" s="2" customFormat="1" ht="66.75" customHeight="1">
      <c r="A173" s="39"/>
      <c r="B173" s="40"/>
      <c r="C173" s="215" t="s">
        <v>201</v>
      </c>
      <c r="D173" s="215" t="s">
        <v>133</v>
      </c>
      <c r="E173" s="216" t="s">
        <v>202</v>
      </c>
      <c r="F173" s="217" t="s">
        <v>203</v>
      </c>
      <c r="G173" s="218" t="s">
        <v>188</v>
      </c>
      <c r="H173" s="219">
        <v>0.85999999999999999</v>
      </c>
      <c r="I173" s="220"/>
      <c r="J173" s="221">
        <f>ROUND(I173*H173,2)</f>
        <v>0</v>
      </c>
      <c r="K173" s="217" t="s">
        <v>137</v>
      </c>
      <c r="L173" s="45"/>
      <c r="M173" s="222" t="s">
        <v>1</v>
      </c>
      <c r="N173" s="223" t="s">
        <v>42</v>
      </c>
      <c r="O173" s="92"/>
      <c r="P173" s="224">
        <f>O173*H173</f>
        <v>0</v>
      </c>
      <c r="Q173" s="224">
        <v>0.013390000000000001</v>
      </c>
      <c r="R173" s="224">
        <f>Q173*H173</f>
        <v>0.0115154</v>
      </c>
      <c r="S173" s="224">
        <v>0</v>
      </c>
      <c r="T173" s="22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6" t="s">
        <v>138</v>
      </c>
      <c r="AT173" s="226" t="s">
        <v>133</v>
      </c>
      <c r="AU173" s="226" t="s">
        <v>139</v>
      </c>
      <c r="AY173" s="18" t="s">
        <v>131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8" t="s">
        <v>139</v>
      </c>
      <c r="BK173" s="227">
        <f>ROUND(I173*H173,2)</f>
        <v>0</v>
      </c>
      <c r="BL173" s="18" t="s">
        <v>138</v>
      </c>
      <c r="BM173" s="226" t="s">
        <v>204</v>
      </c>
    </row>
    <row r="174" s="14" customFormat="1">
      <c r="A174" s="14"/>
      <c r="B174" s="239"/>
      <c r="C174" s="240"/>
      <c r="D174" s="230" t="s">
        <v>141</v>
      </c>
      <c r="E174" s="241" t="s">
        <v>1</v>
      </c>
      <c r="F174" s="242" t="s">
        <v>197</v>
      </c>
      <c r="G174" s="240"/>
      <c r="H174" s="243">
        <v>0.85999999999999999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9" t="s">
        <v>141</v>
      </c>
      <c r="AU174" s="249" t="s">
        <v>139</v>
      </c>
      <c r="AV174" s="14" t="s">
        <v>139</v>
      </c>
      <c r="AW174" s="14" t="s">
        <v>32</v>
      </c>
      <c r="AX174" s="14" t="s">
        <v>76</v>
      </c>
      <c r="AY174" s="249" t="s">
        <v>131</v>
      </c>
    </row>
    <row r="175" s="15" customFormat="1">
      <c r="A175" s="15"/>
      <c r="B175" s="250"/>
      <c r="C175" s="251"/>
      <c r="D175" s="230" t="s">
        <v>141</v>
      </c>
      <c r="E175" s="252" t="s">
        <v>1</v>
      </c>
      <c r="F175" s="253" t="s">
        <v>144</v>
      </c>
      <c r="G175" s="251"/>
      <c r="H175" s="254">
        <v>0.85999999999999999</v>
      </c>
      <c r="I175" s="255"/>
      <c r="J175" s="251"/>
      <c r="K175" s="251"/>
      <c r="L175" s="256"/>
      <c r="M175" s="257"/>
      <c r="N175" s="258"/>
      <c r="O175" s="258"/>
      <c r="P175" s="258"/>
      <c r="Q175" s="258"/>
      <c r="R175" s="258"/>
      <c r="S175" s="258"/>
      <c r="T175" s="259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0" t="s">
        <v>141</v>
      </c>
      <c r="AU175" s="260" t="s">
        <v>139</v>
      </c>
      <c r="AV175" s="15" t="s">
        <v>138</v>
      </c>
      <c r="AW175" s="15" t="s">
        <v>32</v>
      </c>
      <c r="AX175" s="15" t="s">
        <v>84</v>
      </c>
      <c r="AY175" s="260" t="s">
        <v>131</v>
      </c>
    </row>
    <row r="176" s="2" customFormat="1" ht="24.15" customHeight="1">
      <c r="A176" s="39"/>
      <c r="B176" s="40"/>
      <c r="C176" s="261" t="s">
        <v>205</v>
      </c>
      <c r="D176" s="261" t="s">
        <v>206</v>
      </c>
      <c r="E176" s="262" t="s">
        <v>207</v>
      </c>
      <c r="F176" s="263" t="s">
        <v>208</v>
      </c>
      <c r="G176" s="264" t="s">
        <v>188</v>
      </c>
      <c r="H176" s="265">
        <v>0.90300000000000002</v>
      </c>
      <c r="I176" s="266"/>
      <c r="J176" s="267">
        <f>ROUND(I176*H176,2)</f>
        <v>0</v>
      </c>
      <c r="K176" s="263" t="s">
        <v>137</v>
      </c>
      <c r="L176" s="268"/>
      <c r="M176" s="269" t="s">
        <v>1</v>
      </c>
      <c r="N176" s="270" t="s">
        <v>42</v>
      </c>
      <c r="O176" s="92"/>
      <c r="P176" s="224">
        <f>O176*H176</f>
        <v>0</v>
      </c>
      <c r="Q176" s="224">
        <v>0.0015</v>
      </c>
      <c r="R176" s="224">
        <f>Q176*H176</f>
        <v>0.0013545</v>
      </c>
      <c r="S176" s="224">
        <v>0</v>
      </c>
      <c r="T176" s="22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6" t="s">
        <v>174</v>
      </c>
      <c r="AT176" s="226" t="s">
        <v>206</v>
      </c>
      <c r="AU176" s="226" t="s">
        <v>139</v>
      </c>
      <c r="AY176" s="18" t="s">
        <v>131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8" t="s">
        <v>139</v>
      </c>
      <c r="BK176" s="227">
        <f>ROUND(I176*H176,2)</f>
        <v>0</v>
      </c>
      <c r="BL176" s="18" t="s">
        <v>138</v>
      </c>
      <c r="BM176" s="226" t="s">
        <v>209</v>
      </c>
    </row>
    <row r="177" s="14" customFormat="1">
      <c r="A177" s="14"/>
      <c r="B177" s="239"/>
      <c r="C177" s="240"/>
      <c r="D177" s="230" t="s">
        <v>141</v>
      </c>
      <c r="E177" s="240"/>
      <c r="F177" s="242" t="s">
        <v>210</v>
      </c>
      <c r="G177" s="240"/>
      <c r="H177" s="243">
        <v>0.90300000000000002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9" t="s">
        <v>141</v>
      </c>
      <c r="AU177" s="249" t="s">
        <v>139</v>
      </c>
      <c r="AV177" s="14" t="s">
        <v>139</v>
      </c>
      <c r="AW177" s="14" t="s">
        <v>4</v>
      </c>
      <c r="AX177" s="14" t="s">
        <v>84</v>
      </c>
      <c r="AY177" s="249" t="s">
        <v>131</v>
      </c>
    </row>
    <row r="178" s="2" customFormat="1" ht="55.5" customHeight="1">
      <c r="A178" s="39"/>
      <c r="B178" s="40"/>
      <c r="C178" s="215" t="s">
        <v>211</v>
      </c>
      <c r="D178" s="215" t="s">
        <v>133</v>
      </c>
      <c r="E178" s="216" t="s">
        <v>212</v>
      </c>
      <c r="F178" s="217" t="s">
        <v>213</v>
      </c>
      <c r="G178" s="218" t="s">
        <v>188</v>
      </c>
      <c r="H178" s="219">
        <v>0.85999999999999999</v>
      </c>
      <c r="I178" s="220"/>
      <c r="J178" s="221">
        <f>ROUND(I178*H178,2)</f>
        <v>0</v>
      </c>
      <c r="K178" s="217" t="s">
        <v>137</v>
      </c>
      <c r="L178" s="45"/>
      <c r="M178" s="222" t="s">
        <v>1</v>
      </c>
      <c r="N178" s="223" t="s">
        <v>42</v>
      </c>
      <c r="O178" s="92"/>
      <c r="P178" s="224">
        <f>O178*H178</f>
        <v>0</v>
      </c>
      <c r="Q178" s="224">
        <v>0.00010000000000000001</v>
      </c>
      <c r="R178" s="224">
        <f>Q178*H178</f>
        <v>8.6000000000000003E-05</v>
      </c>
      <c r="S178" s="224">
        <v>0</v>
      </c>
      <c r="T178" s="22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6" t="s">
        <v>138</v>
      </c>
      <c r="AT178" s="226" t="s">
        <v>133</v>
      </c>
      <c r="AU178" s="226" t="s">
        <v>139</v>
      </c>
      <c r="AY178" s="18" t="s">
        <v>131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8" t="s">
        <v>139</v>
      </c>
      <c r="BK178" s="227">
        <f>ROUND(I178*H178,2)</f>
        <v>0</v>
      </c>
      <c r="BL178" s="18" t="s">
        <v>138</v>
      </c>
      <c r="BM178" s="226" t="s">
        <v>214</v>
      </c>
    </row>
    <row r="179" s="2" customFormat="1" ht="37.8" customHeight="1">
      <c r="A179" s="39"/>
      <c r="B179" s="40"/>
      <c r="C179" s="215" t="s">
        <v>215</v>
      </c>
      <c r="D179" s="215" t="s">
        <v>133</v>
      </c>
      <c r="E179" s="216" t="s">
        <v>216</v>
      </c>
      <c r="F179" s="217" t="s">
        <v>217</v>
      </c>
      <c r="G179" s="218" t="s">
        <v>188</v>
      </c>
      <c r="H179" s="219">
        <v>0.85999999999999999</v>
      </c>
      <c r="I179" s="220"/>
      <c r="J179" s="221">
        <f>ROUND(I179*H179,2)</f>
        <v>0</v>
      </c>
      <c r="K179" s="217" t="s">
        <v>137</v>
      </c>
      <c r="L179" s="45"/>
      <c r="M179" s="222" t="s">
        <v>1</v>
      </c>
      <c r="N179" s="223" t="s">
        <v>42</v>
      </c>
      <c r="O179" s="92"/>
      <c r="P179" s="224">
        <f>O179*H179</f>
        <v>0</v>
      </c>
      <c r="Q179" s="224">
        <v>0.0027499999999999998</v>
      </c>
      <c r="R179" s="224">
        <f>Q179*H179</f>
        <v>0.0023649999999999999</v>
      </c>
      <c r="S179" s="224">
        <v>0</v>
      </c>
      <c r="T179" s="22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6" t="s">
        <v>138</v>
      </c>
      <c r="AT179" s="226" t="s">
        <v>133</v>
      </c>
      <c r="AU179" s="226" t="s">
        <v>139</v>
      </c>
      <c r="AY179" s="18" t="s">
        <v>131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8" t="s">
        <v>139</v>
      </c>
      <c r="BK179" s="227">
        <f>ROUND(I179*H179,2)</f>
        <v>0</v>
      </c>
      <c r="BL179" s="18" t="s">
        <v>138</v>
      </c>
      <c r="BM179" s="226" t="s">
        <v>218</v>
      </c>
    </row>
    <row r="180" s="2" customFormat="1" ht="37.8" customHeight="1">
      <c r="A180" s="39"/>
      <c r="B180" s="40"/>
      <c r="C180" s="215" t="s">
        <v>219</v>
      </c>
      <c r="D180" s="215" t="s">
        <v>133</v>
      </c>
      <c r="E180" s="216" t="s">
        <v>220</v>
      </c>
      <c r="F180" s="217" t="s">
        <v>221</v>
      </c>
      <c r="G180" s="218" t="s">
        <v>188</v>
      </c>
      <c r="H180" s="219">
        <v>5.3550000000000004</v>
      </c>
      <c r="I180" s="220"/>
      <c r="J180" s="221">
        <f>ROUND(I180*H180,2)</f>
        <v>0</v>
      </c>
      <c r="K180" s="217" t="s">
        <v>137</v>
      </c>
      <c r="L180" s="45"/>
      <c r="M180" s="222" t="s">
        <v>1</v>
      </c>
      <c r="N180" s="223" t="s">
        <v>42</v>
      </c>
      <c r="O180" s="92"/>
      <c r="P180" s="224">
        <f>O180*H180</f>
        <v>0</v>
      </c>
      <c r="Q180" s="224">
        <v>0.0043800000000000002</v>
      </c>
      <c r="R180" s="224">
        <f>Q180*H180</f>
        <v>0.023454900000000004</v>
      </c>
      <c r="S180" s="224">
        <v>0</v>
      </c>
      <c r="T180" s="22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6" t="s">
        <v>138</v>
      </c>
      <c r="AT180" s="226" t="s">
        <v>133</v>
      </c>
      <c r="AU180" s="226" t="s">
        <v>139</v>
      </c>
      <c r="AY180" s="18" t="s">
        <v>131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8" t="s">
        <v>139</v>
      </c>
      <c r="BK180" s="227">
        <f>ROUND(I180*H180,2)</f>
        <v>0</v>
      </c>
      <c r="BL180" s="18" t="s">
        <v>138</v>
      </c>
      <c r="BM180" s="226" t="s">
        <v>222</v>
      </c>
    </row>
    <row r="181" s="13" customFormat="1">
      <c r="A181" s="13"/>
      <c r="B181" s="228"/>
      <c r="C181" s="229"/>
      <c r="D181" s="230" t="s">
        <v>141</v>
      </c>
      <c r="E181" s="231" t="s">
        <v>1</v>
      </c>
      <c r="F181" s="232" t="s">
        <v>223</v>
      </c>
      <c r="G181" s="229"/>
      <c r="H181" s="231" t="s">
        <v>1</v>
      </c>
      <c r="I181" s="233"/>
      <c r="J181" s="229"/>
      <c r="K181" s="229"/>
      <c r="L181" s="234"/>
      <c r="M181" s="235"/>
      <c r="N181" s="236"/>
      <c r="O181" s="236"/>
      <c r="P181" s="236"/>
      <c r="Q181" s="236"/>
      <c r="R181" s="236"/>
      <c r="S181" s="236"/>
      <c r="T181" s="23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8" t="s">
        <v>141</v>
      </c>
      <c r="AU181" s="238" t="s">
        <v>139</v>
      </c>
      <c r="AV181" s="13" t="s">
        <v>84</v>
      </c>
      <c r="AW181" s="13" t="s">
        <v>32</v>
      </c>
      <c r="AX181" s="13" t="s">
        <v>76</v>
      </c>
      <c r="AY181" s="238" t="s">
        <v>131</v>
      </c>
    </row>
    <row r="182" s="14" customFormat="1">
      <c r="A182" s="14"/>
      <c r="B182" s="239"/>
      <c r="C182" s="240"/>
      <c r="D182" s="230" t="s">
        <v>141</v>
      </c>
      <c r="E182" s="241" t="s">
        <v>1</v>
      </c>
      <c r="F182" s="242" t="s">
        <v>224</v>
      </c>
      <c r="G182" s="240"/>
      <c r="H182" s="243">
        <v>5.3550000000000004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9" t="s">
        <v>141</v>
      </c>
      <c r="AU182" s="249" t="s">
        <v>139</v>
      </c>
      <c r="AV182" s="14" t="s">
        <v>139</v>
      </c>
      <c r="AW182" s="14" t="s">
        <v>32</v>
      </c>
      <c r="AX182" s="14" t="s">
        <v>76</v>
      </c>
      <c r="AY182" s="249" t="s">
        <v>131</v>
      </c>
    </row>
    <row r="183" s="15" customFormat="1">
      <c r="A183" s="15"/>
      <c r="B183" s="250"/>
      <c r="C183" s="251"/>
      <c r="D183" s="230" t="s">
        <v>141</v>
      </c>
      <c r="E183" s="252" t="s">
        <v>1</v>
      </c>
      <c r="F183" s="253" t="s">
        <v>144</v>
      </c>
      <c r="G183" s="251"/>
      <c r="H183" s="254">
        <v>5.3550000000000004</v>
      </c>
      <c r="I183" s="255"/>
      <c r="J183" s="251"/>
      <c r="K183" s="251"/>
      <c r="L183" s="256"/>
      <c r="M183" s="257"/>
      <c r="N183" s="258"/>
      <c r="O183" s="258"/>
      <c r="P183" s="258"/>
      <c r="Q183" s="258"/>
      <c r="R183" s="258"/>
      <c r="S183" s="258"/>
      <c r="T183" s="259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0" t="s">
        <v>141</v>
      </c>
      <c r="AU183" s="260" t="s">
        <v>139</v>
      </c>
      <c r="AV183" s="15" t="s">
        <v>138</v>
      </c>
      <c r="AW183" s="15" t="s">
        <v>32</v>
      </c>
      <c r="AX183" s="15" t="s">
        <v>84</v>
      </c>
      <c r="AY183" s="260" t="s">
        <v>131</v>
      </c>
    </row>
    <row r="184" s="2" customFormat="1" ht="24.15" customHeight="1">
      <c r="A184" s="39"/>
      <c r="B184" s="40"/>
      <c r="C184" s="215" t="s">
        <v>225</v>
      </c>
      <c r="D184" s="215" t="s">
        <v>133</v>
      </c>
      <c r="E184" s="216" t="s">
        <v>226</v>
      </c>
      <c r="F184" s="217" t="s">
        <v>227</v>
      </c>
      <c r="G184" s="218" t="s">
        <v>188</v>
      </c>
      <c r="H184" s="219">
        <v>11.380000000000001</v>
      </c>
      <c r="I184" s="220"/>
      <c r="J184" s="221">
        <f>ROUND(I184*H184,2)</f>
        <v>0</v>
      </c>
      <c r="K184" s="217" t="s">
        <v>137</v>
      </c>
      <c r="L184" s="45"/>
      <c r="M184" s="222" t="s">
        <v>1</v>
      </c>
      <c r="N184" s="223" t="s">
        <v>42</v>
      </c>
      <c r="O184" s="92"/>
      <c r="P184" s="224">
        <f>O184*H184</f>
        <v>0</v>
      </c>
      <c r="Q184" s="224">
        <v>0.00022000000000000001</v>
      </c>
      <c r="R184" s="224">
        <f>Q184*H184</f>
        <v>0.0025036000000000004</v>
      </c>
      <c r="S184" s="224">
        <v>0</v>
      </c>
      <c r="T184" s="22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6" t="s">
        <v>138</v>
      </c>
      <c r="AT184" s="226" t="s">
        <v>133</v>
      </c>
      <c r="AU184" s="226" t="s">
        <v>139</v>
      </c>
      <c r="AY184" s="18" t="s">
        <v>131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8" t="s">
        <v>139</v>
      </c>
      <c r="BK184" s="227">
        <f>ROUND(I184*H184,2)</f>
        <v>0</v>
      </c>
      <c r="BL184" s="18" t="s">
        <v>138</v>
      </c>
      <c r="BM184" s="226" t="s">
        <v>228</v>
      </c>
    </row>
    <row r="185" s="13" customFormat="1">
      <c r="A185" s="13"/>
      <c r="B185" s="228"/>
      <c r="C185" s="229"/>
      <c r="D185" s="230" t="s">
        <v>141</v>
      </c>
      <c r="E185" s="231" t="s">
        <v>1</v>
      </c>
      <c r="F185" s="232" t="s">
        <v>229</v>
      </c>
      <c r="G185" s="229"/>
      <c r="H185" s="231" t="s">
        <v>1</v>
      </c>
      <c r="I185" s="233"/>
      <c r="J185" s="229"/>
      <c r="K185" s="229"/>
      <c r="L185" s="234"/>
      <c r="M185" s="235"/>
      <c r="N185" s="236"/>
      <c r="O185" s="236"/>
      <c r="P185" s="236"/>
      <c r="Q185" s="236"/>
      <c r="R185" s="236"/>
      <c r="S185" s="236"/>
      <c r="T185" s="23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8" t="s">
        <v>141</v>
      </c>
      <c r="AU185" s="238" t="s">
        <v>139</v>
      </c>
      <c r="AV185" s="13" t="s">
        <v>84</v>
      </c>
      <c r="AW185" s="13" t="s">
        <v>32</v>
      </c>
      <c r="AX185" s="13" t="s">
        <v>76</v>
      </c>
      <c r="AY185" s="238" t="s">
        <v>131</v>
      </c>
    </row>
    <row r="186" s="14" customFormat="1">
      <c r="A186" s="14"/>
      <c r="B186" s="239"/>
      <c r="C186" s="240"/>
      <c r="D186" s="230" t="s">
        <v>141</v>
      </c>
      <c r="E186" s="241" t="s">
        <v>1</v>
      </c>
      <c r="F186" s="242" t="s">
        <v>230</v>
      </c>
      <c r="G186" s="240"/>
      <c r="H186" s="243">
        <v>7.9199999999999999</v>
      </c>
      <c r="I186" s="244"/>
      <c r="J186" s="240"/>
      <c r="K186" s="240"/>
      <c r="L186" s="245"/>
      <c r="M186" s="246"/>
      <c r="N186" s="247"/>
      <c r="O186" s="247"/>
      <c r="P186" s="247"/>
      <c r="Q186" s="247"/>
      <c r="R186" s="247"/>
      <c r="S186" s="247"/>
      <c r="T186" s="24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9" t="s">
        <v>141</v>
      </c>
      <c r="AU186" s="249" t="s">
        <v>139</v>
      </c>
      <c r="AV186" s="14" t="s">
        <v>139</v>
      </c>
      <c r="AW186" s="14" t="s">
        <v>32</v>
      </c>
      <c r="AX186" s="14" t="s">
        <v>76</v>
      </c>
      <c r="AY186" s="249" t="s">
        <v>131</v>
      </c>
    </row>
    <row r="187" s="14" customFormat="1">
      <c r="A187" s="14"/>
      <c r="B187" s="239"/>
      <c r="C187" s="240"/>
      <c r="D187" s="230" t="s">
        <v>141</v>
      </c>
      <c r="E187" s="241" t="s">
        <v>1</v>
      </c>
      <c r="F187" s="242" t="s">
        <v>231</v>
      </c>
      <c r="G187" s="240"/>
      <c r="H187" s="243">
        <v>0.95999999999999996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9" t="s">
        <v>141</v>
      </c>
      <c r="AU187" s="249" t="s">
        <v>139</v>
      </c>
      <c r="AV187" s="14" t="s">
        <v>139</v>
      </c>
      <c r="AW187" s="14" t="s">
        <v>32</v>
      </c>
      <c r="AX187" s="14" t="s">
        <v>76</v>
      </c>
      <c r="AY187" s="249" t="s">
        <v>131</v>
      </c>
    </row>
    <row r="188" s="14" customFormat="1">
      <c r="A188" s="14"/>
      <c r="B188" s="239"/>
      <c r="C188" s="240"/>
      <c r="D188" s="230" t="s">
        <v>141</v>
      </c>
      <c r="E188" s="241" t="s">
        <v>1</v>
      </c>
      <c r="F188" s="242" t="s">
        <v>232</v>
      </c>
      <c r="G188" s="240"/>
      <c r="H188" s="243">
        <v>2.5</v>
      </c>
      <c r="I188" s="244"/>
      <c r="J188" s="240"/>
      <c r="K188" s="240"/>
      <c r="L188" s="245"/>
      <c r="M188" s="246"/>
      <c r="N188" s="247"/>
      <c r="O188" s="247"/>
      <c r="P188" s="247"/>
      <c r="Q188" s="247"/>
      <c r="R188" s="247"/>
      <c r="S188" s="247"/>
      <c r="T188" s="24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9" t="s">
        <v>141</v>
      </c>
      <c r="AU188" s="249" t="s">
        <v>139</v>
      </c>
      <c r="AV188" s="14" t="s">
        <v>139</v>
      </c>
      <c r="AW188" s="14" t="s">
        <v>32</v>
      </c>
      <c r="AX188" s="14" t="s">
        <v>76</v>
      </c>
      <c r="AY188" s="249" t="s">
        <v>131</v>
      </c>
    </row>
    <row r="189" s="15" customFormat="1">
      <c r="A189" s="15"/>
      <c r="B189" s="250"/>
      <c r="C189" s="251"/>
      <c r="D189" s="230" t="s">
        <v>141</v>
      </c>
      <c r="E189" s="252" t="s">
        <v>1</v>
      </c>
      <c r="F189" s="253" t="s">
        <v>144</v>
      </c>
      <c r="G189" s="251"/>
      <c r="H189" s="254">
        <v>11.380000000000001</v>
      </c>
      <c r="I189" s="255"/>
      <c r="J189" s="251"/>
      <c r="K189" s="251"/>
      <c r="L189" s="256"/>
      <c r="M189" s="257"/>
      <c r="N189" s="258"/>
      <c r="O189" s="258"/>
      <c r="P189" s="258"/>
      <c r="Q189" s="258"/>
      <c r="R189" s="258"/>
      <c r="S189" s="258"/>
      <c r="T189" s="259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0" t="s">
        <v>141</v>
      </c>
      <c r="AU189" s="260" t="s">
        <v>139</v>
      </c>
      <c r="AV189" s="15" t="s">
        <v>138</v>
      </c>
      <c r="AW189" s="15" t="s">
        <v>32</v>
      </c>
      <c r="AX189" s="15" t="s">
        <v>84</v>
      </c>
      <c r="AY189" s="260" t="s">
        <v>131</v>
      </c>
    </row>
    <row r="190" s="2" customFormat="1" ht="24.15" customHeight="1">
      <c r="A190" s="39"/>
      <c r="B190" s="40"/>
      <c r="C190" s="215" t="s">
        <v>233</v>
      </c>
      <c r="D190" s="215" t="s">
        <v>133</v>
      </c>
      <c r="E190" s="216" t="s">
        <v>234</v>
      </c>
      <c r="F190" s="217" t="s">
        <v>235</v>
      </c>
      <c r="G190" s="218" t="s">
        <v>188</v>
      </c>
      <c r="H190" s="219">
        <v>347.75599999999997</v>
      </c>
      <c r="I190" s="220"/>
      <c r="J190" s="221">
        <f>ROUND(I190*H190,2)</f>
        <v>0</v>
      </c>
      <c r="K190" s="217" t="s">
        <v>137</v>
      </c>
      <c r="L190" s="45"/>
      <c r="M190" s="222" t="s">
        <v>1</v>
      </c>
      <c r="N190" s="223" t="s">
        <v>42</v>
      </c>
      <c r="O190" s="92"/>
      <c r="P190" s="224">
        <f>O190*H190</f>
        <v>0</v>
      </c>
      <c r="Q190" s="224">
        <v>0.00013999999999999999</v>
      </c>
      <c r="R190" s="224">
        <f>Q190*H190</f>
        <v>0.048685839999999994</v>
      </c>
      <c r="S190" s="224">
        <v>0</v>
      </c>
      <c r="T190" s="22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6" t="s">
        <v>138</v>
      </c>
      <c r="AT190" s="226" t="s">
        <v>133</v>
      </c>
      <c r="AU190" s="226" t="s">
        <v>139</v>
      </c>
      <c r="AY190" s="18" t="s">
        <v>131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8" t="s">
        <v>139</v>
      </c>
      <c r="BK190" s="227">
        <f>ROUND(I190*H190,2)</f>
        <v>0</v>
      </c>
      <c r="BL190" s="18" t="s">
        <v>138</v>
      </c>
      <c r="BM190" s="226" t="s">
        <v>236</v>
      </c>
    </row>
    <row r="191" s="14" customFormat="1">
      <c r="A191" s="14"/>
      <c r="B191" s="239"/>
      <c r="C191" s="240"/>
      <c r="D191" s="230" t="s">
        <v>141</v>
      </c>
      <c r="E191" s="241" t="s">
        <v>1</v>
      </c>
      <c r="F191" s="242" t="s">
        <v>237</v>
      </c>
      <c r="G191" s="240"/>
      <c r="H191" s="243">
        <v>347.75599999999997</v>
      </c>
      <c r="I191" s="244"/>
      <c r="J191" s="240"/>
      <c r="K191" s="240"/>
      <c r="L191" s="245"/>
      <c r="M191" s="246"/>
      <c r="N191" s="247"/>
      <c r="O191" s="247"/>
      <c r="P191" s="247"/>
      <c r="Q191" s="247"/>
      <c r="R191" s="247"/>
      <c r="S191" s="247"/>
      <c r="T191" s="24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9" t="s">
        <v>141</v>
      </c>
      <c r="AU191" s="249" t="s">
        <v>139</v>
      </c>
      <c r="AV191" s="14" t="s">
        <v>139</v>
      </c>
      <c r="AW191" s="14" t="s">
        <v>32</v>
      </c>
      <c r="AX191" s="14" t="s">
        <v>76</v>
      </c>
      <c r="AY191" s="249" t="s">
        <v>131</v>
      </c>
    </row>
    <row r="192" s="15" customFormat="1">
      <c r="A192" s="15"/>
      <c r="B192" s="250"/>
      <c r="C192" s="251"/>
      <c r="D192" s="230" t="s">
        <v>141</v>
      </c>
      <c r="E192" s="252" t="s">
        <v>1</v>
      </c>
      <c r="F192" s="253" t="s">
        <v>144</v>
      </c>
      <c r="G192" s="251"/>
      <c r="H192" s="254">
        <v>347.75599999999997</v>
      </c>
      <c r="I192" s="255"/>
      <c r="J192" s="251"/>
      <c r="K192" s="251"/>
      <c r="L192" s="256"/>
      <c r="M192" s="257"/>
      <c r="N192" s="258"/>
      <c r="O192" s="258"/>
      <c r="P192" s="258"/>
      <c r="Q192" s="258"/>
      <c r="R192" s="258"/>
      <c r="S192" s="258"/>
      <c r="T192" s="259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0" t="s">
        <v>141</v>
      </c>
      <c r="AU192" s="260" t="s">
        <v>139</v>
      </c>
      <c r="AV192" s="15" t="s">
        <v>138</v>
      </c>
      <c r="AW192" s="15" t="s">
        <v>32</v>
      </c>
      <c r="AX192" s="15" t="s">
        <v>84</v>
      </c>
      <c r="AY192" s="260" t="s">
        <v>131</v>
      </c>
    </row>
    <row r="193" s="2" customFormat="1" ht="66.75" customHeight="1">
      <c r="A193" s="39"/>
      <c r="B193" s="40"/>
      <c r="C193" s="215" t="s">
        <v>238</v>
      </c>
      <c r="D193" s="215" t="s">
        <v>133</v>
      </c>
      <c r="E193" s="216" t="s">
        <v>239</v>
      </c>
      <c r="F193" s="217" t="s">
        <v>240</v>
      </c>
      <c r="G193" s="218" t="s">
        <v>188</v>
      </c>
      <c r="H193" s="219">
        <v>29.350000000000001</v>
      </c>
      <c r="I193" s="220"/>
      <c r="J193" s="221">
        <f>ROUND(I193*H193,2)</f>
        <v>0</v>
      </c>
      <c r="K193" s="217" t="s">
        <v>137</v>
      </c>
      <c r="L193" s="45"/>
      <c r="M193" s="222" t="s">
        <v>1</v>
      </c>
      <c r="N193" s="223" t="s">
        <v>42</v>
      </c>
      <c r="O193" s="92"/>
      <c r="P193" s="224">
        <f>O193*H193</f>
        <v>0</v>
      </c>
      <c r="Q193" s="224">
        <v>0.0086</v>
      </c>
      <c r="R193" s="224">
        <f>Q193*H193</f>
        <v>0.25241000000000002</v>
      </c>
      <c r="S193" s="224">
        <v>0</v>
      </c>
      <c r="T193" s="22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6" t="s">
        <v>138</v>
      </c>
      <c r="AT193" s="226" t="s">
        <v>133</v>
      </c>
      <c r="AU193" s="226" t="s">
        <v>139</v>
      </c>
      <c r="AY193" s="18" t="s">
        <v>131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8" t="s">
        <v>139</v>
      </c>
      <c r="BK193" s="227">
        <f>ROUND(I193*H193,2)</f>
        <v>0</v>
      </c>
      <c r="BL193" s="18" t="s">
        <v>138</v>
      </c>
      <c r="BM193" s="226" t="s">
        <v>241</v>
      </c>
    </row>
    <row r="194" s="13" customFormat="1">
      <c r="A194" s="13"/>
      <c r="B194" s="228"/>
      <c r="C194" s="229"/>
      <c r="D194" s="230" t="s">
        <v>141</v>
      </c>
      <c r="E194" s="231" t="s">
        <v>1</v>
      </c>
      <c r="F194" s="232" t="s">
        <v>229</v>
      </c>
      <c r="G194" s="229"/>
      <c r="H194" s="231" t="s">
        <v>1</v>
      </c>
      <c r="I194" s="233"/>
      <c r="J194" s="229"/>
      <c r="K194" s="229"/>
      <c r="L194" s="234"/>
      <c r="M194" s="235"/>
      <c r="N194" s="236"/>
      <c r="O194" s="236"/>
      <c r="P194" s="236"/>
      <c r="Q194" s="236"/>
      <c r="R194" s="236"/>
      <c r="S194" s="236"/>
      <c r="T194" s="23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8" t="s">
        <v>141</v>
      </c>
      <c r="AU194" s="238" t="s">
        <v>139</v>
      </c>
      <c r="AV194" s="13" t="s">
        <v>84</v>
      </c>
      <c r="AW194" s="13" t="s">
        <v>32</v>
      </c>
      <c r="AX194" s="13" t="s">
        <v>76</v>
      </c>
      <c r="AY194" s="238" t="s">
        <v>131</v>
      </c>
    </row>
    <row r="195" s="14" customFormat="1">
      <c r="A195" s="14"/>
      <c r="B195" s="239"/>
      <c r="C195" s="240"/>
      <c r="D195" s="230" t="s">
        <v>141</v>
      </c>
      <c r="E195" s="241" t="s">
        <v>1</v>
      </c>
      <c r="F195" s="242" t="s">
        <v>242</v>
      </c>
      <c r="G195" s="240"/>
      <c r="H195" s="243">
        <v>15.060000000000001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9" t="s">
        <v>141</v>
      </c>
      <c r="AU195" s="249" t="s">
        <v>139</v>
      </c>
      <c r="AV195" s="14" t="s">
        <v>139</v>
      </c>
      <c r="AW195" s="14" t="s">
        <v>32</v>
      </c>
      <c r="AX195" s="14" t="s">
        <v>76</v>
      </c>
      <c r="AY195" s="249" t="s">
        <v>131</v>
      </c>
    </row>
    <row r="196" s="14" customFormat="1">
      <c r="A196" s="14"/>
      <c r="B196" s="239"/>
      <c r="C196" s="240"/>
      <c r="D196" s="230" t="s">
        <v>141</v>
      </c>
      <c r="E196" s="241" t="s">
        <v>1</v>
      </c>
      <c r="F196" s="242" t="s">
        <v>243</v>
      </c>
      <c r="G196" s="240"/>
      <c r="H196" s="243">
        <v>2.4900000000000002</v>
      </c>
      <c r="I196" s="244"/>
      <c r="J196" s="240"/>
      <c r="K196" s="240"/>
      <c r="L196" s="245"/>
      <c r="M196" s="246"/>
      <c r="N196" s="247"/>
      <c r="O196" s="247"/>
      <c r="P196" s="247"/>
      <c r="Q196" s="247"/>
      <c r="R196" s="247"/>
      <c r="S196" s="247"/>
      <c r="T196" s="24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9" t="s">
        <v>141</v>
      </c>
      <c r="AU196" s="249" t="s">
        <v>139</v>
      </c>
      <c r="AV196" s="14" t="s">
        <v>139</v>
      </c>
      <c r="AW196" s="14" t="s">
        <v>32</v>
      </c>
      <c r="AX196" s="14" t="s">
        <v>76</v>
      </c>
      <c r="AY196" s="249" t="s">
        <v>131</v>
      </c>
    </row>
    <row r="197" s="14" customFormat="1">
      <c r="A197" s="14"/>
      <c r="B197" s="239"/>
      <c r="C197" s="240"/>
      <c r="D197" s="230" t="s">
        <v>141</v>
      </c>
      <c r="E197" s="241" t="s">
        <v>1</v>
      </c>
      <c r="F197" s="242" t="s">
        <v>244</v>
      </c>
      <c r="G197" s="240"/>
      <c r="H197" s="243">
        <v>10</v>
      </c>
      <c r="I197" s="244"/>
      <c r="J197" s="240"/>
      <c r="K197" s="240"/>
      <c r="L197" s="245"/>
      <c r="M197" s="246"/>
      <c r="N197" s="247"/>
      <c r="O197" s="247"/>
      <c r="P197" s="247"/>
      <c r="Q197" s="247"/>
      <c r="R197" s="247"/>
      <c r="S197" s="247"/>
      <c r="T197" s="248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9" t="s">
        <v>141</v>
      </c>
      <c r="AU197" s="249" t="s">
        <v>139</v>
      </c>
      <c r="AV197" s="14" t="s">
        <v>139</v>
      </c>
      <c r="AW197" s="14" t="s">
        <v>32</v>
      </c>
      <c r="AX197" s="14" t="s">
        <v>76</v>
      </c>
      <c r="AY197" s="249" t="s">
        <v>131</v>
      </c>
    </row>
    <row r="198" s="16" customFormat="1">
      <c r="A198" s="16"/>
      <c r="B198" s="271"/>
      <c r="C198" s="272"/>
      <c r="D198" s="230" t="s">
        <v>141</v>
      </c>
      <c r="E198" s="273" t="s">
        <v>1</v>
      </c>
      <c r="F198" s="274" t="s">
        <v>245</v>
      </c>
      <c r="G198" s="272"/>
      <c r="H198" s="275">
        <v>27.550000000000001</v>
      </c>
      <c r="I198" s="276"/>
      <c r="J198" s="272"/>
      <c r="K198" s="272"/>
      <c r="L198" s="277"/>
      <c r="M198" s="278"/>
      <c r="N198" s="279"/>
      <c r="O198" s="279"/>
      <c r="P198" s="279"/>
      <c r="Q198" s="279"/>
      <c r="R198" s="279"/>
      <c r="S198" s="279"/>
      <c r="T198" s="280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T198" s="281" t="s">
        <v>141</v>
      </c>
      <c r="AU198" s="281" t="s">
        <v>139</v>
      </c>
      <c r="AV198" s="16" t="s">
        <v>152</v>
      </c>
      <c r="AW198" s="16" t="s">
        <v>32</v>
      </c>
      <c r="AX198" s="16" t="s">
        <v>76</v>
      </c>
      <c r="AY198" s="281" t="s">
        <v>131</v>
      </c>
    </row>
    <row r="199" s="13" customFormat="1">
      <c r="A199" s="13"/>
      <c r="B199" s="228"/>
      <c r="C199" s="229"/>
      <c r="D199" s="230" t="s">
        <v>141</v>
      </c>
      <c r="E199" s="231" t="s">
        <v>1</v>
      </c>
      <c r="F199" s="232" t="s">
        <v>246</v>
      </c>
      <c r="G199" s="229"/>
      <c r="H199" s="231" t="s">
        <v>1</v>
      </c>
      <c r="I199" s="233"/>
      <c r="J199" s="229"/>
      <c r="K199" s="229"/>
      <c r="L199" s="234"/>
      <c r="M199" s="235"/>
      <c r="N199" s="236"/>
      <c r="O199" s="236"/>
      <c r="P199" s="236"/>
      <c r="Q199" s="236"/>
      <c r="R199" s="236"/>
      <c r="S199" s="236"/>
      <c r="T199" s="23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8" t="s">
        <v>141</v>
      </c>
      <c r="AU199" s="238" t="s">
        <v>139</v>
      </c>
      <c r="AV199" s="13" t="s">
        <v>84</v>
      </c>
      <c r="AW199" s="13" t="s">
        <v>32</v>
      </c>
      <c r="AX199" s="13" t="s">
        <v>76</v>
      </c>
      <c r="AY199" s="238" t="s">
        <v>131</v>
      </c>
    </row>
    <row r="200" s="14" customFormat="1">
      <c r="A200" s="14"/>
      <c r="B200" s="239"/>
      <c r="C200" s="240"/>
      <c r="D200" s="230" t="s">
        <v>141</v>
      </c>
      <c r="E200" s="241" t="s">
        <v>1</v>
      </c>
      <c r="F200" s="242" t="s">
        <v>247</v>
      </c>
      <c r="G200" s="240"/>
      <c r="H200" s="243">
        <v>1.8</v>
      </c>
      <c r="I200" s="244"/>
      <c r="J200" s="240"/>
      <c r="K200" s="240"/>
      <c r="L200" s="245"/>
      <c r="M200" s="246"/>
      <c r="N200" s="247"/>
      <c r="O200" s="247"/>
      <c r="P200" s="247"/>
      <c r="Q200" s="247"/>
      <c r="R200" s="247"/>
      <c r="S200" s="247"/>
      <c r="T200" s="24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9" t="s">
        <v>141</v>
      </c>
      <c r="AU200" s="249" t="s">
        <v>139</v>
      </c>
      <c r="AV200" s="14" t="s">
        <v>139</v>
      </c>
      <c r="AW200" s="14" t="s">
        <v>32</v>
      </c>
      <c r="AX200" s="14" t="s">
        <v>76</v>
      </c>
      <c r="AY200" s="249" t="s">
        <v>131</v>
      </c>
    </row>
    <row r="201" s="16" customFormat="1">
      <c r="A201" s="16"/>
      <c r="B201" s="271"/>
      <c r="C201" s="272"/>
      <c r="D201" s="230" t="s">
        <v>141</v>
      </c>
      <c r="E201" s="273" t="s">
        <v>1</v>
      </c>
      <c r="F201" s="274" t="s">
        <v>245</v>
      </c>
      <c r="G201" s="272"/>
      <c r="H201" s="275">
        <v>1.8</v>
      </c>
      <c r="I201" s="276"/>
      <c r="J201" s="272"/>
      <c r="K201" s="272"/>
      <c r="L201" s="277"/>
      <c r="M201" s="278"/>
      <c r="N201" s="279"/>
      <c r="O201" s="279"/>
      <c r="P201" s="279"/>
      <c r="Q201" s="279"/>
      <c r="R201" s="279"/>
      <c r="S201" s="279"/>
      <c r="T201" s="280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T201" s="281" t="s">
        <v>141</v>
      </c>
      <c r="AU201" s="281" t="s">
        <v>139</v>
      </c>
      <c r="AV201" s="16" t="s">
        <v>152</v>
      </c>
      <c r="AW201" s="16" t="s">
        <v>32</v>
      </c>
      <c r="AX201" s="16" t="s">
        <v>76</v>
      </c>
      <c r="AY201" s="281" t="s">
        <v>131</v>
      </c>
    </row>
    <row r="202" s="15" customFormat="1">
      <c r="A202" s="15"/>
      <c r="B202" s="250"/>
      <c r="C202" s="251"/>
      <c r="D202" s="230" t="s">
        <v>141</v>
      </c>
      <c r="E202" s="252" t="s">
        <v>1</v>
      </c>
      <c r="F202" s="253" t="s">
        <v>144</v>
      </c>
      <c r="G202" s="251"/>
      <c r="H202" s="254">
        <v>29.350000000000001</v>
      </c>
      <c r="I202" s="255"/>
      <c r="J202" s="251"/>
      <c r="K202" s="251"/>
      <c r="L202" s="256"/>
      <c r="M202" s="257"/>
      <c r="N202" s="258"/>
      <c r="O202" s="258"/>
      <c r="P202" s="258"/>
      <c r="Q202" s="258"/>
      <c r="R202" s="258"/>
      <c r="S202" s="258"/>
      <c r="T202" s="259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0" t="s">
        <v>141</v>
      </c>
      <c r="AU202" s="260" t="s">
        <v>139</v>
      </c>
      <c r="AV202" s="15" t="s">
        <v>138</v>
      </c>
      <c r="AW202" s="15" t="s">
        <v>32</v>
      </c>
      <c r="AX202" s="15" t="s">
        <v>84</v>
      </c>
      <c r="AY202" s="260" t="s">
        <v>131</v>
      </c>
    </row>
    <row r="203" s="2" customFormat="1" ht="24.15" customHeight="1">
      <c r="A203" s="39"/>
      <c r="B203" s="40"/>
      <c r="C203" s="261" t="s">
        <v>7</v>
      </c>
      <c r="D203" s="261" t="s">
        <v>206</v>
      </c>
      <c r="E203" s="262" t="s">
        <v>248</v>
      </c>
      <c r="F203" s="263" t="s">
        <v>249</v>
      </c>
      <c r="G203" s="264" t="s">
        <v>188</v>
      </c>
      <c r="H203" s="265">
        <v>28.928000000000001</v>
      </c>
      <c r="I203" s="266"/>
      <c r="J203" s="267">
        <f>ROUND(I203*H203,2)</f>
        <v>0</v>
      </c>
      <c r="K203" s="263" t="s">
        <v>137</v>
      </c>
      <c r="L203" s="268"/>
      <c r="M203" s="269" t="s">
        <v>1</v>
      </c>
      <c r="N203" s="270" t="s">
        <v>42</v>
      </c>
      <c r="O203" s="92"/>
      <c r="P203" s="224">
        <f>O203*H203</f>
        <v>0</v>
      </c>
      <c r="Q203" s="224">
        <v>0.0055999999999999999</v>
      </c>
      <c r="R203" s="224">
        <f>Q203*H203</f>
        <v>0.1619968</v>
      </c>
      <c r="S203" s="224">
        <v>0</v>
      </c>
      <c r="T203" s="22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6" t="s">
        <v>174</v>
      </c>
      <c r="AT203" s="226" t="s">
        <v>206</v>
      </c>
      <c r="AU203" s="226" t="s">
        <v>139</v>
      </c>
      <c r="AY203" s="18" t="s">
        <v>131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8" t="s">
        <v>139</v>
      </c>
      <c r="BK203" s="227">
        <f>ROUND(I203*H203,2)</f>
        <v>0</v>
      </c>
      <c r="BL203" s="18" t="s">
        <v>138</v>
      </c>
      <c r="BM203" s="226" t="s">
        <v>250</v>
      </c>
    </row>
    <row r="204" s="14" customFormat="1">
      <c r="A204" s="14"/>
      <c r="B204" s="239"/>
      <c r="C204" s="240"/>
      <c r="D204" s="230" t="s">
        <v>141</v>
      </c>
      <c r="E204" s="240"/>
      <c r="F204" s="242" t="s">
        <v>251</v>
      </c>
      <c r="G204" s="240"/>
      <c r="H204" s="243">
        <v>28.928000000000001</v>
      </c>
      <c r="I204" s="244"/>
      <c r="J204" s="240"/>
      <c r="K204" s="240"/>
      <c r="L204" s="245"/>
      <c r="M204" s="246"/>
      <c r="N204" s="247"/>
      <c r="O204" s="247"/>
      <c r="P204" s="247"/>
      <c r="Q204" s="247"/>
      <c r="R204" s="247"/>
      <c r="S204" s="247"/>
      <c r="T204" s="248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9" t="s">
        <v>141</v>
      </c>
      <c r="AU204" s="249" t="s">
        <v>139</v>
      </c>
      <c r="AV204" s="14" t="s">
        <v>139</v>
      </c>
      <c r="AW204" s="14" t="s">
        <v>4</v>
      </c>
      <c r="AX204" s="14" t="s">
        <v>84</v>
      </c>
      <c r="AY204" s="249" t="s">
        <v>131</v>
      </c>
    </row>
    <row r="205" s="2" customFormat="1" ht="24.15" customHeight="1">
      <c r="A205" s="39"/>
      <c r="B205" s="40"/>
      <c r="C205" s="261" t="s">
        <v>252</v>
      </c>
      <c r="D205" s="261" t="s">
        <v>206</v>
      </c>
      <c r="E205" s="262" t="s">
        <v>253</v>
      </c>
      <c r="F205" s="263" t="s">
        <v>254</v>
      </c>
      <c r="G205" s="264" t="s">
        <v>188</v>
      </c>
      <c r="H205" s="265">
        <v>1.8899999999999999</v>
      </c>
      <c r="I205" s="266"/>
      <c r="J205" s="267">
        <f>ROUND(I205*H205,2)</f>
        <v>0</v>
      </c>
      <c r="K205" s="263" t="s">
        <v>137</v>
      </c>
      <c r="L205" s="268"/>
      <c r="M205" s="269" t="s">
        <v>1</v>
      </c>
      <c r="N205" s="270" t="s">
        <v>42</v>
      </c>
      <c r="O205" s="92"/>
      <c r="P205" s="224">
        <f>O205*H205</f>
        <v>0</v>
      </c>
      <c r="Q205" s="224">
        <v>0.0047999999999999996</v>
      </c>
      <c r="R205" s="224">
        <f>Q205*H205</f>
        <v>0.0090719999999999985</v>
      </c>
      <c r="S205" s="224">
        <v>0</v>
      </c>
      <c r="T205" s="22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6" t="s">
        <v>174</v>
      </c>
      <c r="AT205" s="226" t="s">
        <v>206</v>
      </c>
      <c r="AU205" s="226" t="s">
        <v>139</v>
      </c>
      <c r="AY205" s="18" t="s">
        <v>131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18" t="s">
        <v>139</v>
      </c>
      <c r="BK205" s="227">
        <f>ROUND(I205*H205,2)</f>
        <v>0</v>
      </c>
      <c r="BL205" s="18" t="s">
        <v>138</v>
      </c>
      <c r="BM205" s="226" t="s">
        <v>255</v>
      </c>
    </row>
    <row r="206" s="14" customFormat="1">
      <c r="A206" s="14"/>
      <c r="B206" s="239"/>
      <c r="C206" s="240"/>
      <c r="D206" s="230" t="s">
        <v>141</v>
      </c>
      <c r="E206" s="240"/>
      <c r="F206" s="242" t="s">
        <v>256</v>
      </c>
      <c r="G206" s="240"/>
      <c r="H206" s="243">
        <v>1.8899999999999999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9" t="s">
        <v>141</v>
      </c>
      <c r="AU206" s="249" t="s">
        <v>139</v>
      </c>
      <c r="AV206" s="14" t="s">
        <v>139</v>
      </c>
      <c r="AW206" s="14" t="s">
        <v>4</v>
      </c>
      <c r="AX206" s="14" t="s">
        <v>84</v>
      </c>
      <c r="AY206" s="249" t="s">
        <v>131</v>
      </c>
    </row>
    <row r="207" s="2" customFormat="1" ht="66.75" customHeight="1">
      <c r="A207" s="39"/>
      <c r="B207" s="40"/>
      <c r="C207" s="215" t="s">
        <v>257</v>
      </c>
      <c r="D207" s="215" t="s">
        <v>133</v>
      </c>
      <c r="E207" s="216" t="s">
        <v>258</v>
      </c>
      <c r="F207" s="217" t="s">
        <v>259</v>
      </c>
      <c r="G207" s="218" t="s">
        <v>188</v>
      </c>
      <c r="H207" s="219">
        <v>285.57299999999998</v>
      </c>
      <c r="I207" s="220"/>
      <c r="J207" s="221">
        <f>ROUND(I207*H207,2)</f>
        <v>0</v>
      </c>
      <c r="K207" s="217" t="s">
        <v>137</v>
      </c>
      <c r="L207" s="45"/>
      <c r="M207" s="222" t="s">
        <v>1</v>
      </c>
      <c r="N207" s="223" t="s">
        <v>42</v>
      </c>
      <c r="O207" s="92"/>
      <c r="P207" s="224">
        <f>O207*H207</f>
        <v>0</v>
      </c>
      <c r="Q207" s="224">
        <v>0.0086800000000000002</v>
      </c>
      <c r="R207" s="224">
        <f>Q207*H207</f>
        <v>2.47877364</v>
      </c>
      <c r="S207" s="224">
        <v>0</v>
      </c>
      <c r="T207" s="225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6" t="s">
        <v>138</v>
      </c>
      <c r="AT207" s="226" t="s">
        <v>133</v>
      </c>
      <c r="AU207" s="226" t="s">
        <v>139</v>
      </c>
      <c r="AY207" s="18" t="s">
        <v>131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18" t="s">
        <v>139</v>
      </c>
      <c r="BK207" s="227">
        <f>ROUND(I207*H207,2)</f>
        <v>0</v>
      </c>
      <c r="BL207" s="18" t="s">
        <v>138</v>
      </c>
      <c r="BM207" s="226" t="s">
        <v>260</v>
      </c>
    </row>
    <row r="208" s="13" customFormat="1">
      <c r="A208" s="13"/>
      <c r="B208" s="228"/>
      <c r="C208" s="229"/>
      <c r="D208" s="230" t="s">
        <v>141</v>
      </c>
      <c r="E208" s="231" t="s">
        <v>1</v>
      </c>
      <c r="F208" s="232" t="s">
        <v>261</v>
      </c>
      <c r="G208" s="229"/>
      <c r="H208" s="231" t="s">
        <v>1</v>
      </c>
      <c r="I208" s="233"/>
      <c r="J208" s="229"/>
      <c r="K208" s="229"/>
      <c r="L208" s="234"/>
      <c r="M208" s="235"/>
      <c r="N208" s="236"/>
      <c r="O208" s="236"/>
      <c r="P208" s="236"/>
      <c r="Q208" s="236"/>
      <c r="R208" s="236"/>
      <c r="S208" s="236"/>
      <c r="T208" s="23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8" t="s">
        <v>141</v>
      </c>
      <c r="AU208" s="238" t="s">
        <v>139</v>
      </c>
      <c r="AV208" s="13" t="s">
        <v>84</v>
      </c>
      <c r="AW208" s="13" t="s">
        <v>32</v>
      </c>
      <c r="AX208" s="13" t="s">
        <v>76</v>
      </c>
      <c r="AY208" s="238" t="s">
        <v>131</v>
      </c>
    </row>
    <row r="209" s="14" customFormat="1">
      <c r="A209" s="14"/>
      <c r="B209" s="239"/>
      <c r="C209" s="240"/>
      <c r="D209" s="230" t="s">
        <v>141</v>
      </c>
      <c r="E209" s="241" t="s">
        <v>1</v>
      </c>
      <c r="F209" s="242" t="s">
        <v>262</v>
      </c>
      <c r="G209" s="240"/>
      <c r="H209" s="243">
        <v>140.41999999999999</v>
      </c>
      <c r="I209" s="244"/>
      <c r="J209" s="240"/>
      <c r="K209" s="240"/>
      <c r="L209" s="245"/>
      <c r="M209" s="246"/>
      <c r="N209" s="247"/>
      <c r="O209" s="247"/>
      <c r="P209" s="247"/>
      <c r="Q209" s="247"/>
      <c r="R209" s="247"/>
      <c r="S209" s="247"/>
      <c r="T209" s="24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9" t="s">
        <v>141</v>
      </c>
      <c r="AU209" s="249" t="s">
        <v>139</v>
      </c>
      <c r="AV209" s="14" t="s">
        <v>139</v>
      </c>
      <c r="AW209" s="14" t="s">
        <v>32</v>
      </c>
      <c r="AX209" s="14" t="s">
        <v>76</v>
      </c>
      <c r="AY209" s="249" t="s">
        <v>131</v>
      </c>
    </row>
    <row r="210" s="14" customFormat="1">
      <c r="A210" s="14"/>
      <c r="B210" s="239"/>
      <c r="C210" s="240"/>
      <c r="D210" s="230" t="s">
        <v>141</v>
      </c>
      <c r="E210" s="241" t="s">
        <v>1</v>
      </c>
      <c r="F210" s="242" t="s">
        <v>263</v>
      </c>
      <c r="G210" s="240"/>
      <c r="H210" s="243">
        <v>49.613</v>
      </c>
      <c r="I210" s="244"/>
      <c r="J210" s="240"/>
      <c r="K210" s="240"/>
      <c r="L210" s="245"/>
      <c r="M210" s="246"/>
      <c r="N210" s="247"/>
      <c r="O210" s="247"/>
      <c r="P210" s="247"/>
      <c r="Q210" s="247"/>
      <c r="R210" s="247"/>
      <c r="S210" s="247"/>
      <c r="T210" s="24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9" t="s">
        <v>141</v>
      </c>
      <c r="AU210" s="249" t="s">
        <v>139</v>
      </c>
      <c r="AV210" s="14" t="s">
        <v>139</v>
      </c>
      <c r="AW210" s="14" t="s">
        <v>32</v>
      </c>
      <c r="AX210" s="14" t="s">
        <v>76</v>
      </c>
      <c r="AY210" s="249" t="s">
        <v>131</v>
      </c>
    </row>
    <row r="211" s="14" customFormat="1">
      <c r="A211" s="14"/>
      <c r="B211" s="239"/>
      <c r="C211" s="240"/>
      <c r="D211" s="230" t="s">
        <v>141</v>
      </c>
      <c r="E211" s="241" t="s">
        <v>1</v>
      </c>
      <c r="F211" s="242" t="s">
        <v>264</v>
      </c>
      <c r="G211" s="240"/>
      <c r="H211" s="243">
        <v>156</v>
      </c>
      <c r="I211" s="244"/>
      <c r="J211" s="240"/>
      <c r="K211" s="240"/>
      <c r="L211" s="245"/>
      <c r="M211" s="246"/>
      <c r="N211" s="247"/>
      <c r="O211" s="247"/>
      <c r="P211" s="247"/>
      <c r="Q211" s="247"/>
      <c r="R211" s="247"/>
      <c r="S211" s="247"/>
      <c r="T211" s="248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9" t="s">
        <v>141</v>
      </c>
      <c r="AU211" s="249" t="s">
        <v>139</v>
      </c>
      <c r="AV211" s="14" t="s">
        <v>139</v>
      </c>
      <c r="AW211" s="14" t="s">
        <v>32</v>
      </c>
      <c r="AX211" s="14" t="s">
        <v>76</v>
      </c>
      <c r="AY211" s="249" t="s">
        <v>131</v>
      </c>
    </row>
    <row r="212" s="13" customFormat="1">
      <c r="A212" s="13"/>
      <c r="B212" s="228"/>
      <c r="C212" s="229"/>
      <c r="D212" s="230" t="s">
        <v>141</v>
      </c>
      <c r="E212" s="231" t="s">
        <v>1</v>
      </c>
      <c r="F212" s="232" t="s">
        <v>265</v>
      </c>
      <c r="G212" s="229"/>
      <c r="H212" s="231" t="s">
        <v>1</v>
      </c>
      <c r="I212" s="233"/>
      <c r="J212" s="229"/>
      <c r="K212" s="229"/>
      <c r="L212" s="234"/>
      <c r="M212" s="235"/>
      <c r="N212" s="236"/>
      <c r="O212" s="236"/>
      <c r="P212" s="236"/>
      <c r="Q212" s="236"/>
      <c r="R212" s="236"/>
      <c r="S212" s="236"/>
      <c r="T212" s="23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8" t="s">
        <v>141</v>
      </c>
      <c r="AU212" s="238" t="s">
        <v>139</v>
      </c>
      <c r="AV212" s="13" t="s">
        <v>84</v>
      </c>
      <c r="AW212" s="13" t="s">
        <v>32</v>
      </c>
      <c r="AX212" s="13" t="s">
        <v>76</v>
      </c>
      <c r="AY212" s="238" t="s">
        <v>131</v>
      </c>
    </row>
    <row r="213" s="14" customFormat="1">
      <c r="A213" s="14"/>
      <c r="B213" s="239"/>
      <c r="C213" s="240"/>
      <c r="D213" s="230" t="s">
        <v>141</v>
      </c>
      <c r="E213" s="241" t="s">
        <v>1</v>
      </c>
      <c r="F213" s="242" t="s">
        <v>266</v>
      </c>
      <c r="G213" s="240"/>
      <c r="H213" s="243">
        <v>-5.1950000000000003</v>
      </c>
      <c r="I213" s="244"/>
      <c r="J213" s="240"/>
      <c r="K213" s="240"/>
      <c r="L213" s="245"/>
      <c r="M213" s="246"/>
      <c r="N213" s="247"/>
      <c r="O213" s="247"/>
      <c r="P213" s="247"/>
      <c r="Q213" s="247"/>
      <c r="R213" s="247"/>
      <c r="S213" s="247"/>
      <c r="T213" s="248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9" t="s">
        <v>141</v>
      </c>
      <c r="AU213" s="249" t="s">
        <v>139</v>
      </c>
      <c r="AV213" s="14" t="s">
        <v>139</v>
      </c>
      <c r="AW213" s="14" t="s">
        <v>32</v>
      </c>
      <c r="AX213" s="14" t="s">
        <v>76</v>
      </c>
      <c r="AY213" s="249" t="s">
        <v>131</v>
      </c>
    </row>
    <row r="214" s="14" customFormat="1">
      <c r="A214" s="14"/>
      <c r="B214" s="239"/>
      <c r="C214" s="240"/>
      <c r="D214" s="230" t="s">
        <v>141</v>
      </c>
      <c r="E214" s="241" t="s">
        <v>1</v>
      </c>
      <c r="F214" s="242" t="s">
        <v>267</v>
      </c>
      <c r="G214" s="240"/>
      <c r="H214" s="243">
        <v>-55.265000000000001</v>
      </c>
      <c r="I214" s="244"/>
      <c r="J214" s="240"/>
      <c r="K214" s="240"/>
      <c r="L214" s="245"/>
      <c r="M214" s="246"/>
      <c r="N214" s="247"/>
      <c r="O214" s="247"/>
      <c r="P214" s="247"/>
      <c r="Q214" s="247"/>
      <c r="R214" s="247"/>
      <c r="S214" s="247"/>
      <c r="T214" s="248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9" t="s">
        <v>141</v>
      </c>
      <c r="AU214" s="249" t="s">
        <v>139</v>
      </c>
      <c r="AV214" s="14" t="s">
        <v>139</v>
      </c>
      <c r="AW214" s="14" t="s">
        <v>32</v>
      </c>
      <c r="AX214" s="14" t="s">
        <v>76</v>
      </c>
      <c r="AY214" s="249" t="s">
        <v>131</v>
      </c>
    </row>
    <row r="215" s="15" customFormat="1">
      <c r="A215" s="15"/>
      <c r="B215" s="250"/>
      <c r="C215" s="251"/>
      <c r="D215" s="230" t="s">
        <v>141</v>
      </c>
      <c r="E215" s="252" t="s">
        <v>1</v>
      </c>
      <c r="F215" s="253" t="s">
        <v>144</v>
      </c>
      <c r="G215" s="251"/>
      <c r="H215" s="254">
        <v>285.57299999999998</v>
      </c>
      <c r="I215" s="255"/>
      <c r="J215" s="251"/>
      <c r="K215" s="251"/>
      <c r="L215" s="256"/>
      <c r="M215" s="257"/>
      <c r="N215" s="258"/>
      <c r="O215" s="258"/>
      <c r="P215" s="258"/>
      <c r="Q215" s="258"/>
      <c r="R215" s="258"/>
      <c r="S215" s="258"/>
      <c r="T215" s="259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0" t="s">
        <v>141</v>
      </c>
      <c r="AU215" s="260" t="s">
        <v>139</v>
      </c>
      <c r="AV215" s="15" t="s">
        <v>138</v>
      </c>
      <c r="AW215" s="15" t="s">
        <v>32</v>
      </c>
      <c r="AX215" s="15" t="s">
        <v>84</v>
      </c>
      <c r="AY215" s="260" t="s">
        <v>131</v>
      </c>
    </row>
    <row r="216" s="2" customFormat="1" ht="21.75" customHeight="1">
      <c r="A216" s="39"/>
      <c r="B216" s="40"/>
      <c r="C216" s="261" t="s">
        <v>268</v>
      </c>
      <c r="D216" s="261" t="s">
        <v>206</v>
      </c>
      <c r="E216" s="262" t="s">
        <v>269</v>
      </c>
      <c r="F216" s="263" t="s">
        <v>270</v>
      </c>
      <c r="G216" s="264" t="s">
        <v>188</v>
      </c>
      <c r="H216" s="265">
        <v>299.85199999999998</v>
      </c>
      <c r="I216" s="266"/>
      <c r="J216" s="267">
        <f>ROUND(I216*H216,2)</f>
        <v>0</v>
      </c>
      <c r="K216" s="263" t="s">
        <v>137</v>
      </c>
      <c r="L216" s="268"/>
      <c r="M216" s="269" t="s">
        <v>1</v>
      </c>
      <c r="N216" s="270" t="s">
        <v>42</v>
      </c>
      <c r="O216" s="92"/>
      <c r="P216" s="224">
        <f>O216*H216</f>
        <v>0</v>
      </c>
      <c r="Q216" s="224">
        <v>0.0027000000000000001</v>
      </c>
      <c r="R216" s="224">
        <f>Q216*H216</f>
        <v>0.8096004</v>
      </c>
      <c r="S216" s="224">
        <v>0</v>
      </c>
      <c r="T216" s="22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6" t="s">
        <v>174</v>
      </c>
      <c r="AT216" s="226" t="s">
        <v>206</v>
      </c>
      <c r="AU216" s="226" t="s">
        <v>139</v>
      </c>
      <c r="AY216" s="18" t="s">
        <v>131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8" t="s">
        <v>139</v>
      </c>
      <c r="BK216" s="227">
        <f>ROUND(I216*H216,2)</f>
        <v>0</v>
      </c>
      <c r="BL216" s="18" t="s">
        <v>138</v>
      </c>
      <c r="BM216" s="226" t="s">
        <v>271</v>
      </c>
    </row>
    <row r="217" s="14" customFormat="1">
      <c r="A217" s="14"/>
      <c r="B217" s="239"/>
      <c r="C217" s="240"/>
      <c r="D217" s="230" t="s">
        <v>141</v>
      </c>
      <c r="E217" s="240"/>
      <c r="F217" s="242" t="s">
        <v>272</v>
      </c>
      <c r="G217" s="240"/>
      <c r="H217" s="243">
        <v>299.85199999999998</v>
      </c>
      <c r="I217" s="244"/>
      <c r="J217" s="240"/>
      <c r="K217" s="240"/>
      <c r="L217" s="245"/>
      <c r="M217" s="246"/>
      <c r="N217" s="247"/>
      <c r="O217" s="247"/>
      <c r="P217" s="247"/>
      <c r="Q217" s="247"/>
      <c r="R217" s="247"/>
      <c r="S217" s="247"/>
      <c r="T217" s="24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9" t="s">
        <v>141</v>
      </c>
      <c r="AU217" s="249" t="s">
        <v>139</v>
      </c>
      <c r="AV217" s="14" t="s">
        <v>139</v>
      </c>
      <c r="AW217" s="14" t="s">
        <v>4</v>
      </c>
      <c r="AX217" s="14" t="s">
        <v>84</v>
      </c>
      <c r="AY217" s="249" t="s">
        <v>131</v>
      </c>
    </row>
    <row r="218" s="2" customFormat="1" ht="24.15" customHeight="1">
      <c r="A218" s="39"/>
      <c r="B218" s="40"/>
      <c r="C218" s="261" t="s">
        <v>273</v>
      </c>
      <c r="D218" s="261" t="s">
        <v>206</v>
      </c>
      <c r="E218" s="262" t="s">
        <v>274</v>
      </c>
      <c r="F218" s="263" t="s">
        <v>275</v>
      </c>
      <c r="G218" s="264" t="s">
        <v>276</v>
      </c>
      <c r="H218" s="265">
        <v>2</v>
      </c>
      <c r="I218" s="266"/>
      <c r="J218" s="267">
        <f>ROUND(I218*H218,2)</f>
        <v>0</v>
      </c>
      <c r="K218" s="263" t="s">
        <v>1</v>
      </c>
      <c r="L218" s="268"/>
      <c r="M218" s="269" t="s">
        <v>1</v>
      </c>
      <c r="N218" s="270" t="s">
        <v>42</v>
      </c>
      <c r="O218" s="92"/>
      <c r="P218" s="224">
        <f>O218*H218</f>
        <v>0</v>
      </c>
      <c r="Q218" s="224">
        <v>0.01</v>
      </c>
      <c r="R218" s="224">
        <f>Q218*H218</f>
        <v>0.02</v>
      </c>
      <c r="S218" s="224">
        <v>0</v>
      </c>
      <c r="T218" s="22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6" t="s">
        <v>174</v>
      </c>
      <c r="AT218" s="226" t="s">
        <v>206</v>
      </c>
      <c r="AU218" s="226" t="s">
        <v>139</v>
      </c>
      <c r="AY218" s="18" t="s">
        <v>131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8" t="s">
        <v>139</v>
      </c>
      <c r="BK218" s="227">
        <f>ROUND(I218*H218,2)</f>
        <v>0</v>
      </c>
      <c r="BL218" s="18" t="s">
        <v>138</v>
      </c>
      <c r="BM218" s="226" t="s">
        <v>277</v>
      </c>
    </row>
    <row r="219" s="2" customFormat="1" ht="62.7" customHeight="1">
      <c r="A219" s="39"/>
      <c r="B219" s="40"/>
      <c r="C219" s="215" t="s">
        <v>278</v>
      </c>
      <c r="D219" s="215" t="s">
        <v>133</v>
      </c>
      <c r="E219" s="216" t="s">
        <v>279</v>
      </c>
      <c r="F219" s="217" t="s">
        <v>280</v>
      </c>
      <c r="G219" s="218" t="s">
        <v>188</v>
      </c>
      <c r="H219" s="219">
        <v>15.188000000000001</v>
      </c>
      <c r="I219" s="220"/>
      <c r="J219" s="221">
        <f>ROUND(I219*H219,2)</f>
        <v>0</v>
      </c>
      <c r="K219" s="217" t="s">
        <v>137</v>
      </c>
      <c r="L219" s="45"/>
      <c r="M219" s="222" t="s">
        <v>1</v>
      </c>
      <c r="N219" s="223" t="s">
        <v>42</v>
      </c>
      <c r="O219" s="92"/>
      <c r="P219" s="224">
        <f>O219*H219</f>
        <v>0</v>
      </c>
      <c r="Q219" s="224">
        <v>0.0088400000000000006</v>
      </c>
      <c r="R219" s="224">
        <f>Q219*H219</f>
        <v>0.13426192000000001</v>
      </c>
      <c r="S219" s="224">
        <v>0</v>
      </c>
      <c r="T219" s="225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6" t="s">
        <v>138</v>
      </c>
      <c r="AT219" s="226" t="s">
        <v>133</v>
      </c>
      <c r="AU219" s="226" t="s">
        <v>139</v>
      </c>
      <c r="AY219" s="18" t="s">
        <v>131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8" t="s">
        <v>139</v>
      </c>
      <c r="BK219" s="227">
        <f>ROUND(I219*H219,2)</f>
        <v>0</v>
      </c>
      <c r="BL219" s="18" t="s">
        <v>138</v>
      </c>
      <c r="BM219" s="226" t="s">
        <v>281</v>
      </c>
    </row>
    <row r="220" s="13" customFormat="1">
      <c r="A220" s="13"/>
      <c r="B220" s="228"/>
      <c r="C220" s="229"/>
      <c r="D220" s="230" t="s">
        <v>141</v>
      </c>
      <c r="E220" s="231" t="s">
        <v>1</v>
      </c>
      <c r="F220" s="232" t="s">
        <v>282</v>
      </c>
      <c r="G220" s="229"/>
      <c r="H220" s="231" t="s">
        <v>1</v>
      </c>
      <c r="I220" s="233"/>
      <c r="J220" s="229"/>
      <c r="K220" s="229"/>
      <c r="L220" s="234"/>
      <c r="M220" s="235"/>
      <c r="N220" s="236"/>
      <c r="O220" s="236"/>
      <c r="P220" s="236"/>
      <c r="Q220" s="236"/>
      <c r="R220" s="236"/>
      <c r="S220" s="236"/>
      <c r="T220" s="23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8" t="s">
        <v>141</v>
      </c>
      <c r="AU220" s="238" t="s">
        <v>139</v>
      </c>
      <c r="AV220" s="13" t="s">
        <v>84</v>
      </c>
      <c r="AW220" s="13" t="s">
        <v>32</v>
      </c>
      <c r="AX220" s="13" t="s">
        <v>76</v>
      </c>
      <c r="AY220" s="238" t="s">
        <v>131</v>
      </c>
    </row>
    <row r="221" s="14" customFormat="1">
      <c r="A221" s="14"/>
      <c r="B221" s="239"/>
      <c r="C221" s="240"/>
      <c r="D221" s="230" t="s">
        <v>141</v>
      </c>
      <c r="E221" s="241" t="s">
        <v>1</v>
      </c>
      <c r="F221" s="242" t="s">
        <v>283</v>
      </c>
      <c r="G221" s="240"/>
      <c r="H221" s="243">
        <v>15.188000000000001</v>
      </c>
      <c r="I221" s="244"/>
      <c r="J221" s="240"/>
      <c r="K221" s="240"/>
      <c r="L221" s="245"/>
      <c r="M221" s="246"/>
      <c r="N221" s="247"/>
      <c r="O221" s="247"/>
      <c r="P221" s="247"/>
      <c r="Q221" s="247"/>
      <c r="R221" s="247"/>
      <c r="S221" s="247"/>
      <c r="T221" s="24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9" t="s">
        <v>141</v>
      </c>
      <c r="AU221" s="249" t="s">
        <v>139</v>
      </c>
      <c r="AV221" s="14" t="s">
        <v>139</v>
      </c>
      <c r="AW221" s="14" t="s">
        <v>32</v>
      </c>
      <c r="AX221" s="14" t="s">
        <v>76</v>
      </c>
      <c r="AY221" s="249" t="s">
        <v>131</v>
      </c>
    </row>
    <row r="222" s="15" customFormat="1">
      <c r="A222" s="15"/>
      <c r="B222" s="250"/>
      <c r="C222" s="251"/>
      <c r="D222" s="230" t="s">
        <v>141</v>
      </c>
      <c r="E222" s="252" t="s">
        <v>1</v>
      </c>
      <c r="F222" s="253" t="s">
        <v>144</v>
      </c>
      <c r="G222" s="251"/>
      <c r="H222" s="254">
        <v>15.188000000000001</v>
      </c>
      <c r="I222" s="255"/>
      <c r="J222" s="251"/>
      <c r="K222" s="251"/>
      <c r="L222" s="256"/>
      <c r="M222" s="257"/>
      <c r="N222" s="258"/>
      <c r="O222" s="258"/>
      <c r="P222" s="258"/>
      <c r="Q222" s="258"/>
      <c r="R222" s="258"/>
      <c r="S222" s="258"/>
      <c r="T222" s="259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0" t="s">
        <v>141</v>
      </c>
      <c r="AU222" s="260" t="s">
        <v>139</v>
      </c>
      <c r="AV222" s="15" t="s">
        <v>138</v>
      </c>
      <c r="AW222" s="15" t="s">
        <v>32</v>
      </c>
      <c r="AX222" s="15" t="s">
        <v>84</v>
      </c>
      <c r="AY222" s="260" t="s">
        <v>131</v>
      </c>
    </row>
    <row r="223" s="2" customFormat="1" ht="16.5" customHeight="1">
      <c r="A223" s="39"/>
      <c r="B223" s="40"/>
      <c r="C223" s="261" t="s">
        <v>284</v>
      </c>
      <c r="D223" s="261" t="s">
        <v>206</v>
      </c>
      <c r="E223" s="262" t="s">
        <v>285</v>
      </c>
      <c r="F223" s="263" t="s">
        <v>286</v>
      </c>
      <c r="G223" s="264" t="s">
        <v>136</v>
      </c>
      <c r="H223" s="265">
        <v>5.3159999999999998</v>
      </c>
      <c r="I223" s="266"/>
      <c r="J223" s="267">
        <f>ROUND(I223*H223,2)</f>
        <v>0</v>
      </c>
      <c r="K223" s="263" t="s">
        <v>137</v>
      </c>
      <c r="L223" s="268"/>
      <c r="M223" s="269" t="s">
        <v>1</v>
      </c>
      <c r="N223" s="270" t="s">
        <v>42</v>
      </c>
      <c r="O223" s="92"/>
      <c r="P223" s="224">
        <f>O223*H223</f>
        <v>0</v>
      </c>
      <c r="Q223" s="224">
        <v>0.014999999999999999</v>
      </c>
      <c r="R223" s="224">
        <f>Q223*H223</f>
        <v>0.079739999999999991</v>
      </c>
      <c r="S223" s="224">
        <v>0</v>
      </c>
      <c r="T223" s="225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6" t="s">
        <v>174</v>
      </c>
      <c r="AT223" s="226" t="s">
        <v>206</v>
      </c>
      <c r="AU223" s="226" t="s">
        <v>139</v>
      </c>
      <c r="AY223" s="18" t="s">
        <v>131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18" t="s">
        <v>139</v>
      </c>
      <c r="BK223" s="227">
        <f>ROUND(I223*H223,2)</f>
        <v>0</v>
      </c>
      <c r="BL223" s="18" t="s">
        <v>138</v>
      </c>
      <c r="BM223" s="226" t="s">
        <v>287</v>
      </c>
    </row>
    <row r="224" s="14" customFormat="1">
      <c r="A224" s="14"/>
      <c r="B224" s="239"/>
      <c r="C224" s="240"/>
      <c r="D224" s="230" t="s">
        <v>141</v>
      </c>
      <c r="E224" s="240"/>
      <c r="F224" s="242" t="s">
        <v>288</v>
      </c>
      <c r="G224" s="240"/>
      <c r="H224" s="243">
        <v>5.3159999999999998</v>
      </c>
      <c r="I224" s="244"/>
      <c r="J224" s="240"/>
      <c r="K224" s="240"/>
      <c r="L224" s="245"/>
      <c r="M224" s="246"/>
      <c r="N224" s="247"/>
      <c r="O224" s="247"/>
      <c r="P224" s="247"/>
      <c r="Q224" s="247"/>
      <c r="R224" s="247"/>
      <c r="S224" s="247"/>
      <c r="T224" s="248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9" t="s">
        <v>141</v>
      </c>
      <c r="AU224" s="249" t="s">
        <v>139</v>
      </c>
      <c r="AV224" s="14" t="s">
        <v>139</v>
      </c>
      <c r="AW224" s="14" t="s">
        <v>4</v>
      </c>
      <c r="AX224" s="14" t="s">
        <v>84</v>
      </c>
      <c r="AY224" s="249" t="s">
        <v>131</v>
      </c>
    </row>
    <row r="225" s="2" customFormat="1" ht="49.05" customHeight="1">
      <c r="A225" s="39"/>
      <c r="B225" s="40"/>
      <c r="C225" s="215" t="s">
        <v>289</v>
      </c>
      <c r="D225" s="215" t="s">
        <v>133</v>
      </c>
      <c r="E225" s="216" t="s">
        <v>290</v>
      </c>
      <c r="F225" s="217" t="s">
        <v>291</v>
      </c>
      <c r="G225" s="218" t="s">
        <v>292</v>
      </c>
      <c r="H225" s="219">
        <v>23.600000000000001</v>
      </c>
      <c r="I225" s="220"/>
      <c r="J225" s="221">
        <f>ROUND(I225*H225,2)</f>
        <v>0</v>
      </c>
      <c r="K225" s="217" t="s">
        <v>137</v>
      </c>
      <c r="L225" s="45"/>
      <c r="M225" s="222" t="s">
        <v>1</v>
      </c>
      <c r="N225" s="223" t="s">
        <v>42</v>
      </c>
      <c r="O225" s="92"/>
      <c r="P225" s="224">
        <f>O225*H225</f>
        <v>0</v>
      </c>
      <c r="Q225" s="224">
        <v>0.0017600000000000001</v>
      </c>
      <c r="R225" s="224">
        <f>Q225*H225</f>
        <v>0.041536000000000003</v>
      </c>
      <c r="S225" s="224">
        <v>0</v>
      </c>
      <c r="T225" s="225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26" t="s">
        <v>138</v>
      </c>
      <c r="AT225" s="226" t="s">
        <v>133</v>
      </c>
      <c r="AU225" s="226" t="s">
        <v>139</v>
      </c>
      <c r="AY225" s="18" t="s">
        <v>131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18" t="s">
        <v>139</v>
      </c>
      <c r="BK225" s="227">
        <f>ROUND(I225*H225,2)</f>
        <v>0</v>
      </c>
      <c r="BL225" s="18" t="s">
        <v>138</v>
      </c>
      <c r="BM225" s="226" t="s">
        <v>293</v>
      </c>
    </row>
    <row r="226" s="13" customFormat="1">
      <c r="A226" s="13"/>
      <c r="B226" s="228"/>
      <c r="C226" s="229"/>
      <c r="D226" s="230" t="s">
        <v>141</v>
      </c>
      <c r="E226" s="231" t="s">
        <v>1</v>
      </c>
      <c r="F226" s="232" t="s">
        <v>294</v>
      </c>
      <c r="G226" s="229"/>
      <c r="H226" s="231" t="s">
        <v>1</v>
      </c>
      <c r="I226" s="233"/>
      <c r="J226" s="229"/>
      <c r="K226" s="229"/>
      <c r="L226" s="234"/>
      <c r="M226" s="235"/>
      <c r="N226" s="236"/>
      <c r="O226" s="236"/>
      <c r="P226" s="236"/>
      <c r="Q226" s="236"/>
      <c r="R226" s="236"/>
      <c r="S226" s="236"/>
      <c r="T226" s="23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8" t="s">
        <v>141</v>
      </c>
      <c r="AU226" s="238" t="s">
        <v>139</v>
      </c>
      <c r="AV226" s="13" t="s">
        <v>84</v>
      </c>
      <c r="AW226" s="13" t="s">
        <v>32</v>
      </c>
      <c r="AX226" s="13" t="s">
        <v>76</v>
      </c>
      <c r="AY226" s="238" t="s">
        <v>131</v>
      </c>
    </row>
    <row r="227" s="14" customFormat="1">
      <c r="A227" s="14"/>
      <c r="B227" s="239"/>
      <c r="C227" s="240"/>
      <c r="D227" s="230" t="s">
        <v>141</v>
      </c>
      <c r="E227" s="241" t="s">
        <v>1</v>
      </c>
      <c r="F227" s="242" t="s">
        <v>295</v>
      </c>
      <c r="G227" s="240"/>
      <c r="H227" s="243">
        <v>23.600000000000001</v>
      </c>
      <c r="I227" s="244"/>
      <c r="J227" s="240"/>
      <c r="K227" s="240"/>
      <c r="L227" s="245"/>
      <c r="M227" s="246"/>
      <c r="N227" s="247"/>
      <c r="O227" s="247"/>
      <c r="P227" s="247"/>
      <c r="Q227" s="247"/>
      <c r="R227" s="247"/>
      <c r="S227" s="247"/>
      <c r="T227" s="248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9" t="s">
        <v>141</v>
      </c>
      <c r="AU227" s="249" t="s">
        <v>139</v>
      </c>
      <c r="AV227" s="14" t="s">
        <v>139</v>
      </c>
      <c r="AW227" s="14" t="s">
        <v>32</v>
      </c>
      <c r="AX227" s="14" t="s">
        <v>76</v>
      </c>
      <c r="AY227" s="249" t="s">
        <v>131</v>
      </c>
    </row>
    <row r="228" s="15" customFormat="1">
      <c r="A228" s="15"/>
      <c r="B228" s="250"/>
      <c r="C228" s="251"/>
      <c r="D228" s="230" t="s">
        <v>141</v>
      </c>
      <c r="E228" s="252" t="s">
        <v>1</v>
      </c>
      <c r="F228" s="253" t="s">
        <v>144</v>
      </c>
      <c r="G228" s="251"/>
      <c r="H228" s="254">
        <v>23.600000000000001</v>
      </c>
      <c r="I228" s="255"/>
      <c r="J228" s="251"/>
      <c r="K228" s="251"/>
      <c r="L228" s="256"/>
      <c r="M228" s="257"/>
      <c r="N228" s="258"/>
      <c r="O228" s="258"/>
      <c r="P228" s="258"/>
      <c r="Q228" s="258"/>
      <c r="R228" s="258"/>
      <c r="S228" s="258"/>
      <c r="T228" s="259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0" t="s">
        <v>141</v>
      </c>
      <c r="AU228" s="260" t="s">
        <v>139</v>
      </c>
      <c r="AV228" s="15" t="s">
        <v>138</v>
      </c>
      <c r="AW228" s="15" t="s">
        <v>32</v>
      </c>
      <c r="AX228" s="15" t="s">
        <v>84</v>
      </c>
      <c r="AY228" s="260" t="s">
        <v>131</v>
      </c>
    </row>
    <row r="229" s="2" customFormat="1" ht="21.75" customHeight="1">
      <c r="A229" s="39"/>
      <c r="B229" s="40"/>
      <c r="C229" s="261" t="s">
        <v>296</v>
      </c>
      <c r="D229" s="261" t="s">
        <v>206</v>
      </c>
      <c r="E229" s="262" t="s">
        <v>297</v>
      </c>
      <c r="F229" s="263" t="s">
        <v>298</v>
      </c>
      <c r="G229" s="264" t="s">
        <v>188</v>
      </c>
      <c r="H229" s="265">
        <v>2.3599999999999999</v>
      </c>
      <c r="I229" s="266"/>
      <c r="J229" s="267">
        <f>ROUND(I229*H229,2)</f>
        <v>0</v>
      </c>
      <c r="K229" s="263" t="s">
        <v>137</v>
      </c>
      <c r="L229" s="268"/>
      <c r="M229" s="269" t="s">
        <v>1</v>
      </c>
      <c r="N229" s="270" t="s">
        <v>42</v>
      </c>
      <c r="O229" s="92"/>
      <c r="P229" s="224">
        <f>O229*H229</f>
        <v>0</v>
      </c>
      <c r="Q229" s="224">
        <v>0.0018</v>
      </c>
      <c r="R229" s="224">
        <f>Q229*H229</f>
        <v>0.004248</v>
      </c>
      <c r="S229" s="224">
        <v>0</v>
      </c>
      <c r="T229" s="225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26" t="s">
        <v>174</v>
      </c>
      <c r="AT229" s="226" t="s">
        <v>206</v>
      </c>
      <c r="AU229" s="226" t="s">
        <v>139</v>
      </c>
      <c r="AY229" s="18" t="s">
        <v>131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18" t="s">
        <v>139</v>
      </c>
      <c r="BK229" s="227">
        <f>ROUND(I229*H229,2)</f>
        <v>0</v>
      </c>
      <c r="BL229" s="18" t="s">
        <v>138</v>
      </c>
      <c r="BM229" s="226" t="s">
        <v>299</v>
      </c>
    </row>
    <row r="230" s="14" customFormat="1">
      <c r="A230" s="14"/>
      <c r="B230" s="239"/>
      <c r="C230" s="240"/>
      <c r="D230" s="230" t="s">
        <v>141</v>
      </c>
      <c r="E230" s="240"/>
      <c r="F230" s="242" t="s">
        <v>300</v>
      </c>
      <c r="G230" s="240"/>
      <c r="H230" s="243">
        <v>2.3599999999999999</v>
      </c>
      <c r="I230" s="244"/>
      <c r="J230" s="240"/>
      <c r="K230" s="240"/>
      <c r="L230" s="245"/>
      <c r="M230" s="246"/>
      <c r="N230" s="247"/>
      <c r="O230" s="247"/>
      <c r="P230" s="247"/>
      <c r="Q230" s="247"/>
      <c r="R230" s="247"/>
      <c r="S230" s="247"/>
      <c r="T230" s="248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9" t="s">
        <v>141</v>
      </c>
      <c r="AU230" s="249" t="s">
        <v>139</v>
      </c>
      <c r="AV230" s="14" t="s">
        <v>139</v>
      </c>
      <c r="AW230" s="14" t="s">
        <v>4</v>
      </c>
      <c r="AX230" s="14" t="s">
        <v>84</v>
      </c>
      <c r="AY230" s="249" t="s">
        <v>131</v>
      </c>
    </row>
    <row r="231" s="2" customFormat="1" ht="78" customHeight="1">
      <c r="A231" s="39"/>
      <c r="B231" s="40"/>
      <c r="C231" s="215" t="s">
        <v>301</v>
      </c>
      <c r="D231" s="215" t="s">
        <v>133</v>
      </c>
      <c r="E231" s="216" t="s">
        <v>302</v>
      </c>
      <c r="F231" s="217" t="s">
        <v>303</v>
      </c>
      <c r="G231" s="218" t="s">
        <v>188</v>
      </c>
      <c r="H231" s="219">
        <v>23.969999999999999</v>
      </c>
      <c r="I231" s="220"/>
      <c r="J231" s="221">
        <f>ROUND(I231*H231,2)</f>
        <v>0</v>
      </c>
      <c r="K231" s="217" t="s">
        <v>137</v>
      </c>
      <c r="L231" s="45"/>
      <c r="M231" s="222" t="s">
        <v>1</v>
      </c>
      <c r="N231" s="223" t="s">
        <v>42</v>
      </c>
      <c r="O231" s="92"/>
      <c r="P231" s="224">
        <f>O231*H231</f>
        <v>0</v>
      </c>
      <c r="Q231" s="224">
        <v>0.011599999999999999</v>
      </c>
      <c r="R231" s="224">
        <f>Q231*H231</f>
        <v>0.27805199999999997</v>
      </c>
      <c r="S231" s="224">
        <v>0</v>
      </c>
      <c r="T231" s="22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6" t="s">
        <v>138</v>
      </c>
      <c r="AT231" s="226" t="s">
        <v>133</v>
      </c>
      <c r="AU231" s="226" t="s">
        <v>139</v>
      </c>
      <c r="AY231" s="18" t="s">
        <v>131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18" t="s">
        <v>139</v>
      </c>
      <c r="BK231" s="227">
        <f>ROUND(I231*H231,2)</f>
        <v>0</v>
      </c>
      <c r="BL231" s="18" t="s">
        <v>138</v>
      </c>
      <c r="BM231" s="226" t="s">
        <v>304</v>
      </c>
    </row>
    <row r="232" s="13" customFormat="1">
      <c r="A232" s="13"/>
      <c r="B232" s="228"/>
      <c r="C232" s="229"/>
      <c r="D232" s="230" t="s">
        <v>141</v>
      </c>
      <c r="E232" s="231" t="s">
        <v>1</v>
      </c>
      <c r="F232" s="232" t="s">
        <v>305</v>
      </c>
      <c r="G232" s="229"/>
      <c r="H232" s="231" t="s">
        <v>1</v>
      </c>
      <c r="I232" s="233"/>
      <c r="J232" s="229"/>
      <c r="K232" s="229"/>
      <c r="L232" s="234"/>
      <c r="M232" s="235"/>
      <c r="N232" s="236"/>
      <c r="O232" s="236"/>
      <c r="P232" s="236"/>
      <c r="Q232" s="236"/>
      <c r="R232" s="236"/>
      <c r="S232" s="236"/>
      <c r="T232" s="23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8" t="s">
        <v>141</v>
      </c>
      <c r="AU232" s="238" t="s">
        <v>139</v>
      </c>
      <c r="AV232" s="13" t="s">
        <v>84</v>
      </c>
      <c r="AW232" s="13" t="s">
        <v>32</v>
      </c>
      <c r="AX232" s="13" t="s">
        <v>76</v>
      </c>
      <c r="AY232" s="238" t="s">
        <v>131</v>
      </c>
    </row>
    <row r="233" s="14" customFormat="1">
      <c r="A233" s="14"/>
      <c r="B233" s="239"/>
      <c r="C233" s="240"/>
      <c r="D233" s="230" t="s">
        <v>141</v>
      </c>
      <c r="E233" s="241" t="s">
        <v>1</v>
      </c>
      <c r="F233" s="242" t="s">
        <v>306</v>
      </c>
      <c r="G233" s="240"/>
      <c r="H233" s="243">
        <v>23.969999999999999</v>
      </c>
      <c r="I233" s="244"/>
      <c r="J233" s="240"/>
      <c r="K233" s="240"/>
      <c r="L233" s="245"/>
      <c r="M233" s="246"/>
      <c r="N233" s="247"/>
      <c r="O233" s="247"/>
      <c r="P233" s="247"/>
      <c r="Q233" s="247"/>
      <c r="R233" s="247"/>
      <c r="S233" s="247"/>
      <c r="T233" s="248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9" t="s">
        <v>141</v>
      </c>
      <c r="AU233" s="249" t="s">
        <v>139</v>
      </c>
      <c r="AV233" s="14" t="s">
        <v>139</v>
      </c>
      <c r="AW233" s="14" t="s">
        <v>32</v>
      </c>
      <c r="AX233" s="14" t="s">
        <v>76</v>
      </c>
      <c r="AY233" s="249" t="s">
        <v>131</v>
      </c>
    </row>
    <row r="234" s="15" customFormat="1">
      <c r="A234" s="15"/>
      <c r="B234" s="250"/>
      <c r="C234" s="251"/>
      <c r="D234" s="230" t="s">
        <v>141</v>
      </c>
      <c r="E234" s="252" t="s">
        <v>1</v>
      </c>
      <c r="F234" s="253" t="s">
        <v>144</v>
      </c>
      <c r="G234" s="251"/>
      <c r="H234" s="254">
        <v>23.969999999999999</v>
      </c>
      <c r="I234" s="255"/>
      <c r="J234" s="251"/>
      <c r="K234" s="251"/>
      <c r="L234" s="256"/>
      <c r="M234" s="257"/>
      <c r="N234" s="258"/>
      <c r="O234" s="258"/>
      <c r="P234" s="258"/>
      <c r="Q234" s="258"/>
      <c r="R234" s="258"/>
      <c r="S234" s="258"/>
      <c r="T234" s="259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0" t="s">
        <v>141</v>
      </c>
      <c r="AU234" s="260" t="s">
        <v>139</v>
      </c>
      <c r="AV234" s="15" t="s">
        <v>138</v>
      </c>
      <c r="AW234" s="15" t="s">
        <v>32</v>
      </c>
      <c r="AX234" s="15" t="s">
        <v>84</v>
      </c>
      <c r="AY234" s="260" t="s">
        <v>131</v>
      </c>
    </row>
    <row r="235" s="2" customFormat="1" ht="24.15" customHeight="1">
      <c r="A235" s="39"/>
      <c r="B235" s="40"/>
      <c r="C235" s="261" t="s">
        <v>307</v>
      </c>
      <c r="D235" s="261" t="s">
        <v>206</v>
      </c>
      <c r="E235" s="262" t="s">
        <v>308</v>
      </c>
      <c r="F235" s="263" t="s">
        <v>309</v>
      </c>
      <c r="G235" s="264" t="s">
        <v>188</v>
      </c>
      <c r="H235" s="265">
        <v>25.169</v>
      </c>
      <c r="I235" s="266"/>
      <c r="J235" s="267">
        <f>ROUND(I235*H235,2)</f>
        <v>0</v>
      </c>
      <c r="K235" s="263" t="s">
        <v>137</v>
      </c>
      <c r="L235" s="268"/>
      <c r="M235" s="269" t="s">
        <v>1</v>
      </c>
      <c r="N235" s="270" t="s">
        <v>42</v>
      </c>
      <c r="O235" s="92"/>
      <c r="P235" s="224">
        <f>O235*H235</f>
        <v>0</v>
      </c>
      <c r="Q235" s="224">
        <v>0.025000000000000001</v>
      </c>
      <c r="R235" s="224">
        <f>Q235*H235</f>
        <v>0.62922500000000003</v>
      </c>
      <c r="S235" s="224">
        <v>0</v>
      </c>
      <c r="T235" s="22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26" t="s">
        <v>174</v>
      </c>
      <c r="AT235" s="226" t="s">
        <v>206</v>
      </c>
      <c r="AU235" s="226" t="s">
        <v>139</v>
      </c>
      <c r="AY235" s="18" t="s">
        <v>131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18" t="s">
        <v>139</v>
      </c>
      <c r="BK235" s="227">
        <f>ROUND(I235*H235,2)</f>
        <v>0</v>
      </c>
      <c r="BL235" s="18" t="s">
        <v>138</v>
      </c>
      <c r="BM235" s="226" t="s">
        <v>310</v>
      </c>
    </row>
    <row r="236" s="14" customFormat="1">
      <c r="A236" s="14"/>
      <c r="B236" s="239"/>
      <c r="C236" s="240"/>
      <c r="D236" s="230" t="s">
        <v>141</v>
      </c>
      <c r="E236" s="240"/>
      <c r="F236" s="242" t="s">
        <v>311</v>
      </c>
      <c r="G236" s="240"/>
      <c r="H236" s="243">
        <v>25.169</v>
      </c>
      <c r="I236" s="244"/>
      <c r="J236" s="240"/>
      <c r="K236" s="240"/>
      <c r="L236" s="245"/>
      <c r="M236" s="246"/>
      <c r="N236" s="247"/>
      <c r="O236" s="247"/>
      <c r="P236" s="247"/>
      <c r="Q236" s="247"/>
      <c r="R236" s="247"/>
      <c r="S236" s="247"/>
      <c r="T236" s="248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9" t="s">
        <v>141</v>
      </c>
      <c r="AU236" s="249" t="s">
        <v>139</v>
      </c>
      <c r="AV236" s="14" t="s">
        <v>139</v>
      </c>
      <c r="AW236" s="14" t="s">
        <v>4</v>
      </c>
      <c r="AX236" s="14" t="s">
        <v>84</v>
      </c>
      <c r="AY236" s="249" t="s">
        <v>131</v>
      </c>
    </row>
    <row r="237" s="2" customFormat="1" ht="76.35" customHeight="1">
      <c r="A237" s="39"/>
      <c r="B237" s="40"/>
      <c r="C237" s="215" t="s">
        <v>312</v>
      </c>
      <c r="D237" s="215" t="s">
        <v>133</v>
      </c>
      <c r="E237" s="216" t="s">
        <v>313</v>
      </c>
      <c r="F237" s="217" t="s">
        <v>314</v>
      </c>
      <c r="G237" s="218" t="s">
        <v>188</v>
      </c>
      <c r="H237" s="219">
        <v>18.984999999999999</v>
      </c>
      <c r="I237" s="220"/>
      <c r="J237" s="221">
        <f>ROUND(I237*H237,2)</f>
        <v>0</v>
      </c>
      <c r="K237" s="217" t="s">
        <v>137</v>
      </c>
      <c r="L237" s="45"/>
      <c r="M237" s="222" t="s">
        <v>1</v>
      </c>
      <c r="N237" s="223" t="s">
        <v>42</v>
      </c>
      <c r="O237" s="92"/>
      <c r="P237" s="224">
        <f>O237*H237</f>
        <v>0</v>
      </c>
      <c r="Q237" s="224">
        <v>0.01184</v>
      </c>
      <c r="R237" s="224">
        <f>Q237*H237</f>
        <v>0.22478239999999999</v>
      </c>
      <c r="S237" s="224">
        <v>0</v>
      </c>
      <c r="T237" s="22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26" t="s">
        <v>138</v>
      </c>
      <c r="AT237" s="226" t="s">
        <v>133</v>
      </c>
      <c r="AU237" s="226" t="s">
        <v>139</v>
      </c>
      <c r="AY237" s="18" t="s">
        <v>131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8" t="s">
        <v>139</v>
      </c>
      <c r="BK237" s="227">
        <f>ROUND(I237*H237,2)</f>
        <v>0</v>
      </c>
      <c r="BL237" s="18" t="s">
        <v>138</v>
      </c>
      <c r="BM237" s="226" t="s">
        <v>315</v>
      </c>
    </row>
    <row r="238" s="13" customFormat="1">
      <c r="A238" s="13"/>
      <c r="B238" s="228"/>
      <c r="C238" s="229"/>
      <c r="D238" s="230" t="s">
        <v>141</v>
      </c>
      <c r="E238" s="231" t="s">
        <v>1</v>
      </c>
      <c r="F238" s="232" t="s">
        <v>316</v>
      </c>
      <c r="G238" s="229"/>
      <c r="H238" s="231" t="s">
        <v>1</v>
      </c>
      <c r="I238" s="233"/>
      <c r="J238" s="229"/>
      <c r="K238" s="229"/>
      <c r="L238" s="234"/>
      <c r="M238" s="235"/>
      <c r="N238" s="236"/>
      <c r="O238" s="236"/>
      <c r="P238" s="236"/>
      <c r="Q238" s="236"/>
      <c r="R238" s="236"/>
      <c r="S238" s="236"/>
      <c r="T238" s="23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8" t="s">
        <v>141</v>
      </c>
      <c r="AU238" s="238" t="s">
        <v>139</v>
      </c>
      <c r="AV238" s="13" t="s">
        <v>84</v>
      </c>
      <c r="AW238" s="13" t="s">
        <v>32</v>
      </c>
      <c r="AX238" s="13" t="s">
        <v>76</v>
      </c>
      <c r="AY238" s="238" t="s">
        <v>131</v>
      </c>
    </row>
    <row r="239" s="14" customFormat="1">
      <c r="A239" s="14"/>
      <c r="B239" s="239"/>
      <c r="C239" s="240"/>
      <c r="D239" s="230" t="s">
        <v>141</v>
      </c>
      <c r="E239" s="241" t="s">
        <v>1</v>
      </c>
      <c r="F239" s="242" t="s">
        <v>317</v>
      </c>
      <c r="G239" s="240"/>
      <c r="H239" s="243">
        <v>18.984999999999999</v>
      </c>
      <c r="I239" s="244"/>
      <c r="J239" s="240"/>
      <c r="K239" s="240"/>
      <c r="L239" s="245"/>
      <c r="M239" s="246"/>
      <c r="N239" s="247"/>
      <c r="O239" s="247"/>
      <c r="P239" s="247"/>
      <c r="Q239" s="247"/>
      <c r="R239" s="247"/>
      <c r="S239" s="247"/>
      <c r="T239" s="248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9" t="s">
        <v>141</v>
      </c>
      <c r="AU239" s="249" t="s">
        <v>139</v>
      </c>
      <c r="AV239" s="14" t="s">
        <v>139</v>
      </c>
      <c r="AW239" s="14" t="s">
        <v>32</v>
      </c>
      <c r="AX239" s="14" t="s">
        <v>76</v>
      </c>
      <c r="AY239" s="249" t="s">
        <v>131</v>
      </c>
    </row>
    <row r="240" s="15" customFormat="1">
      <c r="A240" s="15"/>
      <c r="B240" s="250"/>
      <c r="C240" s="251"/>
      <c r="D240" s="230" t="s">
        <v>141</v>
      </c>
      <c r="E240" s="252" t="s">
        <v>1</v>
      </c>
      <c r="F240" s="253" t="s">
        <v>144</v>
      </c>
      <c r="G240" s="251"/>
      <c r="H240" s="254">
        <v>18.984999999999999</v>
      </c>
      <c r="I240" s="255"/>
      <c r="J240" s="251"/>
      <c r="K240" s="251"/>
      <c r="L240" s="256"/>
      <c r="M240" s="257"/>
      <c r="N240" s="258"/>
      <c r="O240" s="258"/>
      <c r="P240" s="258"/>
      <c r="Q240" s="258"/>
      <c r="R240" s="258"/>
      <c r="S240" s="258"/>
      <c r="T240" s="259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0" t="s">
        <v>141</v>
      </c>
      <c r="AU240" s="260" t="s">
        <v>139</v>
      </c>
      <c r="AV240" s="15" t="s">
        <v>138</v>
      </c>
      <c r="AW240" s="15" t="s">
        <v>32</v>
      </c>
      <c r="AX240" s="15" t="s">
        <v>84</v>
      </c>
      <c r="AY240" s="260" t="s">
        <v>131</v>
      </c>
    </row>
    <row r="241" s="2" customFormat="1" ht="24.15" customHeight="1">
      <c r="A241" s="39"/>
      <c r="B241" s="40"/>
      <c r="C241" s="261" t="s">
        <v>318</v>
      </c>
      <c r="D241" s="261" t="s">
        <v>206</v>
      </c>
      <c r="E241" s="262" t="s">
        <v>319</v>
      </c>
      <c r="F241" s="263" t="s">
        <v>320</v>
      </c>
      <c r="G241" s="264" t="s">
        <v>136</v>
      </c>
      <c r="H241" s="265">
        <v>8.5429999999999993</v>
      </c>
      <c r="I241" s="266"/>
      <c r="J241" s="267">
        <f>ROUND(I241*H241,2)</f>
        <v>0</v>
      </c>
      <c r="K241" s="263" t="s">
        <v>1</v>
      </c>
      <c r="L241" s="268"/>
      <c r="M241" s="269" t="s">
        <v>1</v>
      </c>
      <c r="N241" s="270" t="s">
        <v>42</v>
      </c>
      <c r="O241" s="92"/>
      <c r="P241" s="224">
        <f>O241*H241</f>
        <v>0</v>
      </c>
      <c r="Q241" s="224">
        <v>0.55000000000000004</v>
      </c>
      <c r="R241" s="224">
        <f>Q241*H241</f>
        <v>4.6986499999999998</v>
      </c>
      <c r="S241" s="224">
        <v>0</v>
      </c>
      <c r="T241" s="22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6" t="s">
        <v>174</v>
      </c>
      <c r="AT241" s="226" t="s">
        <v>206</v>
      </c>
      <c r="AU241" s="226" t="s">
        <v>139</v>
      </c>
      <c r="AY241" s="18" t="s">
        <v>131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18" t="s">
        <v>139</v>
      </c>
      <c r="BK241" s="227">
        <f>ROUND(I241*H241,2)</f>
        <v>0</v>
      </c>
      <c r="BL241" s="18" t="s">
        <v>138</v>
      </c>
      <c r="BM241" s="226" t="s">
        <v>321</v>
      </c>
    </row>
    <row r="242" s="14" customFormat="1">
      <c r="A242" s="14"/>
      <c r="B242" s="239"/>
      <c r="C242" s="240"/>
      <c r="D242" s="230" t="s">
        <v>141</v>
      </c>
      <c r="E242" s="240"/>
      <c r="F242" s="242" t="s">
        <v>322</v>
      </c>
      <c r="G242" s="240"/>
      <c r="H242" s="243">
        <v>8.5429999999999993</v>
      </c>
      <c r="I242" s="244"/>
      <c r="J242" s="240"/>
      <c r="K242" s="240"/>
      <c r="L242" s="245"/>
      <c r="M242" s="246"/>
      <c r="N242" s="247"/>
      <c r="O242" s="247"/>
      <c r="P242" s="247"/>
      <c r="Q242" s="247"/>
      <c r="R242" s="247"/>
      <c r="S242" s="247"/>
      <c r="T242" s="248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9" t="s">
        <v>141</v>
      </c>
      <c r="AU242" s="249" t="s">
        <v>139</v>
      </c>
      <c r="AV242" s="14" t="s">
        <v>139</v>
      </c>
      <c r="AW242" s="14" t="s">
        <v>4</v>
      </c>
      <c r="AX242" s="14" t="s">
        <v>84</v>
      </c>
      <c r="AY242" s="249" t="s">
        <v>131</v>
      </c>
    </row>
    <row r="243" s="2" customFormat="1" ht="66.75" customHeight="1">
      <c r="A243" s="39"/>
      <c r="B243" s="40"/>
      <c r="C243" s="215" t="s">
        <v>323</v>
      </c>
      <c r="D243" s="215" t="s">
        <v>133</v>
      </c>
      <c r="E243" s="216" t="s">
        <v>324</v>
      </c>
      <c r="F243" s="217" t="s">
        <v>325</v>
      </c>
      <c r="G243" s="218" t="s">
        <v>188</v>
      </c>
      <c r="H243" s="219">
        <v>1.6799999999999999</v>
      </c>
      <c r="I243" s="220"/>
      <c r="J243" s="221">
        <f>ROUND(I243*H243,2)</f>
        <v>0</v>
      </c>
      <c r="K243" s="217" t="s">
        <v>137</v>
      </c>
      <c r="L243" s="45"/>
      <c r="M243" s="222" t="s">
        <v>1</v>
      </c>
      <c r="N243" s="223" t="s">
        <v>42</v>
      </c>
      <c r="O243" s="92"/>
      <c r="P243" s="224">
        <f>O243*H243</f>
        <v>0</v>
      </c>
      <c r="Q243" s="224">
        <v>0.013350000000000001</v>
      </c>
      <c r="R243" s="224">
        <f>Q243*H243</f>
        <v>0.022428</v>
      </c>
      <c r="S243" s="224">
        <v>0</v>
      </c>
      <c r="T243" s="225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6" t="s">
        <v>138</v>
      </c>
      <c r="AT243" s="226" t="s">
        <v>133</v>
      </c>
      <c r="AU243" s="226" t="s">
        <v>139</v>
      </c>
      <c r="AY243" s="18" t="s">
        <v>131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8" t="s">
        <v>139</v>
      </c>
      <c r="BK243" s="227">
        <f>ROUND(I243*H243,2)</f>
        <v>0</v>
      </c>
      <c r="BL243" s="18" t="s">
        <v>138</v>
      </c>
      <c r="BM243" s="226" t="s">
        <v>326</v>
      </c>
    </row>
    <row r="244" s="14" customFormat="1">
      <c r="A244" s="14"/>
      <c r="B244" s="239"/>
      <c r="C244" s="240"/>
      <c r="D244" s="230" t="s">
        <v>141</v>
      </c>
      <c r="E244" s="241" t="s">
        <v>1</v>
      </c>
      <c r="F244" s="242" t="s">
        <v>327</v>
      </c>
      <c r="G244" s="240"/>
      <c r="H244" s="243">
        <v>1.6799999999999999</v>
      </c>
      <c r="I244" s="244"/>
      <c r="J244" s="240"/>
      <c r="K244" s="240"/>
      <c r="L244" s="245"/>
      <c r="M244" s="246"/>
      <c r="N244" s="247"/>
      <c r="O244" s="247"/>
      <c r="P244" s="247"/>
      <c r="Q244" s="247"/>
      <c r="R244" s="247"/>
      <c r="S244" s="247"/>
      <c r="T244" s="248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9" t="s">
        <v>141</v>
      </c>
      <c r="AU244" s="249" t="s">
        <v>139</v>
      </c>
      <c r="AV244" s="14" t="s">
        <v>139</v>
      </c>
      <c r="AW244" s="14" t="s">
        <v>32</v>
      </c>
      <c r="AX244" s="14" t="s">
        <v>76</v>
      </c>
      <c r="AY244" s="249" t="s">
        <v>131</v>
      </c>
    </row>
    <row r="245" s="15" customFormat="1">
      <c r="A245" s="15"/>
      <c r="B245" s="250"/>
      <c r="C245" s="251"/>
      <c r="D245" s="230" t="s">
        <v>141</v>
      </c>
      <c r="E245" s="252" t="s">
        <v>1</v>
      </c>
      <c r="F245" s="253" t="s">
        <v>144</v>
      </c>
      <c r="G245" s="251"/>
      <c r="H245" s="254">
        <v>1.6799999999999999</v>
      </c>
      <c r="I245" s="255"/>
      <c r="J245" s="251"/>
      <c r="K245" s="251"/>
      <c r="L245" s="256"/>
      <c r="M245" s="257"/>
      <c r="N245" s="258"/>
      <c r="O245" s="258"/>
      <c r="P245" s="258"/>
      <c r="Q245" s="258"/>
      <c r="R245" s="258"/>
      <c r="S245" s="258"/>
      <c r="T245" s="259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0" t="s">
        <v>141</v>
      </c>
      <c r="AU245" s="260" t="s">
        <v>139</v>
      </c>
      <c r="AV245" s="15" t="s">
        <v>138</v>
      </c>
      <c r="AW245" s="15" t="s">
        <v>32</v>
      </c>
      <c r="AX245" s="15" t="s">
        <v>84</v>
      </c>
      <c r="AY245" s="260" t="s">
        <v>131</v>
      </c>
    </row>
    <row r="246" s="2" customFormat="1" ht="24.15" customHeight="1">
      <c r="A246" s="39"/>
      <c r="B246" s="40"/>
      <c r="C246" s="261" t="s">
        <v>328</v>
      </c>
      <c r="D246" s="261" t="s">
        <v>206</v>
      </c>
      <c r="E246" s="262" t="s">
        <v>207</v>
      </c>
      <c r="F246" s="263" t="s">
        <v>208</v>
      </c>
      <c r="G246" s="264" t="s">
        <v>188</v>
      </c>
      <c r="H246" s="265">
        <v>1.764</v>
      </c>
      <c r="I246" s="266"/>
      <c r="J246" s="267">
        <f>ROUND(I246*H246,2)</f>
        <v>0</v>
      </c>
      <c r="K246" s="263" t="s">
        <v>137</v>
      </c>
      <c r="L246" s="268"/>
      <c r="M246" s="269" t="s">
        <v>1</v>
      </c>
      <c r="N246" s="270" t="s">
        <v>42</v>
      </c>
      <c r="O246" s="92"/>
      <c r="P246" s="224">
        <f>O246*H246</f>
        <v>0</v>
      </c>
      <c r="Q246" s="224">
        <v>0.0015</v>
      </c>
      <c r="R246" s="224">
        <f>Q246*H246</f>
        <v>0.0026459999999999999</v>
      </c>
      <c r="S246" s="224">
        <v>0</v>
      </c>
      <c r="T246" s="22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6" t="s">
        <v>174</v>
      </c>
      <c r="AT246" s="226" t="s">
        <v>206</v>
      </c>
      <c r="AU246" s="226" t="s">
        <v>139</v>
      </c>
      <c r="AY246" s="18" t="s">
        <v>131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8" t="s">
        <v>139</v>
      </c>
      <c r="BK246" s="227">
        <f>ROUND(I246*H246,2)</f>
        <v>0</v>
      </c>
      <c r="BL246" s="18" t="s">
        <v>138</v>
      </c>
      <c r="BM246" s="226" t="s">
        <v>329</v>
      </c>
    </row>
    <row r="247" s="14" customFormat="1">
      <c r="A247" s="14"/>
      <c r="B247" s="239"/>
      <c r="C247" s="240"/>
      <c r="D247" s="230" t="s">
        <v>141</v>
      </c>
      <c r="E247" s="240"/>
      <c r="F247" s="242" t="s">
        <v>330</v>
      </c>
      <c r="G247" s="240"/>
      <c r="H247" s="243">
        <v>1.764</v>
      </c>
      <c r="I247" s="244"/>
      <c r="J247" s="240"/>
      <c r="K247" s="240"/>
      <c r="L247" s="245"/>
      <c r="M247" s="246"/>
      <c r="N247" s="247"/>
      <c r="O247" s="247"/>
      <c r="P247" s="247"/>
      <c r="Q247" s="247"/>
      <c r="R247" s="247"/>
      <c r="S247" s="247"/>
      <c r="T247" s="248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9" t="s">
        <v>141</v>
      </c>
      <c r="AU247" s="249" t="s">
        <v>139</v>
      </c>
      <c r="AV247" s="14" t="s">
        <v>139</v>
      </c>
      <c r="AW247" s="14" t="s">
        <v>4</v>
      </c>
      <c r="AX247" s="14" t="s">
        <v>84</v>
      </c>
      <c r="AY247" s="249" t="s">
        <v>131</v>
      </c>
    </row>
    <row r="248" s="2" customFormat="1" ht="55.5" customHeight="1">
      <c r="A248" s="39"/>
      <c r="B248" s="40"/>
      <c r="C248" s="215" t="s">
        <v>331</v>
      </c>
      <c r="D248" s="215" t="s">
        <v>133</v>
      </c>
      <c r="E248" s="216" t="s">
        <v>332</v>
      </c>
      <c r="F248" s="217" t="s">
        <v>333</v>
      </c>
      <c r="G248" s="218" t="s">
        <v>188</v>
      </c>
      <c r="H248" s="219">
        <v>332.471</v>
      </c>
      <c r="I248" s="220"/>
      <c r="J248" s="221">
        <f>ROUND(I248*H248,2)</f>
        <v>0</v>
      </c>
      <c r="K248" s="217" t="s">
        <v>137</v>
      </c>
      <c r="L248" s="45"/>
      <c r="M248" s="222" t="s">
        <v>1</v>
      </c>
      <c r="N248" s="223" t="s">
        <v>42</v>
      </c>
      <c r="O248" s="92"/>
      <c r="P248" s="224">
        <f>O248*H248</f>
        <v>0</v>
      </c>
      <c r="Q248" s="224">
        <v>8.0000000000000007E-05</v>
      </c>
      <c r="R248" s="224">
        <f>Q248*H248</f>
        <v>0.026597680000000002</v>
      </c>
      <c r="S248" s="224">
        <v>0</v>
      </c>
      <c r="T248" s="22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6" t="s">
        <v>138</v>
      </c>
      <c r="AT248" s="226" t="s">
        <v>133</v>
      </c>
      <c r="AU248" s="226" t="s">
        <v>139</v>
      </c>
      <c r="AY248" s="18" t="s">
        <v>131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18" t="s">
        <v>139</v>
      </c>
      <c r="BK248" s="227">
        <f>ROUND(I248*H248,2)</f>
        <v>0</v>
      </c>
      <c r="BL248" s="18" t="s">
        <v>138</v>
      </c>
      <c r="BM248" s="226" t="s">
        <v>334</v>
      </c>
    </row>
    <row r="249" s="14" customFormat="1">
      <c r="A249" s="14"/>
      <c r="B249" s="239"/>
      <c r="C249" s="240"/>
      <c r="D249" s="230" t="s">
        <v>141</v>
      </c>
      <c r="E249" s="241" t="s">
        <v>1</v>
      </c>
      <c r="F249" s="242" t="s">
        <v>335</v>
      </c>
      <c r="G249" s="240"/>
      <c r="H249" s="243">
        <v>332.471</v>
      </c>
      <c r="I249" s="244"/>
      <c r="J249" s="240"/>
      <c r="K249" s="240"/>
      <c r="L249" s="245"/>
      <c r="M249" s="246"/>
      <c r="N249" s="247"/>
      <c r="O249" s="247"/>
      <c r="P249" s="247"/>
      <c r="Q249" s="247"/>
      <c r="R249" s="247"/>
      <c r="S249" s="247"/>
      <c r="T249" s="248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9" t="s">
        <v>141</v>
      </c>
      <c r="AU249" s="249" t="s">
        <v>139</v>
      </c>
      <c r="AV249" s="14" t="s">
        <v>139</v>
      </c>
      <c r="AW249" s="14" t="s">
        <v>32</v>
      </c>
      <c r="AX249" s="14" t="s">
        <v>76</v>
      </c>
      <c r="AY249" s="249" t="s">
        <v>131</v>
      </c>
    </row>
    <row r="250" s="15" customFormat="1">
      <c r="A250" s="15"/>
      <c r="B250" s="250"/>
      <c r="C250" s="251"/>
      <c r="D250" s="230" t="s">
        <v>141</v>
      </c>
      <c r="E250" s="252" t="s">
        <v>1</v>
      </c>
      <c r="F250" s="253" t="s">
        <v>144</v>
      </c>
      <c r="G250" s="251"/>
      <c r="H250" s="254">
        <v>332.471</v>
      </c>
      <c r="I250" s="255"/>
      <c r="J250" s="251"/>
      <c r="K250" s="251"/>
      <c r="L250" s="256"/>
      <c r="M250" s="257"/>
      <c r="N250" s="258"/>
      <c r="O250" s="258"/>
      <c r="P250" s="258"/>
      <c r="Q250" s="258"/>
      <c r="R250" s="258"/>
      <c r="S250" s="258"/>
      <c r="T250" s="259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0" t="s">
        <v>141</v>
      </c>
      <c r="AU250" s="260" t="s">
        <v>139</v>
      </c>
      <c r="AV250" s="15" t="s">
        <v>138</v>
      </c>
      <c r="AW250" s="15" t="s">
        <v>32</v>
      </c>
      <c r="AX250" s="15" t="s">
        <v>84</v>
      </c>
      <c r="AY250" s="260" t="s">
        <v>131</v>
      </c>
    </row>
    <row r="251" s="2" customFormat="1" ht="55.5" customHeight="1">
      <c r="A251" s="39"/>
      <c r="B251" s="40"/>
      <c r="C251" s="215" t="s">
        <v>336</v>
      </c>
      <c r="D251" s="215" t="s">
        <v>133</v>
      </c>
      <c r="E251" s="216" t="s">
        <v>337</v>
      </c>
      <c r="F251" s="217" t="s">
        <v>338</v>
      </c>
      <c r="G251" s="218" t="s">
        <v>188</v>
      </c>
      <c r="H251" s="219">
        <v>42.954999999999998</v>
      </c>
      <c r="I251" s="220"/>
      <c r="J251" s="221">
        <f>ROUND(I251*H251,2)</f>
        <v>0</v>
      </c>
      <c r="K251" s="217" t="s">
        <v>137</v>
      </c>
      <c r="L251" s="45"/>
      <c r="M251" s="222" t="s">
        <v>1</v>
      </c>
      <c r="N251" s="223" t="s">
        <v>42</v>
      </c>
      <c r="O251" s="92"/>
      <c r="P251" s="224">
        <f>O251*H251</f>
        <v>0</v>
      </c>
      <c r="Q251" s="224">
        <v>8.0000000000000007E-05</v>
      </c>
      <c r="R251" s="224">
        <f>Q251*H251</f>
        <v>0.0034364</v>
      </c>
      <c r="S251" s="224">
        <v>0</v>
      </c>
      <c r="T251" s="225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26" t="s">
        <v>138</v>
      </c>
      <c r="AT251" s="226" t="s">
        <v>133</v>
      </c>
      <c r="AU251" s="226" t="s">
        <v>139</v>
      </c>
      <c r="AY251" s="18" t="s">
        <v>131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18" t="s">
        <v>139</v>
      </c>
      <c r="BK251" s="227">
        <f>ROUND(I251*H251,2)</f>
        <v>0</v>
      </c>
      <c r="BL251" s="18" t="s">
        <v>138</v>
      </c>
      <c r="BM251" s="226" t="s">
        <v>339</v>
      </c>
    </row>
    <row r="252" s="14" customFormat="1">
      <c r="A252" s="14"/>
      <c r="B252" s="239"/>
      <c r="C252" s="240"/>
      <c r="D252" s="230" t="s">
        <v>141</v>
      </c>
      <c r="E252" s="241" t="s">
        <v>1</v>
      </c>
      <c r="F252" s="242" t="s">
        <v>340</v>
      </c>
      <c r="G252" s="240"/>
      <c r="H252" s="243">
        <v>42.954999999999998</v>
      </c>
      <c r="I252" s="244"/>
      <c r="J252" s="240"/>
      <c r="K252" s="240"/>
      <c r="L252" s="245"/>
      <c r="M252" s="246"/>
      <c r="N252" s="247"/>
      <c r="O252" s="247"/>
      <c r="P252" s="247"/>
      <c r="Q252" s="247"/>
      <c r="R252" s="247"/>
      <c r="S252" s="247"/>
      <c r="T252" s="248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9" t="s">
        <v>141</v>
      </c>
      <c r="AU252" s="249" t="s">
        <v>139</v>
      </c>
      <c r="AV252" s="14" t="s">
        <v>139</v>
      </c>
      <c r="AW252" s="14" t="s">
        <v>32</v>
      </c>
      <c r="AX252" s="14" t="s">
        <v>76</v>
      </c>
      <c r="AY252" s="249" t="s">
        <v>131</v>
      </c>
    </row>
    <row r="253" s="15" customFormat="1">
      <c r="A253" s="15"/>
      <c r="B253" s="250"/>
      <c r="C253" s="251"/>
      <c r="D253" s="230" t="s">
        <v>141</v>
      </c>
      <c r="E253" s="252" t="s">
        <v>1</v>
      </c>
      <c r="F253" s="253" t="s">
        <v>144</v>
      </c>
      <c r="G253" s="251"/>
      <c r="H253" s="254">
        <v>42.954999999999998</v>
      </c>
      <c r="I253" s="255"/>
      <c r="J253" s="251"/>
      <c r="K253" s="251"/>
      <c r="L253" s="256"/>
      <c r="M253" s="257"/>
      <c r="N253" s="258"/>
      <c r="O253" s="258"/>
      <c r="P253" s="258"/>
      <c r="Q253" s="258"/>
      <c r="R253" s="258"/>
      <c r="S253" s="258"/>
      <c r="T253" s="259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60" t="s">
        <v>141</v>
      </c>
      <c r="AU253" s="260" t="s">
        <v>139</v>
      </c>
      <c r="AV253" s="15" t="s">
        <v>138</v>
      </c>
      <c r="AW253" s="15" t="s">
        <v>32</v>
      </c>
      <c r="AX253" s="15" t="s">
        <v>84</v>
      </c>
      <c r="AY253" s="260" t="s">
        <v>131</v>
      </c>
    </row>
    <row r="254" s="2" customFormat="1" ht="55.5" customHeight="1">
      <c r="A254" s="39"/>
      <c r="B254" s="40"/>
      <c r="C254" s="215" t="s">
        <v>341</v>
      </c>
      <c r="D254" s="215" t="s">
        <v>133</v>
      </c>
      <c r="E254" s="216" t="s">
        <v>342</v>
      </c>
      <c r="F254" s="217" t="s">
        <v>343</v>
      </c>
      <c r="G254" s="218" t="s">
        <v>188</v>
      </c>
      <c r="H254" s="219">
        <v>1.6799999999999999</v>
      </c>
      <c r="I254" s="220"/>
      <c r="J254" s="221">
        <f>ROUND(I254*H254,2)</f>
        <v>0</v>
      </c>
      <c r="K254" s="217" t="s">
        <v>137</v>
      </c>
      <c r="L254" s="45"/>
      <c r="M254" s="222" t="s">
        <v>1</v>
      </c>
      <c r="N254" s="223" t="s">
        <v>42</v>
      </c>
      <c r="O254" s="92"/>
      <c r="P254" s="224">
        <f>O254*H254</f>
        <v>0</v>
      </c>
      <c r="Q254" s="224">
        <v>8.0000000000000007E-05</v>
      </c>
      <c r="R254" s="224">
        <f>Q254*H254</f>
        <v>0.00013440000000000001</v>
      </c>
      <c r="S254" s="224">
        <v>0</v>
      </c>
      <c r="T254" s="22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26" t="s">
        <v>138</v>
      </c>
      <c r="AT254" s="226" t="s">
        <v>133</v>
      </c>
      <c r="AU254" s="226" t="s">
        <v>139</v>
      </c>
      <c r="AY254" s="18" t="s">
        <v>131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18" t="s">
        <v>139</v>
      </c>
      <c r="BK254" s="227">
        <f>ROUND(I254*H254,2)</f>
        <v>0</v>
      </c>
      <c r="BL254" s="18" t="s">
        <v>138</v>
      </c>
      <c r="BM254" s="226" t="s">
        <v>344</v>
      </c>
    </row>
    <row r="255" s="14" customFormat="1">
      <c r="A255" s="14"/>
      <c r="B255" s="239"/>
      <c r="C255" s="240"/>
      <c r="D255" s="230" t="s">
        <v>141</v>
      </c>
      <c r="E255" s="241" t="s">
        <v>1</v>
      </c>
      <c r="F255" s="242" t="s">
        <v>345</v>
      </c>
      <c r="G255" s="240"/>
      <c r="H255" s="243">
        <v>1.6799999999999999</v>
      </c>
      <c r="I255" s="244"/>
      <c r="J255" s="240"/>
      <c r="K255" s="240"/>
      <c r="L255" s="245"/>
      <c r="M255" s="246"/>
      <c r="N255" s="247"/>
      <c r="O255" s="247"/>
      <c r="P255" s="247"/>
      <c r="Q255" s="247"/>
      <c r="R255" s="247"/>
      <c r="S255" s="247"/>
      <c r="T255" s="248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9" t="s">
        <v>141</v>
      </c>
      <c r="AU255" s="249" t="s">
        <v>139</v>
      </c>
      <c r="AV255" s="14" t="s">
        <v>139</v>
      </c>
      <c r="AW255" s="14" t="s">
        <v>32</v>
      </c>
      <c r="AX255" s="14" t="s">
        <v>76</v>
      </c>
      <c r="AY255" s="249" t="s">
        <v>131</v>
      </c>
    </row>
    <row r="256" s="15" customFormat="1">
      <c r="A256" s="15"/>
      <c r="B256" s="250"/>
      <c r="C256" s="251"/>
      <c r="D256" s="230" t="s">
        <v>141</v>
      </c>
      <c r="E256" s="252" t="s">
        <v>1</v>
      </c>
      <c r="F256" s="253" t="s">
        <v>144</v>
      </c>
      <c r="G256" s="251"/>
      <c r="H256" s="254">
        <v>1.6799999999999999</v>
      </c>
      <c r="I256" s="255"/>
      <c r="J256" s="251"/>
      <c r="K256" s="251"/>
      <c r="L256" s="256"/>
      <c r="M256" s="257"/>
      <c r="N256" s="258"/>
      <c r="O256" s="258"/>
      <c r="P256" s="258"/>
      <c r="Q256" s="258"/>
      <c r="R256" s="258"/>
      <c r="S256" s="258"/>
      <c r="T256" s="259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0" t="s">
        <v>141</v>
      </c>
      <c r="AU256" s="260" t="s">
        <v>139</v>
      </c>
      <c r="AV256" s="15" t="s">
        <v>138</v>
      </c>
      <c r="AW256" s="15" t="s">
        <v>32</v>
      </c>
      <c r="AX256" s="15" t="s">
        <v>84</v>
      </c>
      <c r="AY256" s="260" t="s">
        <v>131</v>
      </c>
    </row>
    <row r="257" s="2" customFormat="1" ht="24.15" customHeight="1">
      <c r="A257" s="39"/>
      <c r="B257" s="40"/>
      <c r="C257" s="215" t="s">
        <v>346</v>
      </c>
      <c r="D257" s="215" t="s">
        <v>133</v>
      </c>
      <c r="E257" s="216" t="s">
        <v>347</v>
      </c>
      <c r="F257" s="217" t="s">
        <v>348</v>
      </c>
      <c r="G257" s="218" t="s">
        <v>292</v>
      </c>
      <c r="H257" s="219">
        <v>27.234999999999999</v>
      </c>
      <c r="I257" s="220"/>
      <c r="J257" s="221">
        <f>ROUND(I257*H257,2)</f>
        <v>0</v>
      </c>
      <c r="K257" s="217" t="s">
        <v>137</v>
      </c>
      <c r="L257" s="45"/>
      <c r="M257" s="222" t="s">
        <v>1</v>
      </c>
      <c r="N257" s="223" t="s">
        <v>42</v>
      </c>
      <c r="O257" s="92"/>
      <c r="P257" s="224">
        <f>O257*H257</f>
        <v>0</v>
      </c>
      <c r="Q257" s="224">
        <v>3.0000000000000001E-05</v>
      </c>
      <c r="R257" s="224">
        <f>Q257*H257</f>
        <v>0.00081705000000000005</v>
      </c>
      <c r="S257" s="224">
        <v>0</v>
      </c>
      <c r="T257" s="225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26" t="s">
        <v>138</v>
      </c>
      <c r="AT257" s="226" t="s">
        <v>133</v>
      </c>
      <c r="AU257" s="226" t="s">
        <v>139</v>
      </c>
      <c r="AY257" s="18" t="s">
        <v>131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18" t="s">
        <v>139</v>
      </c>
      <c r="BK257" s="227">
        <f>ROUND(I257*H257,2)</f>
        <v>0</v>
      </c>
      <c r="BL257" s="18" t="s">
        <v>138</v>
      </c>
      <c r="BM257" s="226" t="s">
        <v>349</v>
      </c>
    </row>
    <row r="258" s="14" customFormat="1">
      <c r="A258" s="14"/>
      <c r="B258" s="239"/>
      <c r="C258" s="240"/>
      <c r="D258" s="230" t="s">
        <v>141</v>
      </c>
      <c r="E258" s="241" t="s">
        <v>1</v>
      </c>
      <c r="F258" s="242" t="s">
        <v>350</v>
      </c>
      <c r="G258" s="240"/>
      <c r="H258" s="243">
        <v>27.234999999999999</v>
      </c>
      <c r="I258" s="244"/>
      <c r="J258" s="240"/>
      <c r="K258" s="240"/>
      <c r="L258" s="245"/>
      <c r="M258" s="246"/>
      <c r="N258" s="247"/>
      <c r="O258" s="247"/>
      <c r="P258" s="247"/>
      <c r="Q258" s="247"/>
      <c r="R258" s="247"/>
      <c r="S258" s="247"/>
      <c r="T258" s="248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9" t="s">
        <v>141</v>
      </c>
      <c r="AU258" s="249" t="s">
        <v>139</v>
      </c>
      <c r="AV258" s="14" t="s">
        <v>139</v>
      </c>
      <c r="AW258" s="14" t="s">
        <v>32</v>
      </c>
      <c r="AX258" s="14" t="s">
        <v>76</v>
      </c>
      <c r="AY258" s="249" t="s">
        <v>131</v>
      </c>
    </row>
    <row r="259" s="15" customFormat="1">
      <c r="A259" s="15"/>
      <c r="B259" s="250"/>
      <c r="C259" s="251"/>
      <c r="D259" s="230" t="s">
        <v>141</v>
      </c>
      <c r="E259" s="252" t="s">
        <v>1</v>
      </c>
      <c r="F259" s="253" t="s">
        <v>144</v>
      </c>
      <c r="G259" s="251"/>
      <c r="H259" s="254">
        <v>27.234999999999999</v>
      </c>
      <c r="I259" s="255"/>
      <c r="J259" s="251"/>
      <c r="K259" s="251"/>
      <c r="L259" s="256"/>
      <c r="M259" s="257"/>
      <c r="N259" s="258"/>
      <c r="O259" s="258"/>
      <c r="P259" s="258"/>
      <c r="Q259" s="258"/>
      <c r="R259" s="258"/>
      <c r="S259" s="258"/>
      <c r="T259" s="259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60" t="s">
        <v>141</v>
      </c>
      <c r="AU259" s="260" t="s">
        <v>139</v>
      </c>
      <c r="AV259" s="15" t="s">
        <v>138</v>
      </c>
      <c r="AW259" s="15" t="s">
        <v>32</v>
      </c>
      <c r="AX259" s="15" t="s">
        <v>84</v>
      </c>
      <c r="AY259" s="260" t="s">
        <v>131</v>
      </c>
    </row>
    <row r="260" s="2" customFormat="1" ht="21.75" customHeight="1">
      <c r="A260" s="39"/>
      <c r="B260" s="40"/>
      <c r="C260" s="261" t="s">
        <v>351</v>
      </c>
      <c r="D260" s="261" t="s">
        <v>206</v>
      </c>
      <c r="E260" s="262" t="s">
        <v>352</v>
      </c>
      <c r="F260" s="263" t="s">
        <v>353</v>
      </c>
      <c r="G260" s="264" t="s">
        <v>292</v>
      </c>
      <c r="H260" s="265">
        <v>28.597000000000001</v>
      </c>
      <c r="I260" s="266"/>
      <c r="J260" s="267">
        <f>ROUND(I260*H260,2)</f>
        <v>0</v>
      </c>
      <c r="K260" s="263" t="s">
        <v>137</v>
      </c>
      <c r="L260" s="268"/>
      <c r="M260" s="269" t="s">
        <v>1</v>
      </c>
      <c r="N260" s="270" t="s">
        <v>42</v>
      </c>
      <c r="O260" s="92"/>
      <c r="P260" s="224">
        <f>O260*H260</f>
        <v>0</v>
      </c>
      <c r="Q260" s="224">
        <v>0.00068000000000000005</v>
      </c>
      <c r="R260" s="224">
        <f>Q260*H260</f>
        <v>0.019445960000000002</v>
      </c>
      <c r="S260" s="224">
        <v>0</v>
      </c>
      <c r="T260" s="225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26" t="s">
        <v>174</v>
      </c>
      <c r="AT260" s="226" t="s">
        <v>206</v>
      </c>
      <c r="AU260" s="226" t="s">
        <v>139</v>
      </c>
      <c r="AY260" s="18" t="s">
        <v>131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18" t="s">
        <v>139</v>
      </c>
      <c r="BK260" s="227">
        <f>ROUND(I260*H260,2)</f>
        <v>0</v>
      </c>
      <c r="BL260" s="18" t="s">
        <v>138</v>
      </c>
      <c r="BM260" s="226" t="s">
        <v>354</v>
      </c>
    </row>
    <row r="261" s="14" customFormat="1">
      <c r="A261" s="14"/>
      <c r="B261" s="239"/>
      <c r="C261" s="240"/>
      <c r="D261" s="230" t="s">
        <v>141</v>
      </c>
      <c r="E261" s="240"/>
      <c r="F261" s="242" t="s">
        <v>355</v>
      </c>
      <c r="G261" s="240"/>
      <c r="H261" s="243">
        <v>28.597000000000001</v>
      </c>
      <c r="I261" s="244"/>
      <c r="J261" s="240"/>
      <c r="K261" s="240"/>
      <c r="L261" s="245"/>
      <c r="M261" s="246"/>
      <c r="N261" s="247"/>
      <c r="O261" s="247"/>
      <c r="P261" s="247"/>
      <c r="Q261" s="247"/>
      <c r="R261" s="247"/>
      <c r="S261" s="247"/>
      <c r="T261" s="248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9" t="s">
        <v>141</v>
      </c>
      <c r="AU261" s="249" t="s">
        <v>139</v>
      </c>
      <c r="AV261" s="14" t="s">
        <v>139</v>
      </c>
      <c r="AW261" s="14" t="s">
        <v>4</v>
      </c>
      <c r="AX261" s="14" t="s">
        <v>84</v>
      </c>
      <c r="AY261" s="249" t="s">
        <v>131</v>
      </c>
    </row>
    <row r="262" s="2" customFormat="1" ht="24.15" customHeight="1">
      <c r="A262" s="39"/>
      <c r="B262" s="40"/>
      <c r="C262" s="215" t="s">
        <v>356</v>
      </c>
      <c r="D262" s="215" t="s">
        <v>133</v>
      </c>
      <c r="E262" s="216" t="s">
        <v>357</v>
      </c>
      <c r="F262" s="217" t="s">
        <v>358</v>
      </c>
      <c r="G262" s="218" t="s">
        <v>292</v>
      </c>
      <c r="H262" s="219">
        <v>326.55000000000001</v>
      </c>
      <c r="I262" s="220"/>
      <c r="J262" s="221">
        <f>ROUND(I262*H262,2)</f>
        <v>0</v>
      </c>
      <c r="K262" s="217" t="s">
        <v>137</v>
      </c>
      <c r="L262" s="45"/>
      <c r="M262" s="222" t="s">
        <v>1</v>
      </c>
      <c r="N262" s="223" t="s">
        <v>42</v>
      </c>
      <c r="O262" s="92"/>
      <c r="P262" s="224">
        <f>O262*H262</f>
        <v>0</v>
      </c>
      <c r="Q262" s="224">
        <v>0</v>
      </c>
      <c r="R262" s="224">
        <f>Q262*H262</f>
        <v>0</v>
      </c>
      <c r="S262" s="224">
        <v>0</v>
      </c>
      <c r="T262" s="225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26" t="s">
        <v>138</v>
      </c>
      <c r="AT262" s="226" t="s">
        <v>133</v>
      </c>
      <c r="AU262" s="226" t="s">
        <v>139</v>
      </c>
      <c r="AY262" s="18" t="s">
        <v>131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18" t="s">
        <v>139</v>
      </c>
      <c r="BK262" s="227">
        <f>ROUND(I262*H262,2)</f>
        <v>0</v>
      </c>
      <c r="BL262" s="18" t="s">
        <v>138</v>
      </c>
      <c r="BM262" s="226" t="s">
        <v>359</v>
      </c>
    </row>
    <row r="263" s="13" customFormat="1">
      <c r="A263" s="13"/>
      <c r="B263" s="228"/>
      <c r="C263" s="229"/>
      <c r="D263" s="230" t="s">
        <v>141</v>
      </c>
      <c r="E263" s="231" t="s">
        <v>1</v>
      </c>
      <c r="F263" s="232" t="s">
        <v>360</v>
      </c>
      <c r="G263" s="229"/>
      <c r="H263" s="231" t="s">
        <v>1</v>
      </c>
      <c r="I263" s="233"/>
      <c r="J263" s="229"/>
      <c r="K263" s="229"/>
      <c r="L263" s="234"/>
      <c r="M263" s="235"/>
      <c r="N263" s="236"/>
      <c r="O263" s="236"/>
      <c r="P263" s="236"/>
      <c r="Q263" s="236"/>
      <c r="R263" s="236"/>
      <c r="S263" s="236"/>
      <c r="T263" s="237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8" t="s">
        <v>141</v>
      </c>
      <c r="AU263" s="238" t="s">
        <v>139</v>
      </c>
      <c r="AV263" s="13" t="s">
        <v>84</v>
      </c>
      <c r="AW263" s="13" t="s">
        <v>32</v>
      </c>
      <c r="AX263" s="13" t="s">
        <v>76</v>
      </c>
      <c r="AY263" s="238" t="s">
        <v>131</v>
      </c>
    </row>
    <row r="264" s="14" customFormat="1">
      <c r="A264" s="14"/>
      <c r="B264" s="239"/>
      <c r="C264" s="240"/>
      <c r="D264" s="230" t="s">
        <v>141</v>
      </c>
      <c r="E264" s="241" t="s">
        <v>1</v>
      </c>
      <c r="F264" s="242" t="s">
        <v>361</v>
      </c>
      <c r="G264" s="240"/>
      <c r="H264" s="243">
        <v>36.100000000000001</v>
      </c>
      <c r="I264" s="244"/>
      <c r="J264" s="240"/>
      <c r="K264" s="240"/>
      <c r="L264" s="245"/>
      <c r="M264" s="246"/>
      <c r="N264" s="247"/>
      <c r="O264" s="247"/>
      <c r="P264" s="247"/>
      <c r="Q264" s="247"/>
      <c r="R264" s="247"/>
      <c r="S264" s="247"/>
      <c r="T264" s="248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9" t="s">
        <v>141</v>
      </c>
      <c r="AU264" s="249" t="s">
        <v>139</v>
      </c>
      <c r="AV264" s="14" t="s">
        <v>139</v>
      </c>
      <c r="AW264" s="14" t="s">
        <v>32</v>
      </c>
      <c r="AX264" s="14" t="s">
        <v>76</v>
      </c>
      <c r="AY264" s="249" t="s">
        <v>131</v>
      </c>
    </row>
    <row r="265" s="14" customFormat="1">
      <c r="A265" s="14"/>
      <c r="B265" s="239"/>
      <c r="C265" s="240"/>
      <c r="D265" s="230" t="s">
        <v>141</v>
      </c>
      <c r="E265" s="241" t="s">
        <v>1</v>
      </c>
      <c r="F265" s="242" t="s">
        <v>362</v>
      </c>
      <c r="G265" s="240"/>
      <c r="H265" s="243">
        <v>78.200000000000003</v>
      </c>
      <c r="I265" s="244"/>
      <c r="J265" s="240"/>
      <c r="K265" s="240"/>
      <c r="L265" s="245"/>
      <c r="M265" s="246"/>
      <c r="N265" s="247"/>
      <c r="O265" s="247"/>
      <c r="P265" s="247"/>
      <c r="Q265" s="247"/>
      <c r="R265" s="247"/>
      <c r="S265" s="247"/>
      <c r="T265" s="248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9" t="s">
        <v>141</v>
      </c>
      <c r="AU265" s="249" t="s">
        <v>139</v>
      </c>
      <c r="AV265" s="14" t="s">
        <v>139</v>
      </c>
      <c r="AW265" s="14" t="s">
        <v>32</v>
      </c>
      <c r="AX265" s="14" t="s">
        <v>76</v>
      </c>
      <c r="AY265" s="249" t="s">
        <v>131</v>
      </c>
    </row>
    <row r="266" s="16" customFormat="1">
      <c r="A266" s="16"/>
      <c r="B266" s="271"/>
      <c r="C266" s="272"/>
      <c r="D266" s="230" t="s">
        <v>141</v>
      </c>
      <c r="E266" s="273" t="s">
        <v>1</v>
      </c>
      <c r="F266" s="274" t="s">
        <v>245</v>
      </c>
      <c r="G266" s="272"/>
      <c r="H266" s="275">
        <v>114.3</v>
      </c>
      <c r="I266" s="276"/>
      <c r="J266" s="272"/>
      <c r="K266" s="272"/>
      <c r="L266" s="277"/>
      <c r="M266" s="278"/>
      <c r="N266" s="279"/>
      <c r="O266" s="279"/>
      <c r="P266" s="279"/>
      <c r="Q266" s="279"/>
      <c r="R266" s="279"/>
      <c r="S266" s="279"/>
      <c r="T266" s="280"/>
      <c r="U266" s="16"/>
      <c r="V266" s="16"/>
      <c r="W266" s="16"/>
      <c r="X266" s="16"/>
      <c r="Y266" s="16"/>
      <c r="Z266" s="16"/>
      <c r="AA266" s="16"/>
      <c r="AB266" s="16"/>
      <c r="AC266" s="16"/>
      <c r="AD266" s="16"/>
      <c r="AE266" s="16"/>
      <c r="AT266" s="281" t="s">
        <v>141</v>
      </c>
      <c r="AU266" s="281" t="s">
        <v>139</v>
      </c>
      <c r="AV266" s="16" t="s">
        <v>152</v>
      </c>
      <c r="AW266" s="16" t="s">
        <v>32</v>
      </c>
      <c r="AX266" s="16" t="s">
        <v>76</v>
      </c>
      <c r="AY266" s="281" t="s">
        <v>131</v>
      </c>
    </row>
    <row r="267" s="13" customFormat="1">
      <c r="A267" s="13"/>
      <c r="B267" s="228"/>
      <c r="C267" s="229"/>
      <c r="D267" s="230" t="s">
        <v>141</v>
      </c>
      <c r="E267" s="231" t="s">
        <v>1</v>
      </c>
      <c r="F267" s="232" t="s">
        <v>363</v>
      </c>
      <c r="G267" s="229"/>
      <c r="H267" s="231" t="s">
        <v>1</v>
      </c>
      <c r="I267" s="233"/>
      <c r="J267" s="229"/>
      <c r="K267" s="229"/>
      <c r="L267" s="234"/>
      <c r="M267" s="235"/>
      <c r="N267" s="236"/>
      <c r="O267" s="236"/>
      <c r="P267" s="236"/>
      <c r="Q267" s="236"/>
      <c r="R267" s="236"/>
      <c r="S267" s="236"/>
      <c r="T267" s="237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8" t="s">
        <v>141</v>
      </c>
      <c r="AU267" s="238" t="s">
        <v>139</v>
      </c>
      <c r="AV267" s="13" t="s">
        <v>84</v>
      </c>
      <c r="AW267" s="13" t="s">
        <v>32</v>
      </c>
      <c r="AX267" s="13" t="s">
        <v>76</v>
      </c>
      <c r="AY267" s="238" t="s">
        <v>131</v>
      </c>
    </row>
    <row r="268" s="14" customFormat="1">
      <c r="A268" s="14"/>
      <c r="B268" s="239"/>
      <c r="C268" s="240"/>
      <c r="D268" s="230" t="s">
        <v>141</v>
      </c>
      <c r="E268" s="241" t="s">
        <v>1</v>
      </c>
      <c r="F268" s="242" t="s">
        <v>364</v>
      </c>
      <c r="G268" s="240"/>
      <c r="H268" s="243">
        <v>12.15</v>
      </c>
      <c r="I268" s="244"/>
      <c r="J268" s="240"/>
      <c r="K268" s="240"/>
      <c r="L268" s="245"/>
      <c r="M268" s="246"/>
      <c r="N268" s="247"/>
      <c r="O268" s="247"/>
      <c r="P268" s="247"/>
      <c r="Q268" s="247"/>
      <c r="R268" s="247"/>
      <c r="S268" s="247"/>
      <c r="T268" s="248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9" t="s">
        <v>141</v>
      </c>
      <c r="AU268" s="249" t="s">
        <v>139</v>
      </c>
      <c r="AV268" s="14" t="s">
        <v>139</v>
      </c>
      <c r="AW268" s="14" t="s">
        <v>32</v>
      </c>
      <c r="AX268" s="14" t="s">
        <v>76</v>
      </c>
      <c r="AY268" s="249" t="s">
        <v>131</v>
      </c>
    </row>
    <row r="269" s="14" customFormat="1">
      <c r="A269" s="14"/>
      <c r="B269" s="239"/>
      <c r="C269" s="240"/>
      <c r="D269" s="230" t="s">
        <v>141</v>
      </c>
      <c r="E269" s="241" t="s">
        <v>1</v>
      </c>
      <c r="F269" s="242" t="s">
        <v>365</v>
      </c>
      <c r="G269" s="240"/>
      <c r="H269" s="243">
        <v>103.65000000000001</v>
      </c>
      <c r="I269" s="244"/>
      <c r="J269" s="240"/>
      <c r="K269" s="240"/>
      <c r="L269" s="245"/>
      <c r="M269" s="246"/>
      <c r="N269" s="247"/>
      <c r="O269" s="247"/>
      <c r="P269" s="247"/>
      <c r="Q269" s="247"/>
      <c r="R269" s="247"/>
      <c r="S269" s="247"/>
      <c r="T269" s="248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9" t="s">
        <v>141</v>
      </c>
      <c r="AU269" s="249" t="s">
        <v>139</v>
      </c>
      <c r="AV269" s="14" t="s">
        <v>139</v>
      </c>
      <c r="AW269" s="14" t="s">
        <v>32</v>
      </c>
      <c r="AX269" s="14" t="s">
        <v>76</v>
      </c>
      <c r="AY269" s="249" t="s">
        <v>131</v>
      </c>
    </row>
    <row r="270" s="16" customFormat="1">
      <c r="A270" s="16"/>
      <c r="B270" s="271"/>
      <c r="C270" s="272"/>
      <c r="D270" s="230" t="s">
        <v>141</v>
      </c>
      <c r="E270" s="273" t="s">
        <v>1</v>
      </c>
      <c r="F270" s="274" t="s">
        <v>245</v>
      </c>
      <c r="G270" s="272"/>
      <c r="H270" s="275">
        <v>115.8</v>
      </c>
      <c r="I270" s="276"/>
      <c r="J270" s="272"/>
      <c r="K270" s="272"/>
      <c r="L270" s="277"/>
      <c r="M270" s="278"/>
      <c r="N270" s="279"/>
      <c r="O270" s="279"/>
      <c r="P270" s="279"/>
      <c r="Q270" s="279"/>
      <c r="R270" s="279"/>
      <c r="S270" s="279"/>
      <c r="T270" s="280"/>
      <c r="U270" s="16"/>
      <c r="V270" s="16"/>
      <c r="W270" s="16"/>
      <c r="X270" s="16"/>
      <c r="Y270" s="16"/>
      <c r="Z270" s="16"/>
      <c r="AA270" s="16"/>
      <c r="AB270" s="16"/>
      <c r="AC270" s="16"/>
      <c r="AD270" s="16"/>
      <c r="AE270" s="16"/>
      <c r="AT270" s="281" t="s">
        <v>141</v>
      </c>
      <c r="AU270" s="281" t="s">
        <v>139</v>
      </c>
      <c r="AV270" s="16" t="s">
        <v>152</v>
      </c>
      <c r="AW270" s="16" t="s">
        <v>32</v>
      </c>
      <c r="AX270" s="16" t="s">
        <v>76</v>
      </c>
      <c r="AY270" s="281" t="s">
        <v>131</v>
      </c>
    </row>
    <row r="271" s="13" customFormat="1">
      <c r="A271" s="13"/>
      <c r="B271" s="228"/>
      <c r="C271" s="229"/>
      <c r="D271" s="230" t="s">
        <v>141</v>
      </c>
      <c r="E271" s="231" t="s">
        <v>1</v>
      </c>
      <c r="F271" s="232" t="s">
        <v>366</v>
      </c>
      <c r="G271" s="229"/>
      <c r="H271" s="231" t="s">
        <v>1</v>
      </c>
      <c r="I271" s="233"/>
      <c r="J271" s="229"/>
      <c r="K271" s="229"/>
      <c r="L271" s="234"/>
      <c r="M271" s="235"/>
      <c r="N271" s="236"/>
      <c r="O271" s="236"/>
      <c r="P271" s="236"/>
      <c r="Q271" s="236"/>
      <c r="R271" s="236"/>
      <c r="S271" s="236"/>
      <c r="T271" s="237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8" t="s">
        <v>141</v>
      </c>
      <c r="AU271" s="238" t="s">
        <v>139</v>
      </c>
      <c r="AV271" s="13" t="s">
        <v>84</v>
      </c>
      <c r="AW271" s="13" t="s">
        <v>32</v>
      </c>
      <c r="AX271" s="13" t="s">
        <v>76</v>
      </c>
      <c r="AY271" s="238" t="s">
        <v>131</v>
      </c>
    </row>
    <row r="272" s="14" customFormat="1">
      <c r="A272" s="14"/>
      <c r="B272" s="239"/>
      <c r="C272" s="240"/>
      <c r="D272" s="230" t="s">
        <v>141</v>
      </c>
      <c r="E272" s="241" t="s">
        <v>1</v>
      </c>
      <c r="F272" s="242" t="s">
        <v>367</v>
      </c>
      <c r="G272" s="240"/>
      <c r="H272" s="243">
        <v>37.600000000000001</v>
      </c>
      <c r="I272" s="244"/>
      <c r="J272" s="240"/>
      <c r="K272" s="240"/>
      <c r="L272" s="245"/>
      <c r="M272" s="246"/>
      <c r="N272" s="247"/>
      <c r="O272" s="247"/>
      <c r="P272" s="247"/>
      <c r="Q272" s="247"/>
      <c r="R272" s="247"/>
      <c r="S272" s="247"/>
      <c r="T272" s="248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9" t="s">
        <v>141</v>
      </c>
      <c r="AU272" s="249" t="s">
        <v>139</v>
      </c>
      <c r="AV272" s="14" t="s">
        <v>139</v>
      </c>
      <c r="AW272" s="14" t="s">
        <v>32</v>
      </c>
      <c r="AX272" s="14" t="s">
        <v>76</v>
      </c>
      <c r="AY272" s="249" t="s">
        <v>131</v>
      </c>
    </row>
    <row r="273" s="16" customFormat="1">
      <c r="A273" s="16"/>
      <c r="B273" s="271"/>
      <c r="C273" s="272"/>
      <c r="D273" s="230" t="s">
        <v>141</v>
      </c>
      <c r="E273" s="273" t="s">
        <v>1</v>
      </c>
      <c r="F273" s="274" t="s">
        <v>245</v>
      </c>
      <c r="G273" s="272"/>
      <c r="H273" s="275">
        <v>37.600000000000001</v>
      </c>
      <c r="I273" s="276"/>
      <c r="J273" s="272"/>
      <c r="K273" s="272"/>
      <c r="L273" s="277"/>
      <c r="M273" s="278"/>
      <c r="N273" s="279"/>
      <c r="O273" s="279"/>
      <c r="P273" s="279"/>
      <c r="Q273" s="279"/>
      <c r="R273" s="279"/>
      <c r="S273" s="279"/>
      <c r="T273" s="280"/>
      <c r="U273" s="16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  <c r="AT273" s="281" t="s">
        <v>141</v>
      </c>
      <c r="AU273" s="281" t="s">
        <v>139</v>
      </c>
      <c r="AV273" s="16" t="s">
        <v>152</v>
      </c>
      <c r="AW273" s="16" t="s">
        <v>32</v>
      </c>
      <c r="AX273" s="16" t="s">
        <v>76</v>
      </c>
      <c r="AY273" s="281" t="s">
        <v>131</v>
      </c>
    </row>
    <row r="274" s="13" customFormat="1">
      <c r="A274" s="13"/>
      <c r="B274" s="228"/>
      <c r="C274" s="229"/>
      <c r="D274" s="230" t="s">
        <v>141</v>
      </c>
      <c r="E274" s="231" t="s">
        <v>1</v>
      </c>
      <c r="F274" s="232" t="s">
        <v>368</v>
      </c>
      <c r="G274" s="229"/>
      <c r="H274" s="231" t="s">
        <v>1</v>
      </c>
      <c r="I274" s="233"/>
      <c r="J274" s="229"/>
      <c r="K274" s="229"/>
      <c r="L274" s="234"/>
      <c r="M274" s="235"/>
      <c r="N274" s="236"/>
      <c r="O274" s="236"/>
      <c r="P274" s="236"/>
      <c r="Q274" s="236"/>
      <c r="R274" s="236"/>
      <c r="S274" s="236"/>
      <c r="T274" s="237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8" t="s">
        <v>141</v>
      </c>
      <c r="AU274" s="238" t="s">
        <v>139</v>
      </c>
      <c r="AV274" s="13" t="s">
        <v>84</v>
      </c>
      <c r="AW274" s="13" t="s">
        <v>32</v>
      </c>
      <c r="AX274" s="13" t="s">
        <v>76</v>
      </c>
      <c r="AY274" s="238" t="s">
        <v>131</v>
      </c>
    </row>
    <row r="275" s="14" customFormat="1">
      <c r="A275" s="14"/>
      <c r="B275" s="239"/>
      <c r="C275" s="240"/>
      <c r="D275" s="230" t="s">
        <v>141</v>
      </c>
      <c r="E275" s="241" t="s">
        <v>1</v>
      </c>
      <c r="F275" s="242" t="s">
        <v>369</v>
      </c>
      <c r="G275" s="240"/>
      <c r="H275" s="243">
        <v>34.450000000000003</v>
      </c>
      <c r="I275" s="244"/>
      <c r="J275" s="240"/>
      <c r="K275" s="240"/>
      <c r="L275" s="245"/>
      <c r="M275" s="246"/>
      <c r="N275" s="247"/>
      <c r="O275" s="247"/>
      <c r="P275" s="247"/>
      <c r="Q275" s="247"/>
      <c r="R275" s="247"/>
      <c r="S275" s="247"/>
      <c r="T275" s="248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9" t="s">
        <v>141</v>
      </c>
      <c r="AU275" s="249" t="s">
        <v>139</v>
      </c>
      <c r="AV275" s="14" t="s">
        <v>139</v>
      </c>
      <c r="AW275" s="14" t="s">
        <v>32</v>
      </c>
      <c r="AX275" s="14" t="s">
        <v>76</v>
      </c>
      <c r="AY275" s="249" t="s">
        <v>131</v>
      </c>
    </row>
    <row r="276" s="16" customFormat="1">
      <c r="A276" s="16"/>
      <c r="B276" s="271"/>
      <c r="C276" s="272"/>
      <c r="D276" s="230" t="s">
        <v>141</v>
      </c>
      <c r="E276" s="273" t="s">
        <v>1</v>
      </c>
      <c r="F276" s="274" t="s">
        <v>245</v>
      </c>
      <c r="G276" s="272"/>
      <c r="H276" s="275">
        <v>34.450000000000003</v>
      </c>
      <c r="I276" s="276"/>
      <c r="J276" s="272"/>
      <c r="K276" s="272"/>
      <c r="L276" s="277"/>
      <c r="M276" s="278"/>
      <c r="N276" s="279"/>
      <c r="O276" s="279"/>
      <c r="P276" s="279"/>
      <c r="Q276" s="279"/>
      <c r="R276" s="279"/>
      <c r="S276" s="279"/>
      <c r="T276" s="280"/>
      <c r="U276" s="16"/>
      <c r="V276" s="16"/>
      <c r="W276" s="16"/>
      <c r="X276" s="16"/>
      <c r="Y276" s="16"/>
      <c r="Z276" s="16"/>
      <c r="AA276" s="16"/>
      <c r="AB276" s="16"/>
      <c r="AC276" s="16"/>
      <c r="AD276" s="16"/>
      <c r="AE276" s="16"/>
      <c r="AT276" s="281" t="s">
        <v>141</v>
      </c>
      <c r="AU276" s="281" t="s">
        <v>139</v>
      </c>
      <c r="AV276" s="16" t="s">
        <v>152</v>
      </c>
      <c r="AW276" s="16" t="s">
        <v>32</v>
      </c>
      <c r="AX276" s="16" t="s">
        <v>76</v>
      </c>
      <c r="AY276" s="281" t="s">
        <v>131</v>
      </c>
    </row>
    <row r="277" s="13" customFormat="1">
      <c r="A277" s="13"/>
      <c r="B277" s="228"/>
      <c r="C277" s="229"/>
      <c r="D277" s="230" t="s">
        <v>141</v>
      </c>
      <c r="E277" s="231" t="s">
        <v>1</v>
      </c>
      <c r="F277" s="232" t="s">
        <v>370</v>
      </c>
      <c r="G277" s="229"/>
      <c r="H277" s="231" t="s">
        <v>1</v>
      </c>
      <c r="I277" s="233"/>
      <c r="J277" s="229"/>
      <c r="K277" s="229"/>
      <c r="L277" s="234"/>
      <c r="M277" s="235"/>
      <c r="N277" s="236"/>
      <c r="O277" s="236"/>
      <c r="P277" s="236"/>
      <c r="Q277" s="236"/>
      <c r="R277" s="236"/>
      <c r="S277" s="236"/>
      <c r="T277" s="237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8" t="s">
        <v>141</v>
      </c>
      <c r="AU277" s="238" t="s">
        <v>139</v>
      </c>
      <c r="AV277" s="13" t="s">
        <v>84</v>
      </c>
      <c r="AW277" s="13" t="s">
        <v>32</v>
      </c>
      <c r="AX277" s="13" t="s">
        <v>76</v>
      </c>
      <c r="AY277" s="238" t="s">
        <v>131</v>
      </c>
    </row>
    <row r="278" s="14" customFormat="1">
      <c r="A278" s="14"/>
      <c r="B278" s="239"/>
      <c r="C278" s="240"/>
      <c r="D278" s="230" t="s">
        <v>141</v>
      </c>
      <c r="E278" s="241" t="s">
        <v>1</v>
      </c>
      <c r="F278" s="242" t="s">
        <v>371</v>
      </c>
      <c r="G278" s="240"/>
      <c r="H278" s="243">
        <v>24.399999999999999</v>
      </c>
      <c r="I278" s="244"/>
      <c r="J278" s="240"/>
      <c r="K278" s="240"/>
      <c r="L278" s="245"/>
      <c r="M278" s="246"/>
      <c r="N278" s="247"/>
      <c r="O278" s="247"/>
      <c r="P278" s="247"/>
      <c r="Q278" s="247"/>
      <c r="R278" s="247"/>
      <c r="S278" s="247"/>
      <c r="T278" s="248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9" t="s">
        <v>141</v>
      </c>
      <c r="AU278" s="249" t="s">
        <v>139</v>
      </c>
      <c r="AV278" s="14" t="s">
        <v>139</v>
      </c>
      <c r="AW278" s="14" t="s">
        <v>32</v>
      </c>
      <c r="AX278" s="14" t="s">
        <v>76</v>
      </c>
      <c r="AY278" s="249" t="s">
        <v>131</v>
      </c>
    </row>
    <row r="279" s="16" customFormat="1">
      <c r="A279" s="16"/>
      <c r="B279" s="271"/>
      <c r="C279" s="272"/>
      <c r="D279" s="230" t="s">
        <v>141</v>
      </c>
      <c r="E279" s="273" t="s">
        <v>1</v>
      </c>
      <c r="F279" s="274" t="s">
        <v>245</v>
      </c>
      <c r="G279" s="272"/>
      <c r="H279" s="275">
        <v>24.399999999999999</v>
      </c>
      <c r="I279" s="276"/>
      <c r="J279" s="272"/>
      <c r="K279" s="272"/>
      <c r="L279" s="277"/>
      <c r="M279" s="278"/>
      <c r="N279" s="279"/>
      <c r="O279" s="279"/>
      <c r="P279" s="279"/>
      <c r="Q279" s="279"/>
      <c r="R279" s="279"/>
      <c r="S279" s="279"/>
      <c r="T279" s="280"/>
      <c r="U279" s="16"/>
      <c r="V279" s="16"/>
      <c r="W279" s="16"/>
      <c r="X279" s="16"/>
      <c r="Y279" s="16"/>
      <c r="Z279" s="16"/>
      <c r="AA279" s="16"/>
      <c r="AB279" s="16"/>
      <c r="AC279" s="16"/>
      <c r="AD279" s="16"/>
      <c r="AE279" s="16"/>
      <c r="AT279" s="281" t="s">
        <v>141</v>
      </c>
      <c r="AU279" s="281" t="s">
        <v>139</v>
      </c>
      <c r="AV279" s="16" t="s">
        <v>152</v>
      </c>
      <c r="AW279" s="16" t="s">
        <v>32</v>
      </c>
      <c r="AX279" s="16" t="s">
        <v>76</v>
      </c>
      <c r="AY279" s="281" t="s">
        <v>131</v>
      </c>
    </row>
    <row r="280" s="15" customFormat="1">
      <c r="A280" s="15"/>
      <c r="B280" s="250"/>
      <c r="C280" s="251"/>
      <c r="D280" s="230" t="s">
        <v>141</v>
      </c>
      <c r="E280" s="252" t="s">
        <v>1</v>
      </c>
      <c r="F280" s="253" t="s">
        <v>144</v>
      </c>
      <c r="G280" s="251"/>
      <c r="H280" s="254">
        <v>326.55000000000001</v>
      </c>
      <c r="I280" s="255"/>
      <c r="J280" s="251"/>
      <c r="K280" s="251"/>
      <c r="L280" s="256"/>
      <c r="M280" s="257"/>
      <c r="N280" s="258"/>
      <c r="O280" s="258"/>
      <c r="P280" s="258"/>
      <c r="Q280" s="258"/>
      <c r="R280" s="258"/>
      <c r="S280" s="258"/>
      <c r="T280" s="259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60" t="s">
        <v>141</v>
      </c>
      <c r="AU280" s="260" t="s">
        <v>139</v>
      </c>
      <c r="AV280" s="15" t="s">
        <v>138</v>
      </c>
      <c r="AW280" s="15" t="s">
        <v>32</v>
      </c>
      <c r="AX280" s="15" t="s">
        <v>84</v>
      </c>
      <c r="AY280" s="260" t="s">
        <v>131</v>
      </c>
    </row>
    <row r="281" s="2" customFormat="1" ht="24.15" customHeight="1">
      <c r="A281" s="39"/>
      <c r="B281" s="40"/>
      <c r="C281" s="261" t="s">
        <v>372</v>
      </c>
      <c r="D281" s="261" t="s">
        <v>206</v>
      </c>
      <c r="E281" s="262" t="s">
        <v>373</v>
      </c>
      <c r="F281" s="263" t="s">
        <v>374</v>
      </c>
      <c r="G281" s="264" t="s">
        <v>292</v>
      </c>
      <c r="H281" s="265">
        <v>120.015</v>
      </c>
      <c r="I281" s="266"/>
      <c r="J281" s="267">
        <f>ROUND(I281*H281,2)</f>
        <v>0</v>
      </c>
      <c r="K281" s="263" t="s">
        <v>137</v>
      </c>
      <c r="L281" s="268"/>
      <c r="M281" s="269" t="s">
        <v>1</v>
      </c>
      <c r="N281" s="270" t="s">
        <v>42</v>
      </c>
      <c r="O281" s="92"/>
      <c r="P281" s="224">
        <f>O281*H281</f>
        <v>0</v>
      </c>
      <c r="Q281" s="224">
        <v>0.00011</v>
      </c>
      <c r="R281" s="224">
        <f>Q281*H281</f>
        <v>0.013201650000000001</v>
      </c>
      <c r="S281" s="224">
        <v>0</v>
      </c>
      <c r="T281" s="225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6" t="s">
        <v>174</v>
      </c>
      <c r="AT281" s="226" t="s">
        <v>206</v>
      </c>
      <c r="AU281" s="226" t="s">
        <v>139</v>
      </c>
      <c r="AY281" s="18" t="s">
        <v>131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18" t="s">
        <v>139</v>
      </c>
      <c r="BK281" s="227">
        <f>ROUND(I281*H281,2)</f>
        <v>0</v>
      </c>
      <c r="BL281" s="18" t="s">
        <v>138</v>
      </c>
      <c r="BM281" s="226" t="s">
        <v>375</v>
      </c>
    </row>
    <row r="282" s="14" customFormat="1">
      <c r="A282" s="14"/>
      <c r="B282" s="239"/>
      <c r="C282" s="240"/>
      <c r="D282" s="230" t="s">
        <v>141</v>
      </c>
      <c r="E282" s="240"/>
      <c r="F282" s="242" t="s">
        <v>376</v>
      </c>
      <c r="G282" s="240"/>
      <c r="H282" s="243">
        <v>120.015</v>
      </c>
      <c r="I282" s="244"/>
      <c r="J282" s="240"/>
      <c r="K282" s="240"/>
      <c r="L282" s="245"/>
      <c r="M282" s="246"/>
      <c r="N282" s="247"/>
      <c r="O282" s="247"/>
      <c r="P282" s="247"/>
      <c r="Q282" s="247"/>
      <c r="R282" s="247"/>
      <c r="S282" s="247"/>
      <c r="T282" s="248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9" t="s">
        <v>141</v>
      </c>
      <c r="AU282" s="249" t="s">
        <v>139</v>
      </c>
      <c r="AV282" s="14" t="s">
        <v>139</v>
      </c>
      <c r="AW282" s="14" t="s">
        <v>4</v>
      </c>
      <c r="AX282" s="14" t="s">
        <v>84</v>
      </c>
      <c r="AY282" s="249" t="s">
        <v>131</v>
      </c>
    </row>
    <row r="283" s="2" customFormat="1" ht="24.15" customHeight="1">
      <c r="A283" s="39"/>
      <c r="B283" s="40"/>
      <c r="C283" s="261" t="s">
        <v>377</v>
      </c>
      <c r="D283" s="261" t="s">
        <v>206</v>
      </c>
      <c r="E283" s="262" t="s">
        <v>378</v>
      </c>
      <c r="F283" s="263" t="s">
        <v>379</v>
      </c>
      <c r="G283" s="264" t="s">
        <v>292</v>
      </c>
      <c r="H283" s="265">
        <v>25.620000000000001</v>
      </c>
      <c r="I283" s="266"/>
      <c r="J283" s="267">
        <f>ROUND(I283*H283,2)</f>
        <v>0</v>
      </c>
      <c r="K283" s="263" t="s">
        <v>137</v>
      </c>
      <c r="L283" s="268"/>
      <c r="M283" s="269" t="s">
        <v>1</v>
      </c>
      <c r="N283" s="270" t="s">
        <v>42</v>
      </c>
      <c r="O283" s="92"/>
      <c r="P283" s="224">
        <f>O283*H283</f>
        <v>0</v>
      </c>
      <c r="Q283" s="224">
        <v>0.00050000000000000001</v>
      </c>
      <c r="R283" s="224">
        <f>Q283*H283</f>
        <v>0.01281</v>
      </c>
      <c r="S283" s="224">
        <v>0</v>
      </c>
      <c r="T283" s="225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6" t="s">
        <v>174</v>
      </c>
      <c r="AT283" s="226" t="s">
        <v>206</v>
      </c>
      <c r="AU283" s="226" t="s">
        <v>139</v>
      </c>
      <c r="AY283" s="18" t="s">
        <v>131</v>
      </c>
      <c r="BE283" s="227">
        <f>IF(N283="základní",J283,0)</f>
        <v>0</v>
      </c>
      <c r="BF283" s="227">
        <f>IF(N283="snížená",J283,0)</f>
        <v>0</v>
      </c>
      <c r="BG283" s="227">
        <f>IF(N283="zákl. přenesená",J283,0)</f>
        <v>0</v>
      </c>
      <c r="BH283" s="227">
        <f>IF(N283="sníž. přenesená",J283,0)</f>
        <v>0</v>
      </c>
      <c r="BI283" s="227">
        <f>IF(N283="nulová",J283,0)</f>
        <v>0</v>
      </c>
      <c r="BJ283" s="18" t="s">
        <v>139</v>
      </c>
      <c r="BK283" s="227">
        <f>ROUND(I283*H283,2)</f>
        <v>0</v>
      </c>
      <c r="BL283" s="18" t="s">
        <v>138</v>
      </c>
      <c r="BM283" s="226" t="s">
        <v>380</v>
      </c>
    </row>
    <row r="284" s="14" customFormat="1">
      <c r="A284" s="14"/>
      <c r="B284" s="239"/>
      <c r="C284" s="240"/>
      <c r="D284" s="230" t="s">
        <v>141</v>
      </c>
      <c r="E284" s="240"/>
      <c r="F284" s="242" t="s">
        <v>381</v>
      </c>
      <c r="G284" s="240"/>
      <c r="H284" s="243">
        <v>25.620000000000001</v>
      </c>
      <c r="I284" s="244"/>
      <c r="J284" s="240"/>
      <c r="K284" s="240"/>
      <c r="L284" s="245"/>
      <c r="M284" s="246"/>
      <c r="N284" s="247"/>
      <c r="O284" s="247"/>
      <c r="P284" s="247"/>
      <c r="Q284" s="247"/>
      <c r="R284" s="247"/>
      <c r="S284" s="247"/>
      <c r="T284" s="248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9" t="s">
        <v>141</v>
      </c>
      <c r="AU284" s="249" t="s">
        <v>139</v>
      </c>
      <c r="AV284" s="14" t="s">
        <v>139</v>
      </c>
      <c r="AW284" s="14" t="s">
        <v>4</v>
      </c>
      <c r="AX284" s="14" t="s">
        <v>84</v>
      </c>
      <c r="AY284" s="249" t="s">
        <v>131</v>
      </c>
    </row>
    <row r="285" s="2" customFormat="1" ht="24.15" customHeight="1">
      <c r="A285" s="39"/>
      <c r="B285" s="40"/>
      <c r="C285" s="261" t="s">
        <v>382</v>
      </c>
      <c r="D285" s="261" t="s">
        <v>206</v>
      </c>
      <c r="E285" s="262" t="s">
        <v>383</v>
      </c>
      <c r="F285" s="263" t="s">
        <v>384</v>
      </c>
      <c r="G285" s="264" t="s">
        <v>292</v>
      </c>
      <c r="H285" s="265">
        <v>121.59</v>
      </c>
      <c r="I285" s="266"/>
      <c r="J285" s="267">
        <f>ROUND(I285*H285,2)</f>
        <v>0</v>
      </c>
      <c r="K285" s="263" t="s">
        <v>137</v>
      </c>
      <c r="L285" s="268"/>
      <c r="M285" s="269" t="s">
        <v>1</v>
      </c>
      <c r="N285" s="270" t="s">
        <v>42</v>
      </c>
      <c r="O285" s="92"/>
      <c r="P285" s="224">
        <f>O285*H285</f>
        <v>0</v>
      </c>
      <c r="Q285" s="224">
        <v>4.0000000000000003E-05</v>
      </c>
      <c r="R285" s="224">
        <f>Q285*H285</f>
        <v>0.0048636000000000009</v>
      </c>
      <c r="S285" s="224">
        <v>0</v>
      </c>
      <c r="T285" s="225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6" t="s">
        <v>174</v>
      </c>
      <c r="AT285" s="226" t="s">
        <v>206</v>
      </c>
      <c r="AU285" s="226" t="s">
        <v>139</v>
      </c>
      <c r="AY285" s="18" t="s">
        <v>131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18" t="s">
        <v>139</v>
      </c>
      <c r="BK285" s="227">
        <f>ROUND(I285*H285,2)</f>
        <v>0</v>
      </c>
      <c r="BL285" s="18" t="s">
        <v>138</v>
      </c>
      <c r="BM285" s="226" t="s">
        <v>385</v>
      </c>
    </row>
    <row r="286" s="14" customFormat="1">
      <c r="A286" s="14"/>
      <c r="B286" s="239"/>
      <c r="C286" s="240"/>
      <c r="D286" s="230" t="s">
        <v>141</v>
      </c>
      <c r="E286" s="240"/>
      <c r="F286" s="242" t="s">
        <v>386</v>
      </c>
      <c r="G286" s="240"/>
      <c r="H286" s="243">
        <v>121.59</v>
      </c>
      <c r="I286" s="244"/>
      <c r="J286" s="240"/>
      <c r="K286" s="240"/>
      <c r="L286" s="245"/>
      <c r="M286" s="246"/>
      <c r="N286" s="247"/>
      <c r="O286" s="247"/>
      <c r="P286" s="247"/>
      <c r="Q286" s="247"/>
      <c r="R286" s="247"/>
      <c r="S286" s="247"/>
      <c r="T286" s="248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9" t="s">
        <v>141</v>
      </c>
      <c r="AU286" s="249" t="s">
        <v>139</v>
      </c>
      <c r="AV286" s="14" t="s">
        <v>139</v>
      </c>
      <c r="AW286" s="14" t="s">
        <v>4</v>
      </c>
      <c r="AX286" s="14" t="s">
        <v>84</v>
      </c>
      <c r="AY286" s="249" t="s">
        <v>131</v>
      </c>
    </row>
    <row r="287" s="2" customFormat="1" ht="24.15" customHeight="1">
      <c r="A287" s="39"/>
      <c r="B287" s="40"/>
      <c r="C287" s="261" t="s">
        <v>387</v>
      </c>
      <c r="D287" s="261" t="s">
        <v>206</v>
      </c>
      <c r="E287" s="262" t="s">
        <v>388</v>
      </c>
      <c r="F287" s="263" t="s">
        <v>389</v>
      </c>
      <c r="G287" s="264" t="s">
        <v>292</v>
      </c>
      <c r="H287" s="265">
        <v>39.479999999999997</v>
      </c>
      <c r="I287" s="266"/>
      <c r="J287" s="267">
        <f>ROUND(I287*H287,2)</f>
        <v>0</v>
      </c>
      <c r="K287" s="263" t="s">
        <v>137</v>
      </c>
      <c r="L287" s="268"/>
      <c r="M287" s="269" t="s">
        <v>1</v>
      </c>
      <c r="N287" s="270" t="s">
        <v>42</v>
      </c>
      <c r="O287" s="92"/>
      <c r="P287" s="224">
        <f>O287*H287</f>
        <v>0</v>
      </c>
      <c r="Q287" s="224">
        <v>0.00029999999999999997</v>
      </c>
      <c r="R287" s="224">
        <f>Q287*H287</f>
        <v>0.011843999999999999</v>
      </c>
      <c r="S287" s="224">
        <v>0</v>
      </c>
      <c r="T287" s="225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26" t="s">
        <v>174</v>
      </c>
      <c r="AT287" s="226" t="s">
        <v>206</v>
      </c>
      <c r="AU287" s="226" t="s">
        <v>139</v>
      </c>
      <c r="AY287" s="18" t="s">
        <v>131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18" t="s">
        <v>139</v>
      </c>
      <c r="BK287" s="227">
        <f>ROUND(I287*H287,2)</f>
        <v>0</v>
      </c>
      <c r="BL287" s="18" t="s">
        <v>138</v>
      </c>
      <c r="BM287" s="226" t="s">
        <v>390</v>
      </c>
    </row>
    <row r="288" s="14" customFormat="1">
      <c r="A288" s="14"/>
      <c r="B288" s="239"/>
      <c r="C288" s="240"/>
      <c r="D288" s="230" t="s">
        <v>141</v>
      </c>
      <c r="E288" s="240"/>
      <c r="F288" s="242" t="s">
        <v>391</v>
      </c>
      <c r="G288" s="240"/>
      <c r="H288" s="243">
        <v>39.479999999999997</v>
      </c>
      <c r="I288" s="244"/>
      <c r="J288" s="240"/>
      <c r="K288" s="240"/>
      <c r="L288" s="245"/>
      <c r="M288" s="246"/>
      <c r="N288" s="247"/>
      <c r="O288" s="247"/>
      <c r="P288" s="247"/>
      <c r="Q288" s="247"/>
      <c r="R288" s="247"/>
      <c r="S288" s="247"/>
      <c r="T288" s="248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9" t="s">
        <v>141</v>
      </c>
      <c r="AU288" s="249" t="s">
        <v>139</v>
      </c>
      <c r="AV288" s="14" t="s">
        <v>139</v>
      </c>
      <c r="AW288" s="14" t="s">
        <v>4</v>
      </c>
      <c r="AX288" s="14" t="s">
        <v>84</v>
      </c>
      <c r="AY288" s="249" t="s">
        <v>131</v>
      </c>
    </row>
    <row r="289" s="2" customFormat="1" ht="24.15" customHeight="1">
      <c r="A289" s="39"/>
      <c r="B289" s="40"/>
      <c r="C289" s="261" t="s">
        <v>392</v>
      </c>
      <c r="D289" s="261" t="s">
        <v>206</v>
      </c>
      <c r="E289" s="262" t="s">
        <v>393</v>
      </c>
      <c r="F289" s="263" t="s">
        <v>394</v>
      </c>
      <c r="G289" s="264" t="s">
        <v>292</v>
      </c>
      <c r="H289" s="265">
        <v>36.173000000000002</v>
      </c>
      <c r="I289" s="266"/>
      <c r="J289" s="267">
        <f>ROUND(I289*H289,2)</f>
        <v>0</v>
      </c>
      <c r="K289" s="263" t="s">
        <v>137</v>
      </c>
      <c r="L289" s="268"/>
      <c r="M289" s="269" t="s">
        <v>1</v>
      </c>
      <c r="N289" s="270" t="s">
        <v>42</v>
      </c>
      <c r="O289" s="92"/>
      <c r="P289" s="224">
        <f>O289*H289</f>
        <v>0</v>
      </c>
      <c r="Q289" s="224">
        <v>0.00020000000000000001</v>
      </c>
      <c r="R289" s="224">
        <f>Q289*H289</f>
        <v>0.0072346000000000008</v>
      </c>
      <c r="S289" s="224">
        <v>0</v>
      </c>
      <c r="T289" s="225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26" t="s">
        <v>174</v>
      </c>
      <c r="AT289" s="226" t="s">
        <v>206</v>
      </c>
      <c r="AU289" s="226" t="s">
        <v>139</v>
      </c>
      <c r="AY289" s="18" t="s">
        <v>131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18" t="s">
        <v>139</v>
      </c>
      <c r="BK289" s="227">
        <f>ROUND(I289*H289,2)</f>
        <v>0</v>
      </c>
      <c r="BL289" s="18" t="s">
        <v>138</v>
      </c>
      <c r="BM289" s="226" t="s">
        <v>395</v>
      </c>
    </row>
    <row r="290" s="14" customFormat="1">
      <c r="A290" s="14"/>
      <c r="B290" s="239"/>
      <c r="C290" s="240"/>
      <c r="D290" s="230" t="s">
        <v>141</v>
      </c>
      <c r="E290" s="240"/>
      <c r="F290" s="242" t="s">
        <v>396</v>
      </c>
      <c r="G290" s="240"/>
      <c r="H290" s="243">
        <v>36.173000000000002</v>
      </c>
      <c r="I290" s="244"/>
      <c r="J290" s="240"/>
      <c r="K290" s="240"/>
      <c r="L290" s="245"/>
      <c r="M290" s="246"/>
      <c r="N290" s="247"/>
      <c r="O290" s="247"/>
      <c r="P290" s="247"/>
      <c r="Q290" s="247"/>
      <c r="R290" s="247"/>
      <c r="S290" s="247"/>
      <c r="T290" s="248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9" t="s">
        <v>141</v>
      </c>
      <c r="AU290" s="249" t="s">
        <v>139</v>
      </c>
      <c r="AV290" s="14" t="s">
        <v>139</v>
      </c>
      <c r="AW290" s="14" t="s">
        <v>4</v>
      </c>
      <c r="AX290" s="14" t="s">
        <v>84</v>
      </c>
      <c r="AY290" s="249" t="s">
        <v>131</v>
      </c>
    </row>
    <row r="291" s="2" customFormat="1" ht="37.8" customHeight="1">
      <c r="A291" s="39"/>
      <c r="B291" s="40"/>
      <c r="C291" s="215" t="s">
        <v>397</v>
      </c>
      <c r="D291" s="215" t="s">
        <v>133</v>
      </c>
      <c r="E291" s="216" t="s">
        <v>398</v>
      </c>
      <c r="F291" s="217" t="s">
        <v>399</v>
      </c>
      <c r="G291" s="218" t="s">
        <v>188</v>
      </c>
      <c r="H291" s="219">
        <v>11.380000000000001</v>
      </c>
      <c r="I291" s="220"/>
      <c r="J291" s="221">
        <f>ROUND(I291*H291,2)</f>
        <v>0</v>
      </c>
      <c r="K291" s="217" t="s">
        <v>137</v>
      </c>
      <c r="L291" s="45"/>
      <c r="M291" s="222" t="s">
        <v>1</v>
      </c>
      <c r="N291" s="223" t="s">
        <v>42</v>
      </c>
      <c r="O291" s="92"/>
      <c r="P291" s="224">
        <f>O291*H291</f>
        <v>0</v>
      </c>
      <c r="Q291" s="224">
        <v>0.0057000000000000002</v>
      </c>
      <c r="R291" s="224">
        <f>Q291*H291</f>
        <v>0.064866000000000007</v>
      </c>
      <c r="S291" s="224">
        <v>0</v>
      </c>
      <c r="T291" s="225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26" t="s">
        <v>138</v>
      </c>
      <c r="AT291" s="226" t="s">
        <v>133</v>
      </c>
      <c r="AU291" s="226" t="s">
        <v>139</v>
      </c>
      <c r="AY291" s="18" t="s">
        <v>131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18" t="s">
        <v>139</v>
      </c>
      <c r="BK291" s="227">
        <f>ROUND(I291*H291,2)</f>
        <v>0</v>
      </c>
      <c r="BL291" s="18" t="s">
        <v>138</v>
      </c>
      <c r="BM291" s="226" t="s">
        <v>400</v>
      </c>
    </row>
    <row r="292" s="2" customFormat="1" ht="37.8" customHeight="1">
      <c r="A292" s="39"/>
      <c r="B292" s="40"/>
      <c r="C292" s="215" t="s">
        <v>401</v>
      </c>
      <c r="D292" s="215" t="s">
        <v>133</v>
      </c>
      <c r="E292" s="216" t="s">
        <v>402</v>
      </c>
      <c r="F292" s="217" t="s">
        <v>403</v>
      </c>
      <c r="G292" s="218" t="s">
        <v>188</v>
      </c>
      <c r="H292" s="219">
        <v>347.75599999999997</v>
      </c>
      <c r="I292" s="220"/>
      <c r="J292" s="221">
        <f>ROUND(I292*H292,2)</f>
        <v>0</v>
      </c>
      <c r="K292" s="217" t="s">
        <v>137</v>
      </c>
      <c r="L292" s="45"/>
      <c r="M292" s="222" t="s">
        <v>1</v>
      </c>
      <c r="N292" s="223" t="s">
        <v>42</v>
      </c>
      <c r="O292" s="92"/>
      <c r="P292" s="224">
        <f>O292*H292</f>
        <v>0</v>
      </c>
      <c r="Q292" s="224">
        <v>0.0027499999999999998</v>
      </c>
      <c r="R292" s="224">
        <f>Q292*H292</f>
        <v>0.95632899999999987</v>
      </c>
      <c r="S292" s="224">
        <v>0</v>
      </c>
      <c r="T292" s="225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26" t="s">
        <v>138</v>
      </c>
      <c r="AT292" s="226" t="s">
        <v>133</v>
      </c>
      <c r="AU292" s="226" t="s">
        <v>139</v>
      </c>
      <c r="AY292" s="18" t="s">
        <v>131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18" t="s">
        <v>139</v>
      </c>
      <c r="BK292" s="227">
        <f>ROUND(I292*H292,2)</f>
        <v>0</v>
      </c>
      <c r="BL292" s="18" t="s">
        <v>138</v>
      </c>
      <c r="BM292" s="226" t="s">
        <v>404</v>
      </c>
    </row>
    <row r="293" s="2" customFormat="1" ht="24.15" customHeight="1">
      <c r="A293" s="39"/>
      <c r="B293" s="40"/>
      <c r="C293" s="215" t="s">
        <v>405</v>
      </c>
      <c r="D293" s="215" t="s">
        <v>133</v>
      </c>
      <c r="E293" s="216" t="s">
        <v>406</v>
      </c>
      <c r="F293" s="217" t="s">
        <v>407</v>
      </c>
      <c r="G293" s="218" t="s">
        <v>292</v>
      </c>
      <c r="H293" s="219">
        <v>76.700000000000003</v>
      </c>
      <c r="I293" s="220"/>
      <c r="J293" s="221">
        <f>ROUND(I293*H293,2)</f>
        <v>0</v>
      </c>
      <c r="K293" s="217" t="s">
        <v>137</v>
      </c>
      <c r="L293" s="45"/>
      <c r="M293" s="222" t="s">
        <v>1</v>
      </c>
      <c r="N293" s="223" t="s">
        <v>42</v>
      </c>
      <c r="O293" s="92"/>
      <c r="P293" s="224">
        <f>O293*H293</f>
        <v>0</v>
      </c>
      <c r="Q293" s="224">
        <v>0.00093000000000000005</v>
      </c>
      <c r="R293" s="224">
        <f>Q293*H293</f>
        <v>0.071331000000000006</v>
      </c>
      <c r="S293" s="224">
        <v>0</v>
      </c>
      <c r="T293" s="225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26" t="s">
        <v>138</v>
      </c>
      <c r="AT293" s="226" t="s">
        <v>133</v>
      </c>
      <c r="AU293" s="226" t="s">
        <v>139</v>
      </c>
      <c r="AY293" s="18" t="s">
        <v>131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18" t="s">
        <v>139</v>
      </c>
      <c r="BK293" s="227">
        <f>ROUND(I293*H293,2)</f>
        <v>0</v>
      </c>
      <c r="BL293" s="18" t="s">
        <v>138</v>
      </c>
      <c r="BM293" s="226" t="s">
        <v>408</v>
      </c>
    </row>
    <row r="294" s="14" customFormat="1">
      <c r="A294" s="14"/>
      <c r="B294" s="239"/>
      <c r="C294" s="240"/>
      <c r="D294" s="230" t="s">
        <v>141</v>
      </c>
      <c r="E294" s="241" t="s">
        <v>1</v>
      </c>
      <c r="F294" s="242" t="s">
        <v>409</v>
      </c>
      <c r="G294" s="240"/>
      <c r="H294" s="243">
        <v>2.1000000000000001</v>
      </c>
      <c r="I294" s="244"/>
      <c r="J294" s="240"/>
      <c r="K294" s="240"/>
      <c r="L294" s="245"/>
      <c r="M294" s="246"/>
      <c r="N294" s="247"/>
      <c r="O294" s="247"/>
      <c r="P294" s="247"/>
      <c r="Q294" s="247"/>
      <c r="R294" s="247"/>
      <c r="S294" s="247"/>
      <c r="T294" s="248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9" t="s">
        <v>141</v>
      </c>
      <c r="AU294" s="249" t="s">
        <v>139</v>
      </c>
      <c r="AV294" s="14" t="s">
        <v>139</v>
      </c>
      <c r="AW294" s="14" t="s">
        <v>32</v>
      </c>
      <c r="AX294" s="14" t="s">
        <v>76</v>
      </c>
      <c r="AY294" s="249" t="s">
        <v>131</v>
      </c>
    </row>
    <row r="295" s="14" customFormat="1">
      <c r="A295" s="14"/>
      <c r="B295" s="239"/>
      <c r="C295" s="240"/>
      <c r="D295" s="230" t="s">
        <v>141</v>
      </c>
      <c r="E295" s="241" t="s">
        <v>1</v>
      </c>
      <c r="F295" s="242" t="s">
        <v>410</v>
      </c>
      <c r="G295" s="240"/>
      <c r="H295" s="243">
        <v>22.199999999999999</v>
      </c>
      <c r="I295" s="244"/>
      <c r="J295" s="240"/>
      <c r="K295" s="240"/>
      <c r="L295" s="245"/>
      <c r="M295" s="246"/>
      <c r="N295" s="247"/>
      <c r="O295" s="247"/>
      <c r="P295" s="247"/>
      <c r="Q295" s="247"/>
      <c r="R295" s="247"/>
      <c r="S295" s="247"/>
      <c r="T295" s="248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9" t="s">
        <v>141</v>
      </c>
      <c r="AU295" s="249" t="s">
        <v>139</v>
      </c>
      <c r="AV295" s="14" t="s">
        <v>139</v>
      </c>
      <c r="AW295" s="14" t="s">
        <v>32</v>
      </c>
      <c r="AX295" s="14" t="s">
        <v>76</v>
      </c>
      <c r="AY295" s="249" t="s">
        <v>131</v>
      </c>
    </row>
    <row r="296" s="14" customFormat="1">
      <c r="A296" s="14"/>
      <c r="B296" s="239"/>
      <c r="C296" s="240"/>
      <c r="D296" s="230" t="s">
        <v>141</v>
      </c>
      <c r="E296" s="241" t="s">
        <v>1</v>
      </c>
      <c r="F296" s="242" t="s">
        <v>411</v>
      </c>
      <c r="G296" s="240"/>
      <c r="H296" s="243">
        <v>52.399999999999999</v>
      </c>
      <c r="I296" s="244"/>
      <c r="J296" s="240"/>
      <c r="K296" s="240"/>
      <c r="L296" s="245"/>
      <c r="M296" s="246"/>
      <c r="N296" s="247"/>
      <c r="O296" s="247"/>
      <c r="P296" s="247"/>
      <c r="Q296" s="247"/>
      <c r="R296" s="247"/>
      <c r="S296" s="247"/>
      <c r="T296" s="248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9" t="s">
        <v>141</v>
      </c>
      <c r="AU296" s="249" t="s">
        <v>139</v>
      </c>
      <c r="AV296" s="14" t="s">
        <v>139</v>
      </c>
      <c r="AW296" s="14" t="s">
        <v>32</v>
      </c>
      <c r="AX296" s="14" t="s">
        <v>76</v>
      </c>
      <c r="AY296" s="249" t="s">
        <v>131</v>
      </c>
    </row>
    <row r="297" s="15" customFormat="1">
      <c r="A297" s="15"/>
      <c r="B297" s="250"/>
      <c r="C297" s="251"/>
      <c r="D297" s="230" t="s">
        <v>141</v>
      </c>
      <c r="E297" s="252" t="s">
        <v>1</v>
      </c>
      <c r="F297" s="253" t="s">
        <v>144</v>
      </c>
      <c r="G297" s="251"/>
      <c r="H297" s="254">
        <v>76.700000000000003</v>
      </c>
      <c r="I297" s="255"/>
      <c r="J297" s="251"/>
      <c r="K297" s="251"/>
      <c r="L297" s="256"/>
      <c r="M297" s="257"/>
      <c r="N297" s="258"/>
      <c r="O297" s="258"/>
      <c r="P297" s="258"/>
      <c r="Q297" s="258"/>
      <c r="R297" s="258"/>
      <c r="S297" s="258"/>
      <c r="T297" s="259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60" t="s">
        <v>141</v>
      </c>
      <c r="AU297" s="260" t="s">
        <v>139</v>
      </c>
      <c r="AV297" s="15" t="s">
        <v>138</v>
      </c>
      <c r="AW297" s="15" t="s">
        <v>32</v>
      </c>
      <c r="AX297" s="15" t="s">
        <v>84</v>
      </c>
      <c r="AY297" s="260" t="s">
        <v>131</v>
      </c>
    </row>
    <row r="298" s="2" customFormat="1" ht="37.8" customHeight="1">
      <c r="A298" s="39"/>
      <c r="B298" s="40"/>
      <c r="C298" s="215" t="s">
        <v>412</v>
      </c>
      <c r="D298" s="215" t="s">
        <v>133</v>
      </c>
      <c r="E298" s="216" t="s">
        <v>413</v>
      </c>
      <c r="F298" s="217" t="s">
        <v>414</v>
      </c>
      <c r="G298" s="218" t="s">
        <v>188</v>
      </c>
      <c r="H298" s="219">
        <v>126.35299999999999</v>
      </c>
      <c r="I298" s="220"/>
      <c r="J298" s="221">
        <f>ROUND(I298*H298,2)</f>
        <v>0</v>
      </c>
      <c r="K298" s="217" t="s">
        <v>137</v>
      </c>
      <c r="L298" s="45"/>
      <c r="M298" s="222" t="s">
        <v>1</v>
      </c>
      <c r="N298" s="223" t="s">
        <v>42</v>
      </c>
      <c r="O298" s="92"/>
      <c r="P298" s="224">
        <f>O298*H298</f>
        <v>0</v>
      </c>
      <c r="Q298" s="224">
        <v>0</v>
      </c>
      <c r="R298" s="224">
        <f>Q298*H298</f>
        <v>0</v>
      </c>
      <c r="S298" s="224">
        <v>0</v>
      </c>
      <c r="T298" s="225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26" t="s">
        <v>138</v>
      </c>
      <c r="AT298" s="226" t="s">
        <v>133</v>
      </c>
      <c r="AU298" s="226" t="s">
        <v>139</v>
      </c>
      <c r="AY298" s="18" t="s">
        <v>131</v>
      </c>
      <c r="BE298" s="227">
        <f>IF(N298="základní",J298,0)</f>
        <v>0</v>
      </c>
      <c r="BF298" s="227">
        <f>IF(N298="snížená",J298,0)</f>
        <v>0</v>
      </c>
      <c r="BG298" s="227">
        <f>IF(N298="zákl. přenesená",J298,0)</f>
        <v>0</v>
      </c>
      <c r="BH298" s="227">
        <f>IF(N298="sníž. přenesená",J298,0)</f>
        <v>0</v>
      </c>
      <c r="BI298" s="227">
        <f>IF(N298="nulová",J298,0)</f>
        <v>0</v>
      </c>
      <c r="BJ298" s="18" t="s">
        <v>139</v>
      </c>
      <c r="BK298" s="227">
        <f>ROUND(I298*H298,2)</f>
        <v>0</v>
      </c>
      <c r="BL298" s="18" t="s">
        <v>138</v>
      </c>
      <c r="BM298" s="226" t="s">
        <v>415</v>
      </c>
    </row>
    <row r="299" s="13" customFormat="1">
      <c r="A299" s="13"/>
      <c r="B299" s="228"/>
      <c r="C299" s="229"/>
      <c r="D299" s="230" t="s">
        <v>141</v>
      </c>
      <c r="E299" s="231" t="s">
        <v>1</v>
      </c>
      <c r="F299" s="232" t="s">
        <v>416</v>
      </c>
      <c r="G299" s="229"/>
      <c r="H299" s="231" t="s">
        <v>1</v>
      </c>
      <c r="I299" s="233"/>
      <c r="J299" s="229"/>
      <c r="K299" s="229"/>
      <c r="L299" s="234"/>
      <c r="M299" s="235"/>
      <c r="N299" s="236"/>
      <c r="O299" s="236"/>
      <c r="P299" s="236"/>
      <c r="Q299" s="236"/>
      <c r="R299" s="236"/>
      <c r="S299" s="236"/>
      <c r="T299" s="237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8" t="s">
        <v>141</v>
      </c>
      <c r="AU299" s="238" t="s">
        <v>139</v>
      </c>
      <c r="AV299" s="13" t="s">
        <v>84</v>
      </c>
      <c r="AW299" s="13" t="s">
        <v>32</v>
      </c>
      <c r="AX299" s="13" t="s">
        <v>76</v>
      </c>
      <c r="AY299" s="238" t="s">
        <v>131</v>
      </c>
    </row>
    <row r="300" s="14" customFormat="1">
      <c r="A300" s="14"/>
      <c r="B300" s="239"/>
      <c r="C300" s="240"/>
      <c r="D300" s="230" t="s">
        <v>141</v>
      </c>
      <c r="E300" s="241" t="s">
        <v>1</v>
      </c>
      <c r="F300" s="242" t="s">
        <v>417</v>
      </c>
      <c r="G300" s="240"/>
      <c r="H300" s="243">
        <v>6.915</v>
      </c>
      <c r="I300" s="244"/>
      <c r="J300" s="240"/>
      <c r="K300" s="240"/>
      <c r="L300" s="245"/>
      <c r="M300" s="246"/>
      <c r="N300" s="247"/>
      <c r="O300" s="247"/>
      <c r="P300" s="247"/>
      <c r="Q300" s="247"/>
      <c r="R300" s="247"/>
      <c r="S300" s="247"/>
      <c r="T300" s="248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9" t="s">
        <v>141</v>
      </c>
      <c r="AU300" s="249" t="s">
        <v>139</v>
      </c>
      <c r="AV300" s="14" t="s">
        <v>139</v>
      </c>
      <c r="AW300" s="14" t="s">
        <v>32</v>
      </c>
      <c r="AX300" s="14" t="s">
        <v>76</v>
      </c>
      <c r="AY300" s="249" t="s">
        <v>131</v>
      </c>
    </row>
    <row r="301" s="14" customFormat="1">
      <c r="A301" s="14"/>
      <c r="B301" s="239"/>
      <c r="C301" s="240"/>
      <c r="D301" s="230" t="s">
        <v>141</v>
      </c>
      <c r="E301" s="241" t="s">
        <v>1</v>
      </c>
      <c r="F301" s="242" t="s">
        <v>418</v>
      </c>
      <c r="G301" s="240"/>
      <c r="H301" s="243">
        <v>55.265000000000001</v>
      </c>
      <c r="I301" s="244"/>
      <c r="J301" s="240"/>
      <c r="K301" s="240"/>
      <c r="L301" s="245"/>
      <c r="M301" s="246"/>
      <c r="N301" s="247"/>
      <c r="O301" s="247"/>
      <c r="P301" s="247"/>
      <c r="Q301" s="247"/>
      <c r="R301" s="247"/>
      <c r="S301" s="247"/>
      <c r="T301" s="248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9" t="s">
        <v>141</v>
      </c>
      <c r="AU301" s="249" t="s">
        <v>139</v>
      </c>
      <c r="AV301" s="14" t="s">
        <v>139</v>
      </c>
      <c r="AW301" s="14" t="s">
        <v>32</v>
      </c>
      <c r="AX301" s="14" t="s">
        <v>76</v>
      </c>
      <c r="AY301" s="249" t="s">
        <v>131</v>
      </c>
    </row>
    <row r="302" s="14" customFormat="1">
      <c r="A302" s="14"/>
      <c r="B302" s="239"/>
      <c r="C302" s="240"/>
      <c r="D302" s="230" t="s">
        <v>141</v>
      </c>
      <c r="E302" s="241" t="s">
        <v>1</v>
      </c>
      <c r="F302" s="242" t="s">
        <v>419</v>
      </c>
      <c r="G302" s="240"/>
      <c r="H302" s="243">
        <v>34.173000000000002</v>
      </c>
      <c r="I302" s="244"/>
      <c r="J302" s="240"/>
      <c r="K302" s="240"/>
      <c r="L302" s="245"/>
      <c r="M302" s="246"/>
      <c r="N302" s="247"/>
      <c r="O302" s="247"/>
      <c r="P302" s="247"/>
      <c r="Q302" s="247"/>
      <c r="R302" s="247"/>
      <c r="S302" s="247"/>
      <c r="T302" s="248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9" t="s">
        <v>141</v>
      </c>
      <c r="AU302" s="249" t="s">
        <v>139</v>
      </c>
      <c r="AV302" s="14" t="s">
        <v>139</v>
      </c>
      <c r="AW302" s="14" t="s">
        <v>32</v>
      </c>
      <c r="AX302" s="14" t="s">
        <v>76</v>
      </c>
      <c r="AY302" s="249" t="s">
        <v>131</v>
      </c>
    </row>
    <row r="303" s="13" customFormat="1">
      <c r="A303" s="13"/>
      <c r="B303" s="228"/>
      <c r="C303" s="229"/>
      <c r="D303" s="230" t="s">
        <v>141</v>
      </c>
      <c r="E303" s="231" t="s">
        <v>1</v>
      </c>
      <c r="F303" s="232" t="s">
        <v>420</v>
      </c>
      <c r="G303" s="229"/>
      <c r="H303" s="231" t="s">
        <v>1</v>
      </c>
      <c r="I303" s="233"/>
      <c r="J303" s="229"/>
      <c r="K303" s="229"/>
      <c r="L303" s="234"/>
      <c r="M303" s="235"/>
      <c r="N303" s="236"/>
      <c r="O303" s="236"/>
      <c r="P303" s="236"/>
      <c r="Q303" s="236"/>
      <c r="R303" s="236"/>
      <c r="S303" s="236"/>
      <c r="T303" s="237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8" t="s">
        <v>141</v>
      </c>
      <c r="AU303" s="238" t="s">
        <v>139</v>
      </c>
      <c r="AV303" s="13" t="s">
        <v>84</v>
      </c>
      <c r="AW303" s="13" t="s">
        <v>32</v>
      </c>
      <c r="AX303" s="13" t="s">
        <v>76</v>
      </c>
      <c r="AY303" s="238" t="s">
        <v>131</v>
      </c>
    </row>
    <row r="304" s="14" customFormat="1">
      <c r="A304" s="14"/>
      <c r="B304" s="239"/>
      <c r="C304" s="240"/>
      <c r="D304" s="230" t="s">
        <v>141</v>
      </c>
      <c r="E304" s="241" t="s">
        <v>1</v>
      </c>
      <c r="F304" s="242" t="s">
        <v>421</v>
      </c>
      <c r="G304" s="240"/>
      <c r="H304" s="243">
        <v>30</v>
      </c>
      <c r="I304" s="244"/>
      <c r="J304" s="240"/>
      <c r="K304" s="240"/>
      <c r="L304" s="245"/>
      <c r="M304" s="246"/>
      <c r="N304" s="247"/>
      <c r="O304" s="247"/>
      <c r="P304" s="247"/>
      <c r="Q304" s="247"/>
      <c r="R304" s="247"/>
      <c r="S304" s="247"/>
      <c r="T304" s="248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9" t="s">
        <v>141</v>
      </c>
      <c r="AU304" s="249" t="s">
        <v>139</v>
      </c>
      <c r="AV304" s="14" t="s">
        <v>139</v>
      </c>
      <c r="AW304" s="14" t="s">
        <v>32</v>
      </c>
      <c r="AX304" s="14" t="s">
        <v>76</v>
      </c>
      <c r="AY304" s="249" t="s">
        <v>131</v>
      </c>
    </row>
    <row r="305" s="15" customFormat="1">
      <c r="A305" s="15"/>
      <c r="B305" s="250"/>
      <c r="C305" s="251"/>
      <c r="D305" s="230" t="s">
        <v>141</v>
      </c>
      <c r="E305" s="252" t="s">
        <v>1</v>
      </c>
      <c r="F305" s="253" t="s">
        <v>144</v>
      </c>
      <c r="G305" s="251"/>
      <c r="H305" s="254">
        <v>126.35299999999999</v>
      </c>
      <c r="I305" s="255"/>
      <c r="J305" s="251"/>
      <c r="K305" s="251"/>
      <c r="L305" s="256"/>
      <c r="M305" s="257"/>
      <c r="N305" s="258"/>
      <c r="O305" s="258"/>
      <c r="P305" s="258"/>
      <c r="Q305" s="258"/>
      <c r="R305" s="258"/>
      <c r="S305" s="258"/>
      <c r="T305" s="259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60" t="s">
        <v>141</v>
      </c>
      <c r="AU305" s="260" t="s">
        <v>139</v>
      </c>
      <c r="AV305" s="15" t="s">
        <v>138</v>
      </c>
      <c r="AW305" s="15" t="s">
        <v>32</v>
      </c>
      <c r="AX305" s="15" t="s">
        <v>84</v>
      </c>
      <c r="AY305" s="260" t="s">
        <v>131</v>
      </c>
    </row>
    <row r="306" s="2" customFormat="1" ht="24.15" customHeight="1">
      <c r="A306" s="39"/>
      <c r="B306" s="40"/>
      <c r="C306" s="215" t="s">
        <v>422</v>
      </c>
      <c r="D306" s="215" t="s">
        <v>133</v>
      </c>
      <c r="E306" s="216" t="s">
        <v>423</v>
      </c>
      <c r="F306" s="217" t="s">
        <v>424</v>
      </c>
      <c r="G306" s="218" t="s">
        <v>188</v>
      </c>
      <c r="H306" s="219">
        <v>359.99599999999998</v>
      </c>
      <c r="I306" s="220"/>
      <c r="J306" s="221">
        <f>ROUND(I306*H306,2)</f>
        <v>0</v>
      </c>
      <c r="K306" s="217" t="s">
        <v>137</v>
      </c>
      <c r="L306" s="45"/>
      <c r="M306" s="222" t="s">
        <v>1</v>
      </c>
      <c r="N306" s="223" t="s">
        <v>42</v>
      </c>
      <c r="O306" s="92"/>
      <c r="P306" s="224">
        <f>O306*H306</f>
        <v>0</v>
      </c>
      <c r="Q306" s="224">
        <v>0</v>
      </c>
      <c r="R306" s="224">
        <f>Q306*H306</f>
        <v>0</v>
      </c>
      <c r="S306" s="224">
        <v>0</v>
      </c>
      <c r="T306" s="225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26" t="s">
        <v>138</v>
      </c>
      <c r="AT306" s="226" t="s">
        <v>133</v>
      </c>
      <c r="AU306" s="226" t="s">
        <v>139</v>
      </c>
      <c r="AY306" s="18" t="s">
        <v>131</v>
      </c>
      <c r="BE306" s="227">
        <f>IF(N306="základní",J306,0)</f>
        <v>0</v>
      </c>
      <c r="BF306" s="227">
        <f>IF(N306="snížená",J306,0)</f>
        <v>0</v>
      </c>
      <c r="BG306" s="227">
        <f>IF(N306="zákl. přenesená",J306,0)</f>
        <v>0</v>
      </c>
      <c r="BH306" s="227">
        <f>IF(N306="sníž. přenesená",J306,0)</f>
        <v>0</v>
      </c>
      <c r="BI306" s="227">
        <f>IF(N306="nulová",J306,0)</f>
        <v>0</v>
      </c>
      <c r="BJ306" s="18" t="s">
        <v>139</v>
      </c>
      <c r="BK306" s="227">
        <f>ROUND(I306*H306,2)</f>
        <v>0</v>
      </c>
      <c r="BL306" s="18" t="s">
        <v>138</v>
      </c>
      <c r="BM306" s="226" t="s">
        <v>425</v>
      </c>
    </row>
    <row r="307" s="14" customFormat="1">
      <c r="A307" s="14"/>
      <c r="B307" s="239"/>
      <c r="C307" s="240"/>
      <c r="D307" s="230" t="s">
        <v>141</v>
      </c>
      <c r="E307" s="241" t="s">
        <v>1</v>
      </c>
      <c r="F307" s="242" t="s">
        <v>426</v>
      </c>
      <c r="G307" s="240"/>
      <c r="H307" s="243">
        <v>359.99599999999998</v>
      </c>
      <c r="I307" s="244"/>
      <c r="J307" s="240"/>
      <c r="K307" s="240"/>
      <c r="L307" s="245"/>
      <c r="M307" s="246"/>
      <c r="N307" s="247"/>
      <c r="O307" s="247"/>
      <c r="P307" s="247"/>
      <c r="Q307" s="247"/>
      <c r="R307" s="247"/>
      <c r="S307" s="247"/>
      <c r="T307" s="248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9" t="s">
        <v>141</v>
      </c>
      <c r="AU307" s="249" t="s">
        <v>139</v>
      </c>
      <c r="AV307" s="14" t="s">
        <v>139</v>
      </c>
      <c r="AW307" s="14" t="s">
        <v>32</v>
      </c>
      <c r="AX307" s="14" t="s">
        <v>76</v>
      </c>
      <c r="AY307" s="249" t="s">
        <v>131</v>
      </c>
    </row>
    <row r="308" s="15" customFormat="1">
      <c r="A308" s="15"/>
      <c r="B308" s="250"/>
      <c r="C308" s="251"/>
      <c r="D308" s="230" t="s">
        <v>141</v>
      </c>
      <c r="E308" s="252" t="s">
        <v>1</v>
      </c>
      <c r="F308" s="253" t="s">
        <v>144</v>
      </c>
      <c r="G308" s="251"/>
      <c r="H308" s="254">
        <v>359.99599999999998</v>
      </c>
      <c r="I308" s="255"/>
      <c r="J308" s="251"/>
      <c r="K308" s="251"/>
      <c r="L308" s="256"/>
      <c r="M308" s="257"/>
      <c r="N308" s="258"/>
      <c r="O308" s="258"/>
      <c r="P308" s="258"/>
      <c r="Q308" s="258"/>
      <c r="R308" s="258"/>
      <c r="S308" s="258"/>
      <c r="T308" s="259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60" t="s">
        <v>141</v>
      </c>
      <c r="AU308" s="260" t="s">
        <v>139</v>
      </c>
      <c r="AV308" s="15" t="s">
        <v>138</v>
      </c>
      <c r="AW308" s="15" t="s">
        <v>32</v>
      </c>
      <c r="AX308" s="15" t="s">
        <v>84</v>
      </c>
      <c r="AY308" s="260" t="s">
        <v>131</v>
      </c>
    </row>
    <row r="309" s="2" customFormat="1" ht="37.8" customHeight="1">
      <c r="A309" s="39"/>
      <c r="B309" s="40"/>
      <c r="C309" s="215" t="s">
        <v>427</v>
      </c>
      <c r="D309" s="215" t="s">
        <v>133</v>
      </c>
      <c r="E309" s="216" t="s">
        <v>428</v>
      </c>
      <c r="F309" s="217" t="s">
        <v>429</v>
      </c>
      <c r="G309" s="218" t="s">
        <v>136</v>
      </c>
      <c r="H309" s="219">
        <v>3.4039999999999999</v>
      </c>
      <c r="I309" s="220"/>
      <c r="J309" s="221">
        <f>ROUND(I309*H309,2)</f>
        <v>0</v>
      </c>
      <c r="K309" s="217" t="s">
        <v>137</v>
      </c>
      <c r="L309" s="45"/>
      <c r="M309" s="222" t="s">
        <v>1</v>
      </c>
      <c r="N309" s="223" t="s">
        <v>42</v>
      </c>
      <c r="O309" s="92"/>
      <c r="P309" s="224">
        <f>O309*H309</f>
        <v>0</v>
      </c>
      <c r="Q309" s="224">
        <v>1.837</v>
      </c>
      <c r="R309" s="224">
        <f>Q309*H309</f>
        <v>6.2531479999999995</v>
      </c>
      <c r="S309" s="224">
        <v>0</v>
      </c>
      <c r="T309" s="225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26" t="s">
        <v>138</v>
      </c>
      <c r="AT309" s="226" t="s">
        <v>133</v>
      </c>
      <c r="AU309" s="226" t="s">
        <v>139</v>
      </c>
      <c r="AY309" s="18" t="s">
        <v>131</v>
      </c>
      <c r="BE309" s="227">
        <f>IF(N309="základní",J309,0)</f>
        <v>0</v>
      </c>
      <c r="BF309" s="227">
        <f>IF(N309="snížená",J309,0)</f>
        <v>0</v>
      </c>
      <c r="BG309" s="227">
        <f>IF(N309="zákl. přenesená",J309,0)</f>
        <v>0</v>
      </c>
      <c r="BH309" s="227">
        <f>IF(N309="sníž. přenesená",J309,0)</f>
        <v>0</v>
      </c>
      <c r="BI309" s="227">
        <f>IF(N309="nulová",J309,0)</f>
        <v>0</v>
      </c>
      <c r="BJ309" s="18" t="s">
        <v>139</v>
      </c>
      <c r="BK309" s="227">
        <f>ROUND(I309*H309,2)</f>
        <v>0</v>
      </c>
      <c r="BL309" s="18" t="s">
        <v>138</v>
      </c>
      <c r="BM309" s="226" t="s">
        <v>430</v>
      </c>
    </row>
    <row r="310" s="13" customFormat="1">
      <c r="A310" s="13"/>
      <c r="B310" s="228"/>
      <c r="C310" s="229"/>
      <c r="D310" s="230" t="s">
        <v>141</v>
      </c>
      <c r="E310" s="231" t="s">
        <v>1</v>
      </c>
      <c r="F310" s="232" t="s">
        <v>431</v>
      </c>
      <c r="G310" s="229"/>
      <c r="H310" s="231" t="s">
        <v>1</v>
      </c>
      <c r="I310" s="233"/>
      <c r="J310" s="229"/>
      <c r="K310" s="229"/>
      <c r="L310" s="234"/>
      <c r="M310" s="235"/>
      <c r="N310" s="236"/>
      <c r="O310" s="236"/>
      <c r="P310" s="236"/>
      <c r="Q310" s="236"/>
      <c r="R310" s="236"/>
      <c r="S310" s="236"/>
      <c r="T310" s="237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8" t="s">
        <v>141</v>
      </c>
      <c r="AU310" s="238" t="s">
        <v>139</v>
      </c>
      <c r="AV310" s="13" t="s">
        <v>84</v>
      </c>
      <c r="AW310" s="13" t="s">
        <v>32</v>
      </c>
      <c r="AX310" s="13" t="s">
        <v>76</v>
      </c>
      <c r="AY310" s="238" t="s">
        <v>131</v>
      </c>
    </row>
    <row r="311" s="14" customFormat="1">
      <c r="A311" s="14"/>
      <c r="B311" s="239"/>
      <c r="C311" s="240"/>
      <c r="D311" s="230" t="s">
        <v>141</v>
      </c>
      <c r="E311" s="241" t="s">
        <v>1</v>
      </c>
      <c r="F311" s="242" t="s">
        <v>432</v>
      </c>
      <c r="G311" s="240"/>
      <c r="H311" s="243">
        <v>3.4039999999999999</v>
      </c>
      <c r="I311" s="244"/>
      <c r="J311" s="240"/>
      <c r="K311" s="240"/>
      <c r="L311" s="245"/>
      <c r="M311" s="246"/>
      <c r="N311" s="247"/>
      <c r="O311" s="247"/>
      <c r="P311" s="247"/>
      <c r="Q311" s="247"/>
      <c r="R311" s="247"/>
      <c r="S311" s="247"/>
      <c r="T311" s="248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9" t="s">
        <v>141</v>
      </c>
      <c r="AU311" s="249" t="s">
        <v>139</v>
      </c>
      <c r="AV311" s="14" t="s">
        <v>139</v>
      </c>
      <c r="AW311" s="14" t="s">
        <v>32</v>
      </c>
      <c r="AX311" s="14" t="s">
        <v>76</v>
      </c>
      <c r="AY311" s="249" t="s">
        <v>131</v>
      </c>
    </row>
    <row r="312" s="15" customFormat="1">
      <c r="A312" s="15"/>
      <c r="B312" s="250"/>
      <c r="C312" s="251"/>
      <c r="D312" s="230" t="s">
        <v>141</v>
      </c>
      <c r="E312" s="252" t="s">
        <v>1</v>
      </c>
      <c r="F312" s="253" t="s">
        <v>144</v>
      </c>
      <c r="G312" s="251"/>
      <c r="H312" s="254">
        <v>3.4039999999999999</v>
      </c>
      <c r="I312" s="255"/>
      <c r="J312" s="251"/>
      <c r="K312" s="251"/>
      <c r="L312" s="256"/>
      <c r="M312" s="257"/>
      <c r="N312" s="258"/>
      <c r="O312" s="258"/>
      <c r="P312" s="258"/>
      <c r="Q312" s="258"/>
      <c r="R312" s="258"/>
      <c r="S312" s="258"/>
      <c r="T312" s="259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60" t="s">
        <v>141</v>
      </c>
      <c r="AU312" s="260" t="s">
        <v>139</v>
      </c>
      <c r="AV312" s="15" t="s">
        <v>138</v>
      </c>
      <c r="AW312" s="15" t="s">
        <v>32</v>
      </c>
      <c r="AX312" s="15" t="s">
        <v>84</v>
      </c>
      <c r="AY312" s="260" t="s">
        <v>131</v>
      </c>
    </row>
    <row r="313" s="2" customFormat="1" ht="33" customHeight="1">
      <c r="A313" s="39"/>
      <c r="B313" s="40"/>
      <c r="C313" s="215" t="s">
        <v>433</v>
      </c>
      <c r="D313" s="215" t="s">
        <v>133</v>
      </c>
      <c r="E313" s="216" t="s">
        <v>434</v>
      </c>
      <c r="F313" s="217" t="s">
        <v>435</v>
      </c>
      <c r="G313" s="218" t="s">
        <v>188</v>
      </c>
      <c r="H313" s="219">
        <v>13.618</v>
      </c>
      <c r="I313" s="220"/>
      <c r="J313" s="221">
        <f>ROUND(I313*H313,2)</f>
        <v>0</v>
      </c>
      <c r="K313" s="217" t="s">
        <v>137</v>
      </c>
      <c r="L313" s="45"/>
      <c r="M313" s="222" t="s">
        <v>1</v>
      </c>
      <c r="N313" s="223" t="s">
        <v>42</v>
      </c>
      <c r="O313" s="92"/>
      <c r="P313" s="224">
        <f>O313*H313</f>
        <v>0</v>
      </c>
      <c r="Q313" s="224">
        <v>0.20893000000000001</v>
      </c>
      <c r="R313" s="224">
        <f>Q313*H313</f>
        <v>2.8452087400000003</v>
      </c>
      <c r="S313" s="224">
        <v>0</v>
      </c>
      <c r="T313" s="225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26" t="s">
        <v>138</v>
      </c>
      <c r="AT313" s="226" t="s">
        <v>133</v>
      </c>
      <c r="AU313" s="226" t="s">
        <v>139</v>
      </c>
      <c r="AY313" s="18" t="s">
        <v>131</v>
      </c>
      <c r="BE313" s="227">
        <f>IF(N313="základní",J313,0)</f>
        <v>0</v>
      </c>
      <c r="BF313" s="227">
        <f>IF(N313="snížená",J313,0)</f>
        <v>0</v>
      </c>
      <c r="BG313" s="227">
        <f>IF(N313="zákl. přenesená",J313,0)</f>
        <v>0</v>
      </c>
      <c r="BH313" s="227">
        <f>IF(N313="sníž. přenesená",J313,0)</f>
        <v>0</v>
      </c>
      <c r="BI313" s="227">
        <f>IF(N313="nulová",J313,0)</f>
        <v>0</v>
      </c>
      <c r="BJ313" s="18" t="s">
        <v>139</v>
      </c>
      <c r="BK313" s="227">
        <f>ROUND(I313*H313,2)</f>
        <v>0</v>
      </c>
      <c r="BL313" s="18" t="s">
        <v>138</v>
      </c>
      <c r="BM313" s="226" t="s">
        <v>436</v>
      </c>
    </row>
    <row r="314" s="14" customFormat="1">
      <c r="A314" s="14"/>
      <c r="B314" s="239"/>
      <c r="C314" s="240"/>
      <c r="D314" s="230" t="s">
        <v>141</v>
      </c>
      <c r="E314" s="241" t="s">
        <v>1</v>
      </c>
      <c r="F314" s="242" t="s">
        <v>437</v>
      </c>
      <c r="G314" s="240"/>
      <c r="H314" s="243">
        <v>13.618</v>
      </c>
      <c r="I314" s="244"/>
      <c r="J314" s="240"/>
      <c r="K314" s="240"/>
      <c r="L314" s="245"/>
      <c r="M314" s="246"/>
      <c r="N314" s="247"/>
      <c r="O314" s="247"/>
      <c r="P314" s="247"/>
      <c r="Q314" s="247"/>
      <c r="R314" s="247"/>
      <c r="S314" s="247"/>
      <c r="T314" s="248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9" t="s">
        <v>141</v>
      </c>
      <c r="AU314" s="249" t="s">
        <v>139</v>
      </c>
      <c r="AV314" s="14" t="s">
        <v>139</v>
      </c>
      <c r="AW314" s="14" t="s">
        <v>32</v>
      </c>
      <c r="AX314" s="14" t="s">
        <v>76</v>
      </c>
      <c r="AY314" s="249" t="s">
        <v>131</v>
      </c>
    </row>
    <row r="315" s="15" customFormat="1">
      <c r="A315" s="15"/>
      <c r="B315" s="250"/>
      <c r="C315" s="251"/>
      <c r="D315" s="230" t="s">
        <v>141</v>
      </c>
      <c r="E315" s="252" t="s">
        <v>1</v>
      </c>
      <c r="F315" s="253" t="s">
        <v>144</v>
      </c>
      <c r="G315" s="251"/>
      <c r="H315" s="254">
        <v>13.618</v>
      </c>
      <c r="I315" s="255"/>
      <c r="J315" s="251"/>
      <c r="K315" s="251"/>
      <c r="L315" s="256"/>
      <c r="M315" s="257"/>
      <c r="N315" s="258"/>
      <c r="O315" s="258"/>
      <c r="P315" s="258"/>
      <c r="Q315" s="258"/>
      <c r="R315" s="258"/>
      <c r="S315" s="258"/>
      <c r="T315" s="259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60" t="s">
        <v>141</v>
      </c>
      <c r="AU315" s="260" t="s">
        <v>139</v>
      </c>
      <c r="AV315" s="15" t="s">
        <v>138</v>
      </c>
      <c r="AW315" s="15" t="s">
        <v>32</v>
      </c>
      <c r="AX315" s="15" t="s">
        <v>84</v>
      </c>
      <c r="AY315" s="260" t="s">
        <v>131</v>
      </c>
    </row>
    <row r="316" s="2" customFormat="1" ht="44.25" customHeight="1">
      <c r="A316" s="39"/>
      <c r="B316" s="40"/>
      <c r="C316" s="215" t="s">
        <v>438</v>
      </c>
      <c r="D316" s="215" t="s">
        <v>133</v>
      </c>
      <c r="E316" s="216" t="s">
        <v>439</v>
      </c>
      <c r="F316" s="217" t="s">
        <v>440</v>
      </c>
      <c r="G316" s="218" t="s">
        <v>292</v>
      </c>
      <c r="H316" s="219">
        <v>27.234999999999999</v>
      </c>
      <c r="I316" s="220"/>
      <c r="J316" s="221">
        <f>ROUND(I316*H316,2)</f>
        <v>0</v>
      </c>
      <c r="K316" s="217" t="s">
        <v>137</v>
      </c>
      <c r="L316" s="45"/>
      <c r="M316" s="222" t="s">
        <v>1</v>
      </c>
      <c r="N316" s="223" t="s">
        <v>42</v>
      </c>
      <c r="O316" s="92"/>
      <c r="P316" s="224">
        <f>O316*H316</f>
        <v>0</v>
      </c>
      <c r="Q316" s="224">
        <v>0.19663</v>
      </c>
      <c r="R316" s="224">
        <f>Q316*H316</f>
        <v>5.3552180499999995</v>
      </c>
      <c r="S316" s="224">
        <v>0</v>
      </c>
      <c r="T316" s="225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26" t="s">
        <v>138</v>
      </c>
      <c r="AT316" s="226" t="s">
        <v>133</v>
      </c>
      <c r="AU316" s="226" t="s">
        <v>139</v>
      </c>
      <c r="AY316" s="18" t="s">
        <v>131</v>
      </c>
      <c r="BE316" s="227">
        <f>IF(N316="základní",J316,0)</f>
        <v>0</v>
      </c>
      <c r="BF316" s="227">
        <f>IF(N316="snížená",J316,0)</f>
        <v>0</v>
      </c>
      <c r="BG316" s="227">
        <f>IF(N316="zákl. přenesená",J316,0)</f>
        <v>0</v>
      </c>
      <c r="BH316" s="227">
        <f>IF(N316="sníž. přenesená",J316,0)</f>
        <v>0</v>
      </c>
      <c r="BI316" s="227">
        <f>IF(N316="nulová",J316,0)</f>
        <v>0</v>
      </c>
      <c r="BJ316" s="18" t="s">
        <v>139</v>
      </c>
      <c r="BK316" s="227">
        <f>ROUND(I316*H316,2)</f>
        <v>0</v>
      </c>
      <c r="BL316" s="18" t="s">
        <v>138</v>
      </c>
      <c r="BM316" s="226" t="s">
        <v>441</v>
      </c>
    </row>
    <row r="317" s="14" customFormat="1">
      <c r="A317" s="14"/>
      <c r="B317" s="239"/>
      <c r="C317" s="240"/>
      <c r="D317" s="230" t="s">
        <v>141</v>
      </c>
      <c r="E317" s="241" t="s">
        <v>1</v>
      </c>
      <c r="F317" s="242" t="s">
        <v>350</v>
      </c>
      <c r="G317" s="240"/>
      <c r="H317" s="243">
        <v>27.234999999999999</v>
      </c>
      <c r="I317" s="244"/>
      <c r="J317" s="240"/>
      <c r="K317" s="240"/>
      <c r="L317" s="245"/>
      <c r="M317" s="246"/>
      <c r="N317" s="247"/>
      <c r="O317" s="247"/>
      <c r="P317" s="247"/>
      <c r="Q317" s="247"/>
      <c r="R317" s="247"/>
      <c r="S317" s="247"/>
      <c r="T317" s="248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9" t="s">
        <v>141</v>
      </c>
      <c r="AU317" s="249" t="s">
        <v>139</v>
      </c>
      <c r="AV317" s="14" t="s">
        <v>139</v>
      </c>
      <c r="AW317" s="14" t="s">
        <v>32</v>
      </c>
      <c r="AX317" s="14" t="s">
        <v>76</v>
      </c>
      <c r="AY317" s="249" t="s">
        <v>131</v>
      </c>
    </row>
    <row r="318" s="15" customFormat="1">
      <c r="A318" s="15"/>
      <c r="B318" s="250"/>
      <c r="C318" s="251"/>
      <c r="D318" s="230" t="s">
        <v>141</v>
      </c>
      <c r="E318" s="252" t="s">
        <v>1</v>
      </c>
      <c r="F318" s="253" t="s">
        <v>144</v>
      </c>
      <c r="G318" s="251"/>
      <c r="H318" s="254">
        <v>27.234999999999999</v>
      </c>
      <c r="I318" s="255"/>
      <c r="J318" s="251"/>
      <c r="K318" s="251"/>
      <c r="L318" s="256"/>
      <c r="M318" s="257"/>
      <c r="N318" s="258"/>
      <c r="O318" s="258"/>
      <c r="P318" s="258"/>
      <c r="Q318" s="258"/>
      <c r="R318" s="258"/>
      <c r="S318" s="258"/>
      <c r="T318" s="259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60" t="s">
        <v>141</v>
      </c>
      <c r="AU318" s="260" t="s">
        <v>139</v>
      </c>
      <c r="AV318" s="15" t="s">
        <v>138</v>
      </c>
      <c r="AW318" s="15" t="s">
        <v>32</v>
      </c>
      <c r="AX318" s="15" t="s">
        <v>84</v>
      </c>
      <c r="AY318" s="260" t="s">
        <v>131</v>
      </c>
    </row>
    <row r="319" s="2" customFormat="1" ht="24.15" customHeight="1">
      <c r="A319" s="39"/>
      <c r="B319" s="40"/>
      <c r="C319" s="215" t="s">
        <v>442</v>
      </c>
      <c r="D319" s="215" t="s">
        <v>133</v>
      </c>
      <c r="E319" s="216" t="s">
        <v>443</v>
      </c>
      <c r="F319" s="217" t="s">
        <v>444</v>
      </c>
      <c r="G319" s="218" t="s">
        <v>276</v>
      </c>
      <c r="H319" s="219">
        <v>3</v>
      </c>
      <c r="I319" s="220"/>
      <c r="J319" s="221">
        <f>ROUND(I319*H319,2)</f>
        <v>0</v>
      </c>
      <c r="K319" s="217" t="s">
        <v>137</v>
      </c>
      <c r="L319" s="45"/>
      <c r="M319" s="222" t="s">
        <v>1</v>
      </c>
      <c r="N319" s="223" t="s">
        <v>42</v>
      </c>
      <c r="O319" s="92"/>
      <c r="P319" s="224">
        <f>O319*H319</f>
        <v>0</v>
      </c>
      <c r="Q319" s="224">
        <v>0</v>
      </c>
      <c r="R319" s="224">
        <f>Q319*H319</f>
        <v>0</v>
      </c>
      <c r="S319" s="224">
        <v>0</v>
      </c>
      <c r="T319" s="225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26" t="s">
        <v>138</v>
      </c>
      <c r="AT319" s="226" t="s">
        <v>133</v>
      </c>
      <c r="AU319" s="226" t="s">
        <v>139</v>
      </c>
      <c r="AY319" s="18" t="s">
        <v>131</v>
      </c>
      <c r="BE319" s="227">
        <f>IF(N319="základní",J319,0)</f>
        <v>0</v>
      </c>
      <c r="BF319" s="227">
        <f>IF(N319="snížená",J319,0)</f>
        <v>0</v>
      </c>
      <c r="BG319" s="227">
        <f>IF(N319="zákl. přenesená",J319,0)</f>
        <v>0</v>
      </c>
      <c r="BH319" s="227">
        <f>IF(N319="sníž. přenesená",J319,0)</f>
        <v>0</v>
      </c>
      <c r="BI319" s="227">
        <f>IF(N319="nulová",J319,0)</f>
        <v>0</v>
      </c>
      <c r="BJ319" s="18" t="s">
        <v>139</v>
      </c>
      <c r="BK319" s="227">
        <f>ROUND(I319*H319,2)</f>
        <v>0</v>
      </c>
      <c r="BL319" s="18" t="s">
        <v>138</v>
      </c>
      <c r="BM319" s="226" t="s">
        <v>445</v>
      </c>
    </row>
    <row r="320" s="14" customFormat="1">
      <c r="A320" s="14"/>
      <c r="B320" s="239"/>
      <c r="C320" s="240"/>
      <c r="D320" s="230" t="s">
        <v>141</v>
      </c>
      <c r="E320" s="241" t="s">
        <v>1</v>
      </c>
      <c r="F320" s="242" t="s">
        <v>152</v>
      </c>
      <c r="G320" s="240"/>
      <c r="H320" s="243">
        <v>3</v>
      </c>
      <c r="I320" s="244"/>
      <c r="J320" s="240"/>
      <c r="K320" s="240"/>
      <c r="L320" s="245"/>
      <c r="M320" s="246"/>
      <c r="N320" s="247"/>
      <c r="O320" s="247"/>
      <c r="P320" s="247"/>
      <c r="Q320" s="247"/>
      <c r="R320" s="247"/>
      <c r="S320" s="247"/>
      <c r="T320" s="248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9" t="s">
        <v>141</v>
      </c>
      <c r="AU320" s="249" t="s">
        <v>139</v>
      </c>
      <c r="AV320" s="14" t="s">
        <v>139</v>
      </c>
      <c r="AW320" s="14" t="s">
        <v>32</v>
      </c>
      <c r="AX320" s="14" t="s">
        <v>76</v>
      </c>
      <c r="AY320" s="249" t="s">
        <v>131</v>
      </c>
    </row>
    <row r="321" s="15" customFormat="1">
      <c r="A321" s="15"/>
      <c r="B321" s="250"/>
      <c r="C321" s="251"/>
      <c r="D321" s="230" t="s">
        <v>141</v>
      </c>
      <c r="E321" s="252" t="s">
        <v>1</v>
      </c>
      <c r="F321" s="253" t="s">
        <v>144</v>
      </c>
      <c r="G321" s="251"/>
      <c r="H321" s="254">
        <v>3</v>
      </c>
      <c r="I321" s="255"/>
      <c r="J321" s="251"/>
      <c r="K321" s="251"/>
      <c r="L321" s="256"/>
      <c r="M321" s="257"/>
      <c r="N321" s="258"/>
      <c r="O321" s="258"/>
      <c r="P321" s="258"/>
      <c r="Q321" s="258"/>
      <c r="R321" s="258"/>
      <c r="S321" s="258"/>
      <c r="T321" s="259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60" t="s">
        <v>141</v>
      </c>
      <c r="AU321" s="260" t="s">
        <v>139</v>
      </c>
      <c r="AV321" s="15" t="s">
        <v>138</v>
      </c>
      <c r="AW321" s="15" t="s">
        <v>32</v>
      </c>
      <c r="AX321" s="15" t="s">
        <v>84</v>
      </c>
      <c r="AY321" s="260" t="s">
        <v>131</v>
      </c>
    </row>
    <row r="322" s="2" customFormat="1" ht="21.75" customHeight="1">
      <c r="A322" s="39"/>
      <c r="B322" s="40"/>
      <c r="C322" s="261" t="s">
        <v>446</v>
      </c>
      <c r="D322" s="261" t="s">
        <v>206</v>
      </c>
      <c r="E322" s="262" t="s">
        <v>447</v>
      </c>
      <c r="F322" s="263" t="s">
        <v>448</v>
      </c>
      <c r="G322" s="264" t="s">
        <v>276</v>
      </c>
      <c r="H322" s="265">
        <v>3</v>
      </c>
      <c r="I322" s="266"/>
      <c r="J322" s="267">
        <f>ROUND(I322*H322,2)</f>
        <v>0</v>
      </c>
      <c r="K322" s="263" t="s">
        <v>137</v>
      </c>
      <c r="L322" s="268"/>
      <c r="M322" s="269" t="s">
        <v>1</v>
      </c>
      <c r="N322" s="270" t="s">
        <v>42</v>
      </c>
      <c r="O322" s="92"/>
      <c r="P322" s="224">
        <f>O322*H322</f>
        <v>0</v>
      </c>
      <c r="Q322" s="224">
        <v>0.00024000000000000001</v>
      </c>
      <c r="R322" s="224">
        <f>Q322*H322</f>
        <v>0.00072000000000000005</v>
      </c>
      <c r="S322" s="224">
        <v>0</v>
      </c>
      <c r="T322" s="225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26" t="s">
        <v>174</v>
      </c>
      <c r="AT322" s="226" t="s">
        <v>206</v>
      </c>
      <c r="AU322" s="226" t="s">
        <v>139</v>
      </c>
      <c r="AY322" s="18" t="s">
        <v>131</v>
      </c>
      <c r="BE322" s="227">
        <f>IF(N322="základní",J322,0)</f>
        <v>0</v>
      </c>
      <c r="BF322" s="227">
        <f>IF(N322="snížená",J322,0)</f>
        <v>0</v>
      </c>
      <c r="BG322" s="227">
        <f>IF(N322="zákl. přenesená",J322,0)</f>
        <v>0</v>
      </c>
      <c r="BH322" s="227">
        <f>IF(N322="sníž. přenesená",J322,0)</f>
        <v>0</v>
      </c>
      <c r="BI322" s="227">
        <f>IF(N322="nulová",J322,0)</f>
        <v>0</v>
      </c>
      <c r="BJ322" s="18" t="s">
        <v>139</v>
      </c>
      <c r="BK322" s="227">
        <f>ROUND(I322*H322,2)</f>
        <v>0</v>
      </c>
      <c r="BL322" s="18" t="s">
        <v>138</v>
      </c>
      <c r="BM322" s="226" t="s">
        <v>449</v>
      </c>
    </row>
    <row r="323" s="2" customFormat="1" ht="37.8" customHeight="1">
      <c r="A323" s="39"/>
      <c r="B323" s="40"/>
      <c r="C323" s="215" t="s">
        <v>450</v>
      </c>
      <c r="D323" s="215" t="s">
        <v>133</v>
      </c>
      <c r="E323" s="216" t="s">
        <v>451</v>
      </c>
      <c r="F323" s="217" t="s">
        <v>452</v>
      </c>
      <c r="G323" s="218" t="s">
        <v>276</v>
      </c>
      <c r="H323" s="219">
        <v>3</v>
      </c>
      <c r="I323" s="220"/>
      <c r="J323" s="221">
        <f>ROUND(I323*H323,2)</f>
        <v>0</v>
      </c>
      <c r="K323" s="217" t="s">
        <v>137</v>
      </c>
      <c r="L323" s="45"/>
      <c r="M323" s="222" t="s">
        <v>1</v>
      </c>
      <c r="N323" s="223" t="s">
        <v>42</v>
      </c>
      <c r="O323" s="92"/>
      <c r="P323" s="224">
        <f>O323*H323</f>
        <v>0</v>
      </c>
      <c r="Q323" s="224">
        <v>0</v>
      </c>
      <c r="R323" s="224">
        <f>Q323*H323</f>
        <v>0</v>
      </c>
      <c r="S323" s="224">
        <v>0</v>
      </c>
      <c r="T323" s="225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26" t="s">
        <v>138</v>
      </c>
      <c r="AT323" s="226" t="s">
        <v>133</v>
      </c>
      <c r="AU323" s="226" t="s">
        <v>139</v>
      </c>
      <c r="AY323" s="18" t="s">
        <v>131</v>
      </c>
      <c r="BE323" s="227">
        <f>IF(N323="základní",J323,0)</f>
        <v>0</v>
      </c>
      <c r="BF323" s="227">
        <f>IF(N323="snížená",J323,0)</f>
        <v>0</v>
      </c>
      <c r="BG323" s="227">
        <f>IF(N323="zákl. přenesená",J323,0)</f>
        <v>0</v>
      </c>
      <c r="BH323" s="227">
        <f>IF(N323="sníž. přenesená",J323,0)</f>
        <v>0</v>
      </c>
      <c r="BI323" s="227">
        <f>IF(N323="nulová",J323,0)</f>
        <v>0</v>
      </c>
      <c r="BJ323" s="18" t="s">
        <v>139</v>
      </c>
      <c r="BK323" s="227">
        <f>ROUND(I323*H323,2)</f>
        <v>0</v>
      </c>
      <c r="BL323" s="18" t="s">
        <v>138</v>
      </c>
      <c r="BM323" s="226" t="s">
        <v>453</v>
      </c>
    </row>
    <row r="324" s="2" customFormat="1" ht="16.5" customHeight="1">
      <c r="A324" s="39"/>
      <c r="B324" s="40"/>
      <c r="C324" s="261" t="s">
        <v>454</v>
      </c>
      <c r="D324" s="261" t="s">
        <v>206</v>
      </c>
      <c r="E324" s="262" t="s">
        <v>455</v>
      </c>
      <c r="F324" s="263" t="s">
        <v>456</v>
      </c>
      <c r="G324" s="264" t="s">
        <v>292</v>
      </c>
      <c r="H324" s="265">
        <v>0.59999999999999998</v>
      </c>
      <c r="I324" s="266"/>
      <c r="J324" s="267">
        <f>ROUND(I324*H324,2)</f>
        <v>0</v>
      </c>
      <c r="K324" s="263" t="s">
        <v>137</v>
      </c>
      <c r="L324" s="268"/>
      <c r="M324" s="269" t="s">
        <v>1</v>
      </c>
      <c r="N324" s="270" t="s">
        <v>42</v>
      </c>
      <c r="O324" s="92"/>
      <c r="P324" s="224">
        <f>O324*H324</f>
        <v>0</v>
      </c>
      <c r="Q324" s="224">
        <v>0.0011999999999999999</v>
      </c>
      <c r="R324" s="224">
        <f>Q324*H324</f>
        <v>0.00071999999999999994</v>
      </c>
      <c r="S324" s="224">
        <v>0</v>
      </c>
      <c r="T324" s="225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26" t="s">
        <v>174</v>
      </c>
      <c r="AT324" s="226" t="s">
        <v>206</v>
      </c>
      <c r="AU324" s="226" t="s">
        <v>139</v>
      </c>
      <c r="AY324" s="18" t="s">
        <v>131</v>
      </c>
      <c r="BE324" s="227">
        <f>IF(N324="základní",J324,0)</f>
        <v>0</v>
      </c>
      <c r="BF324" s="227">
        <f>IF(N324="snížená",J324,0)</f>
        <v>0</v>
      </c>
      <c r="BG324" s="227">
        <f>IF(N324="zákl. přenesená",J324,0)</f>
        <v>0</v>
      </c>
      <c r="BH324" s="227">
        <f>IF(N324="sníž. přenesená",J324,0)</f>
        <v>0</v>
      </c>
      <c r="BI324" s="227">
        <f>IF(N324="nulová",J324,0)</f>
        <v>0</v>
      </c>
      <c r="BJ324" s="18" t="s">
        <v>139</v>
      </c>
      <c r="BK324" s="227">
        <f>ROUND(I324*H324,2)</f>
        <v>0</v>
      </c>
      <c r="BL324" s="18" t="s">
        <v>138</v>
      </c>
      <c r="BM324" s="226" t="s">
        <v>457</v>
      </c>
    </row>
    <row r="325" s="14" customFormat="1">
      <c r="A325" s="14"/>
      <c r="B325" s="239"/>
      <c r="C325" s="240"/>
      <c r="D325" s="230" t="s">
        <v>141</v>
      </c>
      <c r="E325" s="240"/>
      <c r="F325" s="242" t="s">
        <v>458</v>
      </c>
      <c r="G325" s="240"/>
      <c r="H325" s="243">
        <v>0.59999999999999998</v>
      </c>
      <c r="I325" s="244"/>
      <c r="J325" s="240"/>
      <c r="K325" s="240"/>
      <c r="L325" s="245"/>
      <c r="M325" s="246"/>
      <c r="N325" s="247"/>
      <c r="O325" s="247"/>
      <c r="P325" s="247"/>
      <c r="Q325" s="247"/>
      <c r="R325" s="247"/>
      <c r="S325" s="247"/>
      <c r="T325" s="248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9" t="s">
        <v>141</v>
      </c>
      <c r="AU325" s="249" t="s">
        <v>139</v>
      </c>
      <c r="AV325" s="14" t="s">
        <v>139</v>
      </c>
      <c r="AW325" s="14" t="s">
        <v>4</v>
      </c>
      <c r="AX325" s="14" t="s">
        <v>84</v>
      </c>
      <c r="AY325" s="249" t="s">
        <v>131</v>
      </c>
    </row>
    <row r="326" s="12" customFormat="1" ht="22.8" customHeight="1">
      <c r="A326" s="12"/>
      <c r="B326" s="199"/>
      <c r="C326" s="200"/>
      <c r="D326" s="201" t="s">
        <v>75</v>
      </c>
      <c r="E326" s="213" t="s">
        <v>178</v>
      </c>
      <c r="F326" s="213" t="s">
        <v>459</v>
      </c>
      <c r="G326" s="200"/>
      <c r="H326" s="200"/>
      <c r="I326" s="203"/>
      <c r="J326" s="214">
        <f>BK326</f>
        <v>0</v>
      </c>
      <c r="K326" s="200"/>
      <c r="L326" s="205"/>
      <c r="M326" s="206"/>
      <c r="N326" s="207"/>
      <c r="O326" s="207"/>
      <c r="P326" s="208">
        <f>SUM(P327:P365)</f>
        <v>0</v>
      </c>
      <c r="Q326" s="207"/>
      <c r="R326" s="208">
        <f>SUM(R327:R365)</f>
        <v>0.023875200000000003</v>
      </c>
      <c r="S326" s="207"/>
      <c r="T326" s="209">
        <f>SUM(T327:T365)</f>
        <v>4.32308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10" t="s">
        <v>84</v>
      </c>
      <c r="AT326" s="211" t="s">
        <v>75</v>
      </c>
      <c r="AU326" s="211" t="s">
        <v>84</v>
      </c>
      <c r="AY326" s="210" t="s">
        <v>131</v>
      </c>
      <c r="BK326" s="212">
        <f>SUM(BK327:BK365)</f>
        <v>0</v>
      </c>
    </row>
    <row r="327" s="2" customFormat="1" ht="44.25" customHeight="1">
      <c r="A327" s="39"/>
      <c r="B327" s="40"/>
      <c r="C327" s="215" t="s">
        <v>460</v>
      </c>
      <c r="D327" s="215" t="s">
        <v>133</v>
      </c>
      <c r="E327" s="216" t="s">
        <v>461</v>
      </c>
      <c r="F327" s="217" t="s">
        <v>462</v>
      </c>
      <c r="G327" s="218" t="s">
        <v>188</v>
      </c>
      <c r="H327" s="219">
        <v>427.17500000000001</v>
      </c>
      <c r="I327" s="220"/>
      <c r="J327" s="221">
        <f>ROUND(I327*H327,2)</f>
        <v>0</v>
      </c>
      <c r="K327" s="217" t="s">
        <v>137</v>
      </c>
      <c r="L327" s="45"/>
      <c r="M327" s="222" t="s">
        <v>1</v>
      </c>
      <c r="N327" s="223" t="s">
        <v>42</v>
      </c>
      <c r="O327" s="92"/>
      <c r="P327" s="224">
        <f>O327*H327</f>
        <v>0</v>
      </c>
      <c r="Q327" s="224">
        <v>0</v>
      </c>
      <c r="R327" s="224">
        <f>Q327*H327</f>
        <v>0</v>
      </c>
      <c r="S327" s="224">
        <v>0</v>
      </c>
      <c r="T327" s="225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26" t="s">
        <v>138</v>
      </c>
      <c r="AT327" s="226" t="s">
        <v>133</v>
      </c>
      <c r="AU327" s="226" t="s">
        <v>139</v>
      </c>
      <c r="AY327" s="18" t="s">
        <v>131</v>
      </c>
      <c r="BE327" s="227">
        <f>IF(N327="základní",J327,0)</f>
        <v>0</v>
      </c>
      <c r="BF327" s="227">
        <f>IF(N327="snížená",J327,0)</f>
        <v>0</v>
      </c>
      <c r="BG327" s="227">
        <f>IF(N327="zákl. přenesená",J327,0)</f>
        <v>0</v>
      </c>
      <c r="BH327" s="227">
        <f>IF(N327="sníž. přenesená",J327,0)</f>
        <v>0</v>
      </c>
      <c r="BI327" s="227">
        <f>IF(N327="nulová",J327,0)</f>
        <v>0</v>
      </c>
      <c r="BJ327" s="18" t="s">
        <v>139</v>
      </c>
      <c r="BK327" s="227">
        <f>ROUND(I327*H327,2)</f>
        <v>0</v>
      </c>
      <c r="BL327" s="18" t="s">
        <v>138</v>
      </c>
      <c r="BM327" s="226" t="s">
        <v>463</v>
      </c>
    </row>
    <row r="328" s="14" customFormat="1">
      <c r="A328" s="14"/>
      <c r="B328" s="239"/>
      <c r="C328" s="240"/>
      <c r="D328" s="230" t="s">
        <v>141</v>
      </c>
      <c r="E328" s="241" t="s">
        <v>1</v>
      </c>
      <c r="F328" s="242" t="s">
        <v>464</v>
      </c>
      <c r="G328" s="240"/>
      <c r="H328" s="243">
        <v>196.80000000000001</v>
      </c>
      <c r="I328" s="244"/>
      <c r="J328" s="240"/>
      <c r="K328" s="240"/>
      <c r="L328" s="245"/>
      <c r="M328" s="246"/>
      <c r="N328" s="247"/>
      <c r="O328" s="247"/>
      <c r="P328" s="247"/>
      <c r="Q328" s="247"/>
      <c r="R328" s="247"/>
      <c r="S328" s="247"/>
      <c r="T328" s="248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9" t="s">
        <v>141</v>
      </c>
      <c r="AU328" s="249" t="s">
        <v>139</v>
      </c>
      <c r="AV328" s="14" t="s">
        <v>139</v>
      </c>
      <c r="AW328" s="14" t="s">
        <v>32</v>
      </c>
      <c r="AX328" s="14" t="s">
        <v>76</v>
      </c>
      <c r="AY328" s="249" t="s">
        <v>131</v>
      </c>
    </row>
    <row r="329" s="14" customFormat="1">
      <c r="A329" s="14"/>
      <c r="B329" s="239"/>
      <c r="C329" s="240"/>
      <c r="D329" s="230" t="s">
        <v>141</v>
      </c>
      <c r="E329" s="241" t="s">
        <v>1</v>
      </c>
      <c r="F329" s="242" t="s">
        <v>465</v>
      </c>
      <c r="G329" s="240"/>
      <c r="H329" s="243">
        <v>56</v>
      </c>
      <c r="I329" s="244"/>
      <c r="J329" s="240"/>
      <c r="K329" s="240"/>
      <c r="L329" s="245"/>
      <c r="M329" s="246"/>
      <c r="N329" s="247"/>
      <c r="O329" s="247"/>
      <c r="P329" s="247"/>
      <c r="Q329" s="247"/>
      <c r="R329" s="247"/>
      <c r="S329" s="247"/>
      <c r="T329" s="248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9" t="s">
        <v>141</v>
      </c>
      <c r="AU329" s="249" t="s">
        <v>139</v>
      </c>
      <c r="AV329" s="14" t="s">
        <v>139</v>
      </c>
      <c r="AW329" s="14" t="s">
        <v>32</v>
      </c>
      <c r="AX329" s="14" t="s">
        <v>76</v>
      </c>
      <c r="AY329" s="249" t="s">
        <v>131</v>
      </c>
    </row>
    <row r="330" s="14" customFormat="1">
      <c r="A330" s="14"/>
      <c r="B330" s="239"/>
      <c r="C330" s="240"/>
      <c r="D330" s="230" t="s">
        <v>141</v>
      </c>
      <c r="E330" s="241" t="s">
        <v>1</v>
      </c>
      <c r="F330" s="242" t="s">
        <v>466</v>
      </c>
      <c r="G330" s="240"/>
      <c r="H330" s="243">
        <v>174.375</v>
      </c>
      <c r="I330" s="244"/>
      <c r="J330" s="240"/>
      <c r="K330" s="240"/>
      <c r="L330" s="245"/>
      <c r="M330" s="246"/>
      <c r="N330" s="247"/>
      <c r="O330" s="247"/>
      <c r="P330" s="247"/>
      <c r="Q330" s="247"/>
      <c r="R330" s="247"/>
      <c r="S330" s="247"/>
      <c r="T330" s="248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9" t="s">
        <v>141</v>
      </c>
      <c r="AU330" s="249" t="s">
        <v>139</v>
      </c>
      <c r="AV330" s="14" t="s">
        <v>139</v>
      </c>
      <c r="AW330" s="14" t="s">
        <v>32</v>
      </c>
      <c r="AX330" s="14" t="s">
        <v>76</v>
      </c>
      <c r="AY330" s="249" t="s">
        <v>131</v>
      </c>
    </row>
    <row r="331" s="15" customFormat="1">
      <c r="A331" s="15"/>
      <c r="B331" s="250"/>
      <c r="C331" s="251"/>
      <c r="D331" s="230" t="s">
        <v>141</v>
      </c>
      <c r="E331" s="252" t="s">
        <v>1</v>
      </c>
      <c r="F331" s="253" t="s">
        <v>144</v>
      </c>
      <c r="G331" s="251"/>
      <c r="H331" s="254">
        <v>427.17500000000001</v>
      </c>
      <c r="I331" s="255"/>
      <c r="J331" s="251"/>
      <c r="K331" s="251"/>
      <c r="L331" s="256"/>
      <c r="M331" s="257"/>
      <c r="N331" s="258"/>
      <c r="O331" s="258"/>
      <c r="P331" s="258"/>
      <c r="Q331" s="258"/>
      <c r="R331" s="258"/>
      <c r="S331" s="258"/>
      <c r="T331" s="259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60" t="s">
        <v>141</v>
      </c>
      <c r="AU331" s="260" t="s">
        <v>139</v>
      </c>
      <c r="AV331" s="15" t="s">
        <v>138</v>
      </c>
      <c r="AW331" s="15" t="s">
        <v>32</v>
      </c>
      <c r="AX331" s="15" t="s">
        <v>84</v>
      </c>
      <c r="AY331" s="260" t="s">
        <v>131</v>
      </c>
    </row>
    <row r="332" s="2" customFormat="1" ht="66.75" customHeight="1">
      <c r="A332" s="39"/>
      <c r="B332" s="40"/>
      <c r="C332" s="215" t="s">
        <v>467</v>
      </c>
      <c r="D332" s="215" t="s">
        <v>133</v>
      </c>
      <c r="E332" s="216" t="s">
        <v>468</v>
      </c>
      <c r="F332" s="217" t="s">
        <v>469</v>
      </c>
      <c r="G332" s="218" t="s">
        <v>188</v>
      </c>
      <c r="H332" s="219">
        <v>427.17500000000001</v>
      </c>
      <c r="I332" s="220"/>
      <c r="J332" s="221">
        <f>ROUND(I332*H332,2)</f>
        <v>0</v>
      </c>
      <c r="K332" s="217" t="s">
        <v>137</v>
      </c>
      <c r="L332" s="45"/>
      <c r="M332" s="222" t="s">
        <v>1</v>
      </c>
      <c r="N332" s="223" t="s">
        <v>42</v>
      </c>
      <c r="O332" s="92"/>
      <c r="P332" s="224">
        <f>O332*H332</f>
        <v>0</v>
      </c>
      <c r="Q332" s="224">
        <v>0</v>
      </c>
      <c r="R332" s="224">
        <f>Q332*H332</f>
        <v>0</v>
      </c>
      <c r="S332" s="224">
        <v>0</v>
      </c>
      <c r="T332" s="225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26" t="s">
        <v>138</v>
      </c>
      <c r="AT332" s="226" t="s">
        <v>133</v>
      </c>
      <c r="AU332" s="226" t="s">
        <v>139</v>
      </c>
      <c r="AY332" s="18" t="s">
        <v>131</v>
      </c>
      <c r="BE332" s="227">
        <f>IF(N332="základní",J332,0)</f>
        <v>0</v>
      </c>
      <c r="BF332" s="227">
        <f>IF(N332="snížená",J332,0)</f>
        <v>0</v>
      </c>
      <c r="BG332" s="227">
        <f>IF(N332="zákl. přenesená",J332,0)</f>
        <v>0</v>
      </c>
      <c r="BH332" s="227">
        <f>IF(N332="sníž. přenesená",J332,0)</f>
        <v>0</v>
      </c>
      <c r="BI332" s="227">
        <f>IF(N332="nulová",J332,0)</f>
        <v>0</v>
      </c>
      <c r="BJ332" s="18" t="s">
        <v>139</v>
      </c>
      <c r="BK332" s="227">
        <f>ROUND(I332*H332,2)</f>
        <v>0</v>
      </c>
      <c r="BL332" s="18" t="s">
        <v>138</v>
      </c>
      <c r="BM332" s="226" t="s">
        <v>470</v>
      </c>
    </row>
    <row r="333" s="2" customFormat="1" ht="44.25" customHeight="1">
      <c r="A333" s="39"/>
      <c r="B333" s="40"/>
      <c r="C333" s="215" t="s">
        <v>471</v>
      </c>
      <c r="D333" s="215" t="s">
        <v>133</v>
      </c>
      <c r="E333" s="216" t="s">
        <v>472</v>
      </c>
      <c r="F333" s="217" t="s">
        <v>473</v>
      </c>
      <c r="G333" s="218" t="s">
        <v>188</v>
      </c>
      <c r="H333" s="219">
        <v>427.17500000000001</v>
      </c>
      <c r="I333" s="220"/>
      <c r="J333" s="221">
        <f>ROUND(I333*H333,2)</f>
        <v>0</v>
      </c>
      <c r="K333" s="217" t="s">
        <v>137</v>
      </c>
      <c r="L333" s="45"/>
      <c r="M333" s="222" t="s">
        <v>1</v>
      </c>
      <c r="N333" s="223" t="s">
        <v>42</v>
      </c>
      <c r="O333" s="92"/>
      <c r="P333" s="224">
        <f>O333*H333</f>
        <v>0</v>
      </c>
      <c r="Q333" s="224">
        <v>0</v>
      </c>
      <c r="R333" s="224">
        <f>Q333*H333</f>
        <v>0</v>
      </c>
      <c r="S333" s="224">
        <v>0</v>
      </c>
      <c r="T333" s="225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26" t="s">
        <v>138</v>
      </c>
      <c r="AT333" s="226" t="s">
        <v>133</v>
      </c>
      <c r="AU333" s="226" t="s">
        <v>139</v>
      </c>
      <c r="AY333" s="18" t="s">
        <v>131</v>
      </c>
      <c r="BE333" s="227">
        <f>IF(N333="základní",J333,0)</f>
        <v>0</v>
      </c>
      <c r="BF333" s="227">
        <f>IF(N333="snížená",J333,0)</f>
        <v>0</v>
      </c>
      <c r="BG333" s="227">
        <f>IF(N333="zákl. přenesená",J333,0)</f>
        <v>0</v>
      </c>
      <c r="BH333" s="227">
        <f>IF(N333="sníž. přenesená",J333,0)</f>
        <v>0</v>
      </c>
      <c r="BI333" s="227">
        <f>IF(N333="nulová",J333,0)</f>
        <v>0</v>
      </c>
      <c r="BJ333" s="18" t="s">
        <v>139</v>
      </c>
      <c r="BK333" s="227">
        <f>ROUND(I333*H333,2)</f>
        <v>0</v>
      </c>
      <c r="BL333" s="18" t="s">
        <v>138</v>
      </c>
      <c r="BM333" s="226" t="s">
        <v>474</v>
      </c>
    </row>
    <row r="334" s="2" customFormat="1" ht="24.15" customHeight="1">
      <c r="A334" s="39"/>
      <c r="B334" s="40"/>
      <c r="C334" s="215" t="s">
        <v>475</v>
      </c>
      <c r="D334" s="215" t="s">
        <v>133</v>
      </c>
      <c r="E334" s="216" t="s">
        <v>476</v>
      </c>
      <c r="F334" s="217" t="s">
        <v>477</v>
      </c>
      <c r="G334" s="218" t="s">
        <v>188</v>
      </c>
      <c r="H334" s="219">
        <v>427.17500000000001</v>
      </c>
      <c r="I334" s="220"/>
      <c r="J334" s="221">
        <f>ROUND(I334*H334,2)</f>
        <v>0</v>
      </c>
      <c r="K334" s="217" t="s">
        <v>137</v>
      </c>
      <c r="L334" s="45"/>
      <c r="M334" s="222" t="s">
        <v>1</v>
      </c>
      <c r="N334" s="223" t="s">
        <v>42</v>
      </c>
      <c r="O334" s="92"/>
      <c r="P334" s="224">
        <f>O334*H334</f>
        <v>0</v>
      </c>
      <c r="Q334" s="224">
        <v>0</v>
      </c>
      <c r="R334" s="224">
        <f>Q334*H334</f>
        <v>0</v>
      </c>
      <c r="S334" s="224">
        <v>0</v>
      </c>
      <c r="T334" s="225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26" t="s">
        <v>138</v>
      </c>
      <c r="AT334" s="226" t="s">
        <v>133</v>
      </c>
      <c r="AU334" s="226" t="s">
        <v>139</v>
      </c>
      <c r="AY334" s="18" t="s">
        <v>131</v>
      </c>
      <c r="BE334" s="227">
        <f>IF(N334="základní",J334,0)</f>
        <v>0</v>
      </c>
      <c r="BF334" s="227">
        <f>IF(N334="snížená",J334,0)</f>
        <v>0</v>
      </c>
      <c r="BG334" s="227">
        <f>IF(N334="zákl. přenesená",J334,0)</f>
        <v>0</v>
      </c>
      <c r="BH334" s="227">
        <f>IF(N334="sníž. přenesená",J334,0)</f>
        <v>0</v>
      </c>
      <c r="BI334" s="227">
        <f>IF(N334="nulová",J334,0)</f>
        <v>0</v>
      </c>
      <c r="BJ334" s="18" t="s">
        <v>139</v>
      </c>
      <c r="BK334" s="227">
        <f>ROUND(I334*H334,2)</f>
        <v>0</v>
      </c>
      <c r="BL334" s="18" t="s">
        <v>138</v>
      </c>
      <c r="BM334" s="226" t="s">
        <v>478</v>
      </c>
    </row>
    <row r="335" s="2" customFormat="1" ht="49.05" customHeight="1">
      <c r="A335" s="39"/>
      <c r="B335" s="40"/>
      <c r="C335" s="215" t="s">
        <v>479</v>
      </c>
      <c r="D335" s="215" t="s">
        <v>133</v>
      </c>
      <c r="E335" s="216" t="s">
        <v>480</v>
      </c>
      <c r="F335" s="217" t="s">
        <v>481</v>
      </c>
      <c r="G335" s="218" t="s">
        <v>188</v>
      </c>
      <c r="H335" s="219">
        <v>427.17500000000001</v>
      </c>
      <c r="I335" s="220"/>
      <c r="J335" s="221">
        <f>ROUND(I335*H335,2)</f>
        <v>0</v>
      </c>
      <c r="K335" s="217" t="s">
        <v>137</v>
      </c>
      <c r="L335" s="45"/>
      <c r="M335" s="222" t="s">
        <v>1</v>
      </c>
      <c r="N335" s="223" t="s">
        <v>42</v>
      </c>
      <c r="O335" s="92"/>
      <c r="P335" s="224">
        <f>O335*H335</f>
        <v>0</v>
      </c>
      <c r="Q335" s="224">
        <v>0</v>
      </c>
      <c r="R335" s="224">
        <f>Q335*H335</f>
        <v>0</v>
      </c>
      <c r="S335" s="224">
        <v>0</v>
      </c>
      <c r="T335" s="225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26" t="s">
        <v>138</v>
      </c>
      <c r="AT335" s="226" t="s">
        <v>133</v>
      </c>
      <c r="AU335" s="226" t="s">
        <v>139</v>
      </c>
      <c r="AY335" s="18" t="s">
        <v>131</v>
      </c>
      <c r="BE335" s="227">
        <f>IF(N335="základní",J335,0)</f>
        <v>0</v>
      </c>
      <c r="BF335" s="227">
        <f>IF(N335="snížená",J335,0)</f>
        <v>0</v>
      </c>
      <c r="BG335" s="227">
        <f>IF(N335="zákl. přenesená",J335,0)</f>
        <v>0</v>
      </c>
      <c r="BH335" s="227">
        <f>IF(N335="sníž. přenesená",J335,0)</f>
        <v>0</v>
      </c>
      <c r="BI335" s="227">
        <f>IF(N335="nulová",J335,0)</f>
        <v>0</v>
      </c>
      <c r="BJ335" s="18" t="s">
        <v>139</v>
      </c>
      <c r="BK335" s="227">
        <f>ROUND(I335*H335,2)</f>
        <v>0</v>
      </c>
      <c r="BL335" s="18" t="s">
        <v>138</v>
      </c>
      <c r="BM335" s="226" t="s">
        <v>482</v>
      </c>
    </row>
    <row r="336" s="2" customFormat="1" ht="24.15" customHeight="1">
      <c r="A336" s="39"/>
      <c r="B336" s="40"/>
      <c r="C336" s="215" t="s">
        <v>483</v>
      </c>
      <c r="D336" s="215" t="s">
        <v>133</v>
      </c>
      <c r="E336" s="216" t="s">
        <v>484</v>
      </c>
      <c r="F336" s="217" t="s">
        <v>485</v>
      </c>
      <c r="G336" s="218" t="s">
        <v>188</v>
      </c>
      <c r="H336" s="219">
        <v>427.17500000000001</v>
      </c>
      <c r="I336" s="220"/>
      <c r="J336" s="221">
        <f>ROUND(I336*H336,2)</f>
        <v>0</v>
      </c>
      <c r="K336" s="217" t="s">
        <v>137</v>
      </c>
      <c r="L336" s="45"/>
      <c r="M336" s="222" t="s">
        <v>1</v>
      </c>
      <c r="N336" s="223" t="s">
        <v>42</v>
      </c>
      <c r="O336" s="92"/>
      <c r="P336" s="224">
        <f>O336*H336</f>
        <v>0</v>
      </c>
      <c r="Q336" s="224">
        <v>0</v>
      </c>
      <c r="R336" s="224">
        <f>Q336*H336</f>
        <v>0</v>
      </c>
      <c r="S336" s="224">
        <v>0</v>
      </c>
      <c r="T336" s="225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26" t="s">
        <v>138</v>
      </c>
      <c r="AT336" s="226" t="s">
        <v>133</v>
      </c>
      <c r="AU336" s="226" t="s">
        <v>139</v>
      </c>
      <c r="AY336" s="18" t="s">
        <v>131</v>
      </c>
      <c r="BE336" s="227">
        <f>IF(N336="základní",J336,0)</f>
        <v>0</v>
      </c>
      <c r="BF336" s="227">
        <f>IF(N336="snížená",J336,0)</f>
        <v>0</v>
      </c>
      <c r="BG336" s="227">
        <f>IF(N336="zákl. přenesená",J336,0)</f>
        <v>0</v>
      </c>
      <c r="BH336" s="227">
        <f>IF(N336="sníž. přenesená",J336,0)</f>
        <v>0</v>
      </c>
      <c r="BI336" s="227">
        <f>IF(N336="nulová",J336,0)</f>
        <v>0</v>
      </c>
      <c r="BJ336" s="18" t="s">
        <v>139</v>
      </c>
      <c r="BK336" s="227">
        <f>ROUND(I336*H336,2)</f>
        <v>0</v>
      </c>
      <c r="BL336" s="18" t="s">
        <v>138</v>
      </c>
      <c r="BM336" s="226" t="s">
        <v>486</v>
      </c>
    </row>
    <row r="337" s="2" customFormat="1" ht="24.15" customHeight="1">
      <c r="A337" s="39"/>
      <c r="B337" s="40"/>
      <c r="C337" s="215" t="s">
        <v>487</v>
      </c>
      <c r="D337" s="215" t="s">
        <v>133</v>
      </c>
      <c r="E337" s="216" t="s">
        <v>488</v>
      </c>
      <c r="F337" s="217" t="s">
        <v>489</v>
      </c>
      <c r="G337" s="218" t="s">
        <v>292</v>
      </c>
      <c r="H337" s="219">
        <v>6</v>
      </c>
      <c r="I337" s="220"/>
      <c r="J337" s="221">
        <f>ROUND(I337*H337,2)</f>
        <v>0</v>
      </c>
      <c r="K337" s="217" t="s">
        <v>137</v>
      </c>
      <c r="L337" s="45"/>
      <c r="M337" s="222" t="s">
        <v>1</v>
      </c>
      <c r="N337" s="223" t="s">
        <v>42</v>
      </c>
      <c r="O337" s="92"/>
      <c r="P337" s="224">
        <f>O337*H337</f>
        <v>0</v>
      </c>
      <c r="Q337" s="224">
        <v>0</v>
      </c>
      <c r="R337" s="224">
        <f>Q337*H337</f>
        <v>0</v>
      </c>
      <c r="S337" s="224">
        <v>0</v>
      </c>
      <c r="T337" s="225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26" t="s">
        <v>138</v>
      </c>
      <c r="AT337" s="226" t="s">
        <v>133</v>
      </c>
      <c r="AU337" s="226" t="s">
        <v>139</v>
      </c>
      <c r="AY337" s="18" t="s">
        <v>131</v>
      </c>
      <c r="BE337" s="227">
        <f>IF(N337="základní",J337,0)</f>
        <v>0</v>
      </c>
      <c r="BF337" s="227">
        <f>IF(N337="snížená",J337,0)</f>
        <v>0</v>
      </c>
      <c r="BG337" s="227">
        <f>IF(N337="zákl. přenesená",J337,0)</f>
        <v>0</v>
      </c>
      <c r="BH337" s="227">
        <f>IF(N337="sníž. přenesená",J337,0)</f>
        <v>0</v>
      </c>
      <c r="BI337" s="227">
        <f>IF(N337="nulová",J337,0)</f>
        <v>0</v>
      </c>
      <c r="BJ337" s="18" t="s">
        <v>139</v>
      </c>
      <c r="BK337" s="227">
        <f>ROUND(I337*H337,2)</f>
        <v>0</v>
      </c>
      <c r="BL337" s="18" t="s">
        <v>138</v>
      </c>
      <c r="BM337" s="226" t="s">
        <v>490</v>
      </c>
    </row>
    <row r="338" s="2" customFormat="1" ht="49.05" customHeight="1">
      <c r="A338" s="39"/>
      <c r="B338" s="40"/>
      <c r="C338" s="215" t="s">
        <v>491</v>
      </c>
      <c r="D338" s="215" t="s">
        <v>133</v>
      </c>
      <c r="E338" s="216" t="s">
        <v>492</v>
      </c>
      <c r="F338" s="217" t="s">
        <v>493</v>
      </c>
      <c r="G338" s="218" t="s">
        <v>292</v>
      </c>
      <c r="H338" s="219">
        <v>6</v>
      </c>
      <c r="I338" s="220"/>
      <c r="J338" s="221">
        <f>ROUND(I338*H338,2)</f>
        <v>0</v>
      </c>
      <c r="K338" s="217" t="s">
        <v>137</v>
      </c>
      <c r="L338" s="45"/>
      <c r="M338" s="222" t="s">
        <v>1</v>
      </c>
      <c r="N338" s="223" t="s">
        <v>42</v>
      </c>
      <c r="O338" s="92"/>
      <c r="P338" s="224">
        <f>O338*H338</f>
        <v>0</v>
      </c>
      <c r="Q338" s="224">
        <v>0</v>
      </c>
      <c r="R338" s="224">
        <f>Q338*H338</f>
        <v>0</v>
      </c>
      <c r="S338" s="224">
        <v>0</v>
      </c>
      <c r="T338" s="225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26" t="s">
        <v>138</v>
      </c>
      <c r="AT338" s="226" t="s">
        <v>133</v>
      </c>
      <c r="AU338" s="226" t="s">
        <v>139</v>
      </c>
      <c r="AY338" s="18" t="s">
        <v>131</v>
      </c>
      <c r="BE338" s="227">
        <f>IF(N338="základní",J338,0)</f>
        <v>0</v>
      </c>
      <c r="BF338" s="227">
        <f>IF(N338="snížená",J338,0)</f>
        <v>0</v>
      </c>
      <c r="BG338" s="227">
        <f>IF(N338="zákl. přenesená",J338,0)</f>
        <v>0</v>
      </c>
      <c r="BH338" s="227">
        <f>IF(N338="sníž. přenesená",J338,0)</f>
        <v>0</v>
      </c>
      <c r="BI338" s="227">
        <f>IF(N338="nulová",J338,0)</f>
        <v>0</v>
      </c>
      <c r="BJ338" s="18" t="s">
        <v>139</v>
      </c>
      <c r="BK338" s="227">
        <f>ROUND(I338*H338,2)</f>
        <v>0</v>
      </c>
      <c r="BL338" s="18" t="s">
        <v>138</v>
      </c>
      <c r="BM338" s="226" t="s">
        <v>494</v>
      </c>
    </row>
    <row r="339" s="2" customFormat="1" ht="24.15" customHeight="1">
      <c r="A339" s="39"/>
      <c r="B339" s="40"/>
      <c r="C339" s="215" t="s">
        <v>495</v>
      </c>
      <c r="D339" s="215" t="s">
        <v>133</v>
      </c>
      <c r="E339" s="216" t="s">
        <v>496</v>
      </c>
      <c r="F339" s="217" t="s">
        <v>497</v>
      </c>
      <c r="G339" s="218" t="s">
        <v>292</v>
      </c>
      <c r="H339" s="219">
        <v>6</v>
      </c>
      <c r="I339" s="220"/>
      <c r="J339" s="221">
        <f>ROUND(I339*H339,2)</f>
        <v>0</v>
      </c>
      <c r="K339" s="217" t="s">
        <v>137</v>
      </c>
      <c r="L339" s="45"/>
      <c r="M339" s="222" t="s">
        <v>1</v>
      </c>
      <c r="N339" s="223" t="s">
        <v>42</v>
      </c>
      <c r="O339" s="92"/>
      <c r="P339" s="224">
        <f>O339*H339</f>
        <v>0</v>
      </c>
      <c r="Q339" s="224">
        <v>0</v>
      </c>
      <c r="R339" s="224">
        <f>Q339*H339</f>
        <v>0</v>
      </c>
      <c r="S339" s="224">
        <v>0</v>
      </c>
      <c r="T339" s="225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26" t="s">
        <v>138</v>
      </c>
      <c r="AT339" s="226" t="s">
        <v>133</v>
      </c>
      <c r="AU339" s="226" t="s">
        <v>139</v>
      </c>
      <c r="AY339" s="18" t="s">
        <v>131</v>
      </c>
      <c r="BE339" s="227">
        <f>IF(N339="základní",J339,0)</f>
        <v>0</v>
      </c>
      <c r="BF339" s="227">
        <f>IF(N339="snížená",J339,0)</f>
        <v>0</v>
      </c>
      <c r="BG339" s="227">
        <f>IF(N339="zákl. přenesená",J339,0)</f>
        <v>0</v>
      </c>
      <c r="BH339" s="227">
        <f>IF(N339="sníž. přenesená",J339,0)</f>
        <v>0</v>
      </c>
      <c r="BI339" s="227">
        <f>IF(N339="nulová",J339,0)</f>
        <v>0</v>
      </c>
      <c r="BJ339" s="18" t="s">
        <v>139</v>
      </c>
      <c r="BK339" s="227">
        <f>ROUND(I339*H339,2)</f>
        <v>0</v>
      </c>
      <c r="BL339" s="18" t="s">
        <v>138</v>
      </c>
      <c r="BM339" s="226" t="s">
        <v>498</v>
      </c>
    </row>
    <row r="340" s="2" customFormat="1" ht="21.75" customHeight="1">
      <c r="A340" s="39"/>
      <c r="B340" s="40"/>
      <c r="C340" s="215" t="s">
        <v>499</v>
      </c>
      <c r="D340" s="215" t="s">
        <v>133</v>
      </c>
      <c r="E340" s="216" t="s">
        <v>500</v>
      </c>
      <c r="F340" s="217" t="s">
        <v>501</v>
      </c>
      <c r="G340" s="218" t="s">
        <v>276</v>
      </c>
      <c r="H340" s="219">
        <v>1</v>
      </c>
      <c r="I340" s="220"/>
      <c r="J340" s="221">
        <f>ROUND(I340*H340,2)</f>
        <v>0</v>
      </c>
      <c r="K340" s="217" t="s">
        <v>1</v>
      </c>
      <c r="L340" s="45"/>
      <c r="M340" s="222" t="s">
        <v>1</v>
      </c>
      <c r="N340" s="223" t="s">
        <v>42</v>
      </c>
      <c r="O340" s="92"/>
      <c r="P340" s="224">
        <f>O340*H340</f>
        <v>0</v>
      </c>
      <c r="Q340" s="224">
        <v>0</v>
      </c>
      <c r="R340" s="224">
        <f>Q340*H340</f>
        <v>0</v>
      </c>
      <c r="S340" s="224">
        <v>0</v>
      </c>
      <c r="T340" s="225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26" t="s">
        <v>138</v>
      </c>
      <c r="AT340" s="226" t="s">
        <v>133</v>
      </c>
      <c r="AU340" s="226" t="s">
        <v>139</v>
      </c>
      <c r="AY340" s="18" t="s">
        <v>131</v>
      </c>
      <c r="BE340" s="227">
        <f>IF(N340="základní",J340,0)</f>
        <v>0</v>
      </c>
      <c r="BF340" s="227">
        <f>IF(N340="snížená",J340,0)</f>
        <v>0</v>
      </c>
      <c r="BG340" s="227">
        <f>IF(N340="zákl. přenesená",J340,0)</f>
        <v>0</v>
      </c>
      <c r="BH340" s="227">
        <f>IF(N340="sníž. přenesená",J340,0)</f>
        <v>0</v>
      </c>
      <c r="BI340" s="227">
        <f>IF(N340="nulová",J340,0)</f>
        <v>0</v>
      </c>
      <c r="BJ340" s="18" t="s">
        <v>139</v>
      </c>
      <c r="BK340" s="227">
        <f>ROUND(I340*H340,2)</f>
        <v>0</v>
      </c>
      <c r="BL340" s="18" t="s">
        <v>138</v>
      </c>
      <c r="BM340" s="226" t="s">
        <v>502</v>
      </c>
    </row>
    <row r="341" s="2" customFormat="1" ht="37.8" customHeight="1">
      <c r="A341" s="39"/>
      <c r="B341" s="40"/>
      <c r="C341" s="215" t="s">
        <v>503</v>
      </c>
      <c r="D341" s="215" t="s">
        <v>133</v>
      </c>
      <c r="E341" s="216" t="s">
        <v>504</v>
      </c>
      <c r="F341" s="217" t="s">
        <v>505</v>
      </c>
      <c r="G341" s="218" t="s">
        <v>188</v>
      </c>
      <c r="H341" s="219">
        <v>596.88</v>
      </c>
      <c r="I341" s="220"/>
      <c r="J341" s="221">
        <f>ROUND(I341*H341,2)</f>
        <v>0</v>
      </c>
      <c r="K341" s="217" t="s">
        <v>137</v>
      </c>
      <c r="L341" s="45"/>
      <c r="M341" s="222" t="s">
        <v>1</v>
      </c>
      <c r="N341" s="223" t="s">
        <v>42</v>
      </c>
      <c r="O341" s="92"/>
      <c r="P341" s="224">
        <f>O341*H341</f>
        <v>0</v>
      </c>
      <c r="Q341" s="224">
        <v>4.0000000000000003E-05</v>
      </c>
      <c r="R341" s="224">
        <f>Q341*H341</f>
        <v>0.023875200000000003</v>
      </c>
      <c r="S341" s="224">
        <v>0</v>
      </c>
      <c r="T341" s="225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26" t="s">
        <v>138</v>
      </c>
      <c r="AT341" s="226" t="s">
        <v>133</v>
      </c>
      <c r="AU341" s="226" t="s">
        <v>139</v>
      </c>
      <c r="AY341" s="18" t="s">
        <v>131</v>
      </c>
      <c r="BE341" s="227">
        <f>IF(N341="základní",J341,0)</f>
        <v>0</v>
      </c>
      <c r="BF341" s="227">
        <f>IF(N341="snížená",J341,0)</f>
        <v>0</v>
      </c>
      <c r="BG341" s="227">
        <f>IF(N341="zákl. přenesená",J341,0)</f>
        <v>0</v>
      </c>
      <c r="BH341" s="227">
        <f>IF(N341="sníž. přenesená",J341,0)</f>
        <v>0</v>
      </c>
      <c r="BI341" s="227">
        <f>IF(N341="nulová",J341,0)</f>
        <v>0</v>
      </c>
      <c r="BJ341" s="18" t="s">
        <v>139</v>
      </c>
      <c r="BK341" s="227">
        <f>ROUND(I341*H341,2)</f>
        <v>0</v>
      </c>
      <c r="BL341" s="18" t="s">
        <v>138</v>
      </c>
      <c r="BM341" s="226" t="s">
        <v>506</v>
      </c>
    </row>
    <row r="342" s="14" customFormat="1">
      <c r="A342" s="14"/>
      <c r="B342" s="239"/>
      <c r="C342" s="240"/>
      <c r="D342" s="230" t="s">
        <v>141</v>
      </c>
      <c r="E342" s="241" t="s">
        <v>1</v>
      </c>
      <c r="F342" s="242" t="s">
        <v>507</v>
      </c>
      <c r="G342" s="240"/>
      <c r="H342" s="243">
        <v>596.88</v>
      </c>
      <c r="I342" s="244"/>
      <c r="J342" s="240"/>
      <c r="K342" s="240"/>
      <c r="L342" s="245"/>
      <c r="M342" s="246"/>
      <c r="N342" s="247"/>
      <c r="O342" s="247"/>
      <c r="P342" s="247"/>
      <c r="Q342" s="247"/>
      <c r="R342" s="247"/>
      <c r="S342" s="247"/>
      <c r="T342" s="248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9" t="s">
        <v>141</v>
      </c>
      <c r="AU342" s="249" t="s">
        <v>139</v>
      </c>
      <c r="AV342" s="14" t="s">
        <v>139</v>
      </c>
      <c r="AW342" s="14" t="s">
        <v>32</v>
      </c>
      <c r="AX342" s="14" t="s">
        <v>76</v>
      </c>
      <c r="AY342" s="249" t="s">
        <v>131</v>
      </c>
    </row>
    <row r="343" s="15" customFormat="1">
      <c r="A343" s="15"/>
      <c r="B343" s="250"/>
      <c r="C343" s="251"/>
      <c r="D343" s="230" t="s">
        <v>141</v>
      </c>
      <c r="E343" s="252" t="s">
        <v>1</v>
      </c>
      <c r="F343" s="253" t="s">
        <v>144</v>
      </c>
      <c r="G343" s="251"/>
      <c r="H343" s="254">
        <v>596.88</v>
      </c>
      <c r="I343" s="255"/>
      <c r="J343" s="251"/>
      <c r="K343" s="251"/>
      <c r="L343" s="256"/>
      <c r="M343" s="257"/>
      <c r="N343" s="258"/>
      <c r="O343" s="258"/>
      <c r="P343" s="258"/>
      <c r="Q343" s="258"/>
      <c r="R343" s="258"/>
      <c r="S343" s="258"/>
      <c r="T343" s="259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60" t="s">
        <v>141</v>
      </c>
      <c r="AU343" s="260" t="s">
        <v>139</v>
      </c>
      <c r="AV343" s="15" t="s">
        <v>138</v>
      </c>
      <c r="AW343" s="15" t="s">
        <v>32</v>
      </c>
      <c r="AX343" s="15" t="s">
        <v>84</v>
      </c>
      <c r="AY343" s="260" t="s">
        <v>131</v>
      </c>
    </row>
    <row r="344" s="2" customFormat="1" ht="24.15" customHeight="1">
      <c r="A344" s="39"/>
      <c r="B344" s="40"/>
      <c r="C344" s="215" t="s">
        <v>508</v>
      </c>
      <c r="D344" s="215" t="s">
        <v>133</v>
      </c>
      <c r="E344" s="216" t="s">
        <v>509</v>
      </c>
      <c r="F344" s="217" t="s">
        <v>510</v>
      </c>
      <c r="G344" s="218" t="s">
        <v>188</v>
      </c>
      <c r="H344" s="219">
        <v>2.625</v>
      </c>
      <c r="I344" s="220"/>
      <c r="J344" s="221">
        <f>ROUND(I344*H344,2)</f>
        <v>0</v>
      </c>
      <c r="K344" s="217" t="s">
        <v>137</v>
      </c>
      <c r="L344" s="45"/>
      <c r="M344" s="222" t="s">
        <v>1</v>
      </c>
      <c r="N344" s="223" t="s">
        <v>42</v>
      </c>
      <c r="O344" s="92"/>
      <c r="P344" s="224">
        <f>O344*H344</f>
        <v>0</v>
      </c>
      <c r="Q344" s="224">
        <v>0</v>
      </c>
      <c r="R344" s="224">
        <f>Q344*H344</f>
        <v>0</v>
      </c>
      <c r="S344" s="224">
        <v>0.082000000000000003</v>
      </c>
      <c r="T344" s="225">
        <f>S344*H344</f>
        <v>0.21525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26" t="s">
        <v>138</v>
      </c>
      <c r="AT344" s="226" t="s">
        <v>133</v>
      </c>
      <c r="AU344" s="226" t="s">
        <v>139</v>
      </c>
      <c r="AY344" s="18" t="s">
        <v>131</v>
      </c>
      <c r="BE344" s="227">
        <f>IF(N344="základní",J344,0)</f>
        <v>0</v>
      </c>
      <c r="BF344" s="227">
        <f>IF(N344="snížená",J344,0)</f>
        <v>0</v>
      </c>
      <c r="BG344" s="227">
        <f>IF(N344="zákl. přenesená",J344,0)</f>
        <v>0</v>
      </c>
      <c r="BH344" s="227">
        <f>IF(N344="sníž. přenesená",J344,0)</f>
        <v>0</v>
      </c>
      <c r="BI344" s="227">
        <f>IF(N344="nulová",J344,0)</f>
        <v>0</v>
      </c>
      <c r="BJ344" s="18" t="s">
        <v>139</v>
      </c>
      <c r="BK344" s="227">
        <f>ROUND(I344*H344,2)</f>
        <v>0</v>
      </c>
      <c r="BL344" s="18" t="s">
        <v>138</v>
      </c>
      <c r="BM344" s="226" t="s">
        <v>511</v>
      </c>
    </row>
    <row r="345" s="13" customFormat="1">
      <c r="A345" s="13"/>
      <c r="B345" s="228"/>
      <c r="C345" s="229"/>
      <c r="D345" s="230" t="s">
        <v>141</v>
      </c>
      <c r="E345" s="231" t="s">
        <v>1</v>
      </c>
      <c r="F345" s="232" t="s">
        <v>512</v>
      </c>
      <c r="G345" s="229"/>
      <c r="H345" s="231" t="s">
        <v>1</v>
      </c>
      <c r="I345" s="233"/>
      <c r="J345" s="229"/>
      <c r="K345" s="229"/>
      <c r="L345" s="234"/>
      <c r="M345" s="235"/>
      <c r="N345" s="236"/>
      <c r="O345" s="236"/>
      <c r="P345" s="236"/>
      <c r="Q345" s="236"/>
      <c r="R345" s="236"/>
      <c r="S345" s="236"/>
      <c r="T345" s="237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8" t="s">
        <v>141</v>
      </c>
      <c r="AU345" s="238" t="s">
        <v>139</v>
      </c>
      <c r="AV345" s="13" t="s">
        <v>84</v>
      </c>
      <c r="AW345" s="13" t="s">
        <v>32</v>
      </c>
      <c r="AX345" s="13" t="s">
        <v>76</v>
      </c>
      <c r="AY345" s="238" t="s">
        <v>131</v>
      </c>
    </row>
    <row r="346" s="14" customFormat="1">
      <c r="A346" s="14"/>
      <c r="B346" s="239"/>
      <c r="C346" s="240"/>
      <c r="D346" s="230" t="s">
        <v>141</v>
      </c>
      <c r="E346" s="241" t="s">
        <v>1</v>
      </c>
      <c r="F346" s="242" t="s">
        <v>513</v>
      </c>
      <c r="G346" s="240"/>
      <c r="H346" s="243">
        <v>2.625</v>
      </c>
      <c r="I346" s="244"/>
      <c r="J346" s="240"/>
      <c r="K346" s="240"/>
      <c r="L346" s="245"/>
      <c r="M346" s="246"/>
      <c r="N346" s="247"/>
      <c r="O346" s="247"/>
      <c r="P346" s="247"/>
      <c r="Q346" s="247"/>
      <c r="R346" s="247"/>
      <c r="S346" s="247"/>
      <c r="T346" s="248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9" t="s">
        <v>141</v>
      </c>
      <c r="AU346" s="249" t="s">
        <v>139</v>
      </c>
      <c r="AV346" s="14" t="s">
        <v>139</v>
      </c>
      <c r="AW346" s="14" t="s">
        <v>32</v>
      </c>
      <c r="AX346" s="14" t="s">
        <v>76</v>
      </c>
      <c r="AY346" s="249" t="s">
        <v>131</v>
      </c>
    </row>
    <row r="347" s="15" customFormat="1">
      <c r="A347" s="15"/>
      <c r="B347" s="250"/>
      <c r="C347" s="251"/>
      <c r="D347" s="230" t="s">
        <v>141</v>
      </c>
      <c r="E347" s="252" t="s">
        <v>1</v>
      </c>
      <c r="F347" s="253" t="s">
        <v>144</v>
      </c>
      <c r="G347" s="251"/>
      <c r="H347" s="254">
        <v>2.625</v>
      </c>
      <c r="I347" s="255"/>
      <c r="J347" s="251"/>
      <c r="K347" s="251"/>
      <c r="L347" s="256"/>
      <c r="M347" s="257"/>
      <c r="N347" s="258"/>
      <c r="O347" s="258"/>
      <c r="P347" s="258"/>
      <c r="Q347" s="258"/>
      <c r="R347" s="258"/>
      <c r="S347" s="258"/>
      <c r="T347" s="259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60" t="s">
        <v>141</v>
      </c>
      <c r="AU347" s="260" t="s">
        <v>139</v>
      </c>
      <c r="AV347" s="15" t="s">
        <v>138</v>
      </c>
      <c r="AW347" s="15" t="s">
        <v>32</v>
      </c>
      <c r="AX347" s="15" t="s">
        <v>84</v>
      </c>
      <c r="AY347" s="260" t="s">
        <v>131</v>
      </c>
    </row>
    <row r="348" s="2" customFormat="1" ht="49.05" customHeight="1">
      <c r="A348" s="39"/>
      <c r="B348" s="40"/>
      <c r="C348" s="215" t="s">
        <v>514</v>
      </c>
      <c r="D348" s="215" t="s">
        <v>133</v>
      </c>
      <c r="E348" s="216" t="s">
        <v>515</v>
      </c>
      <c r="F348" s="217" t="s">
        <v>516</v>
      </c>
      <c r="G348" s="218" t="s">
        <v>188</v>
      </c>
      <c r="H348" s="219">
        <v>13.618</v>
      </c>
      <c r="I348" s="220"/>
      <c r="J348" s="221">
        <f>ROUND(I348*H348,2)</f>
        <v>0</v>
      </c>
      <c r="K348" s="217" t="s">
        <v>137</v>
      </c>
      <c r="L348" s="45"/>
      <c r="M348" s="222" t="s">
        <v>1</v>
      </c>
      <c r="N348" s="223" t="s">
        <v>42</v>
      </c>
      <c r="O348" s="92"/>
      <c r="P348" s="224">
        <f>O348*H348</f>
        <v>0</v>
      </c>
      <c r="Q348" s="224">
        <v>0</v>
      </c>
      <c r="R348" s="224">
        <f>Q348*H348</f>
        <v>0</v>
      </c>
      <c r="S348" s="224">
        <v>0.12</v>
      </c>
      <c r="T348" s="225">
        <f>S348*H348</f>
        <v>1.6341600000000001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26" t="s">
        <v>138</v>
      </c>
      <c r="AT348" s="226" t="s">
        <v>133</v>
      </c>
      <c r="AU348" s="226" t="s">
        <v>139</v>
      </c>
      <c r="AY348" s="18" t="s">
        <v>131</v>
      </c>
      <c r="BE348" s="227">
        <f>IF(N348="základní",J348,0)</f>
        <v>0</v>
      </c>
      <c r="BF348" s="227">
        <f>IF(N348="snížená",J348,0)</f>
        <v>0</v>
      </c>
      <c r="BG348" s="227">
        <f>IF(N348="zákl. přenesená",J348,0)</f>
        <v>0</v>
      </c>
      <c r="BH348" s="227">
        <f>IF(N348="sníž. přenesená",J348,0)</f>
        <v>0</v>
      </c>
      <c r="BI348" s="227">
        <f>IF(N348="nulová",J348,0)</f>
        <v>0</v>
      </c>
      <c r="BJ348" s="18" t="s">
        <v>139</v>
      </c>
      <c r="BK348" s="227">
        <f>ROUND(I348*H348,2)</f>
        <v>0</v>
      </c>
      <c r="BL348" s="18" t="s">
        <v>138</v>
      </c>
      <c r="BM348" s="226" t="s">
        <v>517</v>
      </c>
    </row>
    <row r="349" s="13" customFormat="1">
      <c r="A349" s="13"/>
      <c r="B349" s="228"/>
      <c r="C349" s="229"/>
      <c r="D349" s="230" t="s">
        <v>141</v>
      </c>
      <c r="E349" s="231" t="s">
        <v>1</v>
      </c>
      <c r="F349" s="232" t="s">
        <v>431</v>
      </c>
      <c r="G349" s="229"/>
      <c r="H349" s="231" t="s">
        <v>1</v>
      </c>
      <c r="I349" s="233"/>
      <c r="J349" s="229"/>
      <c r="K349" s="229"/>
      <c r="L349" s="234"/>
      <c r="M349" s="235"/>
      <c r="N349" s="236"/>
      <c r="O349" s="236"/>
      <c r="P349" s="236"/>
      <c r="Q349" s="236"/>
      <c r="R349" s="236"/>
      <c r="S349" s="236"/>
      <c r="T349" s="237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8" t="s">
        <v>141</v>
      </c>
      <c r="AU349" s="238" t="s">
        <v>139</v>
      </c>
      <c r="AV349" s="13" t="s">
        <v>84</v>
      </c>
      <c r="AW349" s="13" t="s">
        <v>32</v>
      </c>
      <c r="AX349" s="13" t="s">
        <v>76</v>
      </c>
      <c r="AY349" s="238" t="s">
        <v>131</v>
      </c>
    </row>
    <row r="350" s="14" customFormat="1">
      <c r="A350" s="14"/>
      <c r="B350" s="239"/>
      <c r="C350" s="240"/>
      <c r="D350" s="230" t="s">
        <v>141</v>
      </c>
      <c r="E350" s="241" t="s">
        <v>1</v>
      </c>
      <c r="F350" s="242" t="s">
        <v>437</v>
      </c>
      <c r="G350" s="240"/>
      <c r="H350" s="243">
        <v>13.618</v>
      </c>
      <c r="I350" s="244"/>
      <c r="J350" s="240"/>
      <c r="K350" s="240"/>
      <c r="L350" s="245"/>
      <c r="M350" s="246"/>
      <c r="N350" s="247"/>
      <c r="O350" s="247"/>
      <c r="P350" s="247"/>
      <c r="Q350" s="247"/>
      <c r="R350" s="247"/>
      <c r="S350" s="247"/>
      <c r="T350" s="248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9" t="s">
        <v>141</v>
      </c>
      <c r="AU350" s="249" t="s">
        <v>139</v>
      </c>
      <c r="AV350" s="14" t="s">
        <v>139</v>
      </c>
      <c r="AW350" s="14" t="s">
        <v>32</v>
      </c>
      <c r="AX350" s="14" t="s">
        <v>76</v>
      </c>
      <c r="AY350" s="249" t="s">
        <v>131</v>
      </c>
    </row>
    <row r="351" s="15" customFormat="1">
      <c r="A351" s="15"/>
      <c r="B351" s="250"/>
      <c r="C351" s="251"/>
      <c r="D351" s="230" t="s">
        <v>141</v>
      </c>
      <c r="E351" s="252" t="s">
        <v>1</v>
      </c>
      <c r="F351" s="253" t="s">
        <v>144</v>
      </c>
      <c r="G351" s="251"/>
      <c r="H351" s="254">
        <v>13.618</v>
      </c>
      <c r="I351" s="255"/>
      <c r="J351" s="251"/>
      <c r="K351" s="251"/>
      <c r="L351" s="256"/>
      <c r="M351" s="257"/>
      <c r="N351" s="258"/>
      <c r="O351" s="258"/>
      <c r="P351" s="258"/>
      <c r="Q351" s="258"/>
      <c r="R351" s="258"/>
      <c r="S351" s="258"/>
      <c r="T351" s="259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60" t="s">
        <v>141</v>
      </c>
      <c r="AU351" s="260" t="s">
        <v>139</v>
      </c>
      <c r="AV351" s="15" t="s">
        <v>138</v>
      </c>
      <c r="AW351" s="15" t="s">
        <v>32</v>
      </c>
      <c r="AX351" s="15" t="s">
        <v>84</v>
      </c>
      <c r="AY351" s="260" t="s">
        <v>131</v>
      </c>
    </row>
    <row r="352" s="2" customFormat="1" ht="33" customHeight="1">
      <c r="A352" s="39"/>
      <c r="B352" s="40"/>
      <c r="C352" s="215" t="s">
        <v>518</v>
      </c>
      <c r="D352" s="215" t="s">
        <v>133</v>
      </c>
      <c r="E352" s="216" t="s">
        <v>519</v>
      </c>
      <c r="F352" s="217" t="s">
        <v>520</v>
      </c>
      <c r="G352" s="218" t="s">
        <v>188</v>
      </c>
      <c r="H352" s="219">
        <v>16</v>
      </c>
      <c r="I352" s="220"/>
      <c r="J352" s="221">
        <f>ROUND(I352*H352,2)</f>
        <v>0</v>
      </c>
      <c r="K352" s="217" t="s">
        <v>137</v>
      </c>
      <c r="L352" s="45"/>
      <c r="M352" s="222" t="s">
        <v>1</v>
      </c>
      <c r="N352" s="223" t="s">
        <v>42</v>
      </c>
      <c r="O352" s="92"/>
      <c r="P352" s="224">
        <f>O352*H352</f>
        <v>0</v>
      </c>
      <c r="Q352" s="224">
        <v>0</v>
      </c>
      <c r="R352" s="224">
        <f>Q352*H352</f>
        <v>0</v>
      </c>
      <c r="S352" s="224">
        <v>0.058999999999999997</v>
      </c>
      <c r="T352" s="225">
        <f>S352*H352</f>
        <v>0.94399999999999995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26" t="s">
        <v>138</v>
      </c>
      <c r="AT352" s="226" t="s">
        <v>133</v>
      </c>
      <c r="AU352" s="226" t="s">
        <v>139</v>
      </c>
      <c r="AY352" s="18" t="s">
        <v>131</v>
      </c>
      <c r="BE352" s="227">
        <f>IF(N352="základní",J352,0)</f>
        <v>0</v>
      </c>
      <c r="BF352" s="227">
        <f>IF(N352="snížená",J352,0)</f>
        <v>0</v>
      </c>
      <c r="BG352" s="227">
        <f>IF(N352="zákl. přenesená",J352,0)</f>
        <v>0</v>
      </c>
      <c r="BH352" s="227">
        <f>IF(N352="sníž. přenesená",J352,0)</f>
        <v>0</v>
      </c>
      <c r="BI352" s="227">
        <f>IF(N352="nulová",J352,0)</f>
        <v>0</v>
      </c>
      <c r="BJ352" s="18" t="s">
        <v>139</v>
      </c>
      <c r="BK352" s="227">
        <f>ROUND(I352*H352,2)</f>
        <v>0</v>
      </c>
      <c r="BL352" s="18" t="s">
        <v>138</v>
      </c>
      <c r="BM352" s="226" t="s">
        <v>521</v>
      </c>
    </row>
    <row r="353" s="14" customFormat="1">
      <c r="A353" s="14"/>
      <c r="B353" s="239"/>
      <c r="C353" s="240"/>
      <c r="D353" s="230" t="s">
        <v>141</v>
      </c>
      <c r="E353" s="241" t="s">
        <v>1</v>
      </c>
      <c r="F353" s="242" t="s">
        <v>522</v>
      </c>
      <c r="G353" s="240"/>
      <c r="H353" s="243">
        <v>1</v>
      </c>
      <c r="I353" s="244"/>
      <c r="J353" s="240"/>
      <c r="K353" s="240"/>
      <c r="L353" s="245"/>
      <c r="M353" s="246"/>
      <c r="N353" s="247"/>
      <c r="O353" s="247"/>
      <c r="P353" s="247"/>
      <c r="Q353" s="247"/>
      <c r="R353" s="247"/>
      <c r="S353" s="247"/>
      <c r="T353" s="248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9" t="s">
        <v>141</v>
      </c>
      <c r="AU353" s="249" t="s">
        <v>139</v>
      </c>
      <c r="AV353" s="14" t="s">
        <v>139</v>
      </c>
      <c r="AW353" s="14" t="s">
        <v>32</v>
      </c>
      <c r="AX353" s="14" t="s">
        <v>76</v>
      </c>
      <c r="AY353" s="249" t="s">
        <v>131</v>
      </c>
    </row>
    <row r="354" s="14" customFormat="1">
      <c r="A354" s="14"/>
      <c r="B354" s="239"/>
      <c r="C354" s="240"/>
      <c r="D354" s="230" t="s">
        <v>141</v>
      </c>
      <c r="E354" s="241" t="s">
        <v>1</v>
      </c>
      <c r="F354" s="242" t="s">
        <v>523</v>
      </c>
      <c r="G354" s="240"/>
      <c r="H354" s="243">
        <v>15</v>
      </c>
      <c r="I354" s="244"/>
      <c r="J354" s="240"/>
      <c r="K354" s="240"/>
      <c r="L354" s="245"/>
      <c r="M354" s="246"/>
      <c r="N354" s="247"/>
      <c r="O354" s="247"/>
      <c r="P354" s="247"/>
      <c r="Q354" s="247"/>
      <c r="R354" s="247"/>
      <c r="S354" s="247"/>
      <c r="T354" s="248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9" t="s">
        <v>141</v>
      </c>
      <c r="AU354" s="249" t="s">
        <v>139</v>
      </c>
      <c r="AV354" s="14" t="s">
        <v>139</v>
      </c>
      <c r="AW354" s="14" t="s">
        <v>32</v>
      </c>
      <c r="AX354" s="14" t="s">
        <v>76</v>
      </c>
      <c r="AY354" s="249" t="s">
        <v>131</v>
      </c>
    </row>
    <row r="355" s="15" customFormat="1">
      <c r="A355" s="15"/>
      <c r="B355" s="250"/>
      <c r="C355" s="251"/>
      <c r="D355" s="230" t="s">
        <v>141</v>
      </c>
      <c r="E355" s="252" t="s">
        <v>1</v>
      </c>
      <c r="F355" s="253" t="s">
        <v>144</v>
      </c>
      <c r="G355" s="251"/>
      <c r="H355" s="254">
        <v>16</v>
      </c>
      <c r="I355" s="255"/>
      <c r="J355" s="251"/>
      <c r="K355" s="251"/>
      <c r="L355" s="256"/>
      <c r="M355" s="257"/>
      <c r="N355" s="258"/>
      <c r="O355" s="258"/>
      <c r="P355" s="258"/>
      <c r="Q355" s="258"/>
      <c r="R355" s="258"/>
      <c r="S355" s="258"/>
      <c r="T355" s="259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60" t="s">
        <v>141</v>
      </c>
      <c r="AU355" s="260" t="s">
        <v>139</v>
      </c>
      <c r="AV355" s="15" t="s">
        <v>138</v>
      </c>
      <c r="AW355" s="15" t="s">
        <v>32</v>
      </c>
      <c r="AX355" s="15" t="s">
        <v>84</v>
      </c>
      <c r="AY355" s="260" t="s">
        <v>131</v>
      </c>
    </row>
    <row r="356" s="2" customFormat="1" ht="33" customHeight="1">
      <c r="A356" s="39"/>
      <c r="B356" s="40"/>
      <c r="C356" s="215" t="s">
        <v>524</v>
      </c>
      <c r="D356" s="215" t="s">
        <v>133</v>
      </c>
      <c r="E356" s="216" t="s">
        <v>525</v>
      </c>
      <c r="F356" s="217" t="s">
        <v>526</v>
      </c>
      <c r="G356" s="218" t="s">
        <v>188</v>
      </c>
      <c r="H356" s="219">
        <v>24</v>
      </c>
      <c r="I356" s="220"/>
      <c r="J356" s="221">
        <f>ROUND(I356*H356,2)</f>
        <v>0</v>
      </c>
      <c r="K356" s="217" t="s">
        <v>137</v>
      </c>
      <c r="L356" s="45"/>
      <c r="M356" s="222" t="s">
        <v>1</v>
      </c>
      <c r="N356" s="223" t="s">
        <v>42</v>
      </c>
      <c r="O356" s="92"/>
      <c r="P356" s="224">
        <f>O356*H356</f>
        <v>0</v>
      </c>
      <c r="Q356" s="224">
        <v>0</v>
      </c>
      <c r="R356" s="224">
        <f>Q356*H356</f>
        <v>0</v>
      </c>
      <c r="S356" s="224">
        <v>0.050999999999999997</v>
      </c>
      <c r="T356" s="225">
        <f>S356*H356</f>
        <v>1.224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26" t="s">
        <v>138</v>
      </c>
      <c r="AT356" s="226" t="s">
        <v>133</v>
      </c>
      <c r="AU356" s="226" t="s">
        <v>139</v>
      </c>
      <c r="AY356" s="18" t="s">
        <v>131</v>
      </c>
      <c r="BE356" s="227">
        <f>IF(N356="základní",J356,0)</f>
        <v>0</v>
      </c>
      <c r="BF356" s="227">
        <f>IF(N356="snížená",J356,0)</f>
        <v>0</v>
      </c>
      <c r="BG356" s="227">
        <f>IF(N356="zákl. přenesená",J356,0)</f>
        <v>0</v>
      </c>
      <c r="BH356" s="227">
        <f>IF(N356="sníž. přenesená",J356,0)</f>
        <v>0</v>
      </c>
      <c r="BI356" s="227">
        <f>IF(N356="nulová",J356,0)</f>
        <v>0</v>
      </c>
      <c r="BJ356" s="18" t="s">
        <v>139</v>
      </c>
      <c r="BK356" s="227">
        <f>ROUND(I356*H356,2)</f>
        <v>0</v>
      </c>
      <c r="BL356" s="18" t="s">
        <v>138</v>
      </c>
      <c r="BM356" s="226" t="s">
        <v>527</v>
      </c>
    </row>
    <row r="357" s="14" customFormat="1">
      <c r="A357" s="14"/>
      <c r="B357" s="239"/>
      <c r="C357" s="240"/>
      <c r="D357" s="230" t="s">
        <v>141</v>
      </c>
      <c r="E357" s="241" t="s">
        <v>1</v>
      </c>
      <c r="F357" s="242" t="s">
        <v>528</v>
      </c>
      <c r="G357" s="240"/>
      <c r="H357" s="243">
        <v>24</v>
      </c>
      <c r="I357" s="244"/>
      <c r="J357" s="240"/>
      <c r="K357" s="240"/>
      <c r="L357" s="245"/>
      <c r="M357" s="246"/>
      <c r="N357" s="247"/>
      <c r="O357" s="247"/>
      <c r="P357" s="247"/>
      <c r="Q357" s="247"/>
      <c r="R357" s="247"/>
      <c r="S357" s="247"/>
      <c r="T357" s="248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9" t="s">
        <v>141</v>
      </c>
      <c r="AU357" s="249" t="s">
        <v>139</v>
      </c>
      <c r="AV357" s="14" t="s">
        <v>139</v>
      </c>
      <c r="AW357" s="14" t="s">
        <v>32</v>
      </c>
      <c r="AX357" s="14" t="s">
        <v>76</v>
      </c>
      <c r="AY357" s="249" t="s">
        <v>131</v>
      </c>
    </row>
    <row r="358" s="15" customFormat="1">
      <c r="A358" s="15"/>
      <c r="B358" s="250"/>
      <c r="C358" s="251"/>
      <c r="D358" s="230" t="s">
        <v>141</v>
      </c>
      <c r="E358" s="252" t="s">
        <v>1</v>
      </c>
      <c r="F358" s="253" t="s">
        <v>144</v>
      </c>
      <c r="G358" s="251"/>
      <c r="H358" s="254">
        <v>24</v>
      </c>
      <c r="I358" s="255"/>
      <c r="J358" s="251"/>
      <c r="K358" s="251"/>
      <c r="L358" s="256"/>
      <c r="M358" s="257"/>
      <c r="N358" s="258"/>
      <c r="O358" s="258"/>
      <c r="P358" s="258"/>
      <c r="Q358" s="258"/>
      <c r="R358" s="258"/>
      <c r="S358" s="258"/>
      <c r="T358" s="259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60" t="s">
        <v>141</v>
      </c>
      <c r="AU358" s="260" t="s">
        <v>139</v>
      </c>
      <c r="AV358" s="15" t="s">
        <v>138</v>
      </c>
      <c r="AW358" s="15" t="s">
        <v>32</v>
      </c>
      <c r="AX358" s="15" t="s">
        <v>84</v>
      </c>
      <c r="AY358" s="260" t="s">
        <v>131</v>
      </c>
    </row>
    <row r="359" s="2" customFormat="1" ht="33" customHeight="1">
      <c r="A359" s="39"/>
      <c r="B359" s="40"/>
      <c r="C359" s="215" t="s">
        <v>529</v>
      </c>
      <c r="D359" s="215" t="s">
        <v>133</v>
      </c>
      <c r="E359" s="216" t="s">
        <v>530</v>
      </c>
      <c r="F359" s="217" t="s">
        <v>531</v>
      </c>
      <c r="G359" s="218" t="s">
        <v>188</v>
      </c>
      <c r="H359" s="219">
        <v>1.8899999999999999</v>
      </c>
      <c r="I359" s="220"/>
      <c r="J359" s="221">
        <f>ROUND(I359*H359,2)</f>
        <v>0</v>
      </c>
      <c r="K359" s="217" t="s">
        <v>137</v>
      </c>
      <c r="L359" s="45"/>
      <c r="M359" s="222" t="s">
        <v>1</v>
      </c>
      <c r="N359" s="223" t="s">
        <v>42</v>
      </c>
      <c r="O359" s="92"/>
      <c r="P359" s="224">
        <f>O359*H359</f>
        <v>0</v>
      </c>
      <c r="Q359" s="224">
        <v>0</v>
      </c>
      <c r="R359" s="224">
        <f>Q359*H359</f>
        <v>0</v>
      </c>
      <c r="S359" s="224">
        <v>0.083000000000000004</v>
      </c>
      <c r="T359" s="225">
        <f>S359*H359</f>
        <v>0.15687000000000001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26" t="s">
        <v>138</v>
      </c>
      <c r="AT359" s="226" t="s">
        <v>133</v>
      </c>
      <c r="AU359" s="226" t="s">
        <v>139</v>
      </c>
      <c r="AY359" s="18" t="s">
        <v>131</v>
      </c>
      <c r="BE359" s="227">
        <f>IF(N359="základní",J359,0)</f>
        <v>0</v>
      </c>
      <c r="BF359" s="227">
        <f>IF(N359="snížená",J359,0)</f>
        <v>0</v>
      </c>
      <c r="BG359" s="227">
        <f>IF(N359="zákl. přenesená",J359,0)</f>
        <v>0</v>
      </c>
      <c r="BH359" s="227">
        <f>IF(N359="sníž. přenesená",J359,0)</f>
        <v>0</v>
      </c>
      <c r="BI359" s="227">
        <f>IF(N359="nulová",J359,0)</f>
        <v>0</v>
      </c>
      <c r="BJ359" s="18" t="s">
        <v>139</v>
      </c>
      <c r="BK359" s="227">
        <f>ROUND(I359*H359,2)</f>
        <v>0</v>
      </c>
      <c r="BL359" s="18" t="s">
        <v>138</v>
      </c>
      <c r="BM359" s="226" t="s">
        <v>532</v>
      </c>
    </row>
    <row r="360" s="14" customFormat="1">
      <c r="A360" s="14"/>
      <c r="B360" s="239"/>
      <c r="C360" s="240"/>
      <c r="D360" s="230" t="s">
        <v>141</v>
      </c>
      <c r="E360" s="241" t="s">
        <v>1</v>
      </c>
      <c r="F360" s="242" t="s">
        <v>533</v>
      </c>
      <c r="G360" s="240"/>
      <c r="H360" s="243">
        <v>1.8899999999999999</v>
      </c>
      <c r="I360" s="244"/>
      <c r="J360" s="240"/>
      <c r="K360" s="240"/>
      <c r="L360" s="245"/>
      <c r="M360" s="246"/>
      <c r="N360" s="247"/>
      <c r="O360" s="247"/>
      <c r="P360" s="247"/>
      <c r="Q360" s="247"/>
      <c r="R360" s="247"/>
      <c r="S360" s="247"/>
      <c r="T360" s="248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9" t="s">
        <v>141</v>
      </c>
      <c r="AU360" s="249" t="s">
        <v>139</v>
      </c>
      <c r="AV360" s="14" t="s">
        <v>139</v>
      </c>
      <c r="AW360" s="14" t="s">
        <v>32</v>
      </c>
      <c r="AX360" s="14" t="s">
        <v>76</v>
      </c>
      <c r="AY360" s="249" t="s">
        <v>131</v>
      </c>
    </row>
    <row r="361" s="15" customFormat="1">
      <c r="A361" s="15"/>
      <c r="B361" s="250"/>
      <c r="C361" s="251"/>
      <c r="D361" s="230" t="s">
        <v>141</v>
      </c>
      <c r="E361" s="252" t="s">
        <v>1</v>
      </c>
      <c r="F361" s="253" t="s">
        <v>144</v>
      </c>
      <c r="G361" s="251"/>
      <c r="H361" s="254">
        <v>1.8899999999999999</v>
      </c>
      <c r="I361" s="255"/>
      <c r="J361" s="251"/>
      <c r="K361" s="251"/>
      <c r="L361" s="256"/>
      <c r="M361" s="257"/>
      <c r="N361" s="258"/>
      <c r="O361" s="258"/>
      <c r="P361" s="258"/>
      <c r="Q361" s="258"/>
      <c r="R361" s="258"/>
      <c r="S361" s="258"/>
      <c r="T361" s="259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60" t="s">
        <v>141</v>
      </c>
      <c r="AU361" s="260" t="s">
        <v>139</v>
      </c>
      <c r="AV361" s="15" t="s">
        <v>138</v>
      </c>
      <c r="AW361" s="15" t="s">
        <v>32</v>
      </c>
      <c r="AX361" s="15" t="s">
        <v>84</v>
      </c>
      <c r="AY361" s="260" t="s">
        <v>131</v>
      </c>
    </row>
    <row r="362" s="2" customFormat="1" ht="33" customHeight="1">
      <c r="A362" s="39"/>
      <c r="B362" s="40"/>
      <c r="C362" s="215" t="s">
        <v>534</v>
      </c>
      <c r="D362" s="215" t="s">
        <v>133</v>
      </c>
      <c r="E362" s="216" t="s">
        <v>535</v>
      </c>
      <c r="F362" s="217" t="s">
        <v>536</v>
      </c>
      <c r="G362" s="218" t="s">
        <v>188</v>
      </c>
      <c r="H362" s="219">
        <v>2.3999999999999999</v>
      </c>
      <c r="I362" s="220"/>
      <c r="J362" s="221">
        <f>ROUND(I362*H362,2)</f>
        <v>0</v>
      </c>
      <c r="K362" s="217" t="s">
        <v>137</v>
      </c>
      <c r="L362" s="45"/>
      <c r="M362" s="222" t="s">
        <v>1</v>
      </c>
      <c r="N362" s="223" t="s">
        <v>42</v>
      </c>
      <c r="O362" s="92"/>
      <c r="P362" s="224">
        <f>O362*H362</f>
        <v>0</v>
      </c>
      <c r="Q362" s="224">
        <v>0</v>
      </c>
      <c r="R362" s="224">
        <f>Q362*H362</f>
        <v>0</v>
      </c>
      <c r="S362" s="224">
        <v>0.062</v>
      </c>
      <c r="T362" s="225">
        <f>S362*H362</f>
        <v>0.14879999999999999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26" t="s">
        <v>138</v>
      </c>
      <c r="AT362" s="226" t="s">
        <v>133</v>
      </c>
      <c r="AU362" s="226" t="s">
        <v>139</v>
      </c>
      <c r="AY362" s="18" t="s">
        <v>131</v>
      </c>
      <c r="BE362" s="227">
        <f>IF(N362="základní",J362,0)</f>
        <v>0</v>
      </c>
      <c r="BF362" s="227">
        <f>IF(N362="snížená",J362,0)</f>
        <v>0</v>
      </c>
      <c r="BG362" s="227">
        <f>IF(N362="zákl. přenesená",J362,0)</f>
        <v>0</v>
      </c>
      <c r="BH362" s="227">
        <f>IF(N362="sníž. přenesená",J362,0)</f>
        <v>0</v>
      </c>
      <c r="BI362" s="227">
        <f>IF(N362="nulová",J362,0)</f>
        <v>0</v>
      </c>
      <c r="BJ362" s="18" t="s">
        <v>139</v>
      </c>
      <c r="BK362" s="227">
        <f>ROUND(I362*H362,2)</f>
        <v>0</v>
      </c>
      <c r="BL362" s="18" t="s">
        <v>138</v>
      </c>
      <c r="BM362" s="226" t="s">
        <v>537</v>
      </c>
    </row>
    <row r="363" s="14" customFormat="1">
      <c r="A363" s="14"/>
      <c r="B363" s="239"/>
      <c r="C363" s="240"/>
      <c r="D363" s="230" t="s">
        <v>141</v>
      </c>
      <c r="E363" s="241" t="s">
        <v>1</v>
      </c>
      <c r="F363" s="242" t="s">
        <v>538</v>
      </c>
      <c r="G363" s="240"/>
      <c r="H363" s="243">
        <v>2.3999999999999999</v>
      </c>
      <c r="I363" s="244"/>
      <c r="J363" s="240"/>
      <c r="K363" s="240"/>
      <c r="L363" s="245"/>
      <c r="M363" s="246"/>
      <c r="N363" s="247"/>
      <c r="O363" s="247"/>
      <c r="P363" s="247"/>
      <c r="Q363" s="247"/>
      <c r="R363" s="247"/>
      <c r="S363" s="247"/>
      <c r="T363" s="248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9" t="s">
        <v>141</v>
      </c>
      <c r="AU363" s="249" t="s">
        <v>139</v>
      </c>
      <c r="AV363" s="14" t="s">
        <v>139</v>
      </c>
      <c r="AW363" s="14" t="s">
        <v>32</v>
      </c>
      <c r="AX363" s="14" t="s">
        <v>76</v>
      </c>
      <c r="AY363" s="249" t="s">
        <v>131</v>
      </c>
    </row>
    <row r="364" s="15" customFormat="1">
      <c r="A364" s="15"/>
      <c r="B364" s="250"/>
      <c r="C364" s="251"/>
      <c r="D364" s="230" t="s">
        <v>141</v>
      </c>
      <c r="E364" s="252" t="s">
        <v>1</v>
      </c>
      <c r="F364" s="253" t="s">
        <v>144</v>
      </c>
      <c r="G364" s="251"/>
      <c r="H364" s="254">
        <v>2.3999999999999999</v>
      </c>
      <c r="I364" s="255"/>
      <c r="J364" s="251"/>
      <c r="K364" s="251"/>
      <c r="L364" s="256"/>
      <c r="M364" s="257"/>
      <c r="N364" s="258"/>
      <c r="O364" s="258"/>
      <c r="P364" s="258"/>
      <c r="Q364" s="258"/>
      <c r="R364" s="258"/>
      <c r="S364" s="258"/>
      <c r="T364" s="259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60" t="s">
        <v>141</v>
      </c>
      <c r="AU364" s="260" t="s">
        <v>139</v>
      </c>
      <c r="AV364" s="15" t="s">
        <v>138</v>
      </c>
      <c r="AW364" s="15" t="s">
        <v>32</v>
      </c>
      <c r="AX364" s="15" t="s">
        <v>84</v>
      </c>
      <c r="AY364" s="260" t="s">
        <v>131</v>
      </c>
    </row>
    <row r="365" s="2" customFormat="1" ht="37.8" customHeight="1">
      <c r="A365" s="39"/>
      <c r="B365" s="40"/>
      <c r="C365" s="215" t="s">
        <v>539</v>
      </c>
      <c r="D365" s="215" t="s">
        <v>133</v>
      </c>
      <c r="E365" s="216" t="s">
        <v>540</v>
      </c>
      <c r="F365" s="217" t="s">
        <v>541</v>
      </c>
      <c r="G365" s="218" t="s">
        <v>276</v>
      </c>
      <c r="H365" s="219">
        <v>1</v>
      </c>
      <c r="I365" s="220"/>
      <c r="J365" s="221">
        <f>ROUND(I365*H365,2)</f>
        <v>0</v>
      </c>
      <c r="K365" s="217" t="s">
        <v>1</v>
      </c>
      <c r="L365" s="45"/>
      <c r="M365" s="222" t="s">
        <v>1</v>
      </c>
      <c r="N365" s="223" t="s">
        <v>42</v>
      </c>
      <c r="O365" s="92"/>
      <c r="P365" s="224">
        <f>O365*H365</f>
        <v>0</v>
      </c>
      <c r="Q365" s="224">
        <v>0</v>
      </c>
      <c r="R365" s="224">
        <f>Q365*H365</f>
        <v>0</v>
      </c>
      <c r="S365" s="224">
        <v>0</v>
      </c>
      <c r="T365" s="225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26" t="s">
        <v>138</v>
      </c>
      <c r="AT365" s="226" t="s">
        <v>133</v>
      </c>
      <c r="AU365" s="226" t="s">
        <v>139</v>
      </c>
      <c r="AY365" s="18" t="s">
        <v>131</v>
      </c>
      <c r="BE365" s="227">
        <f>IF(N365="základní",J365,0)</f>
        <v>0</v>
      </c>
      <c r="BF365" s="227">
        <f>IF(N365="snížená",J365,0)</f>
        <v>0</v>
      </c>
      <c r="BG365" s="227">
        <f>IF(N365="zákl. přenesená",J365,0)</f>
        <v>0</v>
      </c>
      <c r="BH365" s="227">
        <f>IF(N365="sníž. přenesená",J365,0)</f>
        <v>0</v>
      </c>
      <c r="BI365" s="227">
        <f>IF(N365="nulová",J365,0)</f>
        <v>0</v>
      </c>
      <c r="BJ365" s="18" t="s">
        <v>139</v>
      </c>
      <c r="BK365" s="227">
        <f>ROUND(I365*H365,2)</f>
        <v>0</v>
      </c>
      <c r="BL365" s="18" t="s">
        <v>138</v>
      </c>
      <c r="BM365" s="226" t="s">
        <v>542</v>
      </c>
    </row>
    <row r="366" s="12" customFormat="1" ht="22.8" customHeight="1">
      <c r="A366" s="12"/>
      <c r="B366" s="199"/>
      <c r="C366" s="200"/>
      <c r="D366" s="201" t="s">
        <v>75</v>
      </c>
      <c r="E366" s="213" t="s">
        <v>543</v>
      </c>
      <c r="F366" s="213" t="s">
        <v>544</v>
      </c>
      <c r="G366" s="200"/>
      <c r="H366" s="200"/>
      <c r="I366" s="203"/>
      <c r="J366" s="214">
        <f>BK366</f>
        <v>0</v>
      </c>
      <c r="K366" s="200"/>
      <c r="L366" s="205"/>
      <c r="M366" s="206"/>
      <c r="N366" s="207"/>
      <c r="O366" s="207"/>
      <c r="P366" s="208">
        <f>SUM(P367:P372)</f>
        <v>0</v>
      </c>
      <c r="Q366" s="207"/>
      <c r="R366" s="208">
        <f>SUM(R367:R372)</f>
        <v>0</v>
      </c>
      <c r="S366" s="207"/>
      <c r="T366" s="209">
        <f>SUM(T367:T372)</f>
        <v>0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10" t="s">
        <v>84</v>
      </c>
      <c r="AT366" s="211" t="s">
        <v>75</v>
      </c>
      <c r="AU366" s="211" t="s">
        <v>84</v>
      </c>
      <c r="AY366" s="210" t="s">
        <v>131</v>
      </c>
      <c r="BK366" s="212">
        <f>SUM(BK367:BK372)</f>
        <v>0</v>
      </c>
    </row>
    <row r="367" s="2" customFormat="1" ht="16.5" customHeight="1">
      <c r="A367" s="39"/>
      <c r="B367" s="40"/>
      <c r="C367" s="215" t="s">
        <v>545</v>
      </c>
      <c r="D367" s="215" t="s">
        <v>133</v>
      </c>
      <c r="E367" s="216" t="s">
        <v>546</v>
      </c>
      <c r="F367" s="217" t="s">
        <v>547</v>
      </c>
      <c r="G367" s="218" t="s">
        <v>171</v>
      </c>
      <c r="H367" s="219">
        <v>8.4529999999999994</v>
      </c>
      <c r="I367" s="220"/>
      <c r="J367" s="221">
        <f>ROUND(I367*H367,2)</f>
        <v>0</v>
      </c>
      <c r="K367" s="217" t="s">
        <v>137</v>
      </c>
      <c r="L367" s="45"/>
      <c r="M367" s="222" t="s">
        <v>1</v>
      </c>
      <c r="N367" s="223" t="s">
        <v>42</v>
      </c>
      <c r="O367" s="92"/>
      <c r="P367" s="224">
        <f>O367*H367</f>
        <v>0</v>
      </c>
      <c r="Q367" s="224">
        <v>0</v>
      </c>
      <c r="R367" s="224">
        <f>Q367*H367</f>
        <v>0</v>
      </c>
      <c r="S367" s="224">
        <v>0</v>
      </c>
      <c r="T367" s="225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26" t="s">
        <v>138</v>
      </c>
      <c r="AT367" s="226" t="s">
        <v>133</v>
      </c>
      <c r="AU367" s="226" t="s">
        <v>139</v>
      </c>
      <c r="AY367" s="18" t="s">
        <v>131</v>
      </c>
      <c r="BE367" s="227">
        <f>IF(N367="základní",J367,0)</f>
        <v>0</v>
      </c>
      <c r="BF367" s="227">
        <f>IF(N367="snížená",J367,0)</f>
        <v>0</v>
      </c>
      <c r="BG367" s="227">
        <f>IF(N367="zákl. přenesená",J367,0)</f>
        <v>0</v>
      </c>
      <c r="BH367" s="227">
        <f>IF(N367="sníž. přenesená",J367,0)</f>
        <v>0</v>
      </c>
      <c r="BI367" s="227">
        <f>IF(N367="nulová",J367,0)</f>
        <v>0</v>
      </c>
      <c r="BJ367" s="18" t="s">
        <v>139</v>
      </c>
      <c r="BK367" s="227">
        <f>ROUND(I367*H367,2)</f>
        <v>0</v>
      </c>
      <c r="BL367" s="18" t="s">
        <v>138</v>
      </c>
      <c r="BM367" s="226" t="s">
        <v>548</v>
      </c>
    </row>
    <row r="368" s="2" customFormat="1" ht="37.8" customHeight="1">
      <c r="A368" s="39"/>
      <c r="B368" s="40"/>
      <c r="C368" s="215" t="s">
        <v>549</v>
      </c>
      <c r="D368" s="215" t="s">
        <v>133</v>
      </c>
      <c r="E368" s="216" t="s">
        <v>550</v>
      </c>
      <c r="F368" s="217" t="s">
        <v>551</v>
      </c>
      <c r="G368" s="218" t="s">
        <v>171</v>
      </c>
      <c r="H368" s="219">
        <v>8.4529999999999994</v>
      </c>
      <c r="I368" s="220"/>
      <c r="J368" s="221">
        <f>ROUND(I368*H368,2)</f>
        <v>0</v>
      </c>
      <c r="K368" s="217" t="s">
        <v>137</v>
      </c>
      <c r="L368" s="45"/>
      <c r="M368" s="222" t="s">
        <v>1</v>
      </c>
      <c r="N368" s="223" t="s">
        <v>42</v>
      </c>
      <c r="O368" s="92"/>
      <c r="P368" s="224">
        <f>O368*H368</f>
        <v>0</v>
      </c>
      <c r="Q368" s="224">
        <v>0</v>
      </c>
      <c r="R368" s="224">
        <f>Q368*H368</f>
        <v>0</v>
      </c>
      <c r="S368" s="224">
        <v>0</v>
      </c>
      <c r="T368" s="225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26" t="s">
        <v>138</v>
      </c>
      <c r="AT368" s="226" t="s">
        <v>133</v>
      </c>
      <c r="AU368" s="226" t="s">
        <v>139</v>
      </c>
      <c r="AY368" s="18" t="s">
        <v>131</v>
      </c>
      <c r="BE368" s="227">
        <f>IF(N368="základní",J368,0)</f>
        <v>0</v>
      </c>
      <c r="BF368" s="227">
        <f>IF(N368="snížená",J368,0)</f>
        <v>0</v>
      </c>
      <c r="BG368" s="227">
        <f>IF(N368="zákl. přenesená",J368,0)</f>
        <v>0</v>
      </c>
      <c r="BH368" s="227">
        <f>IF(N368="sníž. přenesená",J368,0)</f>
        <v>0</v>
      </c>
      <c r="BI368" s="227">
        <f>IF(N368="nulová",J368,0)</f>
        <v>0</v>
      </c>
      <c r="BJ368" s="18" t="s">
        <v>139</v>
      </c>
      <c r="BK368" s="227">
        <f>ROUND(I368*H368,2)</f>
        <v>0</v>
      </c>
      <c r="BL368" s="18" t="s">
        <v>138</v>
      </c>
      <c r="BM368" s="226" t="s">
        <v>552</v>
      </c>
    </row>
    <row r="369" s="2" customFormat="1" ht="33" customHeight="1">
      <c r="A369" s="39"/>
      <c r="B369" s="40"/>
      <c r="C369" s="215" t="s">
        <v>553</v>
      </c>
      <c r="D369" s="215" t="s">
        <v>133</v>
      </c>
      <c r="E369" s="216" t="s">
        <v>554</v>
      </c>
      <c r="F369" s="217" t="s">
        <v>555</v>
      </c>
      <c r="G369" s="218" t="s">
        <v>171</v>
      </c>
      <c r="H369" s="219">
        <v>8.4529999999999994</v>
      </c>
      <c r="I369" s="220"/>
      <c r="J369" s="221">
        <f>ROUND(I369*H369,2)</f>
        <v>0</v>
      </c>
      <c r="K369" s="217" t="s">
        <v>137</v>
      </c>
      <c r="L369" s="45"/>
      <c r="M369" s="222" t="s">
        <v>1</v>
      </c>
      <c r="N369" s="223" t="s">
        <v>42</v>
      </c>
      <c r="O369" s="92"/>
      <c r="P369" s="224">
        <f>O369*H369</f>
        <v>0</v>
      </c>
      <c r="Q369" s="224">
        <v>0</v>
      </c>
      <c r="R369" s="224">
        <f>Q369*H369</f>
        <v>0</v>
      </c>
      <c r="S369" s="224">
        <v>0</v>
      </c>
      <c r="T369" s="225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26" t="s">
        <v>138</v>
      </c>
      <c r="AT369" s="226" t="s">
        <v>133</v>
      </c>
      <c r="AU369" s="226" t="s">
        <v>139</v>
      </c>
      <c r="AY369" s="18" t="s">
        <v>131</v>
      </c>
      <c r="BE369" s="227">
        <f>IF(N369="základní",J369,0)</f>
        <v>0</v>
      </c>
      <c r="BF369" s="227">
        <f>IF(N369="snížená",J369,0)</f>
        <v>0</v>
      </c>
      <c r="BG369" s="227">
        <f>IF(N369="zákl. přenesená",J369,0)</f>
        <v>0</v>
      </c>
      <c r="BH369" s="227">
        <f>IF(N369="sníž. přenesená",J369,0)</f>
        <v>0</v>
      </c>
      <c r="BI369" s="227">
        <f>IF(N369="nulová",J369,0)</f>
        <v>0</v>
      </c>
      <c r="BJ369" s="18" t="s">
        <v>139</v>
      </c>
      <c r="BK369" s="227">
        <f>ROUND(I369*H369,2)</f>
        <v>0</v>
      </c>
      <c r="BL369" s="18" t="s">
        <v>138</v>
      </c>
      <c r="BM369" s="226" t="s">
        <v>556</v>
      </c>
    </row>
    <row r="370" s="2" customFormat="1" ht="44.25" customHeight="1">
      <c r="A370" s="39"/>
      <c r="B370" s="40"/>
      <c r="C370" s="215" t="s">
        <v>557</v>
      </c>
      <c r="D370" s="215" t="s">
        <v>133</v>
      </c>
      <c r="E370" s="216" t="s">
        <v>558</v>
      </c>
      <c r="F370" s="217" t="s">
        <v>559</v>
      </c>
      <c r="G370" s="218" t="s">
        <v>171</v>
      </c>
      <c r="H370" s="219">
        <v>126.795</v>
      </c>
      <c r="I370" s="220"/>
      <c r="J370" s="221">
        <f>ROUND(I370*H370,2)</f>
        <v>0</v>
      </c>
      <c r="K370" s="217" t="s">
        <v>137</v>
      </c>
      <c r="L370" s="45"/>
      <c r="M370" s="222" t="s">
        <v>1</v>
      </c>
      <c r="N370" s="223" t="s">
        <v>42</v>
      </c>
      <c r="O370" s="92"/>
      <c r="P370" s="224">
        <f>O370*H370</f>
        <v>0</v>
      </c>
      <c r="Q370" s="224">
        <v>0</v>
      </c>
      <c r="R370" s="224">
        <f>Q370*H370</f>
        <v>0</v>
      </c>
      <c r="S370" s="224">
        <v>0</v>
      </c>
      <c r="T370" s="225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26" t="s">
        <v>138</v>
      </c>
      <c r="AT370" s="226" t="s">
        <v>133</v>
      </c>
      <c r="AU370" s="226" t="s">
        <v>139</v>
      </c>
      <c r="AY370" s="18" t="s">
        <v>131</v>
      </c>
      <c r="BE370" s="227">
        <f>IF(N370="základní",J370,0)</f>
        <v>0</v>
      </c>
      <c r="BF370" s="227">
        <f>IF(N370="snížená",J370,0)</f>
        <v>0</v>
      </c>
      <c r="BG370" s="227">
        <f>IF(N370="zákl. přenesená",J370,0)</f>
        <v>0</v>
      </c>
      <c r="BH370" s="227">
        <f>IF(N370="sníž. přenesená",J370,0)</f>
        <v>0</v>
      </c>
      <c r="BI370" s="227">
        <f>IF(N370="nulová",J370,0)</f>
        <v>0</v>
      </c>
      <c r="BJ370" s="18" t="s">
        <v>139</v>
      </c>
      <c r="BK370" s="227">
        <f>ROUND(I370*H370,2)</f>
        <v>0</v>
      </c>
      <c r="BL370" s="18" t="s">
        <v>138</v>
      </c>
      <c r="BM370" s="226" t="s">
        <v>560</v>
      </c>
    </row>
    <row r="371" s="14" customFormat="1">
      <c r="A371" s="14"/>
      <c r="B371" s="239"/>
      <c r="C371" s="240"/>
      <c r="D371" s="230" t="s">
        <v>141</v>
      </c>
      <c r="E371" s="240"/>
      <c r="F371" s="242" t="s">
        <v>561</v>
      </c>
      <c r="G371" s="240"/>
      <c r="H371" s="243">
        <v>126.795</v>
      </c>
      <c r="I371" s="244"/>
      <c r="J371" s="240"/>
      <c r="K371" s="240"/>
      <c r="L371" s="245"/>
      <c r="M371" s="246"/>
      <c r="N371" s="247"/>
      <c r="O371" s="247"/>
      <c r="P371" s="247"/>
      <c r="Q371" s="247"/>
      <c r="R371" s="247"/>
      <c r="S371" s="247"/>
      <c r="T371" s="248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9" t="s">
        <v>141</v>
      </c>
      <c r="AU371" s="249" t="s">
        <v>139</v>
      </c>
      <c r="AV371" s="14" t="s">
        <v>139</v>
      </c>
      <c r="AW371" s="14" t="s">
        <v>4</v>
      </c>
      <c r="AX371" s="14" t="s">
        <v>84</v>
      </c>
      <c r="AY371" s="249" t="s">
        <v>131</v>
      </c>
    </row>
    <row r="372" s="2" customFormat="1" ht="44.25" customHeight="1">
      <c r="A372" s="39"/>
      <c r="B372" s="40"/>
      <c r="C372" s="215" t="s">
        <v>562</v>
      </c>
      <c r="D372" s="215" t="s">
        <v>133</v>
      </c>
      <c r="E372" s="216" t="s">
        <v>563</v>
      </c>
      <c r="F372" s="217" t="s">
        <v>564</v>
      </c>
      <c r="G372" s="218" t="s">
        <v>171</v>
      </c>
      <c r="H372" s="219">
        <v>8.4529999999999994</v>
      </c>
      <c r="I372" s="220"/>
      <c r="J372" s="221">
        <f>ROUND(I372*H372,2)</f>
        <v>0</v>
      </c>
      <c r="K372" s="217" t="s">
        <v>137</v>
      </c>
      <c r="L372" s="45"/>
      <c r="M372" s="222" t="s">
        <v>1</v>
      </c>
      <c r="N372" s="223" t="s">
        <v>42</v>
      </c>
      <c r="O372" s="92"/>
      <c r="P372" s="224">
        <f>O372*H372</f>
        <v>0</v>
      </c>
      <c r="Q372" s="224">
        <v>0</v>
      </c>
      <c r="R372" s="224">
        <f>Q372*H372</f>
        <v>0</v>
      </c>
      <c r="S372" s="224">
        <v>0</v>
      </c>
      <c r="T372" s="225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26" t="s">
        <v>138</v>
      </c>
      <c r="AT372" s="226" t="s">
        <v>133</v>
      </c>
      <c r="AU372" s="226" t="s">
        <v>139</v>
      </c>
      <c r="AY372" s="18" t="s">
        <v>131</v>
      </c>
      <c r="BE372" s="227">
        <f>IF(N372="základní",J372,0)</f>
        <v>0</v>
      </c>
      <c r="BF372" s="227">
        <f>IF(N372="snížená",J372,0)</f>
        <v>0</v>
      </c>
      <c r="BG372" s="227">
        <f>IF(N372="zákl. přenesená",J372,0)</f>
        <v>0</v>
      </c>
      <c r="BH372" s="227">
        <f>IF(N372="sníž. přenesená",J372,0)</f>
        <v>0</v>
      </c>
      <c r="BI372" s="227">
        <f>IF(N372="nulová",J372,0)</f>
        <v>0</v>
      </c>
      <c r="BJ372" s="18" t="s">
        <v>139</v>
      </c>
      <c r="BK372" s="227">
        <f>ROUND(I372*H372,2)</f>
        <v>0</v>
      </c>
      <c r="BL372" s="18" t="s">
        <v>138</v>
      </c>
      <c r="BM372" s="226" t="s">
        <v>565</v>
      </c>
    </row>
    <row r="373" s="12" customFormat="1" ht="22.8" customHeight="1">
      <c r="A373" s="12"/>
      <c r="B373" s="199"/>
      <c r="C373" s="200"/>
      <c r="D373" s="201" t="s">
        <v>75</v>
      </c>
      <c r="E373" s="213" t="s">
        <v>566</v>
      </c>
      <c r="F373" s="213" t="s">
        <v>567</v>
      </c>
      <c r="G373" s="200"/>
      <c r="H373" s="200"/>
      <c r="I373" s="203"/>
      <c r="J373" s="214">
        <f>BK373</f>
        <v>0</v>
      </c>
      <c r="K373" s="200"/>
      <c r="L373" s="205"/>
      <c r="M373" s="206"/>
      <c r="N373" s="207"/>
      <c r="O373" s="207"/>
      <c r="P373" s="208">
        <f>P374</f>
        <v>0</v>
      </c>
      <c r="Q373" s="207"/>
      <c r="R373" s="208">
        <f>R374</f>
        <v>0</v>
      </c>
      <c r="S373" s="207"/>
      <c r="T373" s="209">
        <f>T374</f>
        <v>0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210" t="s">
        <v>84</v>
      </c>
      <c r="AT373" s="211" t="s">
        <v>75</v>
      </c>
      <c r="AU373" s="211" t="s">
        <v>84</v>
      </c>
      <c r="AY373" s="210" t="s">
        <v>131</v>
      </c>
      <c r="BK373" s="212">
        <f>BK374</f>
        <v>0</v>
      </c>
    </row>
    <row r="374" s="2" customFormat="1" ht="55.5" customHeight="1">
      <c r="A374" s="39"/>
      <c r="B374" s="40"/>
      <c r="C374" s="215" t="s">
        <v>568</v>
      </c>
      <c r="D374" s="215" t="s">
        <v>133</v>
      </c>
      <c r="E374" s="216" t="s">
        <v>569</v>
      </c>
      <c r="F374" s="217" t="s">
        <v>570</v>
      </c>
      <c r="G374" s="218" t="s">
        <v>171</v>
      </c>
      <c r="H374" s="219">
        <v>26.251999999999999</v>
      </c>
      <c r="I374" s="220"/>
      <c r="J374" s="221">
        <f>ROUND(I374*H374,2)</f>
        <v>0</v>
      </c>
      <c r="K374" s="217" t="s">
        <v>137</v>
      </c>
      <c r="L374" s="45"/>
      <c r="M374" s="222" t="s">
        <v>1</v>
      </c>
      <c r="N374" s="223" t="s">
        <v>42</v>
      </c>
      <c r="O374" s="92"/>
      <c r="P374" s="224">
        <f>O374*H374</f>
        <v>0</v>
      </c>
      <c r="Q374" s="224">
        <v>0</v>
      </c>
      <c r="R374" s="224">
        <f>Q374*H374</f>
        <v>0</v>
      </c>
      <c r="S374" s="224">
        <v>0</v>
      </c>
      <c r="T374" s="225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26" t="s">
        <v>138</v>
      </c>
      <c r="AT374" s="226" t="s">
        <v>133</v>
      </c>
      <c r="AU374" s="226" t="s">
        <v>139</v>
      </c>
      <c r="AY374" s="18" t="s">
        <v>131</v>
      </c>
      <c r="BE374" s="227">
        <f>IF(N374="základní",J374,0)</f>
        <v>0</v>
      </c>
      <c r="BF374" s="227">
        <f>IF(N374="snížená",J374,0)</f>
        <v>0</v>
      </c>
      <c r="BG374" s="227">
        <f>IF(N374="zákl. přenesená",J374,0)</f>
        <v>0</v>
      </c>
      <c r="BH374" s="227">
        <f>IF(N374="sníž. přenesená",J374,0)</f>
        <v>0</v>
      </c>
      <c r="BI374" s="227">
        <f>IF(N374="nulová",J374,0)</f>
        <v>0</v>
      </c>
      <c r="BJ374" s="18" t="s">
        <v>139</v>
      </c>
      <c r="BK374" s="227">
        <f>ROUND(I374*H374,2)</f>
        <v>0</v>
      </c>
      <c r="BL374" s="18" t="s">
        <v>138</v>
      </c>
      <c r="BM374" s="226" t="s">
        <v>571</v>
      </c>
    </row>
    <row r="375" s="12" customFormat="1" ht="25.92" customHeight="1">
      <c r="A375" s="12"/>
      <c r="B375" s="199"/>
      <c r="C375" s="200"/>
      <c r="D375" s="201" t="s">
        <v>75</v>
      </c>
      <c r="E375" s="202" t="s">
        <v>572</v>
      </c>
      <c r="F375" s="202" t="s">
        <v>573</v>
      </c>
      <c r="G375" s="200"/>
      <c r="H375" s="200"/>
      <c r="I375" s="203"/>
      <c r="J375" s="204">
        <f>BK375</f>
        <v>0</v>
      </c>
      <c r="K375" s="200"/>
      <c r="L375" s="205"/>
      <c r="M375" s="206"/>
      <c r="N375" s="207"/>
      <c r="O375" s="207"/>
      <c r="P375" s="208">
        <f>P376+P390+P397+P429+P462+P512+P521+P546+P552</f>
        <v>0</v>
      </c>
      <c r="Q375" s="207"/>
      <c r="R375" s="208">
        <f>R376+R390+R397+R429+R462+R512+R521+R546+R552</f>
        <v>4.8430299400000001</v>
      </c>
      <c r="S375" s="207"/>
      <c r="T375" s="209">
        <f>T376+T390+T397+T429+T462+T512+T521+T546+T552</f>
        <v>4.1301286599999996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10" t="s">
        <v>139</v>
      </c>
      <c r="AT375" s="211" t="s">
        <v>75</v>
      </c>
      <c r="AU375" s="211" t="s">
        <v>76</v>
      </c>
      <c r="AY375" s="210" t="s">
        <v>131</v>
      </c>
      <c r="BK375" s="212">
        <f>BK376+BK390+BK397+BK429+BK462+BK512+BK521+BK546+BK552</f>
        <v>0</v>
      </c>
    </row>
    <row r="376" s="12" customFormat="1" ht="22.8" customHeight="1">
      <c r="A376" s="12"/>
      <c r="B376" s="199"/>
      <c r="C376" s="200"/>
      <c r="D376" s="201" t="s">
        <v>75</v>
      </c>
      <c r="E376" s="213" t="s">
        <v>574</v>
      </c>
      <c r="F376" s="213" t="s">
        <v>575</v>
      </c>
      <c r="G376" s="200"/>
      <c r="H376" s="200"/>
      <c r="I376" s="203"/>
      <c r="J376" s="214">
        <f>BK376</f>
        <v>0</v>
      </c>
      <c r="K376" s="200"/>
      <c r="L376" s="205"/>
      <c r="M376" s="206"/>
      <c r="N376" s="207"/>
      <c r="O376" s="207"/>
      <c r="P376" s="208">
        <f>SUM(P377:P389)</f>
        <v>0</v>
      </c>
      <c r="Q376" s="207"/>
      <c r="R376" s="208">
        <f>SUM(R377:R389)</f>
        <v>1.377974</v>
      </c>
      <c r="S376" s="207"/>
      <c r="T376" s="209">
        <f>SUM(T377:T389)</f>
        <v>2.6499599999999996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210" t="s">
        <v>139</v>
      </c>
      <c r="AT376" s="211" t="s">
        <v>75</v>
      </c>
      <c r="AU376" s="211" t="s">
        <v>84</v>
      </c>
      <c r="AY376" s="210" t="s">
        <v>131</v>
      </c>
      <c r="BK376" s="212">
        <f>SUM(BK377:BK389)</f>
        <v>0</v>
      </c>
    </row>
    <row r="377" s="2" customFormat="1" ht="44.25" customHeight="1">
      <c r="A377" s="39"/>
      <c r="B377" s="40"/>
      <c r="C377" s="215" t="s">
        <v>576</v>
      </c>
      <c r="D377" s="215" t="s">
        <v>133</v>
      </c>
      <c r="E377" s="216" t="s">
        <v>577</v>
      </c>
      <c r="F377" s="217" t="s">
        <v>578</v>
      </c>
      <c r="G377" s="218" t="s">
        <v>136</v>
      </c>
      <c r="H377" s="219">
        <v>52.999000000000002</v>
      </c>
      <c r="I377" s="220"/>
      <c r="J377" s="221">
        <f>ROUND(I377*H377,2)</f>
        <v>0</v>
      </c>
      <c r="K377" s="217" t="s">
        <v>137</v>
      </c>
      <c r="L377" s="45"/>
      <c r="M377" s="222" t="s">
        <v>1</v>
      </c>
      <c r="N377" s="223" t="s">
        <v>42</v>
      </c>
      <c r="O377" s="92"/>
      <c r="P377" s="224">
        <f>O377*H377</f>
        <v>0</v>
      </c>
      <c r="Q377" s="224">
        <v>0.025999999999999999</v>
      </c>
      <c r="R377" s="224">
        <f>Q377*H377</f>
        <v>1.377974</v>
      </c>
      <c r="S377" s="224">
        <v>0</v>
      </c>
      <c r="T377" s="225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26" t="s">
        <v>215</v>
      </c>
      <c r="AT377" s="226" t="s">
        <v>133</v>
      </c>
      <c r="AU377" s="226" t="s">
        <v>139</v>
      </c>
      <c r="AY377" s="18" t="s">
        <v>131</v>
      </c>
      <c r="BE377" s="227">
        <f>IF(N377="základní",J377,0)</f>
        <v>0</v>
      </c>
      <c r="BF377" s="227">
        <f>IF(N377="snížená",J377,0)</f>
        <v>0</v>
      </c>
      <c r="BG377" s="227">
        <f>IF(N377="zákl. přenesená",J377,0)</f>
        <v>0</v>
      </c>
      <c r="BH377" s="227">
        <f>IF(N377="sníž. přenesená",J377,0)</f>
        <v>0</v>
      </c>
      <c r="BI377" s="227">
        <f>IF(N377="nulová",J377,0)</f>
        <v>0</v>
      </c>
      <c r="BJ377" s="18" t="s">
        <v>139</v>
      </c>
      <c r="BK377" s="227">
        <f>ROUND(I377*H377,2)</f>
        <v>0</v>
      </c>
      <c r="BL377" s="18" t="s">
        <v>215</v>
      </c>
      <c r="BM377" s="226" t="s">
        <v>579</v>
      </c>
    </row>
    <row r="378" s="14" customFormat="1">
      <c r="A378" s="14"/>
      <c r="B378" s="239"/>
      <c r="C378" s="240"/>
      <c r="D378" s="230" t="s">
        <v>141</v>
      </c>
      <c r="E378" s="241" t="s">
        <v>1</v>
      </c>
      <c r="F378" s="242" t="s">
        <v>580</v>
      </c>
      <c r="G378" s="240"/>
      <c r="H378" s="243">
        <v>52.999000000000002</v>
      </c>
      <c r="I378" s="244"/>
      <c r="J378" s="240"/>
      <c r="K378" s="240"/>
      <c r="L378" s="245"/>
      <c r="M378" s="246"/>
      <c r="N378" s="247"/>
      <c r="O378" s="247"/>
      <c r="P378" s="247"/>
      <c r="Q378" s="247"/>
      <c r="R378" s="247"/>
      <c r="S378" s="247"/>
      <c r="T378" s="248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9" t="s">
        <v>141</v>
      </c>
      <c r="AU378" s="249" t="s">
        <v>139</v>
      </c>
      <c r="AV378" s="14" t="s">
        <v>139</v>
      </c>
      <c r="AW378" s="14" t="s">
        <v>32</v>
      </c>
      <c r="AX378" s="14" t="s">
        <v>76</v>
      </c>
      <c r="AY378" s="249" t="s">
        <v>131</v>
      </c>
    </row>
    <row r="379" s="15" customFormat="1">
      <c r="A379" s="15"/>
      <c r="B379" s="250"/>
      <c r="C379" s="251"/>
      <c r="D379" s="230" t="s">
        <v>141</v>
      </c>
      <c r="E379" s="252" t="s">
        <v>1</v>
      </c>
      <c r="F379" s="253" t="s">
        <v>144</v>
      </c>
      <c r="G379" s="251"/>
      <c r="H379" s="254">
        <v>52.999000000000002</v>
      </c>
      <c r="I379" s="255"/>
      <c r="J379" s="251"/>
      <c r="K379" s="251"/>
      <c r="L379" s="256"/>
      <c r="M379" s="257"/>
      <c r="N379" s="258"/>
      <c r="O379" s="258"/>
      <c r="P379" s="258"/>
      <c r="Q379" s="258"/>
      <c r="R379" s="258"/>
      <c r="S379" s="258"/>
      <c r="T379" s="259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60" t="s">
        <v>141</v>
      </c>
      <c r="AU379" s="260" t="s">
        <v>139</v>
      </c>
      <c r="AV379" s="15" t="s">
        <v>138</v>
      </c>
      <c r="AW379" s="15" t="s">
        <v>32</v>
      </c>
      <c r="AX379" s="15" t="s">
        <v>84</v>
      </c>
      <c r="AY379" s="260" t="s">
        <v>131</v>
      </c>
    </row>
    <row r="380" s="2" customFormat="1" ht="49.05" customHeight="1">
      <c r="A380" s="39"/>
      <c r="B380" s="40"/>
      <c r="C380" s="215" t="s">
        <v>581</v>
      </c>
      <c r="D380" s="215" t="s">
        <v>133</v>
      </c>
      <c r="E380" s="216" t="s">
        <v>582</v>
      </c>
      <c r="F380" s="217" t="s">
        <v>583</v>
      </c>
      <c r="G380" s="218" t="s">
        <v>188</v>
      </c>
      <c r="H380" s="219">
        <v>147.22</v>
      </c>
      <c r="I380" s="220"/>
      <c r="J380" s="221">
        <f>ROUND(I380*H380,2)</f>
        <v>0</v>
      </c>
      <c r="K380" s="217" t="s">
        <v>137</v>
      </c>
      <c r="L380" s="45"/>
      <c r="M380" s="222" t="s">
        <v>1</v>
      </c>
      <c r="N380" s="223" t="s">
        <v>42</v>
      </c>
      <c r="O380" s="92"/>
      <c r="P380" s="224">
        <f>O380*H380</f>
        <v>0</v>
      </c>
      <c r="Q380" s="224">
        <v>0</v>
      </c>
      <c r="R380" s="224">
        <f>Q380*H380</f>
        <v>0</v>
      </c>
      <c r="S380" s="224">
        <v>0.017999999999999999</v>
      </c>
      <c r="T380" s="225">
        <f>S380*H380</f>
        <v>2.6499599999999996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26" t="s">
        <v>215</v>
      </c>
      <c r="AT380" s="226" t="s">
        <v>133</v>
      </c>
      <c r="AU380" s="226" t="s">
        <v>139</v>
      </c>
      <c r="AY380" s="18" t="s">
        <v>131</v>
      </c>
      <c r="BE380" s="227">
        <f>IF(N380="základní",J380,0)</f>
        <v>0</v>
      </c>
      <c r="BF380" s="227">
        <f>IF(N380="snížená",J380,0)</f>
        <v>0</v>
      </c>
      <c r="BG380" s="227">
        <f>IF(N380="zákl. přenesená",J380,0)</f>
        <v>0</v>
      </c>
      <c r="BH380" s="227">
        <f>IF(N380="sníž. přenesená",J380,0)</f>
        <v>0</v>
      </c>
      <c r="BI380" s="227">
        <f>IF(N380="nulová",J380,0)</f>
        <v>0</v>
      </c>
      <c r="BJ380" s="18" t="s">
        <v>139</v>
      </c>
      <c r="BK380" s="227">
        <f>ROUND(I380*H380,2)</f>
        <v>0</v>
      </c>
      <c r="BL380" s="18" t="s">
        <v>215</v>
      </c>
      <c r="BM380" s="226" t="s">
        <v>584</v>
      </c>
    </row>
    <row r="381" s="13" customFormat="1">
      <c r="A381" s="13"/>
      <c r="B381" s="228"/>
      <c r="C381" s="229"/>
      <c r="D381" s="230" t="s">
        <v>141</v>
      </c>
      <c r="E381" s="231" t="s">
        <v>1</v>
      </c>
      <c r="F381" s="232" t="s">
        <v>585</v>
      </c>
      <c r="G381" s="229"/>
      <c r="H381" s="231" t="s">
        <v>1</v>
      </c>
      <c r="I381" s="233"/>
      <c r="J381" s="229"/>
      <c r="K381" s="229"/>
      <c r="L381" s="234"/>
      <c r="M381" s="235"/>
      <c r="N381" s="236"/>
      <c r="O381" s="236"/>
      <c r="P381" s="236"/>
      <c r="Q381" s="236"/>
      <c r="R381" s="236"/>
      <c r="S381" s="236"/>
      <c r="T381" s="237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8" t="s">
        <v>141</v>
      </c>
      <c r="AU381" s="238" t="s">
        <v>139</v>
      </c>
      <c r="AV381" s="13" t="s">
        <v>84</v>
      </c>
      <c r="AW381" s="13" t="s">
        <v>32</v>
      </c>
      <c r="AX381" s="13" t="s">
        <v>76</v>
      </c>
      <c r="AY381" s="238" t="s">
        <v>131</v>
      </c>
    </row>
    <row r="382" s="14" customFormat="1">
      <c r="A382" s="14"/>
      <c r="B382" s="239"/>
      <c r="C382" s="240"/>
      <c r="D382" s="230" t="s">
        <v>141</v>
      </c>
      <c r="E382" s="241" t="s">
        <v>1</v>
      </c>
      <c r="F382" s="242" t="s">
        <v>586</v>
      </c>
      <c r="G382" s="240"/>
      <c r="H382" s="243">
        <v>147.22</v>
      </c>
      <c r="I382" s="244"/>
      <c r="J382" s="240"/>
      <c r="K382" s="240"/>
      <c r="L382" s="245"/>
      <c r="M382" s="246"/>
      <c r="N382" s="247"/>
      <c r="O382" s="247"/>
      <c r="P382" s="247"/>
      <c r="Q382" s="247"/>
      <c r="R382" s="247"/>
      <c r="S382" s="247"/>
      <c r="T382" s="248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9" t="s">
        <v>141</v>
      </c>
      <c r="AU382" s="249" t="s">
        <v>139</v>
      </c>
      <c r="AV382" s="14" t="s">
        <v>139</v>
      </c>
      <c r="AW382" s="14" t="s">
        <v>32</v>
      </c>
      <c r="AX382" s="14" t="s">
        <v>76</v>
      </c>
      <c r="AY382" s="249" t="s">
        <v>131</v>
      </c>
    </row>
    <row r="383" s="15" customFormat="1">
      <c r="A383" s="15"/>
      <c r="B383" s="250"/>
      <c r="C383" s="251"/>
      <c r="D383" s="230" t="s">
        <v>141</v>
      </c>
      <c r="E383" s="252" t="s">
        <v>1</v>
      </c>
      <c r="F383" s="253" t="s">
        <v>144</v>
      </c>
      <c r="G383" s="251"/>
      <c r="H383" s="254">
        <v>147.22</v>
      </c>
      <c r="I383" s="255"/>
      <c r="J383" s="251"/>
      <c r="K383" s="251"/>
      <c r="L383" s="256"/>
      <c r="M383" s="257"/>
      <c r="N383" s="258"/>
      <c r="O383" s="258"/>
      <c r="P383" s="258"/>
      <c r="Q383" s="258"/>
      <c r="R383" s="258"/>
      <c r="S383" s="258"/>
      <c r="T383" s="259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60" t="s">
        <v>141</v>
      </c>
      <c r="AU383" s="260" t="s">
        <v>139</v>
      </c>
      <c r="AV383" s="15" t="s">
        <v>138</v>
      </c>
      <c r="AW383" s="15" t="s">
        <v>32</v>
      </c>
      <c r="AX383" s="15" t="s">
        <v>84</v>
      </c>
      <c r="AY383" s="260" t="s">
        <v>131</v>
      </c>
    </row>
    <row r="384" s="2" customFormat="1" ht="37.8" customHeight="1">
      <c r="A384" s="39"/>
      <c r="B384" s="40"/>
      <c r="C384" s="215" t="s">
        <v>587</v>
      </c>
      <c r="D384" s="215" t="s">
        <v>133</v>
      </c>
      <c r="E384" s="216" t="s">
        <v>588</v>
      </c>
      <c r="F384" s="217" t="s">
        <v>589</v>
      </c>
      <c r="G384" s="218" t="s">
        <v>188</v>
      </c>
      <c r="H384" s="219">
        <v>73.609999999999999</v>
      </c>
      <c r="I384" s="220"/>
      <c r="J384" s="221">
        <f>ROUND(I384*H384,2)</f>
        <v>0</v>
      </c>
      <c r="K384" s="217" t="s">
        <v>137</v>
      </c>
      <c r="L384" s="45"/>
      <c r="M384" s="222" t="s">
        <v>1</v>
      </c>
      <c r="N384" s="223" t="s">
        <v>42</v>
      </c>
      <c r="O384" s="92"/>
      <c r="P384" s="224">
        <f>O384*H384</f>
        <v>0</v>
      </c>
      <c r="Q384" s="224">
        <v>0</v>
      </c>
      <c r="R384" s="224">
        <f>Q384*H384</f>
        <v>0</v>
      </c>
      <c r="S384" s="224">
        <v>0</v>
      </c>
      <c r="T384" s="225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26" t="s">
        <v>215</v>
      </c>
      <c r="AT384" s="226" t="s">
        <v>133</v>
      </c>
      <c r="AU384" s="226" t="s">
        <v>139</v>
      </c>
      <c r="AY384" s="18" t="s">
        <v>131</v>
      </c>
      <c r="BE384" s="227">
        <f>IF(N384="základní",J384,0)</f>
        <v>0</v>
      </c>
      <c r="BF384" s="227">
        <f>IF(N384="snížená",J384,0)</f>
        <v>0</v>
      </c>
      <c r="BG384" s="227">
        <f>IF(N384="zákl. přenesená",J384,0)</f>
        <v>0</v>
      </c>
      <c r="BH384" s="227">
        <f>IF(N384="sníž. přenesená",J384,0)</f>
        <v>0</v>
      </c>
      <c r="BI384" s="227">
        <f>IF(N384="nulová",J384,0)</f>
        <v>0</v>
      </c>
      <c r="BJ384" s="18" t="s">
        <v>139</v>
      </c>
      <c r="BK384" s="227">
        <f>ROUND(I384*H384,2)</f>
        <v>0</v>
      </c>
      <c r="BL384" s="18" t="s">
        <v>215</v>
      </c>
      <c r="BM384" s="226" t="s">
        <v>590</v>
      </c>
    </row>
    <row r="385" s="13" customFormat="1">
      <c r="A385" s="13"/>
      <c r="B385" s="228"/>
      <c r="C385" s="229"/>
      <c r="D385" s="230" t="s">
        <v>141</v>
      </c>
      <c r="E385" s="231" t="s">
        <v>1</v>
      </c>
      <c r="F385" s="232" t="s">
        <v>591</v>
      </c>
      <c r="G385" s="229"/>
      <c r="H385" s="231" t="s">
        <v>1</v>
      </c>
      <c r="I385" s="233"/>
      <c r="J385" s="229"/>
      <c r="K385" s="229"/>
      <c r="L385" s="234"/>
      <c r="M385" s="235"/>
      <c r="N385" s="236"/>
      <c r="O385" s="236"/>
      <c r="P385" s="236"/>
      <c r="Q385" s="236"/>
      <c r="R385" s="236"/>
      <c r="S385" s="236"/>
      <c r="T385" s="237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8" t="s">
        <v>141</v>
      </c>
      <c r="AU385" s="238" t="s">
        <v>139</v>
      </c>
      <c r="AV385" s="13" t="s">
        <v>84</v>
      </c>
      <c r="AW385" s="13" t="s">
        <v>32</v>
      </c>
      <c r="AX385" s="13" t="s">
        <v>76</v>
      </c>
      <c r="AY385" s="238" t="s">
        <v>131</v>
      </c>
    </row>
    <row r="386" s="14" customFormat="1">
      <c r="A386" s="14"/>
      <c r="B386" s="239"/>
      <c r="C386" s="240"/>
      <c r="D386" s="230" t="s">
        <v>141</v>
      </c>
      <c r="E386" s="241" t="s">
        <v>1</v>
      </c>
      <c r="F386" s="242" t="s">
        <v>592</v>
      </c>
      <c r="G386" s="240"/>
      <c r="H386" s="243">
        <v>73.609999999999999</v>
      </c>
      <c r="I386" s="244"/>
      <c r="J386" s="240"/>
      <c r="K386" s="240"/>
      <c r="L386" s="245"/>
      <c r="M386" s="246"/>
      <c r="N386" s="247"/>
      <c r="O386" s="247"/>
      <c r="P386" s="247"/>
      <c r="Q386" s="247"/>
      <c r="R386" s="247"/>
      <c r="S386" s="247"/>
      <c r="T386" s="248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9" t="s">
        <v>141</v>
      </c>
      <c r="AU386" s="249" t="s">
        <v>139</v>
      </c>
      <c r="AV386" s="14" t="s">
        <v>139</v>
      </c>
      <c r="AW386" s="14" t="s">
        <v>32</v>
      </c>
      <c r="AX386" s="14" t="s">
        <v>76</v>
      </c>
      <c r="AY386" s="249" t="s">
        <v>131</v>
      </c>
    </row>
    <row r="387" s="15" customFormat="1">
      <c r="A387" s="15"/>
      <c r="B387" s="250"/>
      <c r="C387" s="251"/>
      <c r="D387" s="230" t="s">
        <v>141</v>
      </c>
      <c r="E387" s="252" t="s">
        <v>1</v>
      </c>
      <c r="F387" s="253" t="s">
        <v>144</v>
      </c>
      <c r="G387" s="251"/>
      <c r="H387" s="254">
        <v>73.609999999999999</v>
      </c>
      <c r="I387" s="255"/>
      <c r="J387" s="251"/>
      <c r="K387" s="251"/>
      <c r="L387" s="256"/>
      <c r="M387" s="257"/>
      <c r="N387" s="258"/>
      <c r="O387" s="258"/>
      <c r="P387" s="258"/>
      <c r="Q387" s="258"/>
      <c r="R387" s="258"/>
      <c r="S387" s="258"/>
      <c r="T387" s="259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60" t="s">
        <v>141</v>
      </c>
      <c r="AU387" s="260" t="s">
        <v>139</v>
      </c>
      <c r="AV387" s="15" t="s">
        <v>138</v>
      </c>
      <c r="AW387" s="15" t="s">
        <v>32</v>
      </c>
      <c r="AX387" s="15" t="s">
        <v>84</v>
      </c>
      <c r="AY387" s="260" t="s">
        <v>131</v>
      </c>
    </row>
    <row r="388" s="2" customFormat="1" ht="49.05" customHeight="1">
      <c r="A388" s="39"/>
      <c r="B388" s="40"/>
      <c r="C388" s="215" t="s">
        <v>593</v>
      </c>
      <c r="D388" s="215" t="s">
        <v>133</v>
      </c>
      <c r="E388" s="216" t="s">
        <v>594</v>
      </c>
      <c r="F388" s="217" t="s">
        <v>595</v>
      </c>
      <c r="G388" s="218" t="s">
        <v>171</v>
      </c>
      <c r="H388" s="219">
        <v>1.3779999999999999</v>
      </c>
      <c r="I388" s="220"/>
      <c r="J388" s="221">
        <f>ROUND(I388*H388,2)</f>
        <v>0</v>
      </c>
      <c r="K388" s="217" t="s">
        <v>137</v>
      </c>
      <c r="L388" s="45"/>
      <c r="M388" s="222" t="s">
        <v>1</v>
      </c>
      <c r="N388" s="223" t="s">
        <v>42</v>
      </c>
      <c r="O388" s="92"/>
      <c r="P388" s="224">
        <f>O388*H388</f>
        <v>0</v>
      </c>
      <c r="Q388" s="224">
        <v>0</v>
      </c>
      <c r="R388" s="224">
        <f>Q388*H388</f>
        <v>0</v>
      </c>
      <c r="S388" s="224">
        <v>0</v>
      </c>
      <c r="T388" s="225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26" t="s">
        <v>215</v>
      </c>
      <c r="AT388" s="226" t="s">
        <v>133</v>
      </c>
      <c r="AU388" s="226" t="s">
        <v>139</v>
      </c>
      <c r="AY388" s="18" t="s">
        <v>131</v>
      </c>
      <c r="BE388" s="227">
        <f>IF(N388="základní",J388,0)</f>
        <v>0</v>
      </c>
      <c r="BF388" s="227">
        <f>IF(N388="snížená",J388,0)</f>
        <v>0</v>
      </c>
      <c r="BG388" s="227">
        <f>IF(N388="zákl. přenesená",J388,0)</f>
        <v>0</v>
      </c>
      <c r="BH388" s="227">
        <f>IF(N388="sníž. přenesená",J388,0)</f>
        <v>0</v>
      </c>
      <c r="BI388" s="227">
        <f>IF(N388="nulová",J388,0)</f>
        <v>0</v>
      </c>
      <c r="BJ388" s="18" t="s">
        <v>139</v>
      </c>
      <c r="BK388" s="227">
        <f>ROUND(I388*H388,2)</f>
        <v>0</v>
      </c>
      <c r="BL388" s="18" t="s">
        <v>215</v>
      </c>
      <c r="BM388" s="226" t="s">
        <v>596</v>
      </c>
    </row>
    <row r="389" s="2" customFormat="1" ht="49.05" customHeight="1">
      <c r="A389" s="39"/>
      <c r="B389" s="40"/>
      <c r="C389" s="215" t="s">
        <v>597</v>
      </c>
      <c r="D389" s="215" t="s">
        <v>133</v>
      </c>
      <c r="E389" s="216" t="s">
        <v>598</v>
      </c>
      <c r="F389" s="217" t="s">
        <v>599</v>
      </c>
      <c r="G389" s="218" t="s">
        <v>171</v>
      </c>
      <c r="H389" s="219">
        <v>1.3779999999999999</v>
      </c>
      <c r="I389" s="220"/>
      <c r="J389" s="221">
        <f>ROUND(I389*H389,2)</f>
        <v>0</v>
      </c>
      <c r="K389" s="217" t="s">
        <v>137</v>
      </c>
      <c r="L389" s="45"/>
      <c r="M389" s="222" t="s">
        <v>1</v>
      </c>
      <c r="N389" s="223" t="s">
        <v>42</v>
      </c>
      <c r="O389" s="92"/>
      <c r="P389" s="224">
        <f>O389*H389</f>
        <v>0</v>
      </c>
      <c r="Q389" s="224">
        <v>0</v>
      </c>
      <c r="R389" s="224">
        <f>Q389*H389</f>
        <v>0</v>
      </c>
      <c r="S389" s="224">
        <v>0</v>
      </c>
      <c r="T389" s="225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26" t="s">
        <v>215</v>
      </c>
      <c r="AT389" s="226" t="s">
        <v>133</v>
      </c>
      <c r="AU389" s="226" t="s">
        <v>139</v>
      </c>
      <c r="AY389" s="18" t="s">
        <v>131</v>
      </c>
      <c r="BE389" s="227">
        <f>IF(N389="základní",J389,0)</f>
        <v>0</v>
      </c>
      <c r="BF389" s="227">
        <f>IF(N389="snížená",J389,0)</f>
        <v>0</v>
      </c>
      <c r="BG389" s="227">
        <f>IF(N389="zákl. přenesená",J389,0)</f>
        <v>0</v>
      </c>
      <c r="BH389" s="227">
        <f>IF(N389="sníž. přenesená",J389,0)</f>
        <v>0</v>
      </c>
      <c r="BI389" s="227">
        <f>IF(N389="nulová",J389,0)</f>
        <v>0</v>
      </c>
      <c r="BJ389" s="18" t="s">
        <v>139</v>
      </c>
      <c r="BK389" s="227">
        <f>ROUND(I389*H389,2)</f>
        <v>0</v>
      </c>
      <c r="BL389" s="18" t="s">
        <v>215</v>
      </c>
      <c r="BM389" s="226" t="s">
        <v>600</v>
      </c>
    </row>
    <row r="390" s="12" customFormat="1" ht="22.8" customHeight="1">
      <c r="A390" s="12"/>
      <c r="B390" s="199"/>
      <c r="C390" s="200"/>
      <c r="D390" s="201" t="s">
        <v>75</v>
      </c>
      <c r="E390" s="213" t="s">
        <v>601</v>
      </c>
      <c r="F390" s="213" t="s">
        <v>602</v>
      </c>
      <c r="G390" s="200"/>
      <c r="H390" s="200"/>
      <c r="I390" s="203"/>
      <c r="J390" s="214">
        <f>BK390</f>
        <v>0</v>
      </c>
      <c r="K390" s="200"/>
      <c r="L390" s="205"/>
      <c r="M390" s="206"/>
      <c r="N390" s="207"/>
      <c r="O390" s="207"/>
      <c r="P390" s="208">
        <f>SUM(P391:P396)</f>
        <v>0</v>
      </c>
      <c r="Q390" s="207"/>
      <c r="R390" s="208">
        <f>SUM(R391:R396)</f>
        <v>0.0093999999999999986</v>
      </c>
      <c r="S390" s="207"/>
      <c r="T390" s="209">
        <f>SUM(T391:T396)</f>
        <v>0.050340000000000003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210" t="s">
        <v>139</v>
      </c>
      <c r="AT390" s="211" t="s">
        <v>75</v>
      </c>
      <c r="AU390" s="211" t="s">
        <v>84</v>
      </c>
      <c r="AY390" s="210" t="s">
        <v>131</v>
      </c>
      <c r="BK390" s="212">
        <f>SUM(BK391:BK396)</f>
        <v>0</v>
      </c>
    </row>
    <row r="391" s="2" customFormat="1" ht="24.15" customHeight="1">
      <c r="A391" s="39"/>
      <c r="B391" s="40"/>
      <c r="C391" s="215" t="s">
        <v>603</v>
      </c>
      <c r="D391" s="215" t="s">
        <v>133</v>
      </c>
      <c r="E391" s="216" t="s">
        <v>604</v>
      </c>
      <c r="F391" s="217" t="s">
        <v>605</v>
      </c>
      <c r="G391" s="218" t="s">
        <v>276</v>
      </c>
      <c r="H391" s="219">
        <v>2</v>
      </c>
      <c r="I391" s="220"/>
      <c r="J391" s="221">
        <f>ROUND(I391*H391,2)</f>
        <v>0</v>
      </c>
      <c r="K391" s="217" t="s">
        <v>137</v>
      </c>
      <c r="L391" s="45"/>
      <c r="M391" s="222" t="s">
        <v>1</v>
      </c>
      <c r="N391" s="223" t="s">
        <v>42</v>
      </c>
      <c r="O391" s="92"/>
      <c r="P391" s="224">
        <f>O391*H391</f>
        <v>0</v>
      </c>
      <c r="Q391" s="224">
        <v>0.0012899999999999999</v>
      </c>
      <c r="R391" s="224">
        <f>Q391*H391</f>
        <v>0.0025799999999999998</v>
      </c>
      <c r="S391" s="224">
        <v>0</v>
      </c>
      <c r="T391" s="225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26" t="s">
        <v>215</v>
      </c>
      <c r="AT391" s="226" t="s">
        <v>133</v>
      </c>
      <c r="AU391" s="226" t="s">
        <v>139</v>
      </c>
      <c r="AY391" s="18" t="s">
        <v>131</v>
      </c>
      <c r="BE391" s="227">
        <f>IF(N391="základní",J391,0)</f>
        <v>0</v>
      </c>
      <c r="BF391" s="227">
        <f>IF(N391="snížená",J391,0)</f>
        <v>0</v>
      </c>
      <c r="BG391" s="227">
        <f>IF(N391="zákl. přenesená",J391,0)</f>
        <v>0</v>
      </c>
      <c r="BH391" s="227">
        <f>IF(N391="sníž. přenesená",J391,0)</f>
        <v>0</v>
      </c>
      <c r="BI391" s="227">
        <f>IF(N391="nulová",J391,0)</f>
        <v>0</v>
      </c>
      <c r="BJ391" s="18" t="s">
        <v>139</v>
      </c>
      <c r="BK391" s="227">
        <f>ROUND(I391*H391,2)</f>
        <v>0</v>
      </c>
      <c r="BL391" s="18" t="s">
        <v>215</v>
      </c>
      <c r="BM391" s="226" t="s">
        <v>606</v>
      </c>
    </row>
    <row r="392" s="2" customFormat="1" ht="16.5" customHeight="1">
      <c r="A392" s="39"/>
      <c r="B392" s="40"/>
      <c r="C392" s="215" t="s">
        <v>607</v>
      </c>
      <c r="D392" s="215" t="s">
        <v>133</v>
      </c>
      <c r="E392" s="216" t="s">
        <v>608</v>
      </c>
      <c r="F392" s="217" t="s">
        <v>609</v>
      </c>
      <c r="G392" s="218" t="s">
        <v>292</v>
      </c>
      <c r="H392" s="219">
        <v>2</v>
      </c>
      <c r="I392" s="220"/>
      <c r="J392" s="221">
        <f>ROUND(I392*H392,2)</f>
        <v>0</v>
      </c>
      <c r="K392" s="217" t="s">
        <v>137</v>
      </c>
      <c r="L392" s="45"/>
      <c r="M392" s="222" t="s">
        <v>1</v>
      </c>
      <c r="N392" s="223" t="s">
        <v>42</v>
      </c>
      <c r="O392" s="92"/>
      <c r="P392" s="224">
        <f>O392*H392</f>
        <v>0</v>
      </c>
      <c r="Q392" s="224">
        <v>0.00191</v>
      </c>
      <c r="R392" s="224">
        <f>Q392*H392</f>
        <v>0.00382</v>
      </c>
      <c r="S392" s="224">
        <v>0</v>
      </c>
      <c r="T392" s="225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26" t="s">
        <v>215</v>
      </c>
      <c r="AT392" s="226" t="s">
        <v>133</v>
      </c>
      <c r="AU392" s="226" t="s">
        <v>139</v>
      </c>
      <c r="AY392" s="18" t="s">
        <v>131</v>
      </c>
      <c r="BE392" s="227">
        <f>IF(N392="základní",J392,0)</f>
        <v>0</v>
      </c>
      <c r="BF392" s="227">
        <f>IF(N392="snížená",J392,0)</f>
        <v>0</v>
      </c>
      <c r="BG392" s="227">
        <f>IF(N392="zákl. přenesená",J392,0)</f>
        <v>0</v>
      </c>
      <c r="BH392" s="227">
        <f>IF(N392="sníž. přenesená",J392,0)</f>
        <v>0</v>
      </c>
      <c r="BI392" s="227">
        <f>IF(N392="nulová",J392,0)</f>
        <v>0</v>
      </c>
      <c r="BJ392" s="18" t="s">
        <v>139</v>
      </c>
      <c r="BK392" s="227">
        <f>ROUND(I392*H392,2)</f>
        <v>0</v>
      </c>
      <c r="BL392" s="18" t="s">
        <v>215</v>
      </c>
      <c r="BM392" s="226" t="s">
        <v>610</v>
      </c>
    </row>
    <row r="393" s="2" customFormat="1" ht="24.15" customHeight="1">
      <c r="A393" s="39"/>
      <c r="B393" s="40"/>
      <c r="C393" s="215" t="s">
        <v>611</v>
      </c>
      <c r="D393" s="215" t="s">
        <v>133</v>
      </c>
      <c r="E393" s="216" t="s">
        <v>612</v>
      </c>
      <c r="F393" s="217" t="s">
        <v>613</v>
      </c>
      <c r="G393" s="218" t="s">
        <v>276</v>
      </c>
      <c r="H393" s="219">
        <v>2</v>
      </c>
      <c r="I393" s="220"/>
      <c r="J393" s="221">
        <f>ROUND(I393*H393,2)</f>
        <v>0</v>
      </c>
      <c r="K393" s="217" t="s">
        <v>137</v>
      </c>
      <c r="L393" s="45"/>
      <c r="M393" s="222" t="s">
        <v>1</v>
      </c>
      <c r="N393" s="223" t="s">
        <v>42</v>
      </c>
      <c r="O393" s="92"/>
      <c r="P393" s="224">
        <f>O393*H393</f>
        <v>0</v>
      </c>
      <c r="Q393" s="224">
        <v>0.0015</v>
      </c>
      <c r="R393" s="224">
        <f>Q393*H393</f>
        <v>0.0030000000000000001</v>
      </c>
      <c r="S393" s="224">
        <v>0</v>
      </c>
      <c r="T393" s="225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26" t="s">
        <v>215</v>
      </c>
      <c r="AT393" s="226" t="s">
        <v>133</v>
      </c>
      <c r="AU393" s="226" t="s">
        <v>139</v>
      </c>
      <c r="AY393" s="18" t="s">
        <v>131</v>
      </c>
      <c r="BE393" s="227">
        <f>IF(N393="základní",J393,0)</f>
        <v>0</v>
      </c>
      <c r="BF393" s="227">
        <f>IF(N393="snížená",J393,0)</f>
        <v>0</v>
      </c>
      <c r="BG393" s="227">
        <f>IF(N393="zákl. přenesená",J393,0)</f>
        <v>0</v>
      </c>
      <c r="BH393" s="227">
        <f>IF(N393="sníž. přenesená",J393,0)</f>
        <v>0</v>
      </c>
      <c r="BI393" s="227">
        <f>IF(N393="nulová",J393,0)</f>
        <v>0</v>
      </c>
      <c r="BJ393" s="18" t="s">
        <v>139</v>
      </c>
      <c r="BK393" s="227">
        <f>ROUND(I393*H393,2)</f>
        <v>0</v>
      </c>
      <c r="BL393" s="18" t="s">
        <v>215</v>
      </c>
      <c r="BM393" s="226" t="s">
        <v>614</v>
      </c>
    </row>
    <row r="394" s="2" customFormat="1" ht="16.5" customHeight="1">
      <c r="A394" s="39"/>
      <c r="B394" s="40"/>
      <c r="C394" s="215" t="s">
        <v>615</v>
      </c>
      <c r="D394" s="215" t="s">
        <v>133</v>
      </c>
      <c r="E394" s="216" t="s">
        <v>616</v>
      </c>
      <c r="F394" s="217" t="s">
        <v>617</v>
      </c>
      <c r="G394" s="218" t="s">
        <v>276</v>
      </c>
      <c r="H394" s="219">
        <v>2</v>
      </c>
      <c r="I394" s="220"/>
      <c r="J394" s="221">
        <f>ROUND(I394*H394,2)</f>
        <v>0</v>
      </c>
      <c r="K394" s="217" t="s">
        <v>137</v>
      </c>
      <c r="L394" s="45"/>
      <c r="M394" s="222" t="s">
        <v>1</v>
      </c>
      <c r="N394" s="223" t="s">
        <v>42</v>
      </c>
      <c r="O394" s="92"/>
      <c r="P394" s="224">
        <f>O394*H394</f>
        <v>0</v>
      </c>
      <c r="Q394" s="224">
        <v>0</v>
      </c>
      <c r="R394" s="224">
        <f>Q394*H394</f>
        <v>0</v>
      </c>
      <c r="S394" s="224">
        <v>0.025170000000000001</v>
      </c>
      <c r="T394" s="225">
        <f>S394*H394</f>
        <v>0.050340000000000003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26" t="s">
        <v>215</v>
      </c>
      <c r="AT394" s="226" t="s">
        <v>133</v>
      </c>
      <c r="AU394" s="226" t="s">
        <v>139</v>
      </c>
      <c r="AY394" s="18" t="s">
        <v>131</v>
      </c>
      <c r="BE394" s="227">
        <f>IF(N394="základní",J394,0)</f>
        <v>0</v>
      </c>
      <c r="BF394" s="227">
        <f>IF(N394="snížená",J394,0)</f>
        <v>0</v>
      </c>
      <c r="BG394" s="227">
        <f>IF(N394="zákl. přenesená",J394,0)</f>
        <v>0</v>
      </c>
      <c r="BH394" s="227">
        <f>IF(N394="sníž. přenesená",J394,0)</f>
        <v>0</v>
      </c>
      <c r="BI394" s="227">
        <f>IF(N394="nulová",J394,0)</f>
        <v>0</v>
      </c>
      <c r="BJ394" s="18" t="s">
        <v>139</v>
      </c>
      <c r="BK394" s="227">
        <f>ROUND(I394*H394,2)</f>
        <v>0</v>
      </c>
      <c r="BL394" s="18" t="s">
        <v>215</v>
      </c>
      <c r="BM394" s="226" t="s">
        <v>618</v>
      </c>
    </row>
    <row r="395" s="2" customFormat="1" ht="49.05" customHeight="1">
      <c r="A395" s="39"/>
      <c r="B395" s="40"/>
      <c r="C395" s="215" t="s">
        <v>619</v>
      </c>
      <c r="D395" s="215" t="s">
        <v>133</v>
      </c>
      <c r="E395" s="216" t="s">
        <v>620</v>
      </c>
      <c r="F395" s="217" t="s">
        <v>621</v>
      </c>
      <c r="G395" s="218" t="s">
        <v>171</v>
      </c>
      <c r="H395" s="219">
        <v>0.0089999999999999993</v>
      </c>
      <c r="I395" s="220"/>
      <c r="J395" s="221">
        <f>ROUND(I395*H395,2)</f>
        <v>0</v>
      </c>
      <c r="K395" s="217" t="s">
        <v>137</v>
      </c>
      <c r="L395" s="45"/>
      <c r="M395" s="222" t="s">
        <v>1</v>
      </c>
      <c r="N395" s="223" t="s">
        <v>42</v>
      </c>
      <c r="O395" s="92"/>
      <c r="P395" s="224">
        <f>O395*H395</f>
        <v>0</v>
      </c>
      <c r="Q395" s="224">
        <v>0</v>
      </c>
      <c r="R395" s="224">
        <f>Q395*H395</f>
        <v>0</v>
      </c>
      <c r="S395" s="224">
        <v>0</v>
      </c>
      <c r="T395" s="225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26" t="s">
        <v>215</v>
      </c>
      <c r="AT395" s="226" t="s">
        <v>133</v>
      </c>
      <c r="AU395" s="226" t="s">
        <v>139</v>
      </c>
      <c r="AY395" s="18" t="s">
        <v>131</v>
      </c>
      <c r="BE395" s="227">
        <f>IF(N395="základní",J395,0)</f>
        <v>0</v>
      </c>
      <c r="BF395" s="227">
        <f>IF(N395="snížená",J395,0)</f>
        <v>0</v>
      </c>
      <c r="BG395" s="227">
        <f>IF(N395="zákl. přenesená",J395,0)</f>
        <v>0</v>
      </c>
      <c r="BH395" s="227">
        <f>IF(N395="sníž. přenesená",J395,0)</f>
        <v>0</v>
      </c>
      <c r="BI395" s="227">
        <f>IF(N395="nulová",J395,0)</f>
        <v>0</v>
      </c>
      <c r="BJ395" s="18" t="s">
        <v>139</v>
      </c>
      <c r="BK395" s="227">
        <f>ROUND(I395*H395,2)</f>
        <v>0</v>
      </c>
      <c r="BL395" s="18" t="s">
        <v>215</v>
      </c>
      <c r="BM395" s="226" t="s">
        <v>622</v>
      </c>
    </row>
    <row r="396" s="2" customFormat="1" ht="49.05" customHeight="1">
      <c r="A396" s="39"/>
      <c r="B396" s="40"/>
      <c r="C396" s="215" t="s">
        <v>623</v>
      </c>
      <c r="D396" s="215" t="s">
        <v>133</v>
      </c>
      <c r="E396" s="216" t="s">
        <v>624</v>
      </c>
      <c r="F396" s="217" t="s">
        <v>625</v>
      </c>
      <c r="G396" s="218" t="s">
        <v>171</v>
      </c>
      <c r="H396" s="219">
        <v>0.0089999999999999993</v>
      </c>
      <c r="I396" s="220"/>
      <c r="J396" s="221">
        <f>ROUND(I396*H396,2)</f>
        <v>0</v>
      </c>
      <c r="K396" s="217" t="s">
        <v>137</v>
      </c>
      <c r="L396" s="45"/>
      <c r="M396" s="222" t="s">
        <v>1</v>
      </c>
      <c r="N396" s="223" t="s">
        <v>42</v>
      </c>
      <c r="O396" s="92"/>
      <c r="P396" s="224">
        <f>O396*H396</f>
        <v>0</v>
      </c>
      <c r="Q396" s="224">
        <v>0</v>
      </c>
      <c r="R396" s="224">
        <f>Q396*H396</f>
        <v>0</v>
      </c>
      <c r="S396" s="224">
        <v>0</v>
      </c>
      <c r="T396" s="225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26" t="s">
        <v>215</v>
      </c>
      <c r="AT396" s="226" t="s">
        <v>133</v>
      </c>
      <c r="AU396" s="226" t="s">
        <v>139</v>
      </c>
      <c r="AY396" s="18" t="s">
        <v>131</v>
      </c>
      <c r="BE396" s="227">
        <f>IF(N396="základní",J396,0)</f>
        <v>0</v>
      </c>
      <c r="BF396" s="227">
        <f>IF(N396="snížená",J396,0)</f>
        <v>0</v>
      </c>
      <c r="BG396" s="227">
        <f>IF(N396="zákl. přenesená",J396,0)</f>
        <v>0</v>
      </c>
      <c r="BH396" s="227">
        <f>IF(N396="sníž. přenesená",J396,0)</f>
        <v>0</v>
      </c>
      <c r="BI396" s="227">
        <f>IF(N396="nulová",J396,0)</f>
        <v>0</v>
      </c>
      <c r="BJ396" s="18" t="s">
        <v>139</v>
      </c>
      <c r="BK396" s="227">
        <f>ROUND(I396*H396,2)</f>
        <v>0</v>
      </c>
      <c r="BL396" s="18" t="s">
        <v>215</v>
      </c>
      <c r="BM396" s="226" t="s">
        <v>626</v>
      </c>
    </row>
    <row r="397" s="12" customFormat="1" ht="22.8" customHeight="1">
      <c r="A397" s="12"/>
      <c r="B397" s="199"/>
      <c r="C397" s="200"/>
      <c r="D397" s="201" t="s">
        <v>75</v>
      </c>
      <c r="E397" s="213" t="s">
        <v>627</v>
      </c>
      <c r="F397" s="213" t="s">
        <v>628</v>
      </c>
      <c r="G397" s="200"/>
      <c r="H397" s="200"/>
      <c r="I397" s="203"/>
      <c r="J397" s="214">
        <f>BK397</f>
        <v>0</v>
      </c>
      <c r="K397" s="200"/>
      <c r="L397" s="205"/>
      <c r="M397" s="206"/>
      <c r="N397" s="207"/>
      <c r="O397" s="207"/>
      <c r="P397" s="208">
        <f>SUM(P398:P428)</f>
        <v>0</v>
      </c>
      <c r="Q397" s="207"/>
      <c r="R397" s="208">
        <f>SUM(R398:R428)</f>
        <v>0.17988776000000004</v>
      </c>
      <c r="S397" s="207"/>
      <c r="T397" s="209">
        <f>SUM(T398:T428)</f>
        <v>0.28231600000000001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210" t="s">
        <v>139</v>
      </c>
      <c r="AT397" s="211" t="s">
        <v>75</v>
      </c>
      <c r="AU397" s="211" t="s">
        <v>84</v>
      </c>
      <c r="AY397" s="210" t="s">
        <v>131</v>
      </c>
      <c r="BK397" s="212">
        <f>SUM(BK398:BK428)</f>
        <v>0</v>
      </c>
    </row>
    <row r="398" s="2" customFormat="1" ht="37.8" customHeight="1">
      <c r="A398" s="39"/>
      <c r="B398" s="40"/>
      <c r="C398" s="215" t="s">
        <v>629</v>
      </c>
      <c r="D398" s="215" t="s">
        <v>133</v>
      </c>
      <c r="E398" s="216" t="s">
        <v>630</v>
      </c>
      <c r="F398" s="217" t="s">
        <v>631</v>
      </c>
      <c r="G398" s="218" t="s">
        <v>136</v>
      </c>
      <c r="H398" s="219">
        <v>0.82399999999999995</v>
      </c>
      <c r="I398" s="220"/>
      <c r="J398" s="221">
        <f>ROUND(I398*H398,2)</f>
        <v>0</v>
      </c>
      <c r="K398" s="217" t="s">
        <v>137</v>
      </c>
      <c r="L398" s="45"/>
      <c r="M398" s="222" t="s">
        <v>1</v>
      </c>
      <c r="N398" s="223" t="s">
        <v>42</v>
      </c>
      <c r="O398" s="92"/>
      <c r="P398" s="224">
        <f>O398*H398</f>
        <v>0</v>
      </c>
      <c r="Q398" s="224">
        <v>0.00189</v>
      </c>
      <c r="R398" s="224">
        <f>Q398*H398</f>
        <v>0.0015573599999999998</v>
      </c>
      <c r="S398" s="224">
        <v>0</v>
      </c>
      <c r="T398" s="225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26" t="s">
        <v>215</v>
      </c>
      <c r="AT398" s="226" t="s">
        <v>133</v>
      </c>
      <c r="AU398" s="226" t="s">
        <v>139</v>
      </c>
      <c r="AY398" s="18" t="s">
        <v>131</v>
      </c>
      <c r="BE398" s="227">
        <f>IF(N398="základní",J398,0)</f>
        <v>0</v>
      </c>
      <c r="BF398" s="227">
        <f>IF(N398="snížená",J398,0)</f>
        <v>0</v>
      </c>
      <c r="BG398" s="227">
        <f>IF(N398="zákl. přenesená",J398,0)</f>
        <v>0</v>
      </c>
      <c r="BH398" s="227">
        <f>IF(N398="sníž. přenesená",J398,0)</f>
        <v>0</v>
      </c>
      <c r="BI398" s="227">
        <f>IF(N398="nulová",J398,0)</f>
        <v>0</v>
      </c>
      <c r="BJ398" s="18" t="s">
        <v>139</v>
      </c>
      <c r="BK398" s="227">
        <f>ROUND(I398*H398,2)</f>
        <v>0</v>
      </c>
      <c r="BL398" s="18" t="s">
        <v>215</v>
      </c>
      <c r="BM398" s="226" t="s">
        <v>632</v>
      </c>
    </row>
    <row r="399" s="14" customFormat="1">
      <c r="A399" s="14"/>
      <c r="B399" s="239"/>
      <c r="C399" s="240"/>
      <c r="D399" s="230" t="s">
        <v>141</v>
      </c>
      <c r="E399" s="241" t="s">
        <v>1</v>
      </c>
      <c r="F399" s="242" t="s">
        <v>633</v>
      </c>
      <c r="G399" s="240"/>
      <c r="H399" s="243">
        <v>0.82399999999999995</v>
      </c>
      <c r="I399" s="244"/>
      <c r="J399" s="240"/>
      <c r="K399" s="240"/>
      <c r="L399" s="245"/>
      <c r="M399" s="246"/>
      <c r="N399" s="247"/>
      <c r="O399" s="247"/>
      <c r="P399" s="247"/>
      <c r="Q399" s="247"/>
      <c r="R399" s="247"/>
      <c r="S399" s="247"/>
      <c r="T399" s="248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9" t="s">
        <v>141</v>
      </c>
      <c r="AU399" s="249" t="s">
        <v>139</v>
      </c>
      <c r="AV399" s="14" t="s">
        <v>139</v>
      </c>
      <c r="AW399" s="14" t="s">
        <v>32</v>
      </c>
      <c r="AX399" s="14" t="s">
        <v>76</v>
      </c>
      <c r="AY399" s="249" t="s">
        <v>131</v>
      </c>
    </row>
    <row r="400" s="15" customFormat="1">
      <c r="A400" s="15"/>
      <c r="B400" s="250"/>
      <c r="C400" s="251"/>
      <c r="D400" s="230" t="s">
        <v>141</v>
      </c>
      <c r="E400" s="252" t="s">
        <v>1</v>
      </c>
      <c r="F400" s="253" t="s">
        <v>144</v>
      </c>
      <c r="G400" s="251"/>
      <c r="H400" s="254">
        <v>0.82399999999999995</v>
      </c>
      <c r="I400" s="255"/>
      <c r="J400" s="251"/>
      <c r="K400" s="251"/>
      <c r="L400" s="256"/>
      <c r="M400" s="257"/>
      <c r="N400" s="258"/>
      <c r="O400" s="258"/>
      <c r="P400" s="258"/>
      <c r="Q400" s="258"/>
      <c r="R400" s="258"/>
      <c r="S400" s="258"/>
      <c r="T400" s="259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60" t="s">
        <v>141</v>
      </c>
      <c r="AU400" s="260" t="s">
        <v>139</v>
      </c>
      <c r="AV400" s="15" t="s">
        <v>138</v>
      </c>
      <c r="AW400" s="15" t="s">
        <v>32</v>
      </c>
      <c r="AX400" s="15" t="s">
        <v>84</v>
      </c>
      <c r="AY400" s="260" t="s">
        <v>131</v>
      </c>
    </row>
    <row r="401" s="2" customFormat="1" ht="24.15" customHeight="1">
      <c r="A401" s="39"/>
      <c r="B401" s="40"/>
      <c r="C401" s="215" t="s">
        <v>634</v>
      </c>
      <c r="D401" s="215" t="s">
        <v>133</v>
      </c>
      <c r="E401" s="216" t="s">
        <v>635</v>
      </c>
      <c r="F401" s="217" t="s">
        <v>636</v>
      </c>
      <c r="G401" s="218" t="s">
        <v>292</v>
      </c>
      <c r="H401" s="219">
        <v>60.200000000000003</v>
      </c>
      <c r="I401" s="220"/>
      <c r="J401" s="221">
        <f>ROUND(I401*H401,2)</f>
        <v>0</v>
      </c>
      <c r="K401" s="217" t="s">
        <v>137</v>
      </c>
      <c r="L401" s="45"/>
      <c r="M401" s="222" t="s">
        <v>1</v>
      </c>
      <c r="N401" s="223" t="s">
        <v>42</v>
      </c>
      <c r="O401" s="92"/>
      <c r="P401" s="224">
        <f>O401*H401</f>
        <v>0</v>
      </c>
      <c r="Q401" s="224">
        <v>1.0000000000000001E-05</v>
      </c>
      <c r="R401" s="224">
        <f>Q401*H401</f>
        <v>0.0006020000000000001</v>
      </c>
      <c r="S401" s="224">
        <v>0</v>
      </c>
      <c r="T401" s="225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26" t="s">
        <v>215</v>
      </c>
      <c r="AT401" s="226" t="s">
        <v>133</v>
      </c>
      <c r="AU401" s="226" t="s">
        <v>139</v>
      </c>
      <c r="AY401" s="18" t="s">
        <v>131</v>
      </c>
      <c r="BE401" s="227">
        <f>IF(N401="základní",J401,0)</f>
        <v>0</v>
      </c>
      <c r="BF401" s="227">
        <f>IF(N401="snížená",J401,0)</f>
        <v>0</v>
      </c>
      <c r="BG401" s="227">
        <f>IF(N401="zákl. přenesená",J401,0)</f>
        <v>0</v>
      </c>
      <c r="BH401" s="227">
        <f>IF(N401="sníž. přenesená",J401,0)</f>
        <v>0</v>
      </c>
      <c r="BI401" s="227">
        <f>IF(N401="nulová",J401,0)</f>
        <v>0</v>
      </c>
      <c r="BJ401" s="18" t="s">
        <v>139</v>
      </c>
      <c r="BK401" s="227">
        <f>ROUND(I401*H401,2)</f>
        <v>0</v>
      </c>
      <c r="BL401" s="18" t="s">
        <v>215</v>
      </c>
      <c r="BM401" s="226" t="s">
        <v>637</v>
      </c>
    </row>
    <row r="402" s="13" customFormat="1">
      <c r="A402" s="13"/>
      <c r="B402" s="228"/>
      <c r="C402" s="229"/>
      <c r="D402" s="230" t="s">
        <v>141</v>
      </c>
      <c r="E402" s="231" t="s">
        <v>1</v>
      </c>
      <c r="F402" s="232" t="s">
        <v>638</v>
      </c>
      <c r="G402" s="229"/>
      <c r="H402" s="231" t="s">
        <v>1</v>
      </c>
      <c r="I402" s="233"/>
      <c r="J402" s="229"/>
      <c r="K402" s="229"/>
      <c r="L402" s="234"/>
      <c r="M402" s="235"/>
      <c r="N402" s="236"/>
      <c r="O402" s="236"/>
      <c r="P402" s="236"/>
      <c r="Q402" s="236"/>
      <c r="R402" s="236"/>
      <c r="S402" s="236"/>
      <c r="T402" s="237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8" t="s">
        <v>141</v>
      </c>
      <c r="AU402" s="238" t="s">
        <v>139</v>
      </c>
      <c r="AV402" s="13" t="s">
        <v>84</v>
      </c>
      <c r="AW402" s="13" t="s">
        <v>32</v>
      </c>
      <c r="AX402" s="13" t="s">
        <v>76</v>
      </c>
      <c r="AY402" s="238" t="s">
        <v>131</v>
      </c>
    </row>
    <row r="403" s="14" customFormat="1">
      <c r="A403" s="14"/>
      <c r="B403" s="239"/>
      <c r="C403" s="240"/>
      <c r="D403" s="230" t="s">
        <v>141</v>
      </c>
      <c r="E403" s="241" t="s">
        <v>1</v>
      </c>
      <c r="F403" s="242" t="s">
        <v>639</v>
      </c>
      <c r="G403" s="240"/>
      <c r="H403" s="243">
        <v>15</v>
      </c>
      <c r="I403" s="244"/>
      <c r="J403" s="240"/>
      <c r="K403" s="240"/>
      <c r="L403" s="245"/>
      <c r="M403" s="246"/>
      <c r="N403" s="247"/>
      <c r="O403" s="247"/>
      <c r="P403" s="247"/>
      <c r="Q403" s="247"/>
      <c r="R403" s="247"/>
      <c r="S403" s="247"/>
      <c r="T403" s="248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9" t="s">
        <v>141</v>
      </c>
      <c r="AU403" s="249" t="s">
        <v>139</v>
      </c>
      <c r="AV403" s="14" t="s">
        <v>139</v>
      </c>
      <c r="AW403" s="14" t="s">
        <v>32</v>
      </c>
      <c r="AX403" s="14" t="s">
        <v>76</v>
      </c>
      <c r="AY403" s="249" t="s">
        <v>131</v>
      </c>
    </row>
    <row r="404" s="13" customFormat="1">
      <c r="A404" s="13"/>
      <c r="B404" s="228"/>
      <c r="C404" s="229"/>
      <c r="D404" s="230" t="s">
        <v>141</v>
      </c>
      <c r="E404" s="231" t="s">
        <v>1</v>
      </c>
      <c r="F404" s="232" t="s">
        <v>640</v>
      </c>
      <c r="G404" s="229"/>
      <c r="H404" s="231" t="s">
        <v>1</v>
      </c>
      <c r="I404" s="233"/>
      <c r="J404" s="229"/>
      <c r="K404" s="229"/>
      <c r="L404" s="234"/>
      <c r="M404" s="235"/>
      <c r="N404" s="236"/>
      <c r="O404" s="236"/>
      <c r="P404" s="236"/>
      <c r="Q404" s="236"/>
      <c r="R404" s="236"/>
      <c r="S404" s="236"/>
      <c r="T404" s="237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8" t="s">
        <v>141</v>
      </c>
      <c r="AU404" s="238" t="s">
        <v>139</v>
      </c>
      <c r="AV404" s="13" t="s">
        <v>84</v>
      </c>
      <c r="AW404" s="13" t="s">
        <v>32</v>
      </c>
      <c r="AX404" s="13" t="s">
        <v>76</v>
      </c>
      <c r="AY404" s="238" t="s">
        <v>131</v>
      </c>
    </row>
    <row r="405" s="14" customFormat="1">
      <c r="A405" s="14"/>
      <c r="B405" s="239"/>
      <c r="C405" s="240"/>
      <c r="D405" s="230" t="s">
        <v>141</v>
      </c>
      <c r="E405" s="241" t="s">
        <v>1</v>
      </c>
      <c r="F405" s="242" t="s">
        <v>641</v>
      </c>
      <c r="G405" s="240"/>
      <c r="H405" s="243">
        <v>37.799999999999997</v>
      </c>
      <c r="I405" s="244"/>
      <c r="J405" s="240"/>
      <c r="K405" s="240"/>
      <c r="L405" s="245"/>
      <c r="M405" s="246"/>
      <c r="N405" s="247"/>
      <c r="O405" s="247"/>
      <c r="P405" s="247"/>
      <c r="Q405" s="247"/>
      <c r="R405" s="247"/>
      <c r="S405" s="247"/>
      <c r="T405" s="248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9" t="s">
        <v>141</v>
      </c>
      <c r="AU405" s="249" t="s">
        <v>139</v>
      </c>
      <c r="AV405" s="14" t="s">
        <v>139</v>
      </c>
      <c r="AW405" s="14" t="s">
        <v>32</v>
      </c>
      <c r="AX405" s="14" t="s">
        <v>76</v>
      </c>
      <c r="AY405" s="249" t="s">
        <v>131</v>
      </c>
    </row>
    <row r="406" s="13" customFormat="1">
      <c r="A406" s="13"/>
      <c r="B406" s="228"/>
      <c r="C406" s="229"/>
      <c r="D406" s="230" t="s">
        <v>141</v>
      </c>
      <c r="E406" s="231" t="s">
        <v>1</v>
      </c>
      <c r="F406" s="232" t="s">
        <v>642</v>
      </c>
      <c r="G406" s="229"/>
      <c r="H406" s="231" t="s">
        <v>1</v>
      </c>
      <c r="I406" s="233"/>
      <c r="J406" s="229"/>
      <c r="K406" s="229"/>
      <c r="L406" s="234"/>
      <c r="M406" s="235"/>
      <c r="N406" s="236"/>
      <c r="O406" s="236"/>
      <c r="P406" s="236"/>
      <c r="Q406" s="236"/>
      <c r="R406" s="236"/>
      <c r="S406" s="236"/>
      <c r="T406" s="237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8" t="s">
        <v>141</v>
      </c>
      <c r="AU406" s="238" t="s">
        <v>139</v>
      </c>
      <c r="AV406" s="13" t="s">
        <v>84</v>
      </c>
      <c r="AW406" s="13" t="s">
        <v>32</v>
      </c>
      <c r="AX406" s="13" t="s">
        <v>76</v>
      </c>
      <c r="AY406" s="238" t="s">
        <v>131</v>
      </c>
    </row>
    <row r="407" s="14" customFormat="1">
      <c r="A407" s="14"/>
      <c r="B407" s="239"/>
      <c r="C407" s="240"/>
      <c r="D407" s="230" t="s">
        <v>141</v>
      </c>
      <c r="E407" s="241" t="s">
        <v>1</v>
      </c>
      <c r="F407" s="242" t="s">
        <v>643</v>
      </c>
      <c r="G407" s="240"/>
      <c r="H407" s="243">
        <v>7.4000000000000004</v>
      </c>
      <c r="I407" s="244"/>
      <c r="J407" s="240"/>
      <c r="K407" s="240"/>
      <c r="L407" s="245"/>
      <c r="M407" s="246"/>
      <c r="N407" s="247"/>
      <c r="O407" s="247"/>
      <c r="P407" s="247"/>
      <c r="Q407" s="247"/>
      <c r="R407" s="247"/>
      <c r="S407" s="247"/>
      <c r="T407" s="248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9" t="s">
        <v>141</v>
      </c>
      <c r="AU407" s="249" t="s">
        <v>139</v>
      </c>
      <c r="AV407" s="14" t="s">
        <v>139</v>
      </c>
      <c r="AW407" s="14" t="s">
        <v>32</v>
      </c>
      <c r="AX407" s="14" t="s">
        <v>76</v>
      </c>
      <c r="AY407" s="249" t="s">
        <v>131</v>
      </c>
    </row>
    <row r="408" s="15" customFormat="1">
      <c r="A408" s="15"/>
      <c r="B408" s="250"/>
      <c r="C408" s="251"/>
      <c r="D408" s="230" t="s">
        <v>141</v>
      </c>
      <c r="E408" s="252" t="s">
        <v>1</v>
      </c>
      <c r="F408" s="253" t="s">
        <v>144</v>
      </c>
      <c r="G408" s="251"/>
      <c r="H408" s="254">
        <v>60.200000000000003</v>
      </c>
      <c r="I408" s="255"/>
      <c r="J408" s="251"/>
      <c r="K408" s="251"/>
      <c r="L408" s="256"/>
      <c r="M408" s="257"/>
      <c r="N408" s="258"/>
      <c r="O408" s="258"/>
      <c r="P408" s="258"/>
      <c r="Q408" s="258"/>
      <c r="R408" s="258"/>
      <c r="S408" s="258"/>
      <c r="T408" s="259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60" t="s">
        <v>141</v>
      </c>
      <c r="AU408" s="260" t="s">
        <v>139</v>
      </c>
      <c r="AV408" s="15" t="s">
        <v>138</v>
      </c>
      <c r="AW408" s="15" t="s">
        <v>32</v>
      </c>
      <c r="AX408" s="15" t="s">
        <v>84</v>
      </c>
      <c r="AY408" s="260" t="s">
        <v>131</v>
      </c>
    </row>
    <row r="409" s="2" customFormat="1" ht="24.15" customHeight="1">
      <c r="A409" s="39"/>
      <c r="B409" s="40"/>
      <c r="C409" s="261" t="s">
        <v>644</v>
      </c>
      <c r="D409" s="261" t="s">
        <v>206</v>
      </c>
      <c r="E409" s="262" t="s">
        <v>645</v>
      </c>
      <c r="F409" s="263" t="s">
        <v>646</v>
      </c>
      <c r="G409" s="264" t="s">
        <v>136</v>
      </c>
      <c r="H409" s="265">
        <v>0.099000000000000005</v>
      </c>
      <c r="I409" s="266"/>
      <c r="J409" s="267">
        <f>ROUND(I409*H409,2)</f>
        <v>0</v>
      </c>
      <c r="K409" s="263" t="s">
        <v>137</v>
      </c>
      <c r="L409" s="268"/>
      <c r="M409" s="269" t="s">
        <v>1</v>
      </c>
      <c r="N409" s="270" t="s">
        <v>42</v>
      </c>
      <c r="O409" s="92"/>
      <c r="P409" s="224">
        <f>O409*H409</f>
        <v>0</v>
      </c>
      <c r="Q409" s="224">
        <v>0.55000000000000004</v>
      </c>
      <c r="R409" s="224">
        <f>Q409*H409</f>
        <v>0.054450000000000005</v>
      </c>
      <c r="S409" s="224">
        <v>0</v>
      </c>
      <c r="T409" s="225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26" t="s">
        <v>312</v>
      </c>
      <c r="AT409" s="226" t="s">
        <v>206</v>
      </c>
      <c r="AU409" s="226" t="s">
        <v>139</v>
      </c>
      <c r="AY409" s="18" t="s">
        <v>131</v>
      </c>
      <c r="BE409" s="227">
        <f>IF(N409="základní",J409,0)</f>
        <v>0</v>
      </c>
      <c r="BF409" s="227">
        <f>IF(N409="snížená",J409,0)</f>
        <v>0</v>
      </c>
      <c r="BG409" s="227">
        <f>IF(N409="zákl. přenesená",J409,0)</f>
        <v>0</v>
      </c>
      <c r="BH409" s="227">
        <f>IF(N409="sníž. přenesená",J409,0)</f>
        <v>0</v>
      </c>
      <c r="BI409" s="227">
        <f>IF(N409="nulová",J409,0)</f>
        <v>0</v>
      </c>
      <c r="BJ409" s="18" t="s">
        <v>139</v>
      </c>
      <c r="BK409" s="227">
        <f>ROUND(I409*H409,2)</f>
        <v>0</v>
      </c>
      <c r="BL409" s="18" t="s">
        <v>215</v>
      </c>
      <c r="BM409" s="226" t="s">
        <v>647</v>
      </c>
    </row>
    <row r="410" s="13" customFormat="1">
      <c r="A410" s="13"/>
      <c r="B410" s="228"/>
      <c r="C410" s="229"/>
      <c r="D410" s="230" t="s">
        <v>141</v>
      </c>
      <c r="E410" s="231" t="s">
        <v>1</v>
      </c>
      <c r="F410" s="232" t="s">
        <v>638</v>
      </c>
      <c r="G410" s="229"/>
      <c r="H410" s="231" t="s">
        <v>1</v>
      </c>
      <c r="I410" s="233"/>
      <c r="J410" s="229"/>
      <c r="K410" s="229"/>
      <c r="L410" s="234"/>
      <c r="M410" s="235"/>
      <c r="N410" s="236"/>
      <c r="O410" s="236"/>
      <c r="P410" s="236"/>
      <c r="Q410" s="236"/>
      <c r="R410" s="236"/>
      <c r="S410" s="236"/>
      <c r="T410" s="237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8" t="s">
        <v>141</v>
      </c>
      <c r="AU410" s="238" t="s">
        <v>139</v>
      </c>
      <c r="AV410" s="13" t="s">
        <v>84</v>
      </c>
      <c r="AW410" s="13" t="s">
        <v>32</v>
      </c>
      <c r="AX410" s="13" t="s">
        <v>76</v>
      </c>
      <c r="AY410" s="238" t="s">
        <v>131</v>
      </c>
    </row>
    <row r="411" s="14" customFormat="1">
      <c r="A411" s="14"/>
      <c r="B411" s="239"/>
      <c r="C411" s="240"/>
      <c r="D411" s="230" t="s">
        <v>141</v>
      </c>
      <c r="E411" s="241" t="s">
        <v>1</v>
      </c>
      <c r="F411" s="242" t="s">
        <v>648</v>
      </c>
      <c r="G411" s="240"/>
      <c r="H411" s="243">
        <v>0.099000000000000005</v>
      </c>
      <c r="I411" s="244"/>
      <c r="J411" s="240"/>
      <c r="K411" s="240"/>
      <c r="L411" s="245"/>
      <c r="M411" s="246"/>
      <c r="N411" s="247"/>
      <c r="O411" s="247"/>
      <c r="P411" s="247"/>
      <c r="Q411" s="247"/>
      <c r="R411" s="247"/>
      <c r="S411" s="247"/>
      <c r="T411" s="248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9" t="s">
        <v>141</v>
      </c>
      <c r="AU411" s="249" t="s">
        <v>139</v>
      </c>
      <c r="AV411" s="14" t="s">
        <v>139</v>
      </c>
      <c r="AW411" s="14" t="s">
        <v>32</v>
      </c>
      <c r="AX411" s="14" t="s">
        <v>76</v>
      </c>
      <c r="AY411" s="249" t="s">
        <v>131</v>
      </c>
    </row>
    <row r="412" s="15" customFormat="1">
      <c r="A412" s="15"/>
      <c r="B412" s="250"/>
      <c r="C412" s="251"/>
      <c r="D412" s="230" t="s">
        <v>141</v>
      </c>
      <c r="E412" s="252" t="s">
        <v>1</v>
      </c>
      <c r="F412" s="253" t="s">
        <v>144</v>
      </c>
      <c r="G412" s="251"/>
      <c r="H412" s="254">
        <v>0.099000000000000005</v>
      </c>
      <c r="I412" s="255"/>
      <c r="J412" s="251"/>
      <c r="K412" s="251"/>
      <c r="L412" s="256"/>
      <c r="M412" s="257"/>
      <c r="N412" s="258"/>
      <c r="O412" s="258"/>
      <c r="P412" s="258"/>
      <c r="Q412" s="258"/>
      <c r="R412" s="258"/>
      <c r="S412" s="258"/>
      <c r="T412" s="259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60" t="s">
        <v>141</v>
      </c>
      <c r="AU412" s="260" t="s">
        <v>139</v>
      </c>
      <c r="AV412" s="15" t="s">
        <v>138</v>
      </c>
      <c r="AW412" s="15" t="s">
        <v>32</v>
      </c>
      <c r="AX412" s="15" t="s">
        <v>84</v>
      </c>
      <c r="AY412" s="260" t="s">
        <v>131</v>
      </c>
    </row>
    <row r="413" s="2" customFormat="1" ht="24.15" customHeight="1">
      <c r="A413" s="39"/>
      <c r="B413" s="40"/>
      <c r="C413" s="261" t="s">
        <v>649</v>
      </c>
      <c r="D413" s="261" t="s">
        <v>206</v>
      </c>
      <c r="E413" s="262" t="s">
        <v>650</v>
      </c>
      <c r="F413" s="263" t="s">
        <v>651</v>
      </c>
      <c r="G413" s="264" t="s">
        <v>136</v>
      </c>
      <c r="H413" s="265">
        <v>0.187</v>
      </c>
      <c r="I413" s="266"/>
      <c r="J413" s="267">
        <f>ROUND(I413*H413,2)</f>
        <v>0</v>
      </c>
      <c r="K413" s="263" t="s">
        <v>137</v>
      </c>
      <c r="L413" s="268"/>
      <c r="M413" s="269" t="s">
        <v>1</v>
      </c>
      <c r="N413" s="270" t="s">
        <v>42</v>
      </c>
      <c r="O413" s="92"/>
      <c r="P413" s="224">
        <f>O413*H413</f>
        <v>0</v>
      </c>
      <c r="Q413" s="224">
        <v>0.55000000000000004</v>
      </c>
      <c r="R413" s="224">
        <f>Q413*H413</f>
        <v>0.10285000000000001</v>
      </c>
      <c r="S413" s="224">
        <v>0</v>
      </c>
      <c r="T413" s="225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26" t="s">
        <v>312</v>
      </c>
      <c r="AT413" s="226" t="s">
        <v>206</v>
      </c>
      <c r="AU413" s="226" t="s">
        <v>139</v>
      </c>
      <c r="AY413" s="18" t="s">
        <v>131</v>
      </c>
      <c r="BE413" s="227">
        <f>IF(N413="základní",J413,0)</f>
        <v>0</v>
      </c>
      <c r="BF413" s="227">
        <f>IF(N413="snížená",J413,0)</f>
        <v>0</v>
      </c>
      <c r="BG413" s="227">
        <f>IF(N413="zákl. přenesená",J413,0)</f>
        <v>0</v>
      </c>
      <c r="BH413" s="227">
        <f>IF(N413="sníž. přenesená",J413,0)</f>
        <v>0</v>
      </c>
      <c r="BI413" s="227">
        <f>IF(N413="nulová",J413,0)</f>
        <v>0</v>
      </c>
      <c r="BJ413" s="18" t="s">
        <v>139</v>
      </c>
      <c r="BK413" s="227">
        <f>ROUND(I413*H413,2)</f>
        <v>0</v>
      </c>
      <c r="BL413" s="18" t="s">
        <v>215</v>
      </c>
      <c r="BM413" s="226" t="s">
        <v>652</v>
      </c>
    </row>
    <row r="414" s="13" customFormat="1">
      <c r="A414" s="13"/>
      <c r="B414" s="228"/>
      <c r="C414" s="229"/>
      <c r="D414" s="230" t="s">
        <v>141</v>
      </c>
      <c r="E414" s="231" t="s">
        <v>1</v>
      </c>
      <c r="F414" s="232" t="s">
        <v>640</v>
      </c>
      <c r="G414" s="229"/>
      <c r="H414" s="231" t="s">
        <v>1</v>
      </c>
      <c r="I414" s="233"/>
      <c r="J414" s="229"/>
      <c r="K414" s="229"/>
      <c r="L414" s="234"/>
      <c r="M414" s="235"/>
      <c r="N414" s="236"/>
      <c r="O414" s="236"/>
      <c r="P414" s="236"/>
      <c r="Q414" s="236"/>
      <c r="R414" s="236"/>
      <c r="S414" s="236"/>
      <c r="T414" s="237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8" t="s">
        <v>141</v>
      </c>
      <c r="AU414" s="238" t="s">
        <v>139</v>
      </c>
      <c r="AV414" s="13" t="s">
        <v>84</v>
      </c>
      <c r="AW414" s="13" t="s">
        <v>32</v>
      </c>
      <c r="AX414" s="13" t="s">
        <v>76</v>
      </c>
      <c r="AY414" s="238" t="s">
        <v>131</v>
      </c>
    </row>
    <row r="415" s="14" customFormat="1">
      <c r="A415" s="14"/>
      <c r="B415" s="239"/>
      <c r="C415" s="240"/>
      <c r="D415" s="230" t="s">
        <v>141</v>
      </c>
      <c r="E415" s="241" t="s">
        <v>1</v>
      </c>
      <c r="F415" s="242" t="s">
        <v>653</v>
      </c>
      <c r="G415" s="240"/>
      <c r="H415" s="243">
        <v>0.187</v>
      </c>
      <c r="I415" s="244"/>
      <c r="J415" s="240"/>
      <c r="K415" s="240"/>
      <c r="L415" s="245"/>
      <c r="M415" s="246"/>
      <c r="N415" s="247"/>
      <c r="O415" s="247"/>
      <c r="P415" s="247"/>
      <c r="Q415" s="247"/>
      <c r="R415" s="247"/>
      <c r="S415" s="247"/>
      <c r="T415" s="248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9" t="s">
        <v>141</v>
      </c>
      <c r="AU415" s="249" t="s">
        <v>139</v>
      </c>
      <c r="AV415" s="14" t="s">
        <v>139</v>
      </c>
      <c r="AW415" s="14" t="s">
        <v>32</v>
      </c>
      <c r="AX415" s="14" t="s">
        <v>76</v>
      </c>
      <c r="AY415" s="249" t="s">
        <v>131</v>
      </c>
    </row>
    <row r="416" s="15" customFormat="1">
      <c r="A416" s="15"/>
      <c r="B416" s="250"/>
      <c r="C416" s="251"/>
      <c r="D416" s="230" t="s">
        <v>141</v>
      </c>
      <c r="E416" s="252" t="s">
        <v>1</v>
      </c>
      <c r="F416" s="253" t="s">
        <v>144</v>
      </c>
      <c r="G416" s="251"/>
      <c r="H416" s="254">
        <v>0.187</v>
      </c>
      <c r="I416" s="255"/>
      <c r="J416" s="251"/>
      <c r="K416" s="251"/>
      <c r="L416" s="256"/>
      <c r="M416" s="257"/>
      <c r="N416" s="258"/>
      <c r="O416" s="258"/>
      <c r="P416" s="258"/>
      <c r="Q416" s="258"/>
      <c r="R416" s="258"/>
      <c r="S416" s="258"/>
      <c r="T416" s="259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60" t="s">
        <v>141</v>
      </c>
      <c r="AU416" s="260" t="s">
        <v>139</v>
      </c>
      <c r="AV416" s="15" t="s">
        <v>138</v>
      </c>
      <c r="AW416" s="15" t="s">
        <v>32</v>
      </c>
      <c r="AX416" s="15" t="s">
        <v>84</v>
      </c>
      <c r="AY416" s="260" t="s">
        <v>131</v>
      </c>
    </row>
    <row r="417" s="2" customFormat="1" ht="21.75" customHeight="1">
      <c r="A417" s="39"/>
      <c r="B417" s="40"/>
      <c r="C417" s="261" t="s">
        <v>654</v>
      </c>
      <c r="D417" s="261" t="s">
        <v>206</v>
      </c>
      <c r="E417" s="262" t="s">
        <v>655</v>
      </c>
      <c r="F417" s="263" t="s">
        <v>656</v>
      </c>
      <c r="G417" s="264" t="s">
        <v>136</v>
      </c>
      <c r="H417" s="265">
        <v>0.029000000000000001</v>
      </c>
      <c r="I417" s="266"/>
      <c r="J417" s="267">
        <f>ROUND(I417*H417,2)</f>
        <v>0</v>
      </c>
      <c r="K417" s="263" t="s">
        <v>137</v>
      </c>
      <c r="L417" s="268"/>
      <c r="M417" s="269" t="s">
        <v>1</v>
      </c>
      <c r="N417" s="270" t="s">
        <v>42</v>
      </c>
      <c r="O417" s="92"/>
      <c r="P417" s="224">
        <f>O417*H417</f>
        <v>0</v>
      </c>
      <c r="Q417" s="224">
        <v>0.55000000000000004</v>
      </c>
      <c r="R417" s="224">
        <f>Q417*H417</f>
        <v>0.015950000000000002</v>
      </c>
      <c r="S417" s="224">
        <v>0</v>
      </c>
      <c r="T417" s="225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26" t="s">
        <v>312</v>
      </c>
      <c r="AT417" s="226" t="s">
        <v>206</v>
      </c>
      <c r="AU417" s="226" t="s">
        <v>139</v>
      </c>
      <c r="AY417" s="18" t="s">
        <v>131</v>
      </c>
      <c r="BE417" s="227">
        <f>IF(N417="základní",J417,0)</f>
        <v>0</v>
      </c>
      <c r="BF417" s="227">
        <f>IF(N417="snížená",J417,0)</f>
        <v>0</v>
      </c>
      <c r="BG417" s="227">
        <f>IF(N417="zákl. přenesená",J417,0)</f>
        <v>0</v>
      </c>
      <c r="BH417" s="227">
        <f>IF(N417="sníž. přenesená",J417,0)</f>
        <v>0</v>
      </c>
      <c r="BI417" s="227">
        <f>IF(N417="nulová",J417,0)</f>
        <v>0</v>
      </c>
      <c r="BJ417" s="18" t="s">
        <v>139</v>
      </c>
      <c r="BK417" s="227">
        <f>ROUND(I417*H417,2)</f>
        <v>0</v>
      </c>
      <c r="BL417" s="18" t="s">
        <v>215</v>
      </c>
      <c r="BM417" s="226" t="s">
        <v>657</v>
      </c>
    </row>
    <row r="418" s="13" customFormat="1">
      <c r="A418" s="13"/>
      <c r="B418" s="228"/>
      <c r="C418" s="229"/>
      <c r="D418" s="230" t="s">
        <v>141</v>
      </c>
      <c r="E418" s="231" t="s">
        <v>1</v>
      </c>
      <c r="F418" s="232" t="s">
        <v>642</v>
      </c>
      <c r="G418" s="229"/>
      <c r="H418" s="231" t="s">
        <v>1</v>
      </c>
      <c r="I418" s="233"/>
      <c r="J418" s="229"/>
      <c r="K418" s="229"/>
      <c r="L418" s="234"/>
      <c r="M418" s="235"/>
      <c r="N418" s="236"/>
      <c r="O418" s="236"/>
      <c r="P418" s="236"/>
      <c r="Q418" s="236"/>
      <c r="R418" s="236"/>
      <c r="S418" s="236"/>
      <c r="T418" s="237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8" t="s">
        <v>141</v>
      </c>
      <c r="AU418" s="238" t="s">
        <v>139</v>
      </c>
      <c r="AV418" s="13" t="s">
        <v>84</v>
      </c>
      <c r="AW418" s="13" t="s">
        <v>32</v>
      </c>
      <c r="AX418" s="13" t="s">
        <v>76</v>
      </c>
      <c r="AY418" s="238" t="s">
        <v>131</v>
      </c>
    </row>
    <row r="419" s="14" customFormat="1">
      <c r="A419" s="14"/>
      <c r="B419" s="239"/>
      <c r="C419" s="240"/>
      <c r="D419" s="230" t="s">
        <v>141</v>
      </c>
      <c r="E419" s="241" t="s">
        <v>1</v>
      </c>
      <c r="F419" s="242" t="s">
        <v>658</v>
      </c>
      <c r="G419" s="240"/>
      <c r="H419" s="243">
        <v>0.029000000000000001</v>
      </c>
      <c r="I419" s="244"/>
      <c r="J419" s="240"/>
      <c r="K419" s="240"/>
      <c r="L419" s="245"/>
      <c r="M419" s="246"/>
      <c r="N419" s="247"/>
      <c r="O419" s="247"/>
      <c r="P419" s="247"/>
      <c r="Q419" s="247"/>
      <c r="R419" s="247"/>
      <c r="S419" s="247"/>
      <c r="T419" s="248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9" t="s">
        <v>141</v>
      </c>
      <c r="AU419" s="249" t="s">
        <v>139</v>
      </c>
      <c r="AV419" s="14" t="s">
        <v>139</v>
      </c>
      <c r="AW419" s="14" t="s">
        <v>32</v>
      </c>
      <c r="AX419" s="14" t="s">
        <v>76</v>
      </c>
      <c r="AY419" s="249" t="s">
        <v>131</v>
      </c>
    </row>
    <row r="420" s="15" customFormat="1">
      <c r="A420" s="15"/>
      <c r="B420" s="250"/>
      <c r="C420" s="251"/>
      <c r="D420" s="230" t="s">
        <v>141</v>
      </c>
      <c r="E420" s="252" t="s">
        <v>1</v>
      </c>
      <c r="F420" s="253" t="s">
        <v>144</v>
      </c>
      <c r="G420" s="251"/>
      <c r="H420" s="254">
        <v>0.029000000000000001</v>
      </c>
      <c r="I420" s="255"/>
      <c r="J420" s="251"/>
      <c r="K420" s="251"/>
      <c r="L420" s="256"/>
      <c r="M420" s="257"/>
      <c r="N420" s="258"/>
      <c r="O420" s="258"/>
      <c r="P420" s="258"/>
      <c r="Q420" s="258"/>
      <c r="R420" s="258"/>
      <c r="S420" s="258"/>
      <c r="T420" s="259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60" t="s">
        <v>141</v>
      </c>
      <c r="AU420" s="260" t="s">
        <v>139</v>
      </c>
      <c r="AV420" s="15" t="s">
        <v>138</v>
      </c>
      <c r="AW420" s="15" t="s">
        <v>32</v>
      </c>
      <c r="AX420" s="15" t="s">
        <v>84</v>
      </c>
      <c r="AY420" s="260" t="s">
        <v>131</v>
      </c>
    </row>
    <row r="421" s="2" customFormat="1" ht="24.15" customHeight="1">
      <c r="A421" s="39"/>
      <c r="B421" s="40"/>
      <c r="C421" s="215" t="s">
        <v>659</v>
      </c>
      <c r="D421" s="215" t="s">
        <v>133</v>
      </c>
      <c r="E421" s="216" t="s">
        <v>660</v>
      </c>
      <c r="F421" s="217" t="s">
        <v>661</v>
      </c>
      <c r="G421" s="218" t="s">
        <v>188</v>
      </c>
      <c r="H421" s="219">
        <v>16.300000000000001</v>
      </c>
      <c r="I421" s="220"/>
      <c r="J421" s="221">
        <f>ROUND(I421*H421,2)</f>
        <v>0</v>
      </c>
      <c r="K421" s="217" t="s">
        <v>137</v>
      </c>
      <c r="L421" s="45"/>
      <c r="M421" s="222" t="s">
        <v>1</v>
      </c>
      <c r="N421" s="223" t="s">
        <v>42</v>
      </c>
      <c r="O421" s="92"/>
      <c r="P421" s="224">
        <f>O421*H421</f>
        <v>0</v>
      </c>
      <c r="Q421" s="224">
        <v>0</v>
      </c>
      <c r="R421" s="224">
        <f>Q421*H421</f>
        <v>0</v>
      </c>
      <c r="S421" s="224">
        <v>0.00132</v>
      </c>
      <c r="T421" s="225">
        <f>S421*H421</f>
        <v>0.021516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26" t="s">
        <v>215</v>
      </c>
      <c r="AT421" s="226" t="s">
        <v>133</v>
      </c>
      <c r="AU421" s="226" t="s">
        <v>139</v>
      </c>
      <c r="AY421" s="18" t="s">
        <v>131</v>
      </c>
      <c r="BE421" s="227">
        <f>IF(N421="základní",J421,0)</f>
        <v>0</v>
      </c>
      <c r="BF421" s="227">
        <f>IF(N421="snížená",J421,0)</f>
        <v>0</v>
      </c>
      <c r="BG421" s="227">
        <f>IF(N421="zákl. přenesená",J421,0)</f>
        <v>0</v>
      </c>
      <c r="BH421" s="227">
        <f>IF(N421="sníž. přenesená",J421,0)</f>
        <v>0</v>
      </c>
      <c r="BI421" s="227">
        <f>IF(N421="nulová",J421,0)</f>
        <v>0</v>
      </c>
      <c r="BJ421" s="18" t="s">
        <v>139</v>
      </c>
      <c r="BK421" s="227">
        <f>ROUND(I421*H421,2)</f>
        <v>0</v>
      </c>
      <c r="BL421" s="18" t="s">
        <v>215</v>
      </c>
      <c r="BM421" s="226" t="s">
        <v>662</v>
      </c>
    </row>
    <row r="422" s="2" customFormat="1" ht="24.15" customHeight="1">
      <c r="A422" s="39"/>
      <c r="B422" s="40"/>
      <c r="C422" s="215" t="s">
        <v>663</v>
      </c>
      <c r="D422" s="215" t="s">
        <v>133</v>
      </c>
      <c r="E422" s="216" t="s">
        <v>664</v>
      </c>
      <c r="F422" s="217" t="s">
        <v>665</v>
      </c>
      <c r="G422" s="218" t="s">
        <v>188</v>
      </c>
      <c r="H422" s="219">
        <v>16.300000000000001</v>
      </c>
      <c r="I422" s="220"/>
      <c r="J422" s="221">
        <f>ROUND(I422*H422,2)</f>
        <v>0</v>
      </c>
      <c r="K422" s="217" t="s">
        <v>137</v>
      </c>
      <c r="L422" s="45"/>
      <c r="M422" s="222" t="s">
        <v>1</v>
      </c>
      <c r="N422" s="223" t="s">
        <v>42</v>
      </c>
      <c r="O422" s="92"/>
      <c r="P422" s="224">
        <f>O422*H422</f>
        <v>0</v>
      </c>
      <c r="Q422" s="224">
        <v>0</v>
      </c>
      <c r="R422" s="224">
        <f>Q422*H422</f>
        <v>0</v>
      </c>
      <c r="S422" s="224">
        <v>0</v>
      </c>
      <c r="T422" s="225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26" t="s">
        <v>215</v>
      </c>
      <c r="AT422" s="226" t="s">
        <v>133</v>
      </c>
      <c r="AU422" s="226" t="s">
        <v>139</v>
      </c>
      <c r="AY422" s="18" t="s">
        <v>131</v>
      </c>
      <c r="BE422" s="227">
        <f>IF(N422="základní",J422,0)</f>
        <v>0</v>
      </c>
      <c r="BF422" s="227">
        <f>IF(N422="snížená",J422,0)</f>
        <v>0</v>
      </c>
      <c r="BG422" s="227">
        <f>IF(N422="zákl. přenesená",J422,0)</f>
        <v>0</v>
      </c>
      <c r="BH422" s="227">
        <f>IF(N422="sníž. přenesená",J422,0)</f>
        <v>0</v>
      </c>
      <c r="BI422" s="227">
        <f>IF(N422="nulová",J422,0)</f>
        <v>0</v>
      </c>
      <c r="BJ422" s="18" t="s">
        <v>139</v>
      </c>
      <c r="BK422" s="227">
        <f>ROUND(I422*H422,2)</f>
        <v>0</v>
      </c>
      <c r="BL422" s="18" t="s">
        <v>215</v>
      </c>
      <c r="BM422" s="226" t="s">
        <v>666</v>
      </c>
    </row>
    <row r="423" s="2" customFormat="1" ht="24.15" customHeight="1">
      <c r="A423" s="39"/>
      <c r="B423" s="40"/>
      <c r="C423" s="215" t="s">
        <v>667</v>
      </c>
      <c r="D423" s="215" t="s">
        <v>133</v>
      </c>
      <c r="E423" s="216" t="s">
        <v>668</v>
      </c>
      <c r="F423" s="217" t="s">
        <v>669</v>
      </c>
      <c r="G423" s="218" t="s">
        <v>188</v>
      </c>
      <c r="H423" s="219">
        <v>16.300000000000001</v>
      </c>
      <c r="I423" s="220"/>
      <c r="J423" s="221">
        <f>ROUND(I423*H423,2)</f>
        <v>0</v>
      </c>
      <c r="K423" s="217" t="s">
        <v>137</v>
      </c>
      <c r="L423" s="45"/>
      <c r="M423" s="222" t="s">
        <v>1</v>
      </c>
      <c r="N423" s="223" t="s">
        <v>42</v>
      </c>
      <c r="O423" s="92"/>
      <c r="P423" s="224">
        <f>O423*H423</f>
        <v>0</v>
      </c>
      <c r="Q423" s="224">
        <v>0</v>
      </c>
      <c r="R423" s="224">
        <f>Q423*H423</f>
        <v>0</v>
      </c>
      <c r="S423" s="224">
        <v>0.016</v>
      </c>
      <c r="T423" s="225">
        <f>S423*H423</f>
        <v>0.26080000000000003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26" t="s">
        <v>215</v>
      </c>
      <c r="AT423" s="226" t="s">
        <v>133</v>
      </c>
      <c r="AU423" s="226" t="s">
        <v>139</v>
      </c>
      <c r="AY423" s="18" t="s">
        <v>131</v>
      </c>
      <c r="BE423" s="227">
        <f>IF(N423="základní",J423,0)</f>
        <v>0</v>
      </c>
      <c r="BF423" s="227">
        <f>IF(N423="snížená",J423,0)</f>
        <v>0</v>
      </c>
      <c r="BG423" s="227">
        <f>IF(N423="zákl. přenesená",J423,0)</f>
        <v>0</v>
      </c>
      <c r="BH423" s="227">
        <f>IF(N423="sníž. přenesená",J423,0)</f>
        <v>0</v>
      </c>
      <c r="BI423" s="227">
        <f>IF(N423="nulová",J423,0)</f>
        <v>0</v>
      </c>
      <c r="BJ423" s="18" t="s">
        <v>139</v>
      </c>
      <c r="BK423" s="227">
        <f>ROUND(I423*H423,2)</f>
        <v>0</v>
      </c>
      <c r="BL423" s="18" t="s">
        <v>215</v>
      </c>
      <c r="BM423" s="226" t="s">
        <v>670</v>
      </c>
    </row>
    <row r="424" s="2" customFormat="1" ht="24.15" customHeight="1">
      <c r="A424" s="39"/>
      <c r="B424" s="40"/>
      <c r="C424" s="215" t="s">
        <v>671</v>
      </c>
      <c r="D424" s="215" t="s">
        <v>133</v>
      </c>
      <c r="E424" s="216" t="s">
        <v>672</v>
      </c>
      <c r="F424" s="217" t="s">
        <v>673</v>
      </c>
      <c r="G424" s="218" t="s">
        <v>188</v>
      </c>
      <c r="H424" s="219">
        <v>24.879999999999999</v>
      </c>
      <c r="I424" s="220"/>
      <c r="J424" s="221">
        <f>ROUND(I424*H424,2)</f>
        <v>0</v>
      </c>
      <c r="K424" s="217" t="s">
        <v>137</v>
      </c>
      <c r="L424" s="45"/>
      <c r="M424" s="222" t="s">
        <v>1</v>
      </c>
      <c r="N424" s="223" t="s">
        <v>42</v>
      </c>
      <c r="O424" s="92"/>
      <c r="P424" s="224">
        <f>O424*H424</f>
        <v>0</v>
      </c>
      <c r="Q424" s="224">
        <v>0.00018000000000000001</v>
      </c>
      <c r="R424" s="224">
        <f>Q424*H424</f>
        <v>0.0044784000000000004</v>
      </c>
      <c r="S424" s="224">
        <v>0</v>
      </c>
      <c r="T424" s="225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26" t="s">
        <v>215</v>
      </c>
      <c r="AT424" s="226" t="s">
        <v>133</v>
      </c>
      <c r="AU424" s="226" t="s">
        <v>139</v>
      </c>
      <c r="AY424" s="18" t="s">
        <v>131</v>
      </c>
      <c r="BE424" s="227">
        <f>IF(N424="základní",J424,0)</f>
        <v>0</v>
      </c>
      <c r="BF424" s="227">
        <f>IF(N424="snížená",J424,0)</f>
        <v>0</v>
      </c>
      <c r="BG424" s="227">
        <f>IF(N424="zákl. přenesená",J424,0)</f>
        <v>0</v>
      </c>
      <c r="BH424" s="227">
        <f>IF(N424="sníž. přenesená",J424,0)</f>
        <v>0</v>
      </c>
      <c r="BI424" s="227">
        <f>IF(N424="nulová",J424,0)</f>
        <v>0</v>
      </c>
      <c r="BJ424" s="18" t="s">
        <v>139</v>
      </c>
      <c r="BK424" s="227">
        <f>ROUND(I424*H424,2)</f>
        <v>0</v>
      </c>
      <c r="BL424" s="18" t="s">
        <v>215</v>
      </c>
      <c r="BM424" s="226" t="s">
        <v>674</v>
      </c>
    </row>
    <row r="425" s="14" customFormat="1">
      <c r="A425" s="14"/>
      <c r="B425" s="239"/>
      <c r="C425" s="240"/>
      <c r="D425" s="230" t="s">
        <v>141</v>
      </c>
      <c r="E425" s="241" t="s">
        <v>1</v>
      </c>
      <c r="F425" s="242" t="s">
        <v>675</v>
      </c>
      <c r="G425" s="240"/>
      <c r="H425" s="243">
        <v>24.879999999999999</v>
      </c>
      <c r="I425" s="244"/>
      <c r="J425" s="240"/>
      <c r="K425" s="240"/>
      <c r="L425" s="245"/>
      <c r="M425" s="246"/>
      <c r="N425" s="247"/>
      <c r="O425" s="247"/>
      <c r="P425" s="247"/>
      <c r="Q425" s="247"/>
      <c r="R425" s="247"/>
      <c r="S425" s="247"/>
      <c r="T425" s="248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9" t="s">
        <v>141</v>
      </c>
      <c r="AU425" s="249" t="s">
        <v>139</v>
      </c>
      <c r="AV425" s="14" t="s">
        <v>139</v>
      </c>
      <c r="AW425" s="14" t="s">
        <v>32</v>
      </c>
      <c r="AX425" s="14" t="s">
        <v>76</v>
      </c>
      <c r="AY425" s="249" t="s">
        <v>131</v>
      </c>
    </row>
    <row r="426" s="15" customFormat="1">
      <c r="A426" s="15"/>
      <c r="B426" s="250"/>
      <c r="C426" s="251"/>
      <c r="D426" s="230" t="s">
        <v>141</v>
      </c>
      <c r="E426" s="252" t="s">
        <v>1</v>
      </c>
      <c r="F426" s="253" t="s">
        <v>144</v>
      </c>
      <c r="G426" s="251"/>
      <c r="H426" s="254">
        <v>24.879999999999999</v>
      </c>
      <c r="I426" s="255"/>
      <c r="J426" s="251"/>
      <c r="K426" s="251"/>
      <c r="L426" s="256"/>
      <c r="M426" s="257"/>
      <c r="N426" s="258"/>
      <c r="O426" s="258"/>
      <c r="P426" s="258"/>
      <c r="Q426" s="258"/>
      <c r="R426" s="258"/>
      <c r="S426" s="258"/>
      <c r="T426" s="259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60" t="s">
        <v>141</v>
      </c>
      <c r="AU426" s="260" t="s">
        <v>139</v>
      </c>
      <c r="AV426" s="15" t="s">
        <v>138</v>
      </c>
      <c r="AW426" s="15" t="s">
        <v>32</v>
      </c>
      <c r="AX426" s="15" t="s">
        <v>84</v>
      </c>
      <c r="AY426" s="260" t="s">
        <v>131</v>
      </c>
    </row>
    <row r="427" s="2" customFormat="1" ht="49.05" customHeight="1">
      <c r="A427" s="39"/>
      <c r="B427" s="40"/>
      <c r="C427" s="215" t="s">
        <v>676</v>
      </c>
      <c r="D427" s="215" t="s">
        <v>133</v>
      </c>
      <c r="E427" s="216" t="s">
        <v>677</v>
      </c>
      <c r="F427" s="217" t="s">
        <v>678</v>
      </c>
      <c r="G427" s="218" t="s">
        <v>171</v>
      </c>
      <c r="H427" s="219">
        <v>0.17999999999999999</v>
      </c>
      <c r="I427" s="220"/>
      <c r="J427" s="221">
        <f>ROUND(I427*H427,2)</f>
        <v>0</v>
      </c>
      <c r="K427" s="217" t="s">
        <v>137</v>
      </c>
      <c r="L427" s="45"/>
      <c r="M427" s="222" t="s">
        <v>1</v>
      </c>
      <c r="N427" s="223" t="s">
        <v>42</v>
      </c>
      <c r="O427" s="92"/>
      <c r="P427" s="224">
        <f>O427*H427</f>
        <v>0</v>
      </c>
      <c r="Q427" s="224">
        <v>0</v>
      </c>
      <c r="R427" s="224">
        <f>Q427*H427</f>
        <v>0</v>
      </c>
      <c r="S427" s="224">
        <v>0</v>
      </c>
      <c r="T427" s="225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26" t="s">
        <v>215</v>
      </c>
      <c r="AT427" s="226" t="s">
        <v>133</v>
      </c>
      <c r="AU427" s="226" t="s">
        <v>139</v>
      </c>
      <c r="AY427" s="18" t="s">
        <v>131</v>
      </c>
      <c r="BE427" s="227">
        <f>IF(N427="základní",J427,0)</f>
        <v>0</v>
      </c>
      <c r="BF427" s="227">
        <f>IF(N427="snížená",J427,0)</f>
        <v>0</v>
      </c>
      <c r="BG427" s="227">
        <f>IF(N427="zákl. přenesená",J427,0)</f>
        <v>0</v>
      </c>
      <c r="BH427" s="227">
        <f>IF(N427="sníž. přenesená",J427,0)</f>
        <v>0</v>
      </c>
      <c r="BI427" s="227">
        <f>IF(N427="nulová",J427,0)</f>
        <v>0</v>
      </c>
      <c r="BJ427" s="18" t="s">
        <v>139</v>
      </c>
      <c r="BK427" s="227">
        <f>ROUND(I427*H427,2)</f>
        <v>0</v>
      </c>
      <c r="BL427" s="18" t="s">
        <v>215</v>
      </c>
      <c r="BM427" s="226" t="s">
        <v>679</v>
      </c>
    </row>
    <row r="428" s="2" customFormat="1" ht="49.05" customHeight="1">
      <c r="A428" s="39"/>
      <c r="B428" s="40"/>
      <c r="C428" s="215" t="s">
        <v>680</v>
      </c>
      <c r="D428" s="215" t="s">
        <v>133</v>
      </c>
      <c r="E428" s="216" t="s">
        <v>681</v>
      </c>
      <c r="F428" s="217" t="s">
        <v>682</v>
      </c>
      <c r="G428" s="218" t="s">
        <v>171</v>
      </c>
      <c r="H428" s="219">
        <v>0.17999999999999999</v>
      </c>
      <c r="I428" s="220"/>
      <c r="J428" s="221">
        <f>ROUND(I428*H428,2)</f>
        <v>0</v>
      </c>
      <c r="K428" s="217" t="s">
        <v>137</v>
      </c>
      <c r="L428" s="45"/>
      <c r="M428" s="222" t="s">
        <v>1</v>
      </c>
      <c r="N428" s="223" t="s">
        <v>42</v>
      </c>
      <c r="O428" s="92"/>
      <c r="P428" s="224">
        <f>O428*H428</f>
        <v>0</v>
      </c>
      <c r="Q428" s="224">
        <v>0</v>
      </c>
      <c r="R428" s="224">
        <f>Q428*H428</f>
        <v>0</v>
      </c>
      <c r="S428" s="224">
        <v>0</v>
      </c>
      <c r="T428" s="225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26" t="s">
        <v>215</v>
      </c>
      <c r="AT428" s="226" t="s">
        <v>133</v>
      </c>
      <c r="AU428" s="226" t="s">
        <v>139</v>
      </c>
      <c r="AY428" s="18" t="s">
        <v>131</v>
      </c>
      <c r="BE428" s="227">
        <f>IF(N428="základní",J428,0)</f>
        <v>0</v>
      </c>
      <c r="BF428" s="227">
        <f>IF(N428="snížená",J428,0)</f>
        <v>0</v>
      </c>
      <c r="BG428" s="227">
        <f>IF(N428="zákl. přenesená",J428,0)</f>
        <v>0</v>
      </c>
      <c r="BH428" s="227">
        <f>IF(N428="sníž. přenesená",J428,0)</f>
        <v>0</v>
      </c>
      <c r="BI428" s="227">
        <f>IF(N428="nulová",J428,0)</f>
        <v>0</v>
      </c>
      <c r="BJ428" s="18" t="s">
        <v>139</v>
      </c>
      <c r="BK428" s="227">
        <f>ROUND(I428*H428,2)</f>
        <v>0</v>
      </c>
      <c r="BL428" s="18" t="s">
        <v>215</v>
      </c>
      <c r="BM428" s="226" t="s">
        <v>683</v>
      </c>
    </row>
    <row r="429" s="12" customFormat="1" ht="22.8" customHeight="1">
      <c r="A429" s="12"/>
      <c r="B429" s="199"/>
      <c r="C429" s="200"/>
      <c r="D429" s="201" t="s">
        <v>75</v>
      </c>
      <c r="E429" s="213" t="s">
        <v>684</v>
      </c>
      <c r="F429" s="213" t="s">
        <v>685</v>
      </c>
      <c r="G429" s="200"/>
      <c r="H429" s="200"/>
      <c r="I429" s="203"/>
      <c r="J429" s="214">
        <f>BK429</f>
        <v>0</v>
      </c>
      <c r="K429" s="200"/>
      <c r="L429" s="205"/>
      <c r="M429" s="206"/>
      <c r="N429" s="207"/>
      <c r="O429" s="207"/>
      <c r="P429" s="208">
        <f>SUM(P430:P461)</f>
        <v>0</v>
      </c>
      <c r="Q429" s="207"/>
      <c r="R429" s="208">
        <f>SUM(R430:R461)</f>
        <v>0.25211600000000001</v>
      </c>
      <c r="S429" s="207"/>
      <c r="T429" s="209">
        <f>SUM(T430:T461)</f>
        <v>0.29914099999999999</v>
      </c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R429" s="210" t="s">
        <v>139</v>
      </c>
      <c r="AT429" s="211" t="s">
        <v>75</v>
      </c>
      <c r="AU429" s="211" t="s">
        <v>84</v>
      </c>
      <c r="AY429" s="210" t="s">
        <v>131</v>
      </c>
      <c r="BK429" s="212">
        <f>SUM(BK430:BK461)</f>
        <v>0</v>
      </c>
    </row>
    <row r="430" s="2" customFormat="1" ht="24.15" customHeight="1">
      <c r="A430" s="39"/>
      <c r="B430" s="40"/>
      <c r="C430" s="215" t="s">
        <v>686</v>
      </c>
      <c r="D430" s="215" t="s">
        <v>133</v>
      </c>
      <c r="E430" s="216" t="s">
        <v>687</v>
      </c>
      <c r="F430" s="217" t="s">
        <v>688</v>
      </c>
      <c r="G430" s="218" t="s">
        <v>292</v>
      </c>
      <c r="H430" s="219">
        <v>29.699999999999999</v>
      </c>
      <c r="I430" s="220"/>
      <c r="J430" s="221">
        <f>ROUND(I430*H430,2)</f>
        <v>0</v>
      </c>
      <c r="K430" s="217" t="s">
        <v>137</v>
      </c>
      <c r="L430" s="45"/>
      <c r="M430" s="222" t="s">
        <v>1</v>
      </c>
      <c r="N430" s="223" t="s">
        <v>42</v>
      </c>
      <c r="O430" s="92"/>
      <c r="P430" s="224">
        <f>O430*H430</f>
        <v>0</v>
      </c>
      <c r="Q430" s="224">
        <v>0</v>
      </c>
      <c r="R430" s="224">
        <f>Q430*H430</f>
        <v>0</v>
      </c>
      <c r="S430" s="224">
        <v>0.00167</v>
      </c>
      <c r="T430" s="225">
        <f>S430*H430</f>
        <v>0.049598999999999997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26" t="s">
        <v>215</v>
      </c>
      <c r="AT430" s="226" t="s">
        <v>133</v>
      </c>
      <c r="AU430" s="226" t="s">
        <v>139</v>
      </c>
      <c r="AY430" s="18" t="s">
        <v>131</v>
      </c>
      <c r="BE430" s="227">
        <f>IF(N430="základní",J430,0)</f>
        <v>0</v>
      </c>
      <c r="BF430" s="227">
        <f>IF(N430="snížená",J430,0)</f>
        <v>0</v>
      </c>
      <c r="BG430" s="227">
        <f>IF(N430="zákl. přenesená",J430,0)</f>
        <v>0</v>
      </c>
      <c r="BH430" s="227">
        <f>IF(N430="sníž. přenesená",J430,0)</f>
        <v>0</v>
      </c>
      <c r="BI430" s="227">
        <f>IF(N430="nulová",J430,0)</f>
        <v>0</v>
      </c>
      <c r="BJ430" s="18" t="s">
        <v>139</v>
      </c>
      <c r="BK430" s="227">
        <f>ROUND(I430*H430,2)</f>
        <v>0</v>
      </c>
      <c r="BL430" s="18" t="s">
        <v>215</v>
      </c>
      <c r="BM430" s="226" t="s">
        <v>689</v>
      </c>
    </row>
    <row r="431" s="14" customFormat="1">
      <c r="A431" s="14"/>
      <c r="B431" s="239"/>
      <c r="C431" s="240"/>
      <c r="D431" s="230" t="s">
        <v>141</v>
      </c>
      <c r="E431" s="241" t="s">
        <v>1</v>
      </c>
      <c r="F431" s="242" t="s">
        <v>690</v>
      </c>
      <c r="G431" s="240"/>
      <c r="H431" s="243">
        <v>29.699999999999999</v>
      </c>
      <c r="I431" s="244"/>
      <c r="J431" s="240"/>
      <c r="K431" s="240"/>
      <c r="L431" s="245"/>
      <c r="M431" s="246"/>
      <c r="N431" s="247"/>
      <c r="O431" s="247"/>
      <c r="P431" s="247"/>
      <c r="Q431" s="247"/>
      <c r="R431" s="247"/>
      <c r="S431" s="247"/>
      <c r="T431" s="248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9" t="s">
        <v>141</v>
      </c>
      <c r="AU431" s="249" t="s">
        <v>139</v>
      </c>
      <c r="AV431" s="14" t="s">
        <v>139</v>
      </c>
      <c r="AW431" s="14" t="s">
        <v>32</v>
      </c>
      <c r="AX431" s="14" t="s">
        <v>76</v>
      </c>
      <c r="AY431" s="249" t="s">
        <v>131</v>
      </c>
    </row>
    <row r="432" s="15" customFormat="1">
      <c r="A432" s="15"/>
      <c r="B432" s="250"/>
      <c r="C432" s="251"/>
      <c r="D432" s="230" t="s">
        <v>141</v>
      </c>
      <c r="E432" s="252" t="s">
        <v>1</v>
      </c>
      <c r="F432" s="253" t="s">
        <v>144</v>
      </c>
      <c r="G432" s="251"/>
      <c r="H432" s="254">
        <v>29.699999999999999</v>
      </c>
      <c r="I432" s="255"/>
      <c r="J432" s="251"/>
      <c r="K432" s="251"/>
      <c r="L432" s="256"/>
      <c r="M432" s="257"/>
      <c r="N432" s="258"/>
      <c r="O432" s="258"/>
      <c r="P432" s="258"/>
      <c r="Q432" s="258"/>
      <c r="R432" s="258"/>
      <c r="S432" s="258"/>
      <c r="T432" s="259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60" t="s">
        <v>141</v>
      </c>
      <c r="AU432" s="260" t="s">
        <v>139</v>
      </c>
      <c r="AV432" s="15" t="s">
        <v>138</v>
      </c>
      <c r="AW432" s="15" t="s">
        <v>32</v>
      </c>
      <c r="AX432" s="15" t="s">
        <v>84</v>
      </c>
      <c r="AY432" s="260" t="s">
        <v>131</v>
      </c>
    </row>
    <row r="433" s="2" customFormat="1" ht="24.15" customHeight="1">
      <c r="A433" s="39"/>
      <c r="B433" s="40"/>
      <c r="C433" s="215" t="s">
        <v>691</v>
      </c>
      <c r="D433" s="215" t="s">
        <v>133</v>
      </c>
      <c r="E433" s="216" t="s">
        <v>692</v>
      </c>
      <c r="F433" s="217" t="s">
        <v>693</v>
      </c>
      <c r="G433" s="218" t="s">
        <v>292</v>
      </c>
      <c r="H433" s="219">
        <v>39.399999999999999</v>
      </c>
      <c r="I433" s="220"/>
      <c r="J433" s="221">
        <f>ROUND(I433*H433,2)</f>
        <v>0</v>
      </c>
      <c r="K433" s="217" t="s">
        <v>137</v>
      </c>
      <c r="L433" s="45"/>
      <c r="M433" s="222" t="s">
        <v>1</v>
      </c>
      <c r="N433" s="223" t="s">
        <v>42</v>
      </c>
      <c r="O433" s="92"/>
      <c r="P433" s="224">
        <f>O433*H433</f>
        <v>0</v>
      </c>
      <c r="Q433" s="224">
        <v>0</v>
      </c>
      <c r="R433" s="224">
        <f>Q433*H433</f>
        <v>0</v>
      </c>
      <c r="S433" s="224">
        <v>0.0022300000000000002</v>
      </c>
      <c r="T433" s="225">
        <f>S433*H433</f>
        <v>0.08786200000000001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26" t="s">
        <v>215</v>
      </c>
      <c r="AT433" s="226" t="s">
        <v>133</v>
      </c>
      <c r="AU433" s="226" t="s">
        <v>139</v>
      </c>
      <c r="AY433" s="18" t="s">
        <v>131</v>
      </c>
      <c r="BE433" s="227">
        <f>IF(N433="základní",J433,0)</f>
        <v>0</v>
      </c>
      <c r="BF433" s="227">
        <f>IF(N433="snížená",J433,0)</f>
        <v>0</v>
      </c>
      <c r="BG433" s="227">
        <f>IF(N433="zákl. přenesená",J433,0)</f>
        <v>0</v>
      </c>
      <c r="BH433" s="227">
        <f>IF(N433="sníž. přenesená",J433,0)</f>
        <v>0</v>
      </c>
      <c r="BI433" s="227">
        <f>IF(N433="nulová",J433,0)</f>
        <v>0</v>
      </c>
      <c r="BJ433" s="18" t="s">
        <v>139</v>
      </c>
      <c r="BK433" s="227">
        <f>ROUND(I433*H433,2)</f>
        <v>0</v>
      </c>
      <c r="BL433" s="18" t="s">
        <v>215</v>
      </c>
      <c r="BM433" s="226" t="s">
        <v>694</v>
      </c>
    </row>
    <row r="434" s="14" customFormat="1">
      <c r="A434" s="14"/>
      <c r="B434" s="239"/>
      <c r="C434" s="240"/>
      <c r="D434" s="230" t="s">
        <v>141</v>
      </c>
      <c r="E434" s="241" t="s">
        <v>1</v>
      </c>
      <c r="F434" s="242" t="s">
        <v>409</v>
      </c>
      <c r="G434" s="240"/>
      <c r="H434" s="243">
        <v>2.1000000000000001</v>
      </c>
      <c r="I434" s="244"/>
      <c r="J434" s="240"/>
      <c r="K434" s="240"/>
      <c r="L434" s="245"/>
      <c r="M434" s="246"/>
      <c r="N434" s="247"/>
      <c r="O434" s="247"/>
      <c r="P434" s="247"/>
      <c r="Q434" s="247"/>
      <c r="R434" s="247"/>
      <c r="S434" s="247"/>
      <c r="T434" s="248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9" t="s">
        <v>141</v>
      </c>
      <c r="AU434" s="249" t="s">
        <v>139</v>
      </c>
      <c r="AV434" s="14" t="s">
        <v>139</v>
      </c>
      <c r="AW434" s="14" t="s">
        <v>32</v>
      </c>
      <c r="AX434" s="14" t="s">
        <v>76</v>
      </c>
      <c r="AY434" s="249" t="s">
        <v>131</v>
      </c>
    </row>
    <row r="435" s="14" customFormat="1">
      <c r="A435" s="14"/>
      <c r="B435" s="239"/>
      <c r="C435" s="240"/>
      <c r="D435" s="230" t="s">
        <v>141</v>
      </c>
      <c r="E435" s="241" t="s">
        <v>1</v>
      </c>
      <c r="F435" s="242" t="s">
        <v>695</v>
      </c>
      <c r="G435" s="240"/>
      <c r="H435" s="243">
        <v>11.1</v>
      </c>
      <c r="I435" s="244"/>
      <c r="J435" s="240"/>
      <c r="K435" s="240"/>
      <c r="L435" s="245"/>
      <c r="M435" s="246"/>
      <c r="N435" s="247"/>
      <c r="O435" s="247"/>
      <c r="P435" s="247"/>
      <c r="Q435" s="247"/>
      <c r="R435" s="247"/>
      <c r="S435" s="247"/>
      <c r="T435" s="248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9" t="s">
        <v>141</v>
      </c>
      <c r="AU435" s="249" t="s">
        <v>139</v>
      </c>
      <c r="AV435" s="14" t="s">
        <v>139</v>
      </c>
      <c r="AW435" s="14" t="s">
        <v>32</v>
      </c>
      <c r="AX435" s="14" t="s">
        <v>76</v>
      </c>
      <c r="AY435" s="249" t="s">
        <v>131</v>
      </c>
    </row>
    <row r="436" s="14" customFormat="1">
      <c r="A436" s="14"/>
      <c r="B436" s="239"/>
      <c r="C436" s="240"/>
      <c r="D436" s="230" t="s">
        <v>141</v>
      </c>
      <c r="E436" s="241" t="s">
        <v>1</v>
      </c>
      <c r="F436" s="242" t="s">
        <v>696</v>
      </c>
      <c r="G436" s="240"/>
      <c r="H436" s="243">
        <v>26.199999999999999</v>
      </c>
      <c r="I436" s="244"/>
      <c r="J436" s="240"/>
      <c r="K436" s="240"/>
      <c r="L436" s="245"/>
      <c r="M436" s="246"/>
      <c r="N436" s="247"/>
      <c r="O436" s="247"/>
      <c r="P436" s="247"/>
      <c r="Q436" s="247"/>
      <c r="R436" s="247"/>
      <c r="S436" s="247"/>
      <c r="T436" s="248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9" t="s">
        <v>141</v>
      </c>
      <c r="AU436" s="249" t="s">
        <v>139</v>
      </c>
      <c r="AV436" s="14" t="s">
        <v>139</v>
      </c>
      <c r="AW436" s="14" t="s">
        <v>32</v>
      </c>
      <c r="AX436" s="14" t="s">
        <v>76</v>
      </c>
      <c r="AY436" s="249" t="s">
        <v>131</v>
      </c>
    </row>
    <row r="437" s="15" customFormat="1">
      <c r="A437" s="15"/>
      <c r="B437" s="250"/>
      <c r="C437" s="251"/>
      <c r="D437" s="230" t="s">
        <v>141</v>
      </c>
      <c r="E437" s="252" t="s">
        <v>1</v>
      </c>
      <c r="F437" s="253" t="s">
        <v>144</v>
      </c>
      <c r="G437" s="251"/>
      <c r="H437" s="254">
        <v>39.399999999999999</v>
      </c>
      <c r="I437" s="255"/>
      <c r="J437" s="251"/>
      <c r="K437" s="251"/>
      <c r="L437" s="256"/>
      <c r="M437" s="257"/>
      <c r="N437" s="258"/>
      <c r="O437" s="258"/>
      <c r="P437" s="258"/>
      <c r="Q437" s="258"/>
      <c r="R437" s="258"/>
      <c r="S437" s="258"/>
      <c r="T437" s="259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60" t="s">
        <v>141</v>
      </c>
      <c r="AU437" s="260" t="s">
        <v>139</v>
      </c>
      <c r="AV437" s="15" t="s">
        <v>138</v>
      </c>
      <c r="AW437" s="15" t="s">
        <v>32</v>
      </c>
      <c r="AX437" s="15" t="s">
        <v>84</v>
      </c>
      <c r="AY437" s="260" t="s">
        <v>131</v>
      </c>
    </row>
    <row r="438" s="2" customFormat="1" ht="24.15" customHeight="1">
      <c r="A438" s="39"/>
      <c r="B438" s="40"/>
      <c r="C438" s="215" t="s">
        <v>697</v>
      </c>
      <c r="D438" s="215" t="s">
        <v>133</v>
      </c>
      <c r="E438" s="216" t="s">
        <v>698</v>
      </c>
      <c r="F438" s="217" t="s">
        <v>699</v>
      </c>
      <c r="G438" s="218" t="s">
        <v>292</v>
      </c>
      <c r="H438" s="219">
        <v>24.300000000000001</v>
      </c>
      <c r="I438" s="220"/>
      <c r="J438" s="221">
        <f>ROUND(I438*H438,2)</f>
        <v>0</v>
      </c>
      <c r="K438" s="217" t="s">
        <v>137</v>
      </c>
      <c r="L438" s="45"/>
      <c r="M438" s="222" t="s">
        <v>1</v>
      </c>
      <c r="N438" s="223" t="s">
        <v>42</v>
      </c>
      <c r="O438" s="92"/>
      <c r="P438" s="224">
        <f>O438*H438</f>
        <v>0</v>
      </c>
      <c r="Q438" s="224">
        <v>0</v>
      </c>
      <c r="R438" s="224">
        <f>Q438*H438</f>
        <v>0</v>
      </c>
      <c r="S438" s="224">
        <v>0.0025999999999999999</v>
      </c>
      <c r="T438" s="225">
        <f>S438*H438</f>
        <v>0.06318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26" t="s">
        <v>215</v>
      </c>
      <c r="AT438" s="226" t="s">
        <v>133</v>
      </c>
      <c r="AU438" s="226" t="s">
        <v>139</v>
      </c>
      <c r="AY438" s="18" t="s">
        <v>131</v>
      </c>
      <c r="BE438" s="227">
        <f>IF(N438="základní",J438,0)</f>
        <v>0</v>
      </c>
      <c r="BF438" s="227">
        <f>IF(N438="snížená",J438,0)</f>
        <v>0</v>
      </c>
      <c r="BG438" s="227">
        <f>IF(N438="zákl. přenesená",J438,0)</f>
        <v>0</v>
      </c>
      <c r="BH438" s="227">
        <f>IF(N438="sníž. přenesená",J438,0)</f>
        <v>0</v>
      </c>
      <c r="BI438" s="227">
        <f>IF(N438="nulová",J438,0)</f>
        <v>0</v>
      </c>
      <c r="BJ438" s="18" t="s">
        <v>139</v>
      </c>
      <c r="BK438" s="227">
        <f>ROUND(I438*H438,2)</f>
        <v>0</v>
      </c>
      <c r="BL438" s="18" t="s">
        <v>215</v>
      </c>
      <c r="BM438" s="226" t="s">
        <v>700</v>
      </c>
    </row>
    <row r="439" s="14" customFormat="1">
      <c r="A439" s="14"/>
      <c r="B439" s="239"/>
      <c r="C439" s="240"/>
      <c r="D439" s="230" t="s">
        <v>141</v>
      </c>
      <c r="E439" s="241" t="s">
        <v>1</v>
      </c>
      <c r="F439" s="242" t="s">
        <v>701</v>
      </c>
      <c r="G439" s="240"/>
      <c r="H439" s="243">
        <v>24.300000000000001</v>
      </c>
      <c r="I439" s="244"/>
      <c r="J439" s="240"/>
      <c r="K439" s="240"/>
      <c r="L439" s="245"/>
      <c r="M439" s="246"/>
      <c r="N439" s="247"/>
      <c r="O439" s="247"/>
      <c r="P439" s="247"/>
      <c r="Q439" s="247"/>
      <c r="R439" s="247"/>
      <c r="S439" s="247"/>
      <c r="T439" s="248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9" t="s">
        <v>141</v>
      </c>
      <c r="AU439" s="249" t="s">
        <v>139</v>
      </c>
      <c r="AV439" s="14" t="s">
        <v>139</v>
      </c>
      <c r="AW439" s="14" t="s">
        <v>32</v>
      </c>
      <c r="AX439" s="14" t="s">
        <v>76</v>
      </c>
      <c r="AY439" s="249" t="s">
        <v>131</v>
      </c>
    </row>
    <row r="440" s="15" customFormat="1">
      <c r="A440" s="15"/>
      <c r="B440" s="250"/>
      <c r="C440" s="251"/>
      <c r="D440" s="230" t="s">
        <v>141</v>
      </c>
      <c r="E440" s="252" t="s">
        <v>1</v>
      </c>
      <c r="F440" s="253" t="s">
        <v>144</v>
      </c>
      <c r="G440" s="251"/>
      <c r="H440" s="254">
        <v>24.300000000000001</v>
      </c>
      <c r="I440" s="255"/>
      <c r="J440" s="251"/>
      <c r="K440" s="251"/>
      <c r="L440" s="256"/>
      <c r="M440" s="257"/>
      <c r="N440" s="258"/>
      <c r="O440" s="258"/>
      <c r="P440" s="258"/>
      <c r="Q440" s="258"/>
      <c r="R440" s="258"/>
      <c r="S440" s="258"/>
      <c r="T440" s="259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60" t="s">
        <v>141</v>
      </c>
      <c r="AU440" s="260" t="s">
        <v>139</v>
      </c>
      <c r="AV440" s="15" t="s">
        <v>138</v>
      </c>
      <c r="AW440" s="15" t="s">
        <v>32</v>
      </c>
      <c r="AX440" s="15" t="s">
        <v>84</v>
      </c>
      <c r="AY440" s="260" t="s">
        <v>131</v>
      </c>
    </row>
    <row r="441" s="2" customFormat="1" ht="24.15" customHeight="1">
      <c r="A441" s="39"/>
      <c r="B441" s="40"/>
      <c r="C441" s="215" t="s">
        <v>702</v>
      </c>
      <c r="D441" s="215" t="s">
        <v>133</v>
      </c>
      <c r="E441" s="216" t="s">
        <v>703</v>
      </c>
      <c r="F441" s="217" t="s">
        <v>704</v>
      </c>
      <c r="G441" s="218" t="s">
        <v>292</v>
      </c>
      <c r="H441" s="219">
        <v>25</v>
      </c>
      <c r="I441" s="220"/>
      <c r="J441" s="221">
        <f>ROUND(I441*H441,2)</f>
        <v>0</v>
      </c>
      <c r="K441" s="217" t="s">
        <v>137</v>
      </c>
      <c r="L441" s="45"/>
      <c r="M441" s="222" t="s">
        <v>1</v>
      </c>
      <c r="N441" s="223" t="s">
        <v>42</v>
      </c>
      <c r="O441" s="92"/>
      <c r="P441" s="224">
        <f>O441*H441</f>
        <v>0</v>
      </c>
      <c r="Q441" s="224">
        <v>0</v>
      </c>
      <c r="R441" s="224">
        <f>Q441*H441</f>
        <v>0</v>
      </c>
      <c r="S441" s="224">
        <v>0.0039399999999999999</v>
      </c>
      <c r="T441" s="225">
        <f>S441*H441</f>
        <v>0.098500000000000004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26" t="s">
        <v>215</v>
      </c>
      <c r="AT441" s="226" t="s">
        <v>133</v>
      </c>
      <c r="AU441" s="226" t="s">
        <v>139</v>
      </c>
      <c r="AY441" s="18" t="s">
        <v>131</v>
      </c>
      <c r="BE441" s="227">
        <f>IF(N441="základní",J441,0)</f>
        <v>0</v>
      </c>
      <c r="BF441" s="227">
        <f>IF(N441="snížená",J441,0)</f>
        <v>0</v>
      </c>
      <c r="BG441" s="227">
        <f>IF(N441="zákl. přenesená",J441,0)</f>
        <v>0</v>
      </c>
      <c r="BH441" s="227">
        <f>IF(N441="sníž. přenesená",J441,0)</f>
        <v>0</v>
      </c>
      <c r="BI441" s="227">
        <f>IF(N441="nulová",J441,0)</f>
        <v>0</v>
      </c>
      <c r="BJ441" s="18" t="s">
        <v>139</v>
      </c>
      <c r="BK441" s="227">
        <f>ROUND(I441*H441,2)</f>
        <v>0</v>
      </c>
      <c r="BL441" s="18" t="s">
        <v>215</v>
      </c>
      <c r="BM441" s="226" t="s">
        <v>705</v>
      </c>
    </row>
    <row r="442" s="14" customFormat="1">
      <c r="A442" s="14"/>
      <c r="B442" s="239"/>
      <c r="C442" s="240"/>
      <c r="D442" s="230" t="s">
        <v>141</v>
      </c>
      <c r="E442" s="241" t="s">
        <v>1</v>
      </c>
      <c r="F442" s="242" t="s">
        <v>706</v>
      </c>
      <c r="G442" s="240"/>
      <c r="H442" s="243">
        <v>25</v>
      </c>
      <c r="I442" s="244"/>
      <c r="J442" s="240"/>
      <c r="K442" s="240"/>
      <c r="L442" s="245"/>
      <c r="M442" s="246"/>
      <c r="N442" s="247"/>
      <c r="O442" s="247"/>
      <c r="P442" s="247"/>
      <c r="Q442" s="247"/>
      <c r="R442" s="247"/>
      <c r="S442" s="247"/>
      <c r="T442" s="248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9" t="s">
        <v>141</v>
      </c>
      <c r="AU442" s="249" t="s">
        <v>139</v>
      </c>
      <c r="AV442" s="14" t="s">
        <v>139</v>
      </c>
      <c r="AW442" s="14" t="s">
        <v>32</v>
      </c>
      <c r="AX442" s="14" t="s">
        <v>76</v>
      </c>
      <c r="AY442" s="249" t="s">
        <v>131</v>
      </c>
    </row>
    <row r="443" s="15" customFormat="1">
      <c r="A443" s="15"/>
      <c r="B443" s="250"/>
      <c r="C443" s="251"/>
      <c r="D443" s="230" t="s">
        <v>141</v>
      </c>
      <c r="E443" s="252" t="s">
        <v>1</v>
      </c>
      <c r="F443" s="253" t="s">
        <v>144</v>
      </c>
      <c r="G443" s="251"/>
      <c r="H443" s="254">
        <v>25</v>
      </c>
      <c r="I443" s="255"/>
      <c r="J443" s="251"/>
      <c r="K443" s="251"/>
      <c r="L443" s="256"/>
      <c r="M443" s="257"/>
      <c r="N443" s="258"/>
      <c r="O443" s="258"/>
      <c r="P443" s="258"/>
      <c r="Q443" s="258"/>
      <c r="R443" s="258"/>
      <c r="S443" s="258"/>
      <c r="T443" s="259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60" t="s">
        <v>141</v>
      </c>
      <c r="AU443" s="260" t="s">
        <v>139</v>
      </c>
      <c r="AV443" s="15" t="s">
        <v>138</v>
      </c>
      <c r="AW443" s="15" t="s">
        <v>32</v>
      </c>
      <c r="AX443" s="15" t="s">
        <v>84</v>
      </c>
      <c r="AY443" s="260" t="s">
        <v>131</v>
      </c>
    </row>
    <row r="444" s="2" customFormat="1" ht="37.8" customHeight="1">
      <c r="A444" s="39"/>
      <c r="B444" s="40"/>
      <c r="C444" s="215" t="s">
        <v>707</v>
      </c>
      <c r="D444" s="215" t="s">
        <v>133</v>
      </c>
      <c r="E444" s="216" t="s">
        <v>708</v>
      </c>
      <c r="F444" s="217" t="s">
        <v>709</v>
      </c>
      <c r="G444" s="218" t="s">
        <v>292</v>
      </c>
      <c r="H444" s="219">
        <v>36.600000000000001</v>
      </c>
      <c r="I444" s="220"/>
      <c r="J444" s="221">
        <f>ROUND(I444*H444,2)</f>
        <v>0</v>
      </c>
      <c r="K444" s="217" t="s">
        <v>137</v>
      </c>
      <c r="L444" s="45"/>
      <c r="M444" s="222" t="s">
        <v>1</v>
      </c>
      <c r="N444" s="223" t="s">
        <v>42</v>
      </c>
      <c r="O444" s="92"/>
      <c r="P444" s="224">
        <f>O444*H444</f>
        <v>0</v>
      </c>
      <c r="Q444" s="224">
        <v>0.0042900000000000004</v>
      </c>
      <c r="R444" s="224">
        <f>Q444*H444</f>
        <v>0.15701400000000002</v>
      </c>
      <c r="S444" s="224">
        <v>0</v>
      </c>
      <c r="T444" s="225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26" t="s">
        <v>215</v>
      </c>
      <c r="AT444" s="226" t="s">
        <v>133</v>
      </c>
      <c r="AU444" s="226" t="s">
        <v>139</v>
      </c>
      <c r="AY444" s="18" t="s">
        <v>131</v>
      </c>
      <c r="BE444" s="227">
        <f>IF(N444="základní",J444,0)</f>
        <v>0</v>
      </c>
      <c r="BF444" s="227">
        <f>IF(N444="snížená",J444,0)</f>
        <v>0</v>
      </c>
      <c r="BG444" s="227">
        <f>IF(N444="zákl. přenesená",J444,0)</f>
        <v>0</v>
      </c>
      <c r="BH444" s="227">
        <f>IF(N444="sníž. přenesená",J444,0)</f>
        <v>0</v>
      </c>
      <c r="BI444" s="227">
        <f>IF(N444="nulová",J444,0)</f>
        <v>0</v>
      </c>
      <c r="BJ444" s="18" t="s">
        <v>139</v>
      </c>
      <c r="BK444" s="227">
        <f>ROUND(I444*H444,2)</f>
        <v>0</v>
      </c>
      <c r="BL444" s="18" t="s">
        <v>215</v>
      </c>
      <c r="BM444" s="226" t="s">
        <v>710</v>
      </c>
    </row>
    <row r="445" s="14" customFormat="1">
      <c r="A445" s="14"/>
      <c r="B445" s="239"/>
      <c r="C445" s="240"/>
      <c r="D445" s="230" t="s">
        <v>141</v>
      </c>
      <c r="E445" s="241" t="s">
        <v>1</v>
      </c>
      <c r="F445" s="242" t="s">
        <v>711</v>
      </c>
      <c r="G445" s="240"/>
      <c r="H445" s="243">
        <v>35</v>
      </c>
      <c r="I445" s="244"/>
      <c r="J445" s="240"/>
      <c r="K445" s="240"/>
      <c r="L445" s="245"/>
      <c r="M445" s="246"/>
      <c r="N445" s="247"/>
      <c r="O445" s="247"/>
      <c r="P445" s="247"/>
      <c r="Q445" s="247"/>
      <c r="R445" s="247"/>
      <c r="S445" s="247"/>
      <c r="T445" s="248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9" t="s">
        <v>141</v>
      </c>
      <c r="AU445" s="249" t="s">
        <v>139</v>
      </c>
      <c r="AV445" s="14" t="s">
        <v>139</v>
      </c>
      <c r="AW445" s="14" t="s">
        <v>32</v>
      </c>
      <c r="AX445" s="14" t="s">
        <v>76</v>
      </c>
      <c r="AY445" s="249" t="s">
        <v>131</v>
      </c>
    </row>
    <row r="446" s="14" customFormat="1">
      <c r="A446" s="14"/>
      <c r="B446" s="239"/>
      <c r="C446" s="240"/>
      <c r="D446" s="230" t="s">
        <v>141</v>
      </c>
      <c r="E446" s="241" t="s">
        <v>1</v>
      </c>
      <c r="F446" s="242" t="s">
        <v>712</v>
      </c>
      <c r="G446" s="240"/>
      <c r="H446" s="243">
        <v>1.6000000000000001</v>
      </c>
      <c r="I446" s="244"/>
      <c r="J446" s="240"/>
      <c r="K446" s="240"/>
      <c r="L446" s="245"/>
      <c r="M446" s="246"/>
      <c r="N446" s="247"/>
      <c r="O446" s="247"/>
      <c r="P446" s="247"/>
      <c r="Q446" s="247"/>
      <c r="R446" s="247"/>
      <c r="S446" s="247"/>
      <c r="T446" s="248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49" t="s">
        <v>141</v>
      </c>
      <c r="AU446" s="249" t="s">
        <v>139</v>
      </c>
      <c r="AV446" s="14" t="s">
        <v>139</v>
      </c>
      <c r="AW446" s="14" t="s">
        <v>32</v>
      </c>
      <c r="AX446" s="14" t="s">
        <v>76</v>
      </c>
      <c r="AY446" s="249" t="s">
        <v>131</v>
      </c>
    </row>
    <row r="447" s="15" customFormat="1">
      <c r="A447" s="15"/>
      <c r="B447" s="250"/>
      <c r="C447" s="251"/>
      <c r="D447" s="230" t="s">
        <v>141</v>
      </c>
      <c r="E447" s="252" t="s">
        <v>1</v>
      </c>
      <c r="F447" s="253" t="s">
        <v>144</v>
      </c>
      <c r="G447" s="251"/>
      <c r="H447" s="254">
        <v>36.600000000000001</v>
      </c>
      <c r="I447" s="255"/>
      <c r="J447" s="251"/>
      <c r="K447" s="251"/>
      <c r="L447" s="256"/>
      <c r="M447" s="257"/>
      <c r="N447" s="258"/>
      <c r="O447" s="258"/>
      <c r="P447" s="258"/>
      <c r="Q447" s="258"/>
      <c r="R447" s="258"/>
      <c r="S447" s="258"/>
      <c r="T447" s="259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60" t="s">
        <v>141</v>
      </c>
      <c r="AU447" s="260" t="s">
        <v>139</v>
      </c>
      <c r="AV447" s="15" t="s">
        <v>138</v>
      </c>
      <c r="AW447" s="15" t="s">
        <v>32</v>
      </c>
      <c r="AX447" s="15" t="s">
        <v>84</v>
      </c>
      <c r="AY447" s="260" t="s">
        <v>131</v>
      </c>
    </row>
    <row r="448" s="2" customFormat="1" ht="44.25" customHeight="1">
      <c r="A448" s="39"/>
      <c r="B448" s="40"/>
      <c r="C448" s="215" t="s">
        <v>713</v>
      </c>
      <c r="D448" s="215" t="s">
        <v>133</v>
      </c>
      <c r="E448" s="216" t="s">
        <v>714</v>
      </c>
      <c r="F448" s="217" t="s">
        <v>715</v>
      </c>
      <c r="G448" s="218" t="s">
        <v>292</v>
      </c>
      <c r="H448" s="219">
        <v>0.59999999999999998</v>
      </c>
      <c r="I448" s="220"/>
      <c r="J448" s="221">
        <f>ROUND(I448*H448,2)</f>
        <v>0</v>
      </c>
      <c r="K448" s="217" t="s">
        <v>137</v>
      </c>
      <c r="L448" s="45"/>
      <c r="M448" s="222" t="s">
        <v>1</v>
      </c>
      <c r="N448" s="223" t="s">
        <v>42</v>
      </c>
      <c r="O448" s="92"/>
      <c r="P448" s="224">
        <f>O448*H448</f>
        <v>0</v>
      </c>
      <c r="Q448" s="224">
        <v>0.0053800000000000002</v>
      </c>
      <c r="R448" s="224">
        <f>Q448*H448</f>
        <v>0.003228</v>
      </c>
      <c r="S448" s="224">
        <v>0</v>
      </c>
      <c r="T448" s="225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26" t="s">
        <v>215</v>
      </c>
      <c r="AT448" s="226" t="s">
        <v>133</v>
      </c>
      <c r="AU448" s="226" t="s">
        <v>139</v>
      </c>
      <c r="AY448" s="18" t="s">
        <v>131</v>
      </c>
      <c r="BE448" s="227">
        <f>IF(N448="základní",J448,0)</f>
        <v>0</v>
      </c>
      <c r="BF448" s="227">
        <f>IF(N448="snížená",J448,0)</f>
        <v>0</v>
      </c>
      <c r="BG448" s="227">
        <f>IF(N448="zákl. přenesená",J448,0)</f>
        <v>0</v>
      </c>
      <c r="BH448" s="227">
        <f>IF(N448="sníž. přenesená",J448,0)</f>
        <v>0</v>
      </c>
      <c r="BI448" s="227">
        <f>IF(N448="nulová",J448,0)</f>
        <v>0</v>
      </c>
      <c r="BJ448" s="18" t="s">
        <v>139</v>
      </c>
      <c r="BK448" s="227">
        <f>ROUND(I448*H448,2)</f>
        <v>0</v>
      </c>
      <c r="BL448" s="18" t="s">
        <v>215</v>
      </c>
      <c r="BM448" s="226" t="s">
        <v>716</v>
      </c>
    </row>
    <row r="449" s="14" customFormat="1">
      <c r="A449" s="14"/>
      <c r="B449" s="239"/>
      <c r="C449" s="240"/>
      <c r="D449" s="230" t="s">
        <v>141</v>
      </c>
      <c r="E449" s="241" t="s">
        <v>1</v>
      </c>
      <c r="F449" s="242" t="s">
        <v>717</v>
      </c>
      <c r="G449" s="240"/>
      <c r="H449" s="243">
        <v>0.59999999999999998</v>
      </c>
      <c r="I449" s="244"/>
      <c r="J449" s="240"/>
      <c r="K449" s="240"/>
      <c r="L449" s="245"/>
      <c r="M449" s="246"/>
      <c r="N449" s="247"/>
      <c r="O449" s="247"/>
      <c r="P449" s="247"/>
      <c r="Q449" s="247"/>
      <c r="R449" s="247"/>
      <c r="S449" s="247"/>
      <c r="T449" s="248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9" t="s">
        <v>141</v>
      </c>
      <c r="AU449" s="249" t="s">
        <v>139</v>
      </c>
      <c r="AV449" s="14" t="s">
        <v>139</v>
      </c>
      <c r="AW449" s="14" t="s">
        <v>32</v>
      </c>
      <c r="AX449" s="14" t="s">
        <v>76</v>
      </c>
      <c r="AY449" s="249" t="s">
        <v>131</v>
      </c>
    </row>
    <row r="450" s="15" customFormat="1">
      <c r="A450" s="15"/>
      <c r="B450" s="250"/>
      <c r="C450" s="251"/>
      <c r="D450" s="230" t="s">
        <v>141</v>
      </c>
      <c r="E450" s="252" t="s">
        <v>1</v>
      </c>
      <c r="F450" s="253" t="s">
        <v>144</v>
      </c>
      <c r="G450" s="251"/>
      <c r="H450" s="254">
        <v>0.59999999999999998</v>
      </c>
      <c r="I450" s="255"/>
      <c r="J450" s="251"/>
      <c r="K450" s="251"/>
      <c r="L450" s="256"/>
      <c r="M450" s="257"/>
      <c r="N450" s="258"/>
      <c r="O450" s="258"/>
      <c r="P450" s="258"/>
      <c r="Q450" s="258"/>
      <c r="R450" s="258"/>
      <c r="S450" s="258"/>
      <c r="T450" s="259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60" t="s">
        <v>141</v>
      </c>
      <c r="AU450" s="260" t="s">
        <v>139</v>
      </c>
      <c r="AV450" s="15" t="s">
        <v>138</v>
      </c>
      <c r="AW450" s="15" t="s">
        <v>32</v>
      </c>
      <c r="AX450" s="15" t="s">
        <v>84</v>
      </c>
      <c r="AY450" s="260" t="s">
        <v>131</v>
      </c>
    </row>
    <row r="451" s="2" customFormat="1" ht="44.25" customHeight="1">
      <c r="A451" s="39"/>
      <c r="B451" s="40"/>
      <c r="C451" s="215" t="s">
        <v>718</v>
      </c>
      <c r="D451" s="215" t="s">
        <v>133</v>
      </c>
      <c r="E451" s="216" t="s">
        <v>719</v>
      </c>
      <c r="F451" s="217" t="s">
        <v>720</v>
      </c>
      <c r="G451" s="218" t="s">
        <v>292</v>
      </c>
      <c r="H451" s="219">
        <v>14.199999999999999</v>
      </c>
      <c r="I451" s="220"/>
      <c r="J451" s="221">
        <f>ROUND(I451*H451,2)</f>
        <v>0</v>
      </c>
      <c r="K451" s="217" t="s">
        <v>137</v>
      </c>
      <c r="L451" s="45"/>
      <c r="M451" s="222" t="s">
        <v>1</v>
      </c>
      <c r="N451" s="223" t="s">
        <v>42</v>
      </c>
      <c r="O451" s="92"/>
      <c r="P451" s="224">
        <f>O451*H451</f>
        <v>0</v>
      </c>
      <c r="Q451" s="224">
        <v>0.0064700000000000001</v>
      </c>
      <c r="R451" s="224">
        <f>Q451*H451</f>
        <v>0.091873999999999997</v>
      </c>
      <c r="S451" s="224">
        <v>0</v>
      </c>
      <c r="T451" s="225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26" t="s">
        <v>215</v>
      </c>
      <c r="AT451" s="226" t="s">
        <v>133</v>
      </c>
      <c r="AU451" s="226" t="s">
        <v>139</v>
      </c>
      <c r="AY451" s="18" t="s">
        <v>131</v>
      </c>
      <c r="BE451" s="227">
        <f>IF(N451="základní",J451,0)</f>
        <v>0</v>
      </c>
      <c r="BF451" s="227">
        <f>IF(N451="snížená",J451,0)</f>
        <v>0</v>
      </c>
      <c r="BG451" s="227">
        <f>IF(N451="zákl. přenesená",J451,0)</f>
        <v>0</v>
      </c>
      <c r="BH451" s="227">
        <f>IF(N451="sníž. přenesená",J451,0)</f>
        <v>0</v>
      </c>
      <c r="BI451" s="227">
        <f>IF(N451="nulová",J451,0)</f>
        <v>0</v>
      </c>
      <c r="BJ451" s="18" t="s">
        <v>139</v>
      </c>
      <c r="BK451" s="227">
        <f>ROUND(I451*H451,2)</f>
        <v>0</v>
      </c>
      <c r="BL451" s="18" t="s">
        <v>215</v>
      </c>
      <c r="BM451" s="226" t="s">
        <v>721</v>
      </c>
    </row>
    <row r="452" s="14" customFormat="1">
      <c r="A452" s="14"/>
      <c r="B452" s="239"/>
      <c r="C452" s="240"/>
      <c r="D452" s="230" t="s">
        <v>141</v>
      </c>
      <c r="E452" s="241" t="s">
        <v>1</v>
      </c>
      <c r="F452" s="242" t="s">
        <v>722</v>
      </c>
      <c r="G452" s="240"/>
      <c r="H452" s="243">
        <v>14.199999999999999</v>
      </c>
      <c r="I452" s="244"/>
      <c r="J452" s="240"/>
      <c r="K452" s="240"/>
      <c r="L452" s="245"/>
      <c r="M452" s="246"/>
      <c r="N452" s="247"/>
      <c r="O452" s="247"/>
      <c r="P452" s="247"/>
      <c r="Q452" s="247"/>
      <c r="R452" s="247"/>
      <c r="S452" s="247"/>
      <c r="T452" s="248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9" t="s">
        <v>141</v>
      </c>
      <c r="AU452" s="249" t="s">
        <v>139</v>
      </c>
      <c r="AV452" s="14" t="s">
        <v>139</v>
      </c>
      <c r="AW452" s="14" t="s">
        <v>32</v>
      </c>
      <c r="AX452" s="14" t="s">
        <v>76</v>
      </c>
      <c r="AY452" s="249" t="s">
        <v>131</v>
      </c>
    </row>
    <row r="453" s="15" customFormat="1">
      <c r="A453" s="15"/>
      <c r="B453" s="250"/>
      <c r="C453" s="251"/>
      <c r="D453" s="230" t="s">
        <v>141</v>
      </c>
      <c r="E453" s="252" t="s">
        <v>1</v>
      </c>
      <c r="F453" s="253" t="s">
        <v>144</v>
      </c>
      <c r="G453" s="251"/>
      <c r="H453" s="254">
        <v>14.199999999999999</v>
      </c>
      <c r="I453" s="255"/>
      <c r="J453" s="251"/>
      <c r="K453" s="251"/>
      <c r="L453" s="256"/>
      <c r="M453" s="257"/>
      <c r="N453" s="258"/>
      <c r="O453" s="258"/>
      <c r="P453" s="258"/>
      <c r="Q453" s="258"/>
      <c r="R453" s="258"/>
      <c r="S453" s="258"/>
      <c r="T453" s="259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60" t="s">
        <v>141</v>
      </c>
      <c r="AU453" s="260" t="s">
        <v>139</v>
      </c>
      <c r="AV453" s="15" t="s">
        <v>138</v>
      </c>
      <c r="AW453" s="15" t="s">
        <v>32</v>
      </c>
      <c r="AX453" s="15" t="s">
        <v>84</v>
      </c>
      <c r="AY453" s="260" t="s">
        <v>131</v>
      </c>
    </row>
    <row r="454" s="2" customFormat="1" ht="24.15" customHeight="1">
      <c r="A454" s="39"/>
      <c r="B454" s="40"/>
      <c r="C454" s="215" t="s">
        <v>723</v>
      </c>
      <c r="D454" s="215" t="s">
        <v>133</v>
      </c>
      <c r="E454" s="216" t="s">
        <v>724</v>
      </c>
      <c r="F454" s="217" t="s">
        <v>725</v>
      </c>
      <c r="G454" s="218" t="s">
        <v>292</v>
      </c>
      <c r="H454" s="219">
        <v>24.300000000000001</v>
      </c>
      <c r="I454" s="220"/>
      <c r="J454" s="221">
        <f>ROUND(I454*H454,2)</f>
        <v>0</v>
      </c>
      <c r="K454" s="217" t="s">
        <v>137</v>
      </c>
      <c r="L454" s="45"/>
      <c r="M454" s="222" t="s">
        <v>1</v>
      </c>
      <c r="N454" s="223" t="s">
        <v>42</v>
      </c>
      <c r="O454" s="92"/>
      <c r="P454" s="224">
        <f>O454*H454</f>
        <v>0</v>
      </c>
      <c r="Q454" s="224">
        <v>0</v>
      </c>
      <c r="R454" s="224">
        <f>Q454*H454</f>
        <v>0</v>
      </c>
      <c r="S454" s="224">
        <v>0</v>
      </c>
      <c r="T454" s="225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26" t="s">
        <v>215</v>
      </c>
      <c r="AT454" s="226" t="s">
        <v>133</v>
      </c>
      <c r="AU454" s="226" t="s">
        <v>139</v>
      </c>
      <c r="AY454" s="18" t="s">
        <v>131</v>
      </c>
      <c r="BE454" s="227">
        <f>IF(N454="základní",J454,0)</f>
        <v>0</v>
      </c>
      <c r="BF454" s="227">
        <f>IF(N454="snížená",J454,0)</f>
        <v>0</v>
      </c>
      <c r="BG454" s="227">
        <f>IF(N454="zákl. přenesená",J454,0)</f>
        <v>0</v>
      </c>
      <c r="BH454" s="227">
        <f>IF(N454="sníž. přenesená",J454,0)</f>
        <v>0</v>
      </c>
      <c r="BI454" s="227">
        <f>IF(N454="nulová",J454,0)</f>
        <v>0</v>
      </c>
      <c r="BJ454" s="18" t="s">
        <v>139</v>
      </c>
      <c r="BK454" s="227">
        <f>ROUND(I454*H454,2)</f>
        <v>0</v>
      </c>
      <c r="BL454" s="18" t="s">
        <v>215</v>
      </c>
      <c r="BM454" s="226" t="s">
        <v>726</v>
      </c>
    </row>
    <row r="455" s="14" customFormat="1">
      <c r="A455" s="14"/>
      <c r="B455" s="239"/>
      <c r="C455" s="240"/>
      <c r="D455" s="230" t="s">
        <v>141</v>
      </c>
      <c r="E455" s="241" t="s">
        <v>1</v>
      </c>
      <c r="F455" s="242" t="s">
        <v>701</v>
      </c>
      <c r="G455" s="240"/>
      <c r="H455" s="243">
        <v>24.300000000000001</v>
      </c>
      <c r="I455" s="244"/>
      <c r="J455" s="240"/>
      <c r="K455" s="240"/>
      <c r="L455" s="245"/>
      <c r="M455" s="246"/>
      <c r="N455" s="247"/>
      <c r="O455" s="247"/>
      <c r="P455" s="247"/>
      <c r="Q455" s="247"/>
      <c r="R455" s="247"/>
      <c r="S455" s="247"/>
      <c r="T455" s="248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9" t="s">
        <v>141</v>
      </c>
      <c r="AU455" s="249" t="s">
        <v>139</v>
      </c>
      <c r="AV455" s="14" t="s">
        <v>139</v>
      </c>
      <c r="AW455" s="14" t="s">
        <v>32</v>
      </c>
      <c r="AX455" s="14" t="s">
        <v>76</v>
      </c>
      <c r="AY455" s="249" t="s">
        <v>131</v>
      </c>
    </row>
    <row r="456" s="15" customFormat="1">
      <c r="A456" s="15"/>
      <c r="B456" s="250"/>
      <c r="C456" s="251"/>
      <c r="D456" s="230" t="s">
        <v>141</v>
      </c>
      <c r="E456" s="252" t="s">
        <v>1</v>
      </c>
      <c r="F456" s="253" t="s">
        <v>144</v>
      </c>
      <c r="G456" s="251"/>
      <c r="H456" s="254">
        <v>24.300000000000001</v>
      </c>
      <c r="I456" s="255"/>
      <c r="J456" s="251"/>
      <c r="K456" s="251"/>
      <c r="L456" s="256"/>
      <c r="M456" s="257"/>
      <c r="N456" s="258"/>
      <c r="O456" s="258"/>
      <c r="P456" s="258"/>
      <c r="Q456" s="258"/>
      <c r="R456" s="258"/>
      <c r="S456" s="258"/>
      <c r="T456" s="259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60" t="s">
        <v>141</v>
      </c>
      <c r="AU456" s="260" t="s">
        <v>139</v>
      </c>
      <c r="AV456" s="15" t="s">
        <v>138</v>
      </c>
      <c r="AW456" s="15" t="s">
        <v>32</v>
      </c>
      <c r="AX456" s="15" t="s">
        <v>84</v>
      </c>
      <c r="AY456" s="260" t="s">
        <v>131</v>
      </c>
    </row>
    <row r="457" s="2" customFormat="1" ht="16.5" customHeight="1">
      <c r="A457" s="39"/>
      <c r="B457" s="40"/>
      <c r="C457" s="215" t="s">
        <v>727</v>
      </c>
      <c r="D457" s="215" t="s">
        <v>133</v>
      </c>
      <c r="E457" s="216" t="s">
        <v>728</v>
      </c>
      <c r="F457" s="217" t="s">
        <v>729</v>
      </c>
      <c r="G457" s="218" t="s">
        <v>292</v>
      </c>
      <c r="H457" s="219">
        <v>25</v>
      </c>
      <c r="I457" s="220"/>
      <c r="J457" s="221">
        <f>ROUND(I457*H457,2)</f>
        <v>0</v>
      </c>
      <c r="K457" s="217" t="s">
        <v>137</v>
      </c>
      <c r="L457" s="45"/>
      <c r="M457" s="222" t="s">
        <v>1</v>
      </c>
      <c r="N457" s="223" t="s">
        <v>42</v>
      </c>
      <c r="O457" s="92"/>
      <c r="P457" s="224">
        <f>O457*H457</f>
        <v>0</v>
      </c>
      <c r="Q457" s="224">
        <v>0</v>
      </c>
      <c r="R457" s="224">
        <f>Q457*H457</f>
        <v>0</v>
      </c>
      <c r="S457" s="224">
        <v>0</v>
      </c>
      <c r="T457" s="225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26" t="s">
        <v>215</v>
      </c>
      <c r="AT457" s="226" t="s">
        <v>133</v>
      </c>
      <c r="AU457" s="226" t="s">
        <v>139</v>
      </c>
      <c r="AY457" s="18" t="s">
        <v>131</v>
      </c>
      <c r="BE457" s="227">
        <f>IF(N457="základní",J457,0)</f>
        <v>0</v>
      </c>
      <c r="BF457" s="227">
        <f>IF(N457="snížená",J457,0)</f>
        <v>0</v>
      </c>
      <c r="BG457" s="227">
        <f>IF(N457="zákl. přenesená",J457,0)</f>
        <v>0</v>
      </c>
      <c r="BH457" s="227">
        <f>IF(N457="sníž. přenesená",J457,0)</f>
        <v>0</v>
      </c>
      <c r="BI457" s="227">
        <f>IF(N457="nulová",J457,0)</f>
        <v>0</v>
      </c>
      <c r="BJ457" s="18" t="s">
        <v>139</v>
      </c>
      <c r="BK457" s="227">
        <f>ROUND(I457*H457,2)</f>
        <v>0</v>
      </c>
      <c r="BL457" s="18" t="s">
        <v>215</v>
      </c>
      <c r="BM457" s="226" t="s">
        <v>730</v>
      </c>
    </row>
    <row r="458" s="14" customFormat="1">
      <c r="A458" s="14"/>
      <c r="B458" s="239"/>
      <c r="C458" s="240"/>
      <c r="D458" s="230" t="s">
        <v>141</v>
      </c>
      <c r="E458" s="241" t="s">
        <v>1</v>
      </c>
      <c r="F458" s="242" t="s">
        <v>706</v>
      </c>
      <c r="G458" s="240"/>
      <c r="H458" s="243">
        <v>25</v>
      </c>
      <c r="I458" s="244"/>
      <c r="J458" s="240"/>
      <c r="K458" s="240"/>
      <c r="L458" s="245"/>
      <c r="M458" s="246"/>
      <c r="N458" s="247"/>
      <c r="O458" s="247"/>
      <c r="P458" s="247"/>
      <c r="Q458" s="247"/>
      <c r="R458" s="247"/>
      <c r="S458" s="247"/>
      <c r="T458" s="248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9" t="s">
        <v>141</v>
      </c>
      <c r="AU458" s="249" t="s">
        <v>139</v>
      </c>
      <c r="AV458" s="14" t="s">
        <v>139</v>
      </c>
      <c r="AW458" s="14" t="s">
        <v>32</v>
      </c>
      <c r="AX458" s="14" t="s">
        <v>76</v>
      </c>
      <c r="AY458" s="249" t="s">
        <v>131</v>
      </c>
    </row>
    <row r="459" s="15" customFormat="1">
      <c r="A459" s="15"/>
      <c r="B459" s="250"/>
      <c r="C459" s="251"/>
      <c r="D459" s="230" t="s">
        <v>141</v>
      </c>
      <c r="E459" s="252" t="s">
        <v>1</v>
      </c>
      <c r="F459" s="253" t="s">
        <v>144</v>
      </c>
      <c r="G459" s="251"/>
      <c r="H459" s="254">
        <v>25</v>
      </c>
      <c r="I459" s="255"/>
      <c r="J459" s="251"/>
      <c r="K459" s="251"/>
      <c r="L459" s="256"/>
      <c r="M459" s="257"/>
      <c r="N459" s="258"/>
      <c r="O459" s="258"/>
      <c r="P459" s="258"/>
      <c r="Q459" s="258"/>
      <c r="R459" s="258"/>
      <c r="S459" s="258"/>
      <c r="T459" s="259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60" t="s">
        <v>141</v>
      </c>
      <c r="AU459" s="260" t="s">
        <v>139</v>
      </c>
      <c r="AV459" s="15" t="s">
        <v>138</v>
      </c>
      <c r="AW459" s="15" t="s">
        <v>32</v>
      </c>
      <c r="AX459" s="15" t="s">
        <v>84</v>
      </c>
      <c r="AY459" s="260" t="s">
        <v>131</v>
      </c>
    </row>
    <row r="460" s="2" customFormat="1" ht="49.05" customHeight="1">
      <c r="A460" s="39"/>
      <c r="B460" s="40"/>
      <c r="C460" s="215" t="s">
        <v>731</v>
      </c>
      <c r="D460" s="215" t="s">
        <v>133</v>
      </c>
      <c r="E460" s="216" t="s">
        <v>732</v>
      </c>
      <c r="F460" s="217" t="s">
        <v>733</v>
      </c>
      <c r="G460" s="218" t="s">
        <v>171</v>
      </c>
      <c r="H460" s="219">
        <v>0.252</v>
      </c>
      <c r="I460" s="220"/>
      <c r="J460" s="221">
        <f>ROUND(I460*H460,2)</f>
        <v>0</v>
      </c>
      <c r="K460" s="217" t="s">
        <v>137</v>
      </c>
      <c r="L460" s="45"/>
      <c r="M460" s="222" t="s">
        <v>1</v>
      </c>
      <c r="N460" s="223" t="s">
        <v>42</v>
      </c>
      <c r="O460" s="92"/>
      <c r="P460" s="224">
        <f>O460*H460</f>
        <v>0</v>
      </c>
      <c r="Q460" s="224">
        <v>0</v>
      </c>
      <c r="R460" s="224">
        <f>Q460*H460</f>
        <v>0</v>
      </c>
      <c r="S460" s="224">
        <v>0</v>
      </c>
      <c r="T460" s="225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26" t="s">
        <v>215</v>
      </c>
      <c r="AT460" s="226" t="s">
        <v>133</v>
      </c>
      <c r="AU460" s="226" t="s">
        <v>139</v>
      </c>
      <c r="AY460" s="18" t="s">
        <v>131</v>
      </c>
      <c r="BE460" s="227">
        <f>IF(N460="základní",J460,0)</f>
        <v>0</v>
      </c>
      <c r="BF460" s="227">
        <f>IF(N460="snížená",J460,0)</f>
        <v>0</v>
      </c>
      <c r="BG460" s="227">
        <f>IF(N460="zákl. přenesená",J460,0)</f>
        <v>0</v>
      </c>
      <c r="BH460" s="227">
        <f>IF(N460="sníž. přenesená",J460,0)</f>
        <v>0</v>
      </c>
      <c r="BI460" s="227">
        <f>IF(N460="nulová",J460,0)</f>
        <v>0</v>
      </c>
      <c r="BJ460" s="18" t="s">
        <v>139</v>
      </c>
      <c r="BK460" s="227">
        <f>ROUND(I460*H460,2)</f>
        <v>0</v>
      </c>
      <c r="BL460" s="18" t="s">
        <v>215</v>
      </c>
      <c r="BM460" s="226" t="s">
        <v>734</v>
      </c>
    </row>
    <row r="461" s="2" customFormat="1" ht="49.05" customHeight="1">
      <c r="A461" s="39"/>
      <c r="B461" s="40"/>
      <c r="C461" s="215" t="s">
        <v>735</v>
      </c>
      <c r="D461" s="215" t="s">
        <v>133</v>
      </c>
      <c r="E461" s="216" t="s">
        <v>736</v>
      </c>
      <c r="F461" s="217" t="s">
        <v>737</v>
      </c>
      <c r="G461" s="218" t="s">
        <v>171</v>
      </c>
      <c r="H461" s="219">
        <v>0.252</v>
      </c>
      <c r="I461" s="220"/>
      <c r="J461" s="221">
        <f>ROUND(I461*H461,2)</f>
        <v>0</v>
      </c>
      <c r="K461" s="217" t="s">
        <v>137</v>
      </c>
      <c r="L461" s="45"/>
      <c r="M461" s="222" t="s">
        <v>1</v>
      </c>
      <c r="N461" s="223" t="s">
        <v>42</v>
      </c>
      <c r="O461" s="92"/>
      <c r="P461" s="224">
        <f>O461*H461</f>
        <v>0</v>
      </c>
      <c r="Q461" s="224">
        <v>0</v>
      </c>
      <c r="R461" s="224">
        <f>Q461*H461</f>
        <v>0</v>
      </c>
      <c r="S461" s="224">
        <v>0</v>
      </c>
      <c r="T461" s="225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26" t="s">
        <v>215</v>
      </c>
      <c r="AT461" s="226" t="s">
        <v>133</v>
      </c>
      <c r="AU461" s="226" t="s">
        <v>139</v>
      </c>
      <c r="AY461" s="18" t="s">
        <v>131</v>
      </c>
      <c r="BE461" s="227">
        <f>IF(N461="základní",J461,0)</f>
        <v>0</v>
      </c>
      <c r="BF461" s="227">
        <f>IF(N461="snížená",J461,0)</f>
        <v>0</v>
      </c>
      <c r="BG461" s="227">
        <f>IF(N461="zákl. přenesená",J461,0)</f>
        <v>0</v>
      </c>
      <c r="BH461" s="227">
        <f>IF(N461="sníž. přenesená",J461,0)</f>
        <v>0</v>
      </c>
      <c r="BI461" s="227">
        <f>IF(N461="nulová",J461,0)</f>
        <v>0</v>
      </c>
      <c r="BJ461" s="18" t="s">
        <v>139</v>
      </c>
      <c r="BK461" s="227">
        <f>ROUND(I461*H461,2)</f>
        <v>0</v>
      </c>
      <c r="BL461" s="18" t="s">
        <v>215</v>
      </c>
      <c r="BM461" s="226" t="s">
        <v>738</v>
      </c>
    </row>
    <row r="462" s="12" customFormat="1" ht="22.8" customHeight="1">
      <c r="A462" s="12"/>
      <c r="B462" s="199"/>
      <c r="C462" s="200"/>
      <c r="D462" s="201" t="s">
        <v>75</v>
      </c>
      <c r="E462" s="213" t="s">
        <v>739</v>
      </c>
      <c r="F462" s="213" t="s">
        <v>740</v>
      </c>
      <c r="G462" s="200"/>
      <c r="H462" s="200"/>
      <c r="I462" s="203"/>
      <c r="J462" s="214">
        <f>BK462</f>
        <v>0</v>
      </c>
      <c r="K462" s="200"/>
      <c r="L462" s="205"/>
      <c r="M462" s="206"/>
      <c r="N462" s="207"/>
      <c r="O462" s="207"/>
      <c r="P462" s="208">
        <f>SUM(P463:P511)</f>
        <v>0</v>
      </c>
      <c r="Q462" s="207"/>
      <c r="R462" s="208">
        <f>SUM(R463:R511)</f>
        <v>2.7812911000000007</v>
      </c>
      <c r="S462" s="207"/>
      <c r="T462" s="209">
        <f>SUM(T463:T511)</f>
        <v>0.84074278000000002</v>
      </c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R462" s="210" t="s">
        <v>139</v>
      </c>
      <c r="AT462" s="211" t="s">
        <v>75</v>
      </c>
      <c r="AU462" s="211" t="s">
        <v>84</v>
      </c>
      <c r="AY462" s="210" t="s">
        <v>131</v>
      </c>
      <c r="BK462" s="212">
        <f>SUM(BK463:BK511)</f>
        <v>0</v>
      </c>
    </row>
    <row r="463" s="2" customFormat="1" ht="16.5" customHeight="1">
      <c r="A463" s="39"/>
      <c r="B463" s="40"/>
      <c r="C463" s="215" t="s">
        <v>741</v>
      </c>
      <c r="D463" s="215" t="s">
        <v>133</v>
      </c>
      <c r="E463" s="216" t="s">
        <v>742</v>
      </c>
      <c r="F463" s="217" t="s">
        <v>743</v>
      </c>
      <c r="G463" s="218" t="s">
        <v>188</v>
      </c>
      <c r="H463" s="219">
        <v>43.110999999999997</v>
      </c>
      <c r="I463" s="220"/>
      <c r="J463" s="221">
        <f>ROUND(I463*H463,2)</f>
        <v>0</v>
      </c>
      <c r="K463" s="217" t="s">
        <v>137</v>
      </c>
      <c r="L463" s="45"/>
      <c r="M463" s="222" t="s">
        <v>1</v>
      </c>
      <c r="N463" s="223" t="s">
        <v>42</v>
      </c>
      <c r="O463" s="92"/>
      <c r="P463" s="224">
        <f>O463*H463</f>
        <v>0</v>
      </c>
      <c r="Q463" s="224">
        <v>0</v>
      </c>
      <c r="R463" s="224">
        <f>Q463*H463</f>
        <v>0</v>
      </c>
      <c r="S463" s="224">
        <v>0.01098</v>
      </c>
      <c r="T463" s="225">
        <f>S463*H463</f>
        <v>0.47335877999999998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26" t="s">
        <v>215</v>
      </c>
      <c r="AT463" s="226" t="s">
        <v>133</v>
      </c>
      <c r="AU463" s="226" t="s">
        <v>139</v>
      </c>
      <c r="AY463" s="18" t="s">
        <v>131</v>
      </c>
      <c r="BE463" s="227">
        <f>IF(N463="základní",J463,0)</f>
        <v>0</v>
      </c>
      <c r="BF463" s="227">
        <f>IF(N463="snížená",J463,0)</f>
        <v>0</v>
      </c>
      <c r="BG463" s="227">
        <f>IF(N463="zákl. přenesená",J463,0)</f>
        <v>0</v>
      </c>
      <c r="BH463" s="227">
        <f>IF(N463="sníž. přenesená",J463,0)</f>
        <v>0</v>
      </c>
      <c r="BI463" s="227">
        <f>IF(N463="nulová",J463,0)</f>
        <v>0</v>
      </c>
      <c r="BJ463" s="18" t="s">
        <v>139</v>
      </c>
      <c r="BK463" s="227">
        <f>ROUND(I463*H463,2)</f>
        <v>0</v>
      </c>
      <c r="BL463" s="18" t="s">
        <v>215</v>
      </c>
      <c r="BM463" s="226" t="s">
        <v>744</v>
      </c>
    </row>
    <row r="464" s="14" customFormat="1">
      <c r="A464" s="14"/>
      <c r="B464" s="239"/>
      <c r="C464" s="240"/>
      <c r="D464" s="230" t="s">
        <v>141</v>
      </c>
      <c r="E464" s="241" t="s">
        <v>1</v>
      </c>
      <c r="F464" s="242" t="s">
        <v>745</v>
      </c>
      <c r="G464" s="240"/>
      <c r="H464" s="243">
        <v>34.173000000000002</v>
      </c>
      <c r="I464" s="244"/>
      <c r="J464" s="240"/>
      <c r="K464" s="240"/>
      <c r="L464" s="245"/>
      <c r="M464" s="246"/>
      <c r="N464" s="247"/>
      <c r="O464" s="247"/>
      <c r="P464" s="247"/>
      <c r="Q464" s="247"/>
      <c r="R464" s="247"/>
      <c r="S464" s="247"/>
      <c r="T464" s="248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9" t="s">
        <v>141</v>
      </c>
      <c r="AU464" s="249" t="s">
        <v>139</v>
      </c>
      <c r="AV464" s="14" t="s">
        <v>139</v>
      </c>
      <c r="AW464" s="14" t="s">
        <v>32</v>
      </c>
      <c r="AX464" s="14" t="s">
        <v>76</v>
      </c>
      <c r="AY464" s="249" t="s">
        <v>131</v>
      </c>
    </row>
    <row r="465" s="14" customFormat="1">
      <c r="A465" s="14"/>
      <c r="B465" s="239"/>
      <c r="C465" s="240"/>
      <c r="D465" s="230" t="s">
        <v>141</v>
      </c>
      <c r="E465" s="241" t="s">
        <v>1</v>
      </c>
      <c r="F465" s="242" t="s">
        <v>746</v>
      </c>
      <c r="G465" s="240"/>
      <c r="H465" s="243">
        <v>8.9380000000000006</v>
      </c>
      <c r="I465" s="244"/>
      <c r="J465" s="240"/>
      <c r="K465" s="240"/>
      <c r="L465" s="245"/>
      <c r="M465" s="246"/>
      <c r="N465" s="247"/>
      <c r="O465" s="247"/>
      <c r="P465" s="247"/>
      <c r="Q465" s="247"/>
      <c r="R465" s="247"/>
      <c r="S465" s="247"/>
      <c r="T465" s="248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49" t="s">
        <v>141</v>
      </c>
      <c r="AU465" s="249" t="s">
        <v>139</v>
      </c>
      <c r="AV465" s="14" t="s">
        <v>139</v>
      </c>
      <c r="AW465" s="14" t="s">
        <v>32</v>
      </c>
      <c r="AX465" s="14" t="s">
        <v>76</v>
      </c>
      <c r="AY465" s="249" t="s">
        <v>131</v>
      </c>
    </row>
    <row r="466" s="15" customFormat="1">
      <c r="A466" s="15"/>
      <c r="B466" s="250"/>
      <c r="C466" s="251"/>
      <c r="D466" s="230" t="s">
        <v>141</v>
      </c>
      <c r="E466" s="252" t="s">
        <v>1</v>
      </c>
      <c r="F466" s="253" t="s">
        <v>144</v>
      </c>
      <c r="G466" s="251"/>
      <c r="H466" s="254">
        <v>43.110999999999997</v>
      </c>
      <c r="I466" s="255"/>
      <c r="J466" s="251"/>
      <c r="K466" s="251"/>
      <c r="L466" s="256"/>
      <c r="M466" s="257"/>
      <c r="N466" s="258"/>
      <c r="O466" s="258"/>
      <c r="P466" s="258"/>
      <c r="Q466" s="258"/>
      <c r="R466" s="258"/>
      <c r="S466" s="258"/>
      <c r="T466" s="259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60" t="s">
        <v>141</v>
      </c>
      <c r="AU466" s="260" t="s">
        <v>139</v>
      </c>
      <c r="AV466" s="15" t="s">
        <v>138</v>
      </c>
      <c r="AW466" s="15" t="s">
        <v>32</v>
      </c>
      <c r="AX466" s="15" t="s">
        <v>84</v>
      </c>
      <c r="AY466" s="260" t="s">
        <v>131</v>
      </c>
    </row>
    <row r="467" s="2" customFormat="1" ht="16.5" customHeight="1">
      <c r="A467" s="39"/>
      <c r="B467" s="40"/>
      <c r="C467" s="215" t="s">
        <v>747</v>
      </c>
      <c r="D467" s="215" t="s">
        <v>133</v>
      </c>
      <c r="E467" s="216" t="s">
        <v>748</v>
      </c>
      <c r="F467" s="217" t="s">
        <v>749</v>
      </c>
      <c r="G467" s="218" t="s">
        <v>188</v>
      </c>
      <c r="H467" s="219">
        <v>34.173000000000002</v>
      </c>
      <c r="I467" s="220"/>
      <c r="J467" s="221">
        <f>ROUND(I467*H467,2)</f>
        <v>0</v>
      </c>
      <c r="K467" s="217" t="s">
        <v>137</v>
      </c>
      <c r="L467" s="45"/>
      <c r="M467" s="222" t="s">
        <v>1</v>
      </c>
      <c r="N467" s="223" t="s">
        <v>42</v>
      </c>
      <c r="O467" s="92"/>
      <c r="P467" s="224">
        <f>O467*H467</f>
        <v>0</v>
      </c>
      <c r="Q467" s="224">
        <v>0</v>
      </c>
      <c r="R467" s="224">
        <f>Q467*H467</f>
        <v>0</v>
      </c>
      <c r="S467" s="224">
        <v>0.0080000000000000002</v>
      </c>
      <c r="T467" s="225">
        <f>S467*H467</f>
        <v>0.27338400000000002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26" t="s">
        <v>215</v>
      </c>
      <c r="AT467" s="226" t="s">
        <v>133</v>
      </c>
      <c r="AU467" s="226" t="s">
        <v>139</v>
      </c>
      <c r="AY467" s="18" t="s">
        <v>131</v>
      </c>
      <c r="BE467" s="227">
        <f>IF(N467="základní",J467,0)</f>
        <v>0</v>
      </c>
      <c r="BF467" s="227">
        <f>IF(N467="snížená",J467,0)</f>
        <v>0</v>
      </c>
      <c r="BG467" s="227">
        <f>IF(N467="zákl. přenesená",J467,0)</f>
        <v>0</v>
      </c>
      <c r="BH467" s="227">
        <f>IF(N467="sníž. přenesená",J467,0)</f>
        <v>0</v>
      </c>
      <c r="BI467" s="227">
        <f>IF(N467="nulová",J467,0)</f>
        <v>0</v>
      </c>
      <c r="BJ467" s="18" t="s">
        <v>139</v>
      </c>
      <c r="BK467" s="227">
        <f>ROUND(I467*H467,2)</f>
        <v>0</v>
      </c>
      <c r="BL467" s="18" t="s">
        <v>215</v>
      </c>
      <c r="BM467" s="226" t="s">
        <v>750</v>
      </c>
    </row>
    <row r="468" s="14" customFormat="1">
      <c r="A468" s="14"/>
      <c r="B468" s="239"/>
      <c r="C468" s="240"/>
      <c r="D468" s="230" t="s">
        <v>141</v>
      </c>
      <c r="E468" s="241" t="s">
        <v>1</v>
      </c>
      <c r="F468" s="242" t="s">
        <v>745</v>
      </c>
      <c r="G468" s="240"/>
      <c r="H468" s="243">
        <v>34.173000000000002</v>
      </c>
      <c r="I468" s="244"/>
      <c r="J468" s="240"/>
      <c r="K468" s="240"/>
      <c r="L468" s="245"/>
      <c r="M468" s="246"/>
      <c r="N468" s="247"/>
      <c r="O468" s="247"/>
      <c r="P468" s="247"/>
      <c r="Q468" s="247"/>
      <c r="R468" s="247"/>
      <c r="S468" s="247"/>
      <c r="T468" s="248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9" t="s">
        <v>141</v>
      </c>
      <c r="AU468" s="249" t="s">
        <v>139</v>
      </c>
      <c r="AV468" s="14" t="s">
        <v>139</v>
      </c>
      <c r="AW468" s="14" t="s">
        <v>32</v>
      </c>
      <c r="AX468" s="14" t="s">
        <v>76</v>
      </c>
      <c r="AY468" s="249" t="s">
        <v>131</v>
      </c>
    </row>
    <row r="469" s="15" customFormat="1">
      <c r="A469" s="15"/>
      <c r="B469" s="250"/>
      <c r="C469" s="251"/>
      <c r="D469" s="230" t="s">
        <v>141</v>
      </c>
      <c r="E469" s="252" t="s">
        <v>1</v>
      </c>
      <c r="F469" s="253" t="s">
        <v>144</v>
      </c>
      <c r="G469" s="251"/>
      <c r="H469" s="254">
        <v>34.173000000000002</v>
      </c>
      <c r="I469" s="255"/>
      <c r="J469" s="251"/>
      <c r="K469" s="251"/>
      <c r="L469" s="256"/>
      <c r="M469" s="257"/>
      <c r="N469" s="258"/>
      <c r="O469" s="258"/>
      <c r="P469" s="258"/>
      <c r="Q469" s="258"/>
      <c r="R469" s="258"/>
      <c r="S469" s="258"/>
      <c r="T469" s="259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60" t="s">
        <v>141</v>
      </c>
      <c r="AU469" s="260" t="s">
        <v>139</v>
      </c>
      <c r="AV469" s="15" t="s">
        <v>138</v>
      </c>
      <c r="AW469" s="15" t="s">
        <v>32</v>
      </c>
      <c r="AX469" s="15" t="s">
        <v>84</v>
      </c>
      <c r="AY469" s="260" t="s">
        <v>131</v>
      </c>
    </row>
    <row r="470" s="2" customFormat="1" ht="33" customHeight="1">
      <c r="A470" s="39"/>
      <c r="B470" s="40"/>
      <c r="C470" s="215" t="s">
        <v>751</v>
      </c>
      <c r="D470" s="215" t="s">
        <v>133</v>
      </c>
      <c r="E470" s="216" t="s">
        <v>752</v>
      </c>
      <c r="F470" s="217" t="s">
        <v>753</v>
      </c>
      <c r="G470" s="218" t="s">
        <v>188</v>
      </c>
      <c r="H470" s="219">
        <v>8.9380000000000006</v>
      </c>
      <c r="I470" s="220"/>
      <c r="J470" s="221">
        <f>ROUND(I470*H470,2)</f>
        <v>0</v>
      </c>
      <c r="K470" s="217" t="s">
        <v>137</v>
      </c>
      <c r="L470" s="45"/>
      <c r="M470" s="222" t="s">
        <v>1</v>
      </c>
      <c r="N470" s="223" t="s">
        <v>42</v>
      </c>
      <c r="O470" s="92"/>
      <c r="P470" s="224">
        <f>O470*H470</f>
        <v>0</v>
      </c>
      <c r="Q470" s="224">
        <v>0</v>
      </c>
      <c r="R470" s="224">
        <f>Q470*H470</f>
        <v>0</v>
      </c>
      <c r="S470" s="224">
        <v>0</v>
      </c>
      <c r="T470" s="225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26" t="s">
        <v>215</v>
      </c>
      <c r="AT470" s="226" t="s">
        <v>133</v>
      </c>
      <c r="AU470" s="226" t="s">
        <v>139</v>
      </c>
      <c r="AY470" s="18" t="s">
        <v>131</v>
      </c>
      <c r="BE470" s="227">
        <f>IF(N470="základní",J470,0)</f>
        <v>0</v>
      </c>
      <c r="BF470" s="227">
        <f>IF(N470="snížená",J470,0)</f>
        <v>0</v>
      </c>
      <c r="BG470" s="227">
        <f>IF(N470="zákl. přenesená",J470,0)</f>
        <v>0</v>
      </c>
      <c r="BH470" s="227">
        <f>IF(N470="sníž. přenesená",J470,0)</f>
        <v>0</v>
      </c>
      <c r="BI470" s="227">
        <f>IF(N470="nulová",J470,0)</f>
        <v>0</v>
      </c>
      <c r="BJ470" s="18" t="s">
        <v>139</v>
      </c>
      <c r="BK470" s="227">
        <f>ROUND(I470*H470,2)</f>
        <v>0</v>
      </c>
      <c r="BL470" s="18" t="s">
        <v>215</v>
      </c>
      <c r="BM470" s="226" t="s">
        <v>754</v>
      </c>
    </row>
    <row r="471" s="14" customFormat="1">
      <c r="A471" s="14"/>
      <c r="B471" s="239"/>
      <c r="C471" s="240"/>
      <c r="D471" s="230" t="s">
        <v>141</v>
      </c>
      <c r="E471" s="241" t="s">
        <v>1</v>
      </c>
      <c r="F471" s="242" t="s">
        <v>746</v>
      </c>
      <c r="G471" s="240"/>
      <c r="H471" s="243">
        <v>8.9380000000000006</v>
      </c>
      <c r="I471" s="244"/>
      <c r="J471" s="240"/>
      <c r="K471" s="240"/>
      <c r="L471" s="245"/>
      <c r="M471" s="246"/>
      <c r="N471" s="247"/>
      <c r="O471" s="247"/>
      <c r="P471" s="247"/>
      <c r="Q471" s="247"/>
      <c r="R471" s="247"/>
      <c r="S471" s="247"/>
      <c r="T471" s="248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49" t="s">
        <v>141</v>
      </c>
      <c r="AU471" s="249" t="s">
        <v>139</v>
      </c>
      <c r="AV471" s="14" t="s">
        <v>139</v>
      </c>
      <c r="AW471" s="14" t="s">
        <v>32</v>
      </c>
      <c r="AX471" s="14" t="s">
        <v>76</v>
      </c>
      <c r="AY471" s="249" t="s">
        <v>131</v>
      </c>
    </row>
    <row r="472" s="15" customFormat="1">
      <c r="A472" s="15"/>
      <c r="B472" s="250"/>
      <c r="C472" s="251"/>
      <c r="D472" s="230" t="s">
        <v>141</v>
      </c>
      <c r="E472" s="252" t="s">
        <v>1</v>
      </c>
      <c r="F472" s="253" t="s">
        <v>144</v>
      </c>
      <c r="G472" s="251"/>
      <c r="H472" s="254">
        <v>8.9380000000000006</v>
      </c>
      <c r="I472" s="255"/>
      <c r="J472" s="251"/>
      <c r="K472" s="251"/>
      <c r="L472" s="256"/>
      <c r="M472" s="257"/>
      <c r="N472" s="258"/>
      <c r="O472" s="258"/>
      <c r="P472" s="258"/>
      <c r="Q472" s="258"/>
      <c r="R472" s="258"/>
      <c r="S472" s="258"/>
      <c r="T472" s="259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60" t="s">
        <v>141</v>
      </c>
      <c r="AU472" s="260" t="s">
        <v>139</v>
      </c>
      <c r="AV472" s="15" t="s">
        <v>138</v>
      </c>
      <c r="AW472" s="15" t="s">
        <v>32</v>
      </c>
      <c r="AX472" s="15" t="s">
        <v>84</v>
      </c>
      <c r="AY472" s="260" t="s">
        <v>131</v>
      </c>
    </row>
    <row r="473" s="2" customFormat="1" ht="33" customHeight="1">
      <c r="A473" s="39"/>
      <c r="B473" s="40"/>
      <c r="C473" s="215" t="s">
        <v>755</v>
      </c>
      <c r="D473" s="215" t="s">
        <v>133</v>
      </c>
      <c r="E473" s="216" t="s">
        <v>756</v>
      </c>
      <c r="F473" s="217" t="s">
        <v>757</v>
      </c>
      <c r="G473" s="218" t="s">
        <v>276</v>
      </c>
      <c r="H473" s="219">
        <v>10</v>
      </c>
      <c r="I473" s="220"/>
      <c r="J473" s="221">
        <f>ROUND(I473*H473,2)</f>
        <v>0</v>
      </c>
      <c r="K473" s="217" t="s">
        <v>137</v>
      </c>
      <c r="L473" s="45"/>
      <c r="M473" s="222" t="s">
        <v>1</v>
      </c>
      <c r="N473" s="223" t="s">
        <v>42</v>
      </c>
      <c r="O473" s="92"/>
      <c r="P473" s="224">
        <f>O473*H473</f>
        <v>0</v>
      </c>
      <c r="Q473" s="224">
        <v>0</v>
      </c>
      <c r="R473" s="224">
        <f>Q473*H473</f>
        <v>0</v>
      </c>
      <c r="S473" s="224">
        <v>0.0040000000000000001</v>
      </c>
      <c r="T473" s="225">
        <f>S473*H473</f>
        <v>0.040000000000000001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26" t="s">
        <v>215</v>
      </c>
      <c r="AT473" s="226" t="s">
        <v>133</v>
      </c>
      <c r="AU473" s="226" t="s">
        <v>139</v>
      </c>
      <c r="AY473" s="18" t="s">
        <v>131</v>
      </c>
      <c r="BE473" s="227">
        <f>IF(N473="základní",J473,0)</f>
        <v>0</v>
      </c>
      <c r="BF473" s="227">
        <f>IF(N473="snížená",J473,0)</f>
        <v>0</v>
      </c>
      <c r="BG473" s="227">
        <f>IF(N473="zákl. přenesená",J473,0)</f>
        <v>0</v>
      </c>
      <c r="BH473" s="227">
        <f>IF(N473="sníž. přenesená",J473,0)</f>
        <v>0</v>
      </c>
      <c r="BI473" s="227">
        <f>IF(N473="nulová",J473,0)</f>
        <v>0</v>
      </c>
      <c r="BJ473" s="18" t="s">
        <v>139</v>
      </c>
      <c r="BK473" s="227">
        <f>ROUND(I473*H473,2)</f>
        <v>0</v>
      </c>
      <c r="BL473" s="18" t="s">
        <v>215</v>
      </c>
      <c r="BM473" s="226" t="s">
        <v>758</v>
      </c>
    </row>
    <row r="474" s="2" customFormat="1" ht="37.8" customHeight="1">
      <c r="A474" s="39"/>
      <c r="B474" s="40"/>
      <c r="C474" s="215" t="s">
        <v>759</v>
      </c>
      <c r="D474" s="215" t="s">
        <v>133</v>
      </c>
      <c r="E474" s="216" t="s">
        <v>760</v>
      </c>
      <c r="F474" s="217" t="s">
        <v>761</v>
      </c>
      <c r="G474" s="218" t="s">
        <v>276</v>
      </c>
      <c r="H474" s="219">
        <v>9</v>
      </c>
      <c r="I474" s="220"/>
      <c r="J474" s="221">
        <f>ROUND(I474*H474,2)</f>
        <v>0</v>
      </c>
      <c r="K474" s="217" t="s">
        <v>137</v>
      </c>
      <c r="L474" s="45"/>
      <c r="M474" s="222" t="s">
        <v>1</v>
      </c>
      <c r="N474" s="223" t="s">
        <v>42</v>
      </c>
      <c r="O474" s="92"/>
      <c r="P474" s="224">
        <f>O474*H474</f>
        <v>0</v>
      </c>
      <c r="Q474" s="224">
        <v>0</v>
      </c>
      <c r="R474" s="224">
        <f>Q474*H474</f>
        <v>0</v>
      </c>
      <c r="S474" s="224">
        <v>0.0060000000000000001</v>
      </c>
      <c r="T474" s="225">
        <f>S474*H474</f>
        <v>0.053999999999999999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26" t="s">
        <v>215</v>
      </c>
      <c r="AT474" s="226" t="s">
        <v>133</v>
      </c>
      <c r="AU474" s="226" t="s">
        <v>139</v>
      </c>
      <c r="AY474" s="18" t="s">
        <v>131</v>
      </c>
      <c r="BE474" s="227">
        <f>IF(N474="základní",J474,0)</f>
        <v>0</v>
      </c>
      <c r="BF474" s="227">
        <f>IF(N474="snížená",J474,0)</f>
        <v>0</v>
      </c>
      <c r="BG474" s="227">
        <f>IF(N474="zákl. přenesená",J474,0)</f>
        <v>0</v>
      </c>
      <c r="BH474" s="227">
        <f>IF(N474="sníž. přenesená",J474,0)</f>
        <v>0</v>
      </c>
      <c r="BI474" s="227">
        <f>IF(N474="nulová",J474,0)</f>
        <v>0</v>
      </c>
      <c r="BJ474" s="18" t="s">
        <v>139</v>
      </c>
      <c r="BK474" s="227">
        <f>ROUND(I474*H474,2)</f>
        <v>0</v>
      </c>
      <c r="BL474" s="18" t="s">
        <v>215</v>
      </c>
      <c r="BM474" s="226" t="s">
        <v>762</v>
      </c>
    </row>
    <row r="475" s="2" customFormat="1" ht="33" customHeight="1">
      <c r="A475" s="39"/>
      <c r="B475" s="40"/>
      <c r="C475" s="215" t="s">
        <v>763</v>
      </c>
      <c r="D475" s="215" t="s">
        <v>133</v>
      </c>
      <c r="E475" s="216" t="s">
        <v>764</v>
      </c>
      <c r="F475" s="217" t="s">
        <v>765</v>
      </c>
      <c r="G475" s="218" t="s">
        <v>188</v>
      </c>
      <c r="H475" s="219">
        <v>3.0099999999999998</v>
      </c>
      <c r="I475" s="220"/>
      <c r="J475" s="221">
        <f>ROUND(I475*H475,2)</f>
        <v>0</v>
      </c>
      <c r="K475" s="217" t="s">
        <v>137</v>
      </c>
      <c r="L475" s="45"/>
      <c r="M475" s="222" t="s">
        <v>1</v>
      </c>
      <c r="N475" s="223" t="s">
        <v>42</v>
      </c>
      <c r="O475" s="92"/>
      <c r="P475" s="224">
        <f>O475*H475</f>
        <v>0</v>
      </c>
      <c r="Q475" s="224">
        <v>0.00025999999999999998</v>
      </c>
      <c r="R475" s="224">
        <f>Q475*H475</f>
        <v>0.00078259999999999983</v>
      </c>
      <c r="S475" s="224">
        <v>0</v>
      </c>
      <c r="T475" s="225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26" t="s">
        <v>215</v>
      </c>
      <c r="AT475" s="226" t="s">
        <v>133</v>
      </c>
      <c r="AU475" s="226" t="s">
        <v>139</v>
      </c>
      <c r="AY475" s="18" t="s">
        <v>131</v>
      </c>
      <c r="BE475" s="227">
        <f>IF(N475="základní",J475,0)</f>
        <v>0</v>
      </c>
      <c r="BF475" s="227">
        <f>IF(N475="snížená",J475,0)</f>
        <v>0</v>
      </c>
      <c r="BG475" s="227">
        <f>IF(N475="zákl. přenesená",J475,0)</f>
        <v>0</v>
      </c>
      <c r="BH475" s="227">
        <f>IF(N475="sníž. přenesená",J475,0)</f>
        <v>0</v>
      </c>
      <c r="BI475" s="227">
        <f>IF(N475="nulová",J475,0)</f>
        <v>0</v>
      </c>
      <c r="BJ475" s="18" t="s">
        <v>139</v>
      </c>
      <c r="BK475" s="227">
        <f>ROUND(I475*H475,2)</f>
        <v>0</v>
      </c>
      <c r="BL475" s="18" t="s">
        <v>215</v>
      </c>
      <c r="BM475" s="226" t="s">
        <v>766</v>
      </c>
    </row>
    <row r="476" s="14" customFormat="1">
      <c r="A476" s="14"/>
      <c r="B476" s="239"/>
      <c r="C476" s="240"/>
      <c r="D476" s="230" t="s">
        <v>141</v>
      </c>
      <c r="E476" s="241" t="s">
        <v>1</v>
      </c>
      <c r="F476" s="242" t="s">
        <v>767</v>
      </c>
      <c r="G476" s="240"/>
      <c r="H476" s="243">
        <v>3.0099999999999998</v>
      </c>
      <c r="I476" s="244"/>
      <c r="J476" s="240"/>
      <c r="K476" s="240"/>
      <c r="L476" s="245"/>
      <c r="M476" s="246"/>
      <c r="N476" s="247"/>
      <c r="O476" s="247"/>
      <c r="P476" s="247"/>
      <c r="Q476" s="247"/>
      <c r="R476" s="247"/>
      <c r="S476" s="247"/>
      <c r="T476" s="248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49" t="s">
        <v>141</v>
      </c>
      <c r="AU476" s="249" t="s">
        <v>139</v>
      </c>
      <c r="AV476" s="14" t="s">
        <v>139</v>
      </c>
      <c r="AW476" s="14" t="s">
        <v>32</v>
      </c>
      <c r="AX476" s="14" t="s">
        <v>76</v>
      </c>
      <c r="AY476" s="249" t="s">
        <v>131</v>
      </c>
    </row>
    <row r="477" s="15" customFormat="1">
      <c r="A477" s="15"/>
      <c r="B477" s="250"/>
      <c r="C477" s="251"/>
      <c r="D477" s="230" t="s">
        <v>141</v>
      </c>
      <c r="E477" s="252" t="s">
        <v>1</v>
      </c>
      <c r="F477" s="253" t="s">
        <v>144</v>
      </c>
      <c r="G477" s="251"/>
      <c r="H477" s="254">
        <v>3.0099999999999998</v>
      </c>
      <c r="I477" s="255"/>
      <c r="J477" s="251"/>
      <c r="K477" s="251"/>
      <c r="L477" s="256"/>
      <c r="M477" s="257"/>
      <c r="N477" s="258"/>
      <c r="O477" s="258"/>
      <c r="P477" s="258"/>
      <c r="Q477" s="258"/>
      <c r="R477" s="258"/>
      <c r="S477" s="258"/>
      <c r="T477" s="259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60" t="s">
        <v>141</v>
      </c>
      <c r="AU477" s="260" t="s">
        <v>139</v>
      </c>
      <c r="AV477" s="15" t="s">
        <v>138</v>
      </c>
      <c r="AW477" s="15" t="s">
        <v>32</v>
      </c>
      <c r="AX477" s="15" t="s">
        <v>84</v>
      </c>
      <c r="AY477" s="260" t="s">
        <v>131</v>
      </c>
    </row>
    <row r="478" s="2" customFormat="1" ht="24.15" customHeight="1">
      <c r="A478" s="39"/>
      <c r="B478" s="40"/>
      <c r="C478" s="261" t="s">
        <v>768</v>
      </c>
      <c r="D478" s="261" t="s">
        <v>206</v>
      </c>
      <c r="E478" s="262" t="s">
        <v>769</v>
      </c>
      <c r="F478" s="263" t="s">
        <v>770</v>
      </c>
      <c r="G478" s="264" t="s">
        <v>188</v>
      </c>
      <c r="H478" s="265">
        <v>3.0099999999999998</v>
      </c>
      <c r="I478" s="266"/>
      <c r="J478" s="267">
        <f>ROUND(I478*H478,2)</f>
        <v>0</v>
      </c>
      <c r="K478" s="263" t="s">
        <v>137</v>
      </c>
      <c r="L478" s="268"/>
      <c r="M478" s="269" t="s">
        <v>1</v>
      </c>
      <c r="N478" s="270" t="s">
        <v>42</v>
      </c>
      <c r="O478" s="92"/>
      <c r="P478" s="224">
        <f>O478*H478</f>
        <v>0</v>
      </c>
      <c r="Q478" s="224">
        <v>0.034720000000000001</v>
      </c>
      <c r="R478" s="224">
        <f>Q478*H478</f>
        <v>0.1045072</v>
      </c>
      <c r="S478" s="224">
        <v>0</v>
      </c>
      <c r="T478" s="225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26" t="s">
        <v>312</v>
      </c>
      <c r="AT478" s="226" t="s">
        <v>206</v>
      </c>
      <c r="AU478" s="226" t="s">
        <v>139</v>
      </c>
      <c r="AY478" s="18" t="s">
        <v>131</v>
      </c>
      <c r="BE478" s="227">
        <f>IF(N478="základní",J478,0)</f>
        <v>0</v>
      </c>
      <c r="BF478" s="227">
        <f>IF(N478="snížená",J478,0)</f>
        <v>0</v>
      </c>
      <c r="BG478" s="227">
        <f>IF(N478="zákl. přenesená",J478,0)</f>
        <v>0</v>
      </c>
      <c r="BH478" s="227">
        <f>IF(N478="sníž. přenesená",J478,0)</f>
        <v>0</v>
      </c>
      <c r="BI478" s="227">
        <f>IF(N478="nulová",J478,0)</f>
        <v>0</v>
      </c>
      <c r="BJ478" s="18" t="s">
        <v>139</v>
      </c>
      <c r="BK478" s="227">
        <f>ROUND(I478*H478,2)</f>
        <v>0</v>
      </c>
      <c r="BL478" s="18" t="s">
        <v>215</v>
      </c>
      <c r="BM478" s="226" t="s">
        <v>771</v>
      </c>
    </row>
    <row r="479" s="2" customFormat="1" ht="33" customHeight="1">
      <c r="A479" s="39"/>
      <c r="B479" s="40"/>
      <c r="C479" s="215" t="s">
        <v>772</v>
      </c>
      <c r="D479" s="215" t="s">
        <v>133</v>
      </c>
      <c r="E479" s="216" t="s">
        <v>773</v>
      </c>
      <c r="F479" s="217" t="s">
        <v>774</v>
      </c>
      <c r="G479" s="218" t="s">
        <v>188</v>
      </c>
      <c r="H479" s="219">
        <v>40</v>
      </c>
      <c r="I479" s="220"/>
      <c r="J479" s="221">
        <f>ROUND(I479*H479,2)</f>
        <v>0</v>
      </c>
      <c r="K479" s="217" t="s">
        <v>137</v>
      </c>
      <c r="L479" s="45"/>
      <c r="M479" s="222" t="s">
        <v>1</v>
      </c>
      <c r="N479" s="223" t="s">
        <v>42</v>
      </c>
      <c r="O479" s="92"/>
      <c r="P479" s="224">
        <f>O479*H479</f>
        <v>0</v>
      </c>
      <c r="Q479" s="224">
        <v>0.00027</v>
      </c>
      <c r="R479" s="224">
        <f>Q479*H479</f>
        <v>0.010800000000000001</v>
      </c>
      <c r="S479" s="224">
        <v>0</v>
      </c>
      <c r="T479" s="225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26" t="s">
        <v>215</v>
      </c>
      <c r="AT479" s="226" t="s">
        <v>133</v>
      </c>
      <c r="AU479" s="226" t="s">
        <v>139</v>
      </c>
      <c r="AY479" s="18" t="s">
        <v>131</v>
      </c>
      <c r="BE479" s="227">
        <f>IF(N479="základní",J479,0)</f>
        <v>0</v>
      </c>
      <c r="BF479" s="227">
        <f>IF(N479="snížená",J479,0)</f>
        <v>0</v>
      </c>
      <c r="BG479" s="227">
        <f>IF(N479="zákl. přenesená",J479,0)</f>
        <v>0</v>
      </c>
      <c r="BH479" s="227">
        <f>IF(N479="sníž. přenesená",J479,0)</f>
        <v>0</v>
      </c>
      <c r="BI479" s="227">
        <f>IF(N479="nulová",J479,0)</f>
        <v>0</v>
      </c>
      <c r="BJ479" s="18" t="s">
        <v>139</v>
      </c>
      <c r="BK479" s="227">
        <f>ROUND(I479*H479,2)</f>
        <v>0</v>
      </c>
      <c r="BL479" s="18" t="s">
        <v>215</v>
      </c>
      <c r="BM479" s="226" t="s">
        <v>775</v>
      </c>
    </row>
    <row r="480" s="14" customFormat="1">
      <c r="A480" s="14"/>
      <c r="B480" s="239"/>
      <c r="C480" s="240"/>
      <c r="D480" s="230" t="s">
        <v>141</v>
      </c>
      <c r="E480" s="241" t="s">
        <v>1</v>
      </c>
      <c r="F480" s="242" t="s">
        <v>776</v>
      </c>
      <c r="G480" s="240"/>
      <c r="H480" s="243">
        <v>1</v>
      </c>
      <c r="I480" s="244"/>
      <c r="J480" s="240"/>
      <c r="K480" s="240"/>
      <c r="L480" s="245"/>
      <c r="M480" s="246"/>
      <c r="N480" s="247"/>
      <c r="O480" s="247"/>
      <c r="P480" s="247"/>
      <c r="Q480" s="247"/>
      <c r="R480" s="247"/>
      <c r="S480" s="247"/>
      <c r="T480" s="248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9" t="s">
        <v>141</v>
      </c>
      <c r="AU480" s="249" t="s">
        <v>139</v>
      </c>
      <c r="AV480" s="14" t="s">
        <v>139</v>
      </c>
      <c r="AW480" s="14" t="s">
        <v>32</v>
      </c>
      <c r="AX480" s="14" t="s">
        <v>76</v>
      </c>
      <c r="AY480" s="249" t="s">
        <v>131</v>
      </c>
    </row>
    <row r="481" s="14" customFormat="1">
      <c r="A481" s="14"/>
      <c r="B481" s="239"/>
      <c r="C481" s="240"/>
      <c r="D481" s="230" t="s">
        <v>141</v>
      </c>
      <c r="E481" s="241" t="s">
        <v>1</v>
      </c>
      <c r="F481" s="242" t="s">
        <v>777</v>
      </c>
      <c r="G481" s="240"/>
      <c r="H481" s="243">
        <v>15</v>
      </c>
      <c r="I481" s="244"/>
      <c r="J481" s="240"/>
      <c r="K481" s="240"/>
      <c r="L481" s="245"/>
      <c r="M481" s="246"/>
      <c r="N481" s="247"/>
      <c r="O481" s="247"/>
      <c r="P481" s="247"/>
      <c r="Q481" s="247"/>
      <c r="R481" s="247"/>
      <c r="S481" s="247"/>
      <c r="T481" s="248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9" t="s">
        <v>141</v>
      </c>
      <c r="AU481" s="249" t="s">
        <v>139</v>
      </c>
      <c r="AV481" s="14" t="s">
        <v>139</v>
      </c>
      <c r="AW481" s="14" t="s">
        <v>32</v>
      </c>
      <c r="AX481" s="14" t="s">
        <v>76</v>
      </c>
      <c r="AY481" s="249" t="s">
        <v>131</v>
      </c>
    </row>
    <row r="482" s="14" customFormat="1">
      <c r="A482" s="14"/>
      <c r="B482" s="239"/>
      <c r="C482" s="240"/>
      <c r="D482" s="230" t="s">
        <v>141</v>
      </c>
      <c r="E482" s="241" t="s">
        <v>1</v>
      </c>
      <c r="F482" s="242" t="s">
        <v>778</v>
      </c>
      <c r="G482" s="240"/>
      <c r="H482" s="243">
        <v>24</v>
      </c>
      <c r="I482" s="244"/>
      <c r="J482" s="240"/>
      <c r="K482" s="240"/>
      <c r="L482" s="245"/>
      <c r="M482" s="246"/>
      <c r="N482" s="247"/>
      <c r="O482" s="247"/>
      <c r="P482" s="247"/>
      <c r="Q482" s="247"/>
      <c r="R482" s="247"/>
      <c r="S482" s="247"/>
      <c r="T482" s="248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49" t="s">
        <v>141</v>
      </c>
      <c r="AU482" s="249" t="s">
        <v>139</v>
      </c>
      <c r="AV482" s="14" t="s">
        <v>139</v>
      </c>
      <c r="AW482" s="14" t="s">
        <v>32</v>
      </c>
      <c r="AX482" s="14" t="s">
        <v>76</v>
      </c>
      <c r="AY482" s="249" t="s">
        <v>131</v>
      </c>
    </row>
    <row r="483" s="15" customFormat="1">
      <c r="A483" s="15"/>
      <c r="B483" s="250"/>
      <c r="C483" s="251"/>
      <c r="D483" s="230" t="s">
        <v>141</v>
      </c>
      <c r="E483" s="252" t="s">
        <v>1</v>
      </c>
      <c r="F483" s="253" t="s">
        <v>144</v>
      </c>
      <c r="G483" s="251"/>
      <c r="H483" s="254">
        <v>40</v>
      </c>
      <c r="I483" s="255"/>
      <c r="J483" s="251"/>
      <c r="K483" s="251"/>
      <c r="L483" s="256"/>
      <c r="M483" s="257"/>
      <c r="N483" s="258"/>
      <c r="O483" s="258"/>
      <c r="P483" s="258"/>
      <c r="Q483" s="258"/>
      <c r="R483" s="258"/>
      <c r="S483" s="258"/>
      <c r="T483" s="259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60" t="s">
        <v>141</v>
      </c>
      <c r="AU483" s="260" t="s">
        <v>139</v>
      </c>
      <c r="AV483" s="15" t="s">
        <v>138</v>
      </c>
      <c r="AW483" s="15" t="s">
        <v>32</v>
      </c>
      <c r="AX483" s="15" t="s">
        <v>84</v>
      </c>
      <c r="AY483" s="260" t="s">
        <v>131</v>
      </c>
    </row>
    <row r="484" s="2" customFormat="1" ht="24.15" customHeight="1">
      <c r="A484" s="39"/>
      <c r="B484" s="40"/>
      <c r="C484" s="261" t="s">
        <v>779</v>
      </c>
      <c r="D484" s="261" t="s">
        <v>206</v>
      </c>
      <c r="E484" s="262" t="s">
        <v>780</v>
      </c>
      <c r="F484" s="263" t="s">
        <v>781</v>
      </c>
      <c r="G484" s="264" t="s">
        <v>188</v>
      </c>
      <c r="H484" s="265">
        <v>40</v>
      </c>
      <c r="I484" s="266"/>
      <c r="J484" s="267">
        <f>ROUND(I484*H484,2)</f>
        <v>0</v>
      </c>
      <c r="K484" s="263" t="s">
        <v>137</v>
      </c>
      <c r="L484" s="268"/>
      <c r="M484" s="269" t="s">
        <v>1</v>
      </c>
      <c r="N484" s="270" t="s">
        <v>42</v>
      </c>
      <c r="O484" s="92"/>
      <c r="P484" s="224">
        <f>O484*H484</f>
        <v>0</v>
      </c>
      <c r="Q484" s="224">
        <v>0.036810000000000002</v>
      </c>
      <c r="R484" s="224">
        <f>Q484*H484</f>
        <v>1.4724000000000002</v>
      </c>
      <c r="S484" s="224">
        <v>0</v>
      </c>
      <c r="T484" s="225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26" t="s">
        <v>312</v>
      </c>
      <c r="AT484" s="226" t="s">
        <v>206</v>
      </c>
      <c r="AU484" s="226" t="s">
        <v>139</v>
      </c>
      <c r="AY484" s="18" t="s">
        <v>131</v>
      </c>
      <c r="BE484" s="227">
        <f>IF(N484="základní",J484,0)</f>
        <v>0</v>
      </c>
      <c r="BF484" s="227">
        <f>IF(N484="snížená",J484,0)</f>
        <v>0</v>
      </c>
      <c r="BG484" s="227">
        <f>IF(N484="zákl. přenesená",J484,0)</f>
        <v>0</v>
      </c>
      <c r="BH484" s="227">
        <f>IF(N484="sníž. přenesená",J484,0)</f>
        <v>0</v>
      </c>
      <c r="BI484" s="227">
        <f>IF(N484="nulová",J484,0)</f>
        <v>0</v>
      </c>
      <c r="BJ484" s="18" t="s">
        <v>139</v>
      </c>
      <c r="BK484" s="227">
        <f>ROUND(I484*H484,2)</f>
        <v>0</v>
      </c>
      <c r="BL484" s="18" t="s">
        <v>215</v>
      </c>
      <c r="BM484" s="226" t="s">
        <v>782</v>
      </c>
    </row>
    <row r="485" s="2" customFormat="1" ht="33" customHeight="1">
      <c r="A485" s="39"/>
      <c r="B485" s="40"/>
      <c r="C485" s="215" t="s">
        <v>783</v>
      </c>
      <c r="D485" s="215" t="s">
        <v>133</v>
      </c>
      <c r="E485" s="216" t="s">
        <v>784</v>
      </c>
      <c r="F485" s="217" t="s">
        <v>785</v>
      </c>
      <c r="G485" s="218" t="s">
        <v>188</v>
      </c>
      <c r="H485" s="219">
        <v>12.039999999999999</v>
      </c>
      <c r="I485" s="220"/>
      <c r="J485" s="221">
        <f>ROUND(I485*H485,2)</f>
        <v>0</v>
      </c>
      <c r="K485" s="217" t="s">
        <v>137</v>
      </c>
      <c r="L485" s="45"/>
      <c r="M485" s="222" t="s">
        <v>1</v>
      </c>
      <c r="N485" s="223" t="s">
        <v>42</v>
      </c>
      <c r="O485" s="92"/>
      <c r="P485" s="224">
        <f>O485*H485</f>
        <v>0</v>
      </c>
      <c r="Q485" s="224">
        <v>0.00027</v>
      </c>
      <c r="R485" s="224">
        <f>Q485*H485</f>
        <v>0.0032507999999999999</v>
      </c>
      <c r="S485" s="224">
        <v>0</v>
      </c>
      <c r="T485" s="225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26" t="s">
        <v>215</v>
      </c>
      <c r="AT485" s="226" t="s">
        <v>133</v>
      </c>
      <c r="AU485" s="226" t="s">
        <v>139</v>
      </c>
      <c r="AY485" s="18" t="s">
        <v>131</v>
      </c>
      <c r="BE485" s="227">
        <f>IF(N485="základní",J485,0)</f>
        <v>0</v>
      </c>
      <c r="BF485" s="227">
        <f>IF(N485="snížená",J485,0)</f>
        <v>0</v>
      </c>
      <c r="BG485" s="227">
        <f>IF(N485="zákl. přenesená",J485,0)</f>
        <v>0</v>
      </c>
      <c r="BH485" s="227">
        <f>IF(N485="sníž. přenesená",J485,0)</f>
        <v>0</v>
      </c>
      <c r="BI485" s="227">
        <f>IF(N485="nulová",J485,0)</f>
        <v>0</v>
      </c>
      <c r="BJ485" s="18" t="s">
        <v>139</v>
      </c>
      <c r="BK485" s="227">
        <f>ROUND(I485*H485,2)</f>
        <v>0</v>
      </c>
      <c r="BL485" s="18" t="s">
        <v>215</v>
      </c>
      <c r="BM485" s="226" t="s">
        <v>786</v>
      </c>
    </row>
    <row r="486" s="14" customFormat="1">
      <c r="A486" s="14"/>
      <c r="B486" s="239"/>
      <c r="C486" s="240"/>
      <c r="D486" s="230" t="s">
        <v>141</v>
      </c>
      <c r="E486" s="241" t="s">
        <v>1</v>
      </c>
      <c r="F486" s="242" t="s">
        <v>787</v>
      </c>
      <c r="G486" s="240"/>
      <c r="H486" s="243">
        <v>12.039999999999999</v>
      </c>
      <c r="I486" s="244"/>
      <c r="J486" s="240"/>
      <c r="K486" s="240"/>
      <c r="L486" s="245"/>
      <c r="M486" s="246"/>
      <c r="N486" s="247"/>
      <c r="O486" s="247"/>
      <c r="P486" s="247"/>
      <c r="Q486" s="247"/>
      <c r="R486" s="247"/>
      <c r="S486" s="247"/>
      <c r="T486" s="248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9" t="s">
        <v>141</v>
      </c>
      <c r="AU486" s="249" t="s">
        <v>139</v>
      </c>
      <c r="AV486" s="14" t="s">
        <v>139</v>
      </c>
      <c r="AW486" s="14" t="s">
        <v>32</v>
      </c>
      <c r="AX486" s="14" t="s">
        <v>76</v>
      </c>
      <c r="AY486" s="249" t="s">
        <v>131</v>
      </c>
    </row>
    <row r="487" s="15" customFormat="1">
      <c r="A487" s="15"/>
      <c r="B487" s="250"/>
      <c r="C487" s="251"/>
      <c r="D487" s="230" t="s">
        <v>141</v>
      </c>
      <c r="E487" s="252" t="s">
        <v>1</v>
      </c>
      <c r="F487" s="253" t="s">
        <v>144</v>
      </c>
      <c r="G487" s="251"/>
      <c r="H487" s="254">
        <v>12.039999999999999</v>
      </c>
      <c r="I487" s="255"/>
      <c r="J487" s="251"/>
      <c r="K487" s="251"/>
      <c r="L487" s="256"/>
      <c r="M487" s="257"/>
      <c r="N487" s="258"/>
      <c r="O487" s="258"/>
      <c r="P487" s="258"/>
      <c r="Q487" s="258"/>
      <c r="R487" s="258"/>
      <c r="S487" s="258"/>
      <c r="T487" s="259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60" t="s">
        <v>141</v>
      </c>
      <c r="AU487" s="260" t="s">
        <v>139</v>
      </c>
      <c r="AV487" s="15" t="s">
        <v>138</v>
      </c>
      <c r="AW487" s="15" t="s">
        <v>32</v>
      </c>
      <c r="AX487" s="15" t="s">
        <v>84</v>
      </c>
      <c r="AY487" s="260" t="s">
        <v>131</v>
      </c>
    </row>
    <row r="488" s="2" customFormat="1" ht="24.15" customHeight="1">
      <c r="A488" s="39"/>
      <c r="B488" s="40"/>
      <c r="C488" s="261" t="s">
        <v>788</v>
      </c>
      <c r="D488" s="261" t="s">
        <v>206</v>
      </c>
      <c r="E488" s="262" t="s">
        <v>789</v>
      </c>
      <c r="F488" s="263" t="s">
        <v>790</v>
      </c>
      <c r="G488" s="264" t="s">
        <v>188</v>
      </c>
      <c r="H488" s="265">
        <v>12.039999999999999</v>
      </c>
      <c r="I488" s="266"/>
      <c r="J488" s="267">
        <f>ROUND(I488*H488,2)</f>
        <v>0</v>
      </c>
      <c r="K488" s="263" t="s">
        <v>137</v>
      </c>
      <c r="L488" s="268"/>
      <c r="M488" s="269" t="s">
        <v>1</v>
      </c>
      <c r="N488" s="270" t="s">
        <v>42</v>
      </c>
      <c r="O488" s="92"/>
      <c r="P488" s="224">
        <f>O488*H488</f>
        <v>0</v>
      </c>
      <c r="Q488" s="224">
        <v>0.033950000000000001</v>
      </c>
      <c r="R488" s="224">
        <f>Q488*H488</f>
        <v>0.40875800000000001</v>
      </c>
      <c r="S488" s="224">
        <v>0</v>
      </c>
      <c r="T488" s="225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26" t="s">
        <v>312</v>
      </c>
      <c r="AT488" s="226" t="s">
        <v>206</v>
      </c>
      <c r="AU488" s="226" t="s">
        <v>139</v>
      </c>
      <c r="AY488" s="18" t="s">
        <v>131</v>
      </c>
      <c r="BE488" s="227">
        <f>IF(N488="základní",J488,0)</f>
        <v>0</v>
      </c>
      <c r="BF488" s="227">
        <f>IF(N488="snížená",J488,0)</f>
        <v>0</v>
      </c>
      <c r="BG488" s="227">
        <f>IF(N488="zákl. přenesená",J488,0)</f>
        <v>0</v>
      </c>
      <c r="BH488" s="227">
        <f>IF(N488="sníž. přenesená",J488,0)</f>
        <v>0</v>
      </c>
      <c r="BI488" s="227">
        <f>IF(N488="nulová",J488,0)</f>
        <v>0</v>
      </c>
      <c r="BJ488" s="18" t="s">
        <v>139</v>
      </c>
      <c r="BK488" s="227">
        <f>ROUND(I488*H488,2)</f>
        <v>0</v>
      </c>
      <c r="BL488" s="18" t="s">
        <v>215</v>
      </c>
      <c r="BM488" s="226" t="s">
        <v>791</v>
      </c>
    </row>
    <row r="489" s="2" customFormat="1" ht="37.8" customHeight="1">
      <c r="A489" s="39"/>
      <c r="B489" s="40"/>
      <c r="C489" s="215" t="s">
        <v>792</v>
      </c>
      <c r="D489" s="215" t="s">
        <v>133</v>
      </c>
      <c r="E489" s="216" t="s">
        <v>793</v>
      </c>
      <c r="F489" s="217" t="s">
        <v>794</v>
      </c>
      <c r="G489" s="218" t="s">
        <v>292</v>
      </c>
      <c r="H489" s="219">
        <v>150.25</v>
      </c>
      <c r="I489" s="220"/>
      <c r="J489" s="221">
        <f>ROUND(I489*H489,2)</f>
        <v>0</v>
      </c>
      <c r="K489" s="217" t="s">
        <v>137</v>
      </c>
      <c r="L489" s="45"/>
      <c r="M489" s="222" t="s">
        <v>1</v>
      </c>
      <c r="N489" s="223" t="s">
        <v>42</v>
      </c>
      <c r="O489" s="92"/>
      <c r="P489" s="224">
        <f>O489*H489</f>
        <v>0</v>
      </c>
      <c r="Q489" s="224">
        <v>0.00014999999999999999</v>
      </c>
      <c r="R489" s="224">
        <f>Q489*H489</f>
        <v>0.022537499999999999</v>
      </c>
      <c r="S489" s="224">
        <v>0</v>
      </c>
      <c r="T489" s="225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26" t="s">
        <v>215</v>
      </c>
      <c r="AT489" s="226" t="s">
        <v>133</v>
      </c>
      <c r="AU489" s="226" t="s">
        <v>139</v>
      </c>
      <c r="AY489" s="18" t="s">
        <v>131</v>
      </c>
      <c r="BE489" s="227">
        <f>IF(N489="základní",J489,0)</f>
        <v>0</v>
      </c>
      <c r="BF489" s="227">
        <f>IF(N489="snížená",J489,0)</f>
        <v>0</v>
      </c>
      <c r="BG489" s="227">
        <f>IF(N489="zákl. přenesená",J489,0)</f>
        <v>0</v>
      </c>
      <c r="BH489" s="227">
        <f>IF(N489="sníž. přenesená",J489,0)</f>
        <v>0</v>
      </c>
      <c r="BI489" s="227">
        <f>IF(N489="nulová",J489,0)</f>
        <v>0</v>
      </c>
      <c r="BJ489" s="18" t="s">
        <v>139</v>
      </c>
      <c r="BK489" s="227">
        <f>ROUND(I489*H489,2)</f>
        <v>0</v>
      </c>
      <c r="BL489" s="18" t="s">
        <v>215</v>
      </c>
      <c r="BM489" s="226" t="s">
        <v>795</v>
      </c>
    </row>
    <row r="490" s="14" customFormat="1">
      <c r="A490" s="14"/>
      <c r="B490" s="239"/>
      <c r="C490" s="240"/>
      <c r="D490" s="230" t="s">
        <v>141</v>
      </c>
      <c r="E490" s="241" t="s">
        <v>1</v>
      </c>
      <c r="F490" s="242" t="s">
        <v>364</v>
      </c>
      <c r="G490" s="240"/>
      <c r="H490" s="243">
        <v>12.15</v>
      </c>
      <c r="I490" s="244"/>
      <c r="J490" s="240"/>
      <c r="K490" s="240"/>
      <c r="L490" s="245"/>
      <c r="M490" s="246"/>
      <c r="N490" s="247"/>
      <c r="O490" s="247"/>
      <c r="P490" s="247"/>
      <c r="Q490" s="247"/>
      <c r="R490" s="247"/>
      <c r="S490" s="247"/>
      <c r="T490" s="248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49" t="s">
        <v>141</v>
      </c>
      <c r="AU490" s="249" t="s">
        <v>139</v>
      </c>
      <c r="AV490" s="14" t="s">
        <v>139</v>
      </c>
      <c r="AW490" s="14" t="s">
        <v>32</v>
      </c>
      <c r="AX490" s="14" t="s">
        <v>76</v>
      </c>
      <c r="AY490" s="249" t="s">
        <v>131</v>
      </c>
    </row>
    <row r="491" s="14" customFormat="1">
      <c r="A491" s="14"/>
      <c r="B491" s="239"/>
      <c r="C491" s="240"/>
      <c r="D491" s="230" t="s">
        <v>141</v>
      </c>
      <c r="E491" s="241" t="s">
        <v>1</v>
      </c>
      <c r="F491" s="242" t="s">
        <v>796</v>
      </c>
      <c r="G491" s="240"/>
      <c r="H491" s="243">
        <v>111</v>
      </c>
      <c r="I491" s="244"/>
      <c r="J491" s="240"/>
      <c r="K491" s="240"/>
      <c r="L491" s="245"/>
      <c r="M491" s="246"/>
      <c r="N491" s="247"/>
      <c r="O491" s="247"/>
      <c r="P491" s="247"/>
      <c r="Q491" s="247"/>
      <c r="R491" s="247"/>
      <c r="S491" s="247"/>
      <c r="T491" s="248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49" t="s">
        <v>141</v>
      </c>
      <c r="AU491" s="249" t="s">
        <v>139</v>
      </c>
      <c r="AV491" s="14" t="s">
        <v>139</v>
      </c>
      <c r="AW491" s="14" t="s">
        <v>32</v>
      </c>
      <c r="AX491" s="14" t="s">
        <v>76</v>
      </c>
      <c r="AY491" s="249" t="s">
        <v>131</v>
      </c>
    </row>
    <row r="492" s="14" customFormat="1">
      <c r="A492" s="14"/>
      <c r="B492" s="239"/>
      <c r="C492" s="240"/>
      <c r="D492" s="230" t="s">
        <v>141</v>
      </c>
      <c r="E492" s="241" t="s">
        <v>1</v>
      </c>
      <c r="F492" s="242" t="s">
        <v>797</v>
      </c>
      <c r="G492" s="240"/>
      <c r="H492" s="243">
        <v>27.100000000000001</v>
      </c>
      <c r="I492" s="244"/>
      <c r="J492" s="240"/>
      <c r="K492" s="240"/>
      <c r="L492" s="245"/>
      <c r="M492" s="246"/>
      <c r="N492" s="247"/>
      <c r="O492" s="247"/>
      <c r="P492" s="247"/>
      <c r="Q492" s="247"/>
      <c r="R492" s="247"/>
      <c r="S492" s="247"/>
      <c r="T492" s="248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49" t="s">
        <v>141</v>
      </c>
      <c r="AU492" s="249" t="s">
        <v>139</v>
      </c>
      <c r="AV492" s="14" t="s">
        <v>139</v>
      </c>
      <c r="AW492" s="14" t="s">
        <v>32</v>
      </c>
      <c r="AX492" s="14" t="s">
        <v>76</v>
      </c>
      <c r="AY492" s="249" t="s">
        <v>131</v>
      </c>
    </row>
    <row r="493" s="15" customFormat="1">
      <c r="A493" s="15"/>
      <c r="B493" s="250"/>
      <c r="C493" s="251"/>
      <c r="D493" s="230" t="s">
        <v>141</v>
      </c>
      <c r="E493" s="252" t="s">
        <v>1</v>
      </c>
      <c r="F493" s="253" t="s">
        <v>144</v>
      </c>
      <c r="G493" s="251"/>
      <c r="H493" s="254">
        <v>150.25</v>
      </c>
      <c r="I493" s="255"/>
      <c r="J493" s="251"/>
      <c r="K493" s="251"/>
      <c r="L493" s="256"/>
      <c r="M493" s="257"/>
      <c r="N493" s="258"/>
      <c r="O493" s="258"/>
      <c r="P493" s="258"/>
      <c r="Q493" s="258"/>
      <c r="R493" s="258"/>
      <c r="S493" s="258"/>
      <c r="T493" s="259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60" t="s">
        <v>141</v>
      </c>
      <c r="AU493" s="260" t="s">
        <v>139</v>
      </c>
      <c r="AV493" s="15" t="s">
        <v>138</v>
      </c>
      <c r="AW493" s="15" t="s">
        <v>32</v>
      </c>
      <c r="AX493" s="15" t="s">
        <v>84</v>
      </c>
      <c r="AY493" s="260" t="s">
        <v>131</v>
      </c>
    </row>
    <row r="494" s="2" customFormat="1" ht="37.8" customHeight="1">
      <c r="A494" s="39"/>
      <c r="B494" s="40"/>
      <c r="C494" s="215" t="s">
        <v>798</v>
      </c>
      <c r="D494" s="215" t="s">
        <v>133</v>
      </c>
      <c r="E494" s="216" t="s">
        <v>799</v>
      </c>
      <c r="F494" s="217" t="s">
        <v>800</v>
      </c>
      <c r="G494" s="218" t="s">
        <v>292</v>
      </c>
      <c r="H494" s="219">
        <v>150.25</v>
      </c>
      <c r="I494" s="220"/>
      <c r="J494" s="221">
        <f>ROUND(I494*H494,2)</f>
        <v>0</v>
      </c>
      <c r="K494" s="217" t="s">
        <v>137</v>
      </c>
      <c r="L494" s="45"/>
      <c r="M494" s="222" t="s">
        <v>1</v>
      </c>
      <c r="N494" s="223" t="s">
        <v>42</v>
      </c>
      <c r="O494" s="92"/>
      <c r="P494" s="224">
        <f>O494*H494</f>
        <v>0</v>
      </c>
      <c r="Q494" s="224">
        <v>0.00027999999999999998</v>
      </c>
      <c r="R494" s="224">
        <f>Q494*H494</f>
        <v>0.042069999999999996</v>
      </c>
      <c r="S494" s="224">
        <v>0</v>
      </c>
      <c r="T494" s="225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26" t="s">
        <v>215</v>
      </c>
      <c r="AT494" s="226" t="s">
        <v>133</v>
      </c>
      <c r="AU494" s="226" t="s">
        <v>139</v>
      </c>
      <c r="AY494" s="18" t="s">
        <v>131</v>
      </c>
      <c r="BE494" s="227">
        <f>IF(N494="základní",J494,0)</f>
        <v>0</v>
      </c>
      <c r="BF494" s="227">
        <f>IF(N494="snížená",J494,0)</f>
        <v>0</v>
      </c>
      <c r="BG494" s="227">
        <f>IF(N494="zákl. přenesená",J494,0)</f>
        <v>0</v>
      </c>
      <c r="BH494" s="227">
        <f>IF(N494="sníž. přenesená",J494,0)</f>
        <v>0</v>
      </c>
      <c r="BI494" s="227">
        <f>IF(N494="nulová",J494,0)</f>
        <v>0</v>
      </c>
      <c r="BJ494" s="18" t="s">
        <v>139</v>
      </c>
      <c r="BK494" s="227">
        <f>ROUND(I494*H494,2)</f>
        <v>0</v>
      </c>
      <c r="BL494" s="18" t="s">
        <v>215</v>
      </c>
      <c r="BM494" s="226" t="s">
        <v>801</v>
      </c>
    </row>
    <row r="495" s="2" customFormat="1" ht="37.8" customHeight="1">
      <c r="A495" s="39"/>
      <c r="B495" s="40"/>
      <c r="C495" s="215" t="s">
        <v>802</v>
      </c>
      <c r="D495" s="215" t="s">
        <v>133</v>
      </c>
      <c r="E495" s="216" t="s">
        <v>803</v>
      </c>
      <c r="F495" s="217" t="s">
        <v>804</v>
      </c>
      <c r="G495" s="218" t="s">
        <v>292</v>
      </c>
      <c r="H495" s="219">
        <v>138.09999999999999</v>
      </c>
      <c r="I495" s="220"/>
      <c r="J495" s="221">
        <f>ROUND(I495*H495,2)</f>
        <v>0</v>
      </c>
      <c r="K495" s="217" t="s">
        <v>137</v>
      </c>
      <c r="L495" s="45"/>
      <c r="M495" s="222" t="s">
        <v>1</v>
      </c>
      <c r="N495" s="223" t="s">
        <v>42</v>
      </c>
      <c r="O495" s="92"/>
      <c r="P495" s="224">
        <f>O495*H495</f>
        <v>0</v>
      </c>
      <c r="Q495" s="224">
        <v>0.0039100000000000003</v>
      </c>
      <c r="R495" s="224">
        <f>Q495*H495</f>
        <v>0.53997099999999998</v>
      </c>
      <c r="S495" s="224">
        <v>0</v>
      </c>
      <c r="T495" s="225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26" t="s">
        <v>215</v>
      </c>
      <c r="AT495" s="226" t="s">
        <v>133</v>
      </c>
      <c r="AU495" s="226" t="s">
        <v>139</v>
      </c>
      <c r="AY495" s="18" t="s">
        <v>131</v>
      </c>
      <c r="BE495" s="227">
        <f>IF(N495="základní",J495,0)</f>
        <v>0</v>
      </c>
      <c r="BF495" s="227">
        <f>IF(N495="snížená",J495,0)</f>
        <v>0</v>
      </c>
      <c r="BG495" s="227">
        <f>IF(N495="zákl. přenesená",J495,0)</f>
        <v>0</v>
      </c>
      <c r="BH495" s="227">
        <f>IF(N495="sníž. přenesená",J495,0)</f>
        <v>0</v>
      </c>
      <c r="BI495" s="227">
        <f>IF(N495="nulová",J495,0)</f>
        <v>0</v>
      </c>
      <c r="BJ495" s="18" t="s">
        <v>139</v>
      </c>
      <c r="BK495" s="227">
        <f>ROUND(I495*H495,2)</f>
        <v>0</v>
      </c>
      <c r="BL495" s="18" t="s">
        <v>215</v>
      </c>
      <c r="BM495" s="226" t="s">
        <v>805</v>
      </c>
    </row>
    <row r="496" s="14" customFormat="1">
      <c r="A496" s="14"/>
      <c r="B496" s="239"/>
      <c r="C496" s="240"/>
      <c r="D496" s="230" t="s">
        <v>141</v>
      </c>
      <c r="E496" s="241" t="s">
        <v>1</v>
      </c>
      <c r="F496" s="242" t="s">
        <v>796</v>
      </c>
      <c r="G496" s="240"/>
      <c r="H496" s="243">
        <v>111</v>
      </c>
      <c r="I496" s="244"/>
      <c r="J496" s="240"/>
      <c r="K496" s="240"/>
      <c r="L496" s="245"/>
      <c r="M496" s="246"/>
      <c r="N496" s="247"/>
      <c r="O496" s="247"/>
      <c r="P496" s="247"/>
      <c r="Q496" s="247"/>
      <c r="R496" s="247"/>
      <c r="S496" s="247"/>
      <c r="T496" s="248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49" t="s">
        <v>141</v>
      </c>
      <c r="AU496" s="249" t="s">
        <v>139</v>
      </c>
      <c r="AV496" s="14" t="s">
        <v>139</v>
      </c>
      <c r="AW496" s="14" t="s">
        <v>32</v>
      </c>
      <c r="AX496" s="14" t="s">
        <v>76</v>
      </c>
      <c r="AY496" s="249" t="s">
        <v>131</v>
      </c>
    </row>
    <row r="497" s="14" customFormat="1">
      <c r="A497" s="14"/>
      <c r="B497" s="239"/>
      <c r="C497" s="240"/>
      <c r="D497" s="230" t="s">
        <v>141</v>
      </c>
      <c r="E497" s="241" t="s">
        <v>1</v>
      </c>
      <c r="F497" s="242" t="s">
        <v>797</v>
      </c>
      <c r="G497" s="240"/>
      <c r="H497" s="243">
        <v>27.100000000000001</v>
      </c>
      <c r="I497" s="244"/>
      <c r="J497" s="240"/>
      <c r="K497" s="240"/>
      <c r="L497" s="245"/>
      <c r="M497" s="246"/>
      <c r="N497" s="247"/>
      <c r="O497" s="247"/>
      <c r="P497" s="247"/>
      <c r="Q497" s="247"/>
      <c r="R497" s="247"/>
      <c r="S497" s="247"/>
      <c r="T497" s="248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49" t="s">
        <v>141</v>
      </c>
      <c r="AU497" s="249" t="s">
        <v>139</v>
      </c>
      <c r="AV497" s="14" t="s">
        <v>139</v>
      </c>
      <c r="AW497" s="14" t="s">
        <v>32</v>
      </c>
      <c r="AX497" s="14" t="s">
        <v>76</v>
      </c>
      <c r="AY497" s="249" t="s">
        <v>131</v>
      </c>
    </row>
    <row r="498" s="15" customFormat="1">
      <c r="A498" s="15"/>
      <c r="B498" s="250"/>
      <c r="C498" s="251"/>
      <c r="D498" s="230" t="s">
        <v>141</v>
      </c>
      <c r="E498" s="252" t="s">
        <v>1</v>
      </c>
      <c r="F498" s="253" t="s">
        <v>144</v>
      </c>
      <c r="G498" s="251"/>
      <c r="H498" s="254">
        <v>138.09999999999999</v>
      </c>
      <c r="I498" s="255"/>
      <c r="J498" s="251"/>
      <c r="K498" s="251"/>
      <c r="L498" s="256"/>
      <c r="M498" s="257"/>
      <c r="N498" s="258"/>
      <c r="O498" s="258"/>
      <c r="P498" s="258"/>
      <c r="Q498" s="258"/>
      <c r="R498" s="258"/>
      <c r="S498" s="258"/>
      <c r="T498" s="259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60" t="s">
        <v>141</v>
      </c>
      <c r="AU498" s="260" t="s">
        <v>139</v>
      </c>
      <c r="AV498" s="15" t="s">
        <v>138</v>
      </c>
      <c r="AW498" s="15" t="s">
        <v>32</v>
      </c>
      <c r="AX498" s="15" t="s">
        <v>84</v>
      </c>
      <c r="AY498" s="260" t="s">
        <v>131</v>
      </c>
    </row>
    <row r="499" s="2" customFormat="1" ht="37.8" customHeight="1">
      <c r="A499" s="39"/>
      <c r="B499" s="40"/>
      <c r="C499" s="215" t="s">
        <v>806</v>
      </c>
      <c r="D499" s="215" t="s">
        <v>133</v>
      </c>
      <c r="E499" s="216" t="s">
        <v>807</v>
      </c>
      <c r="F499" s="217" t="s">
        <v>808</v>
      </c>
      <c r="G499" s="218" t="s">
        <v>276</v>
      </c>
      <c r="H499" s="219">
        <v>1</v>
      </c>
      <c r="I499" s="220"/>
      <c r="J499" s="221">
        <f>ROUND(I499*H499,2)</f>
        <v>0</v>
      </c>
      <c r="K499" s="217" t="s">
        <v>137</v>
      </c>
      <c r="L499" s="45"/>
      <c r="M499" s="222" t="s">
        <v>1</v>
      </c>
      <c r="N499" s="223" t="s">
        <v>42</v>
      </c>
      <c r="O499" s="92"/>
      <c r="P499" s="224">
        <f>O499*H499</f>
        <v>0</v>
      </c>
      <c r="Q499" s="224">
        <v>0.00093000000000000005</v>
      </c>
      <c r="R499" s="224">
        <f>Q499*H499</f>
        <v>0.00093000000000000005</v>
      </c>
      <c r="S499" s="224">
        <v>0</v>
      </c>
      <c r="T499" s="225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26" t="s">
        <v>215</v>
      </c>
      <c r="AT499" s="226" t="s">
        <v>133</v>
      </c>
      <c r="AU499" s="226" t="s">
        <v>139</v>
      </c>
      <c r="AY499" s="18" t="s">
        <v>131</v>
      </c>
      <c r="BE499" s="227">
        <f>IF(N499="základní",J499,0)</f>
        <v>0</v>
      </c>
      <c r="BF499" s="227">
        <f>IF(N499="snížená",J499,0)</f>
        <v>0</v>
      </c>
      <c r="BG499" s="227">
        <f>IF(N499="zákl. přenesená",J499,0)</f>
        <v>0</v>
      </c>
      <c r="BH499" s="227">
        <f>IF(N499="sníž. přenesená",J499,0)</f>
        <v>0</v>
      </c>
      <c r="BI499" s="227">
        <f>IF(N499="nulová",J499,0)</f>
        <v>0</v>
      </c>
      <c r="BJ499" s="18" t="s">
        <v>139</v>
      </c>
      <c r="BK499" s="227">
        <f>ROUND(I499*H499,2)</f>
        <v>0</v>
      </c>
      <c r="BL499" s="18" t="s">
        <v>215</v>
      </c>
      <c r="BM499" s="226" t="s">
        <v>809</v>
      </c>
    </row>
    <row r="500" s="14" customFormat="1">
      <c r="A500" s="14"/>
      <c r="B500" s="239"/>
      <c r="C500" s="240"/>
      <c r="D500" s="230" t="s">
        <v>141</v>
      </c>
      <c r="E500" s="241" t="s">
        <v>1</v>
      </c>
      <c r="F500" s="242" t="s">
        <v>810</v>
      </c>
      <c r="G500" s="240"/>
      <c r="H500" s="243">
        <v>1</v>
      </c>
      <c r="I500" s="244"/>
      <c r="J500" s="240"/>
      <c r="K500" s="240"/>
      <c r="L500" s="245"/>
      <c r="M500" s="246"/>
      <c r="N500" s="247"/>
      <c r="O500" s="247"/>
      <c r="P500" s="247"/>
      <c r="Q500" s="247"/>
      <c r="R500" s="247"/>
      <c r="S500" s="247"/>
      <c r="T500" s="248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49" t="s">
        <v>141</v>
      </c>
      <c r="AU500" s="249" t="s">
        <v>139</v>
      </c>
      <c r="AV500" s="14" t="s">
        <v>139</v>
      </c>
      <c r="AW500" s="14" t="s">
        <v>32</v>
      </c>
      <c r="AX500" s="14" t="s">
        <v>76</v>
      </c>
      <c r="AY500" s="249" t="s">
        <v>131</v>
      </c>
    </row>
    <row r="501" s="15" customFormat="1">
      <c r="A501" s="15"/>
      <c r="B501" s="250"/>
      <c r="C501" s="251"/>
      <c r="D501" s="230" t="s">
        <v>141</v>
      </c>
      <c r="E501" s="252" t="s">
        <v>1</v>
      </c>
      <c r="F501" s="253" t="s">
        <v>144</v>
      </c>
      <c r="G501" s="251"/>
      <c r="H501" s="254">
        <v>1</v>
      </c>
      <c r="I501" s="255"/>
      <c r="J501" s="251"/>
      <c r="K501" s="251"/>
      <c r="L501" s="256"/>
      <c r="M501" s="257"/>
      <c r="N501" s="258"/>
      <c r="O501" s="258"/>
      <c r="P501" s="258"/>
      <c r="Q501" s="258"/>
      <c r="R501" s="258"/>
      <c r="S501" s="258"/>
      <c r="T501" s="259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60" t="s">
        <v>141</v>
      </c>
      <c r="AU501" s="260" t="s">
        <v>139</v>
      </c>
      <c r="AV501" s="15" t="s">
        <v>138</v>
      </c>
      <c r="AW501" s="15" t="s">
        <v>32</v>
      </c>
      <c r="AX501" s="15" t="s">
        <v>84</v>
      </c>
      <c r="AY501" s="260" t="s">
        <v>131</v>
      </c>
    </row>
    <row r="502" s="2" customFormat="1" ht="37.8" customHeight="1">
      <c r="A502" s="39"/>
      <c r="B502" s="40"/>
      <c r="C502" s="261" t="s">
        <v>811</v>
      </c>
      <c r="D502" s="261" t="s">
        <v>206</v>
      </c>
      <c r="E502" s="262" t="s">
        <v>812</v>
      </c>
      <c r="F502" s="263" t="s">
        <v>813</v>
      </c>
      <c r="G502" s="264" t="s">
        <v>188</v>
      </c>
      <c r="H502" s="265">
        <v>2.3999999999999999</v>
      </c>
      <c r="I502" s="266"/>
      <c r="J502" s="267">
        <f>ROUND(I502*H502,2)</f>
        <v>0</v>
      </c>
      <c r="K502" s="263" t="s">
        <v>137</v>
      </c>
      <c r="L502" s="268"/>
      <c r="M502" s="269" t="s">
        <v>1</v>
      </c>
      <c r="N502" s="270" t="s">
        <v>42</v>
      </c>
      <c r="O502" s="92"/>
      <c r="P502" s="224">
        <f>O502*H502</f>
        <v>0</v>
      </c>
      <c r="Q502" s="224">
        <v>0.048059999999999999</v>
      </c>
      <c r="R502" s="224">
        <f>Q502*H502</f>
        <v>0.11534399999999999</v>
      </c>
      <c r="S502" s="224">
        <v>0</v>
      </c>
      <c r="T502" s="225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26" t="s">
        <v>312</v>
      </c>
      <c r="AT502" s="226" t="s">
        <v>206</v>
      </c>
      <c r="AU502" s="226" t="s">
        <v>139</v>
      </c>
      <c r="AY502" s="18" t="s">
        <v>131</v>
      </c>
      <c r="BE502" s="227">
        <f>IF(N502="základní",J502,0)</f>
        <v>0</v>
      </c>
      <c r="BF502" s="227">
        <f>IF(N502="snížená",J502,0)</f>
        <v>0</v>
      </c>
      <c r="BG502" s="227">
        <f>IF(N502="zákl. přenesená",J502,0)</f>
        <v>0</v>
      </c>
      <c r="BH502" s="227">
        <f>IF(N502="sníž. přenesená",J502,0)</f>
        <v>0</v>
      </c>
      <c r="BI502" s="227">
        <f>IF(N502="nulová",J502,0)</f>
        <v>0</v>
      </c>
      <c r="BJ502" s="18" t="s">
        <v>139</v>
      </c>
      <c r="BK502" s="227">
        <f>ROUND(I502*H502,2)</f>
        <v>0</v>
      </c>
      <c r="BL502" s="18" t="s">
        <v>215</v>
      </c>
      <c r="BM502" s="226" t="s">
        <v>814</v>
      </c>
    </row>
    <row r="503" s="14" customFormat="1">
      <c r="A503" s="14"/>
      <c r="B503" s="239"/>
      <c r="C503" s="240"/>
      <c r="D503" s="230" t="s">
        <v>141</v>
      </c>
      <c r="E503" s="241" t="s">
        <v>1</v>
      </c>
      <c r="F503" s="242" t="s">
        <v>815</v>
      </c>
      <c r="G503" s="240"/>
      <c r="H503" s="243">
        <v>2.3999999999999999</v>
      </c>
      <c r="I503" s="244"/>
      <c r="J503" s="240"/>
      <c r="K503" s="240"/>
      <c r="L503" s="245"/>
      <c r="M503" s="246"/>
      <c r="N503" s="247"/>
      <c r="O503" s="247"/>
      <c r="P503" s="247"/>
      <c r="Q503" s="247"/>
      <c r="R503" s="247"/>
      <c r="S503" s="247"/>
      <c r="T503" s="248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9" t="s">
        <v>141</v>
      </c>
      <c r="AU503" s="249" t="s">
        <v>139</v>
      </c>
      <c r="AV503" s="14" t="s">
        <v>139</v>
      </c>
      <c r="AW503" s="14" t="s">
        <v>32</v>
      </c>
      <c r="AX503" s="14" t="s">
        <v>76</v>
      </c>
      <c r="AY503" s="249" t="s">
        <v>131</v>
      </c>
    </row>
    <row r="504" s="15" customFormat="1">
      <c r="A504" s="15"/>
      <c r="B504" s="250"/>
      <c r="C504" s="251"/>
      <c r="D504" s="230" t="s">
        <v>141</v>
      </c>
      <c r="E504" s="252" t="s">
        <v>1</v>
      </c>
      <c r="F504" s="253" t="s">
        <v>144</v>
      </c>
      <c r="G504" s="251"/>
      <c r="H504" s="254">
        <v>2.3999999999999999</v>
      </c>
      <c r="I504" s="255"/>
      <c r="J504" s="251"/>
      <c r="K504" s="251"/>
      <c r="L504" s="256"/>
      <c r="M504" s="257"/>
      <c r="N504" s="258"/>
      <c r="O504" s="258"/>
      <c r="P504" s="258"/>
      <c r="Q504" s="258"/>
      <c r="R504" s="258"/>
      <c r="S504" s="258"/>
      <c r="T504" s="259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60" t="s">
        <v>141</v>
      </c>
      <c r="AU504" s="260" t="s">
        <v>139</v>
      </c>
      <c r="AV504" s="15" t="s">
        <v>138</v>
      </c>
      <c r="AW504" s="15" t="s">
        <v>32</v>
      </c>
      <c r="AX504" s="15" t="s">
        <v>84</v>
      </c>
      <c r="AY504" s="260" t="s">
        <v>131</v>
      </c>
    </row>
    <row r="505" s="2" customFormat="1" ht="33" customHeight="1">
      <c r="A505" s="39"/>
      <c r="B505" s="40"/>
      <c r="C505" s="215" t="s">
        <v>816</v>
      </c>
      <c r="D505" s="215" t="s">
        <v>133</v>
      </c>
      <c r="E505" s="216" t="s">
        <v>817</v>
      </c>
      <c r="F505" s="217" t="s">
        <v>818</v>
      </c>
      <c r="G505" s="218" t="s">
        <v>292</v>
      </c>
      <c r="H505" s="219">
        <v>28</v>
      </c>
      <c r="I505" s="220"/>
      <c r="J505" s="221">
        <f>ROUND(I505*H505,2)</f>
        <v>0</v>
      </c>
      <c r="K505" s="217" t="s">
        <v>137</v>
      </c>
      <c r="L505" s="45"/>
      <c r="M505" s="222" t="s">
        <v>1</v>
      </c>
      <c r="N505" s="223" t="s">
        <v>42</v>
      </c>
      <c r="O505" s="92"/>
      <c r="P505" s="224">
        <f>O505*H505</f>
        <v>0</v>
      </c>
      <c r="Q505" s="224">
        <v>0</v>
      </c>
      <c r="R505" s="224">
        <f>Q505*H505</f>
        <v>0</v>
      </c>
      <c r="S505" s="224">
        <v>0</v>
      </c>
      <c r="T505" s="225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26" t="s">
        <v>215</v>
      </c>
      <c r="AT505" s="226" t="s">
        <v>133</v>
      </c>
      <c r="AU505" s="226" t="s">
        <v>139</v>
      </c>
      <c r="AY505" s="18" t="s">
        <v>131</v>
      </c>
      <c r="BE505" s="227">
        <f>IF(N505="základní",J505,0)</f>
        <v>0</v>
      </c>
      <c r="BF505" s="227">
        <f>IF(N505="snížená",J505,0)</f>
        <v>0</v>
      </c>
      <c r="BG505" s="227">
        <f>IF(N505="zákl. přenesená",J505,0)</f>
        <v>0</v>
      </c>
      <c r="BH505" s="227">
        <f>IF(N505="sníž. přenesená",J505,0)</f>
        <v>0</v>
      </c>
      <c r="BI505" s="227">
        <f>IF(N505="nulová",J505,0)</f>
        <v>0</v>
      </c>
      <c r="BJ505" s="18" t="s">
        <v>139</v>
      </c>
      <c r="BK505" s="227">
        <f>ROUND(I505*H505,2)</f>
        <v>0</v>
      </c>
      <c r="BL505" s="18" t="s">
        <v>215</v>
      </c>
      <c r="BM505" s="226" t="s">
        <v>819</v>
      </c>
    </row>
    <row r="506" s="14" customFormat="1">
      <c r="A506" s="14"/>
      <c r="B506" s="239"/>
      <c r="C506" s="240"/>
      <c r="D506" s="230" t="s">
        <v>141</v>
      </c>
      <c r="E506" s="241" t="s">
        <v>1</v>
      </c>
      <c r="F506" s="242" t="s">
        <v>820</v>
      </c>
      <c r="G506" s="240"/>
      <c r="H506" s="243">
        <v>28</v>
      </c>
      <c r="I506" s="244"/>
      <c r="J506" s="240"/>
      <c r="K506" s="240"/>
      <c r="L506" s="245"/>
      <c r="M506" s="246"/>
      <c r="N506" s="247"/>
      <c r="O506" s="247"/>
      <c r="P506" s="247"/>
      <c r="Q506" s="247"/>
      <c r="R506" s="247"/>
      <c r="S506" s="247"/>
      <c r="T506" s="248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9" t="s">
        <v>141</v>
      </c>
      <c r="AU506" s="249" t="s">
        <v>139</v>
      </c>
      <c r="AV506" s="14" t="s">
        <v>139</v>
      </c>
      <c r="AW506" s="14" t="s">
        <v>32</v>
      </c>
      <c r="AX506" s="14" t="s">
        <v>76</v>
      </c>
      <c r="AY506" s="249" t="s">
        <v>131</v>
      </c>
    </row>
    <row r="507" s="15" customFormat="1">
      <c r="A507" s="15"/>
      <c r="B507" s="250"/>
      <c r="C507" s="251"/>
      <c r="D507" s="230" t="s">
        <v>141</v>
      </c>
      <c r="E507" s="252" t="s">
        <v>1</v>
      </c>
      <c r="F507" s="253" t="s">
        <v>144</v>
      </c>
      <c r="G507" s="251"/>
      <c r="H507" s="254">
        <v>28</v>
      </c>
      <c r="I507" s="255"/>
      <c r="J507" s="251"/>
      <c r="K507" s="251"/>
      <c r="L507" s="256"/>
      <c r="M507" s="257"/>
      <c r="N507" s="258"/>
      <c r="O507" s="258"/>
      <c r="P507" s="258"/>
      <c r="Q507" s="258"/>
      <c r="R507" s="258"/>
      <c r="S507" s="258"/>
      <c r="T507" s="259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60" t="s">
        <v>141</v>
      </c>
      <c r="AU507" s="260" t="s">
        <v>139</v>
      </c>
      <c r="AV507" s="15" t="s">
        <v>138</v>
      </c>
      <c r="AW507" s="15" t="s">
        <v>32</v>
      </c>
      <c r="AX507" s="15" t="s">
        <v>84</v>
      </c>
      <c r="AY507" s="260" t="s">
        <v>131</v>
      </c>
    </row>
    <row r="508" s="2" customFormat="1" ht="16.5" customHeight="1">
      <c r="A508" s="39"/>
      <c r="B508" s="40"/>
      <c r="C508" s="261" t="s">
        <v>821</v>
      </c>
      <c r="D508" s="261" t="s">
        <v>206</v>
      </c>
      <c r="E508" s="262" t="s">
        <v>822</v>
      </c>
      <c r="F508" s="263" t="s">
        <v>823</v>
      </c>
      <c r="G508" s="264" t="s">
        <v>292</v>
      </c>
      <c r="H508" s="265">
        <v>28</v>
      </c>
      <c r="I508" s="266"/>
      <c r="J508" s="267">
        <f>ROUND(I508*H508,2)</f>
        <v>0</v>
      </c>
      <c r="K508" s="263" t="s">
        <v>137</v>
      </c>
      <c r="L508" s="268"/>
      <c r="M508" s="269" t="s">
        <v>1</v>
      </c>
      <c r="N508" s="270" t="s">
        <v>42</v>
      </c>
      <c r="O508" s="92"/>
      <c r="P508" s="224">
        <f>O508*H508</f>
        <v>0</v>
      </c>
      <c r="Q508" s="224">
        <v>0.0020999999999999999</v>
      </c>
      <c r="R508" s="224">
        <f>Q508*H508</f>
        <v>0.058799999999999998</v>
      </c>
      <c r="S508" s="224">
        <v>0</v>
      </c>
      <c r="T508" s="225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26" t="s">
        <v>312</v>
      </c>
      <c r="AT508" s="226" t="s">
        <v>206</v>
      </c>
      <c r="AU508" s="226" t="s">
        <v>139</v>
      </c>
      <c r="AY508" s="18" t="s">
        <v>131</v>
      </c>
      <c r="BE508" s="227">
        <f>IF(N508="základní",J508,0)</f>
        <v>0</v>
      </c>
      <c r="BF508" s="227">
        <f>IF(N508="snížená",J508,0)</f>
        <v>0</v>
      </c>
      <c r="BG508" s="227">
        <f>IF(N508="zákl. přenesená",J508,0)</f>
        <v>0</v>
      </c>
      <c r="BH508" s="227">
        <f>IF(N508="sníž. přenesená",J508,0)</f>
        <v>0</v>
      </c>
      <c r="BI508" s="227">
        <f>IF(N508="nulová",J508,0)</f>
        <v>0</v>
      </c>
      <c r="BJ508" s="18" t="s">
        <v>139</v>
      </c>
      <c r="BK508" s="227">
        <f>ROUND(I508*H508,2)</f>
        <v>0</v>
      </c>
      <c r="BL508" s="18" t="s">
        <v>215</v>
      </c>
      <c r="BM508" s="226" t="s">
        <v>824</v>
      </c>
    </row>
    <row r="509" s="2" customFormat="1" ht="21.75" customHeight="1">
      <c r="A509" s="39"/>
      <c r="B509" s="40"/>
      <c r="C509" s="261" t="s">
        <v>825</v>
      </c>
      <c r="D509" s="261" t="s">
        <v>206</v>
      </c>
      <c r="E509" s="262" t="s">
        <v>826</v>
      </c>
      <c r="F509" s="263" t="s">
        <v>827</v>
      </c>
      <c r="G509" s="264" t="s">
        <v>276</v>
      </c>
      <c r="H509" s="265">
        <v>19</v>
      </c>
      <c r="I509" s="266"/>
      <c r="J509" s="267">
        <f>ROUND(I509*H509,2)</f>
        <v>0</v>
      </c>
      <c r="K509" s="263" t="s">
        <v>137</v>
      </c>
      <c r="L509" s="268"/>
      <c r="M509" s="269" t="s">
        <v>1</v>
      </c>
      <c r="N509" s="270" t="s">
        <v>42</v>
      </c>
      <c r="O509" s="92"/>
      <c r="P509" s="224">
        <f>O509*H509</f>
        <v>0</v>
      </c>
      <c r="Q509" s="224">
        <v>6.0000000000000002E-05</v>
      </c>
      <c r="R509" s="224">
        <f>Q509*H509</f>
        <v>0.00114</v>
      </c>
      <c r="S509" s="224">
        <v>0</v>
      </c>
      <c r="T509" s="225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26" t="s">
        <v>312</v>
      </c>
      <c r="AT509" s="226" t="s">
        <v>206</v>
      </c>
      <c r="AU509" s="226" t="s">
        <v>139</v>
      </c>
      <c r="AY509" s="18" t="s">
        <v>131</v>
      </c>
      <c r="BE509" s="227">
        <f>IF(N509="základní",J509,0)</f>
        <v>0</v>
      </c>
      <c r="BF509" s="227">
        <f>IF(N509="snížená",J509,0)</f>
        <v>0</v>
      </c>
      <c r="BG509" s="227">
        <f>IF(N509="zákl. přenesená",J509,0)</f>
        <v>0</v>
      </c>
      <c r="BH509" s="227">
        <f>IF(N509="sníž. přenesená",J509,0)</f>
        <v>0</v>
      </c>
      <c r="BI509" s="227">
        <f>IF(N509="nulová",J509,0)</f>
        <v>0</v>
      </c>
      <c r="BJ509" s="18" t="s">
        <v>139</v>
      </c>
      <c r="BK509" s="227">
        <f>ROUND(I509*H509,2)</f>
        <v>0</v>
      </c>
      <c r="BL509" s="18" t="s">
        <v>215</v>
      </c>
      <c r="BM509" s="226" t="s">
        <v>828</v>
      </c>
    </row>
    <row r="510" s="2" customFormat="1" ht="49.05" customHeight="1">
      <c r="A510" s="39"/>
      <c r="B510" s="40"/>
      <c r="C510" s="215" t="s">
        <v>829</v>
      </c>
      <c r="D510" s="215" t="s">
        <v>133</v>
      </c>
      <c r="E510" s="216" t="s">
        <v>830</v>
      </c>
      <c r="F510" s="217" t="s">
        <v>831</v>
      </c>
      <c r="G510" s="218" t="s">
        <v>171</v>
      </c>
      <c r="H510" s="219">
        <v>2.7810000000000001</v>
      </c>
      <c r="I510" s="220"/>
      <c r="J510" s="221">
        <f>ROUND(I510*H510,2)</f>
        <v>0</v>
      </c>
      <c r="K510" s="217" t="s">
        <v>137</v>
      </c>
      <c r="L510" s="45"/>
      <c r="M510" s="222" t="s">
        <v>1</v>
      </c>
      <c r="N510" s="223" t="s">
        <v>42</v>
      </c>
      <c r="O510" s="92"/>
      <c r="P510" s="224">
        <f>O510*H510</f>
        <v>0</v>
      </c>
      <c r="Q510" s="224">
        <v>0</v>
      </c>
      <c r="R510" s="224">
        <f>Q510*H510</f>
        <v>0</v>
      </c>
      <c r="S510" s="224">
        <v>0</v>
      </c>
      <c r="T510" s="225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26" t="s">
        <v>215</v>
      </c>
      <c r="AT510" s="226" t="s">
        <v>133</v>
      </c>
      <c r="AU510" s="226" t="s">
        <v>139</v>
      </c>
      <c r="AY510" s="18" t="s">
        <v>131</v>
      </c>
      <c r="BE510" s="227">
        <f>IF(N510="základní",J510,0)</f>
        <v>0</v>
      </c>
      <c r="BF510" s="227">
        <f>IF(N510="snížená",J510,0)</f>
        <v>0</v>
      </c>
      <c r="BG510" s="227">
        <f>IF(N510="zákl. přenesená",J510,0)</f>
        <v>0</v>
      </c>
      <c r="BH510" s="227">
        <f>IF(N510="sníž. přenesená",J510,0)</f>
        <v>0</v>
      </c>
      <c r="BI510" s="227">
        <f>IF(N510="nulová",J510,0)</f>
        <v>0</v>
      </c>
      <c r="BJ510" s="18" t="s">
        <v>139</v>
      </c>
      <c r="BK510" s="227">
        <f>ROUND(I510*H510,2)</f>
        <v>0</v>
      </c>
      <c r="BL510" s="18" t="s">
        <v>215</v>
      </c>
      <c r="BM510" s="226" t="s">
        <v>832</v>
      </c>
    </row>
    <row r="511" s="2" customFormat="1" ht="49.05" customHeight="1">
      <c r="A511" s="39"/>
      <c r="B511" s="40"/>
      <c r="C511" s="215" t="s">
        <v>833</v>
      </c>
      <c r="D511" s="215" t="s">
        <v>133</v>
      </c>
      <c r="E511" s="216" t="s">
        <v>834</v>
      </c>
      <c r="F511" s="217" t="s">
        <v>835</v>
      </c>
      <c r="G511" s="218" t="s">
        <v>171</v>
      </c>
      <c r="H511" s="219">
        <v>2.7810000000000001</v>
      </c>
      <c r="I511" s="220"/>
      <c r="J511" s="221">
        <f>ROUND(I511*H511,2)</f>
        <v>0</v>
      </c>
      <c r="K511" s="217" t="s">
        <v>137</v>
      </c>
      <c r="L511" s="45"/>
      <c r="M511" s="222" t="s">
        <v>1</v>
      </c>
      <c r="N511" s="223" t="s">
        <v>42</v>
      </c>
      <c r="O511" s="92"/>
      <c r="P511" s="224">
        <f>O511*H511</f>
        <v>0</v>
      </c>
      <c r="Q511" s="224">
        <v>0</v>
      </c>
      <c r="R511" s="224">
        <f>Q511*H511</f>
        <v>0</v>
      </c>
      <c r="S511" s="224">
        <v>0</v>
      </c>
      <c r="T511" s="225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26" t="s">
        <v>215</v>
      </c>
      <c r="AT511" s="226" t="s">
        <v>133</v>
      </c>
      <c r="AU511" s="226" t="s">
        <v>139</v>
      </c>
      <c r="AY511" s="18" t="s">
        <v>131</v>
      </c>
      <c r="BE511" s="227">
        <f>IF(N511="základní",J511,0)</f>
        <v>0</v>
      </c>
      <c r="BF511" s="227">
        <f>IF(N511="snížená",J511,0)</f>
        <v>0</v>
      </c>
      <c r="BG511" s="227">
        <f>IF(N511="zákl. přenesená",J511,0)</f>
        <v>0</v>
      </c>
      <c r="BH511" s="227">
        <f>IF(N511="sníž. přenesená",J511,0)</f>
        <v>0</v>
      </c>
      <c r="BI511" s="227">
        <f>IF(N511="nulová",J511,0)</f>
        <v>0</v>
      </c>
      <c r="BJ511" s="18" t="s">
        <v>139</v>
      </c>
      <c r="BK511" s="227">
        <f>ROUND(I511*H511,2)</f>
        <v>0</v>
      </c>
      <c r="BL511" s="18" t="s">
        <v>215</v>
      </c>
      <c r="BM511" s="226" t="s">
        <v>836</v>
      </c>
    </row>
    <row r="512" s="12" customFormat="1" ht="22.8" customHeight="1">
      <c r="A512" s="12"/>
      <c r="B512" s="199"/>
      <c r="C512" s="200"/>
      <c r="D512" s="201" t="s">
        <v>75</v>
      </c>
      <c r="E512" s="213" t="s">
        <v>837</v>
      </c>
      <c r="F512" s="213" t="s">
        <v>838</v>
      </c>
      <c r="G512" s="200"/>
      <c r="H512" s="200"/>
      <c r="I512" s="203"/>
      <c r="J512" s="214">
        <f>BK512</f>
        <v>0</v>
      </c>
      <c r="K512" s="200"/>
      <c r="L512" s="205"/>
      <c r="M512" s="206"/>
      <c r="N512" s="207"/>
      <c r="O512" s="207"/>
      <c r="P512" s="208">
        <f>SUM(P513:P520)</f>
        <v>0</v>
      </c>
      <c r="Q512" s="207"/>
      <c r="R512" s="208">
        <f>SUM(R513:R520)</f>
        <v>0.20195594999999997</v>
      </c>
      <c r="S512" s="207"/>
      <c r="T512" s="209">
        <f>SUM(T513:T520)</f>
        <v>0</v>
      </c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R512" s="210" t="s">
        <v>139</v>
      </c>
      <c r="AT512" s="211" t="s">
        <v>75</v>
      </c>
      <c r="AU512" s="211" t="s">
        <v>84</v>
      </c>
      <c r="AY512" s="210" t="s">
        <v>131</v>
      </c>
      <c r="BK512" s="212">
        <f>SUM(BK513:BK520)</f>
        <v>0</v>
      </c>
    </row>
    <row r="513" s="2" customFormat="1" ht="33" customHeight="1">
      <c r="A513" s="39"/>
      <c r="B513" s="40"/>
      <c r="C513" s="215" t="s">
        <v>839</v>
      </c>
      <c r="D513" s="215" t="s">
        <v>133</v>
      </c>
      <c r="E513" s="216" t="s">
        <v>840</v>
      </c>
      <c r="F513" s="217" t="s">
        <v>841</v>
      </c>
      <c r="G513" s="218" t="s">
        <v>276</v>
      </c>
      <c r="H513" s="219">
        <v>1</v>
      </c>
      <c r="I513" s="220"/>
      <c r="J513" s="221">
        <f>ROUND(I513*H513,2)</f>
        <v>0</v>
      </c>
      <c r="K513" s="217" t="s">
        <v>137</v>
      </c>
      <c r="L513" s="45"/>
      <c r="M513" s="222" t="s">
        <v>1</v>
      </c>
      <c r="N513" s="223" t="s">
        <v>42</v>
      </c>
      <c r="O513" s="92"/>
      <c r="P513" s="224">
        <f>O513*H513</f>
        <v>0</v>
      </c>
      <c r="Q513" s="224">
        <v>0</v>
      </c>
      <c r="R513" s="224">
        <f>Q513*H513</f>
        <v>0</v>
      </c>
      <c r="S513" s="224">
        <v>0</v>
      </c>
      <c r="T513" s="225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26" t="s">
        <v>215</v>
      </c>
      <c r="AT513" s="226" t="s">
        <v>133</v>
      </c>
      <c r="AU513" s="226" t="s">
        <v>139</v>
      </c>
      <c r="AY513" s="18" t="s">
        <v>131</v>
      </c>
      <c r="BE513" s="227">
        <f>IF(N513="základní",J513,0)</f>
        <v>0</v>
      </c>
      <c r="BF513" s="227">
        <f>IF(N513="snížená",J513,0)</f>
        <v>0</v>
      </c>
      <c r="BG513" s="227">
        <f>IF(N513="zákl. přenesená",J513,0)</f>
        <v>0</v>
      </c>
      <c r="BH513" s="227">
        <f>IF(N513="sníž. přenesená",J513,0)</f>
        <v>0</v>
      </c>
      <c r="BI513" s="227">
        <f>IF(N513="nulová",J513,0)</f>
        <v>0</v>
      </c>
      <c r="BJ513" s="18" t="s">
        <v>139</v>
      </c>
      <c r="BK513" s="227">
        <f>ROUND(I513*H513,2)</f>
        <v>0</v>
      </c>
      <c r="BL513" s="18" t="s">
        <v>215</v>
      </c>
      <c r="BM513" s="226" t="s">
        <v>842</v>
      </c>
    </row>
    <row r="514" s="14" customFormat="1">
      <c r="A514" s="14"/>
      <c r="B514" s="239"/>
      <c r="C514" s="240"/>
      <c r="D514" s="230" t="s">
        <v>141</v>
      </c>
      <c r="E514" s="241" t="s">
        <v>1</v>
      </c>
      <c r="F514" s="242" t="s">
        <v>843</v>
      </c>
      <c r="G514" s="240"/>
      <c r="H514" s="243">
        <v>1</v>
      </c>
      <c r="I514" s="244"/>
      <c r="J514" s="240"/>
      <c r="K514" s="240"/>
      <c r="L514" s="245"/>
      <c r="M514" s="246"/>
      <c r="N514" s="247"/>
      <c r="O514" s="247"/>
      <c r="P514" s="247"/>
      <c r="Q514" s="247"/>
      <c r="R514" s="247"/>
      <c r="S514" s="247"/>
      <c r="T514" s="248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49" t="s">
        <v>141</v>
      </c>
      <c r="AU514" s="249" t="s">
        <v>139</v>
      </c>
      <c r="AV514" s="14" t="s">
        <v>139</v>
      </c>
      <c r="AW514" s="14" t="s">
        <v>32</v>
      </c>
      <c r="AX514" s="14" t="s">
        <v>76</v>
      </c>
      <c r="AY514" s="249" t="s">
        <v>131</v>
      </c>
    </row>
    <row r="515" s="15" customFormat="1">
      <c r="A515" s="15"/>
      <c r="B515" s="250"/>
      <c r="C515" s="251"/>
      <c r="D515" s="230" t="s">
        <v>141</v>
      </c>
      <c r="E515" s="252" t="s">
        <v>1</v>
      </c>
      <c r="F515" s="253" t="s">
        <v>144</v>
      </c>
      <c r="G515" s="251"/>
      <c r="H515" s="254">
        <v>1</v>
      </c>
      <c r="I515" s="255"/>
      <c r="J515" s="251"/>
      <c r="K515" s="251"/>
      <c r="L515" s="256"/>
      <c r="M515" s="257"/>
      <c r="N515" s="258"/>
      <c r="O515" s="258"/>
      <c r="P515" s="258"/>
      <c r="Q515" s="258"/>
      <c r="R515" s="258"/>
      <c r="S515" s="258"/>
      <c r="T515" s="259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60" t="s">
        <v>141</v>
      </c>
      <c r="AU515" s="260" t="s">
        <v>139</v>
      </c>
      <c r="AV515" s="15" t="s">
        <v>138</v>
      </c>
      <c r="AW515" s="15" t="s">
        <v>32</v>
      </c>
      <c r="AX515" s="15" t="s">
        <v>84</v>
      </c>
      <c r="AY515" s="260" t="s">
        <v>131</v>
      </c>
    </row>
    <row r="516" s="2" customFormat="1" ht="24.15" customHeight="1">
      <c r="A516" s="39"/>
      <c r="B516" s="40"/>
      <c r="C516" s="261" t="s">
        <v>844</v>
      </c>
      <c r="D516" s="261" t="s">
        <v>206</v>
      </c>
      <c r="E516" s="262" t="s">
        <v>845</v>
      </c>
      <c r="F516" s="263" t="s">
        <v>846</v>
      </c>
      <c r="G516" s="264" t="s">
        <v>188</v>
      </c>
      <c r="H516" s="265">
        <v>4.5149999999999997</v>
      </c>
      <c r="I516" s="266"/>
      <c r="J516" s="267">
        <f>ROUND(I516*H516,2)</f>
        <v>0</v>
      </c>
      <c r="K516" s="263" t="s">
        <v>1</v>
      </c>
      <c r="L516" s="268"/>
      <c r="M516" s="269" t="s">
        <v>1</v>
      </c>
      <c r="N516" s="270" t="s">
        <v>42</v>
      </c>
      <c r="O516" s="92"/>
      <c r="P516" s="224">
        <f>O516*H516</f>
        <v>0</v>
      </c>
      <c r="Q516" s="224">
        <v>0.044729999999999999</v>
      </c>
      <c r="R516" s="224">
        <f>Q516*H516</f>
        <v>0.20195594999999997</v>
      </c>
      <c r="S516" s="224">
        <v>0</v>
      </c>
      <c r="T516" s="225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26" t="s">
        <v>312</v>
      </c>
      <c r="AT516" s="226" t="s">
        <v>206</v>
      </c>
      <c r="AU516" s="226" t="s">
        <v>139</v>
      </c>
      <c r="AY516" s="18" t="s">
        <v>131</v>
      </c>
      <c r="BE516" s="227">
        <f>IF(N516="základní",J516,0)</f>
        <v>0</v>
      </c>
      <c r="BF516" s="227">
        <f>IF(N516="snížená",J516,0)</f>
        <v>0</v>
      </c>
      <c r="BG516" s="227">
        <f>IF(N516="zákl. přenesená",J516,0)</f>
        <v>0</v>
      </c>
      <c r="BH516" s="227">
        <f>IF(N516="sníž. přenesená",J516,0)</f>
        <v>0</v>
      </c>
      <c r="BI516" s="227">
        <f>IF(N516="nulová",J516,0)</f>
        <v>0</v>
      </c>
      <c r="BJ516" s="18" t="s">
        <v>139</v>
      </c>
      <c r="BK516" s="227">
        <f>ROUND(I516*H516,2)</f>
        <v>0</v>
      </c>
      <c r="BL516" s="18" t="s">
        <v>215</v>
      </c>
      <c r="BM516" s="226" t="s">
        <v>847</v>
      </c>
    </row>
    <row r="517" s="14" customFormat="1">
      <c r="A517" s="14"/>
      <c r="B517" s="239"/>
      <c r="C517" s="240"/>
      <c r="D517" s="230" t="s">
        <v>141</v>
      </c>
      <c r="E517" s="241" t="s">
        <v>1</v>
      </c>
      <c r="F517" s="242" t="s">
        <v>848</v>
      </c>
      <c r="G517" s="240"/>
      <c r="H517" s="243">
        <v>4.5149999999999997</v>
      </c>
      <c r="I517" s="244"/>
      <c r="J517" s="240"/>
      <c r="K517" s="240"/>
      <c r="L517" s="245"/>
      <c r="M517" s="246"/>
      <c r="N517" s="247"/>
      <c r="O517" s="247"/>
      <c r="P517" s="247"/>
      <c r="Q517" s="247"/>
      <c r="R517" s="247"/>
      <c r="S517" s="247"/>
      <c r="T517" s="248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9" t="s">
        <v>141</v>
      </c>
      <c r="AU517" s="249" t="s">
        <v>139</v>
      </c>
      <c r="AV517" s="14" t="s">
        <v>139</v>
      </c>
      <c r="AW517" s="14" t="s">
        <v>32</v>
      </c>
      <c r="AX517" s="14" t="s">
        <v>76</v>
      </c>
      <c r="AY517" s="249" t="s">
        <v>131</v>
      </c>
    </row>
    <row r="518" s="15" customFormat="1">
      <c r="A518" s="15"/>
      <c r="B518" s="250"/>
      <c r="C518" s="251"/>
      <c r="D518" s="230" t="s">
        <v>141</v>
      </c>
      <c r="E518" s="252" t="s">
        <v>1</v>
      </c>
      <c r="F518" s="253" t="s">
        <v>144</v>
      </c>
      <c r="G518" s="251"/>
      <c r="H518" s="254">
        <v>4.5149999999999997</v>
      </c>
      <c r="I518" s="255"/>
      <c r="J518" s="251"/>
      <c r="K518" s="251"/>
      <c r="L518" s="256"/>
      <c r="M518" s="257"/>
      <c r="N518" s="258"/>
      <c r="O518" s="258"/>
      <c r="P518" s="258"/>
      <c r="Q518" s="258"/>
      <c r="R518" s="258"/>
      <c r="S518" s="258"/>
      <c r="T518" s="259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60" t="s">
        <v>141</v>
      </c>
      <c r="AU518" s="260" t="s">
        <v>139</v>
      </c>
      <c r="AV518" s="15" t="s">
        <v>138</v>
      </c>
      <c r="AW518" s="15" t="s">
        <v>32</v>
      </c>
      <c r="AX518" s="15" t="s">
        <v>84</v>
      </c>
      <c r="AY518" s="260" t="s">
        <v>131</v>
      </c>
    </row>
    <row r="519" s="2" customFormat="1" ht="49.05" customHeight="1">
      <c r="A519" s="39"/>
      <c r="B519" s="40"/>
      <c r="C519" s="215" t="s">
        <v>849</v>
      </c>
      <c r="D519" s="215" t="s">
        <v>133</v>
      </c>
      <c r="E519" s="216" t="s">
        <v>850</v>
      </c>
      <c r="F519" s="217" t="s">
        <v>851</v>
      </c>
      <c r="G519" s="218" t="s">
        <v>171</v>
      </c>
      <c r="H519" s="219">
        <v>0.20200000000000001</v>
      </c>
      <c r="I519" s="220"/>
      <c r="J519" s="221">
        <f>ROUND(I519*H519,2)</f>
        <v>0</v>
      </c>
      <c r="K519" s="217" t="s">
        <v>137</v>
      </c>
      <c r="L519" s="45"/>
      <c r="M519" s="222" t="s">
        <v>1</v>
      </c>
      <c r="N519" s="223" t="s">
        <v>42</v>
      </c>
      <c r="O519" s="92"/>
      <c r="P519" s="224">
        <f>O519*H519</f>
        <v>0</v>
      </c>
      <c r="Q519" s="224">
        <v>0</v>
      </c>
      <c r="R519" s="224">
        <f>Q519*H519</f>
        <v>0</v>
      </c>
      <c r="S519" s="224">
        <v>0</v>
      </c>
      <c r="T519" s="225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26" t="s">
        <v>215</v>
      </c>
      <c r="AT519" s="226" t="s">
        <v>133</v>
      </c>
      <c r="AU519" s="226" t="s">
        <v>139</v>
      </c>
      <c r="AY519" s="18" t="s">
        <v>131</v>
      </c>
      <c r="BE519" s="227">
        <f>IF(N519="základní",J519,0)</f>
        <v>0</v>
      </c>
      <c r="BF519" s="227">
        <f>IF(N519="snížená",J519,0)</f>
        <v>0</v>
      </c>
      <c r="BG519" s="227">
        <f>IF(N519="zákl. přenesená",J519,0)</f>
        <v>0</v>
      </c>
      <c r="BH519" s="227">
        <f>IF(N519="sníž. přenesená",J519,0)</f>
        <v>0</v>
      </c>
      <c r="BI519" s="227">
        <f>IF(N519="nulová",J519,0)</f>
        <v>0</v>
      </c>
      <c r="BJ519" s="18" t="s">
        <v>139</v>
      </c>
      <c r="BK519" s="227">
        <f>ROUND(I519*H519,2)</f>
        <v>0</v>
      </c>
      <c r="BL519" s="18" t="s">
        <v>215</v>
      </c>
      <c r="BM519" s="226" t="s">
        <v>852</v>
      </c>
    </row>
    <row r="520" s="2" customFormat="1" ht="49.05" customHeight="1">
      <c r="A520" s="39"/>
      <c r="B520" s="40"/>
      <c r="C520" s="215" t="s">
        <v>853</v>
      </c>
      <c r="D520" s="215" t="s">
        <v>133</v>
      </c>
      <c r="E520" s="216" t="s">
        <v>854</v>
      </c>
      <c r="F520" s="217" t="s">
        <v>855</v>
      </c>
      <c r="G520" s="218" t="s">
        <v>171</v>
      </c>
      <c r="H520" s="219">
        <v>0.20200000000000001</v>
      </c>
      <c r="I520" s="220"/>
      <c r="J520" s="221">
        <f>ROUND(I520*H520,2)</f>
        <v>0</v>
      </c>
      <c r="K520" s="217" t="s">
        <v>137</v>
      </c>
      <c r="L520" s="45"/>
      <c r="M520" s="222" t="s">
        <v>1</v>
      </c>
      <c r="N520" s="223" t="s">
        <v>42</v>
      </c>
      <c r="O520" s="92"/>
      <c r="P520" s="224">
        <f>O520*H520</f>
        <v>0</v>
      </c>
      <c r="Q520" s="224">
        <v>0</v>
      </c>
      <c r="R520" s="224">
        <f>Q520*H520</f>
        <v>0</v>
      </c>
      <c r="S520" s="224">
        <v>0</v>
      </c>
      <c r="T520" s="225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26" t="s">
        <v>215</v>
      </c>
      <c r="AT520" s="226" t="s">
        <v>133</v>
      </c>
      <c r="AU520" s="226" t="s">
        <v>139</v>
      </c>
      <c r="AY520" s="18" t="s">
        <v>131</v>
      </c>
      <c r="BE520" s="227">
        <f>IF(N520="základní",J520,0)</f>
        <v>0</v>
      </c>
      <c r="BF520" s="227">
        <f>IF(N520="snížená",J520,0)</f>
        <v>0</v>
      </c>
      <c r="BG520" s="227">
        <f>IF(N520="zákl. přenesená",J520,0)</f>
        <v>0</v>
      </c>
      <c r="BH520" s="227">
        <f>IF(N520="sníž. přenesená",J520,0)</f>
        <v>0</v>
      </c>
      <c r="BI520" s="227">
        <f>IF(N520="nulová",J520,0)</f>
        <v>0</v>
      </c>
      <c r="BJ520" s="18" t="s">
        <v>139</v>
      </c>
      <c r="BK520" s="227">
        <f>ROUND(I520*H520,2)</f>
        <v>0</v>
      </c>
      <c r="BL520" s="18" t="s">
        <v>215</v>
      </c>
      <c r="BM520" s="226" t="s">
        <v>856</v>
      </c>
    </row>
    <row r="521" s="12" customFormat="1" ht="22.8" customHeight="1">
      <c r="A521" s="12"/>
      <c r="B521" s="199"/>
      <c r="C521" s="200"/>
      <c r="D521" s="201" t="s">
        <v>75</v>
      </c>
      <c r="E521" s="213" t="s">
        <v>857</v>
      </c>
      <c r="F521" s="213" t="s">
        <v>858</v>
      </c>
      <c r="G521" s="200"/>
      <c r="H521" s="200"/>
      <c r="I521" s="203"/>
      <c r="J521" s="214">
        <f>BK521</f>
        <v>0</v>
      </c>
      <c r="K521" s="200"/>
      <c r="L521" s="205"/>
      <c r="M521" s="206"/>
      <c r="N521" s="207"/>
      <c r="O521" s="207"/>
      <c r="P521" s="208">
        <f>SUM(P522:P545)</f>
        <v>0</v>
      </c>
      <c r="Q521" s="207"/>
      <c r="R521" s="208">
        <f>SUM(R522:R545)</f>
        <v>0.022304350000000004</v>
      </c>
      <c r="S521" s="207"/>
      <c r="T521" s="209">
        <f>SUM(T522:T545)</f>
        <v>0</v>
      </c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R521" s="210" t="s">
        <v>139</v>
      </c>
      <c r="AT521" s="211" t="s">
        <v>75</v>
      </c>
      <c r="AU521" s="211" t="s">
        <v>84</v>
      </c>
      <c r="AY521" s="210" t="s">
        <v>131</v>
      </c>
      <c r="BK521" s="212">
        <f>SUM(BK522:BK545)</f>
        <v>0</v>
      </c>
    </row>
    <row r="522" s="2" customFormat="1" ht="37.8" customHeight="1">
      <c r="A522" s="39"/>
      <c r="B522" s="40"/>
      <c r="C522" s="215" t="s">
        <v>859</v>
      </c>
      <c r="D522" s="215" t="s">
        <v>133</v>
      </c>
      <c r="E522" s="216" t="s">
        <v>860</v>
      </c>
      <c r="F522" s="217" t="s">
        <v>861</v>
      </c>
      <c r="G522" s="218" t="s">
        <v>188</v>
      </c>
      <c r="H522" s="219">
        <v>22.227</v>
      </c>
      <c r="I522" s="220"/>
      <c r="J522" s="221">
        <f>ROUND(I522*H522,2)</f>
        <v>0</v>
      </c>
      <c r="K522" s="217" t="s">
        <v>137</v>
      </c>
      <c r="L522" s="45"/>
      <c r="M522" s="222" t="s">
        <v>1</v>
      </c>
      <c r="N522" s="223" t="s">
        <v>42</v>
      </c>
      <c r="O522" s="92"/>
      <c r="P522" s="224">
        <f>O522*H522</f>
        <v>0</v>
      </c>
      <c r="Q522" s="224">
        <v>2.0000000000000002E-05</v>
      </c>
      <c r="R522" s="224">
        <f>Q522*H522</f>
        <v>0.00044454000000000005</v>
      </c>
      <c r="S522" s="224">
        <v>0</v>
      </c>
      <c r="T522" s="225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26" t="s">
        <v>215</v>
      </c>
      <c r="AT522" s="226" t="s">
        <v>133</v>
      </c>
      <c r="AU522" s="226" t="s">
        <v>139</v>
      </c>
      <c r="AY522" s="18" t="s">
        <v>131</v>
      </c>
      <c r="BE522" s="227">
        <f>IF(N522="základní",J522,0)</f>
        <v>0</v>
      </c>
      <c r="BF522" s="227">
        <f>IF(N522="snížená",J522,0)</f>
        <v>0</v>
      </c>
      <c r="BG522" s="227">
        <f>IF(N522="zákl. přenesená",J522,0)</f>
        <v>0</v>
      </c>
      <c r="BH522" s="227">
        <f>IF(N522="sníž. přenesená",J522,0)</f>
        <v>0</v>
      </c>
      <c r="BI522" s="227">
        <f>IF(N522="nulová",J522,0)</f>
        <v>0</v>
      </c>
      <c r="BJ522" s="18" t="s">
        <v>139</v>
      </c>
      <c r="BK522" s="227">
        <f>ROUND(I522*H522,2)</f>
        <v>0</v>
      </c>
      <c r="BL522" s="18" t="s">
        <v>215</v>
      </c>
      <c r="BM522" s="226" t="s">
        <v>862</v>
      </c>
    </row>
    <row r="523" s="14" customFormat="1">
      <c r="A523" s="14"/>
      <c r="B523" s="239"/>
      <c r="C523" s="240"/>
      <c r="D523" s="230" t="s">
        <v>141</v>
      </c>
      <c r="E523" s="241" t="s">
        <v>1</v>
      </c>
      <c r="F523" s="242" t="s">
        <v>863</v>
      </c>
      <c r="G523" s="240"/>
      <c r="H523" s="243">
        <v>22.227</v>
      </c>
      <c r="I523" s="244"/>
      <c r="J523" s="240"/>
      <c r="K523" s="240"/>
      <c r="L523" s="245"/>
      <c r="M523" s="246"/>
      <c r="N523" s="247"/>
      <c r="O523" s="247"/>
      <c r="P523" s="247"/>
      <c r="Q523" s="247"/>
      <c r="R523" s="247"/>
      <c r="S523" s="247"/>
      <c r="T523" s="248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9" t="s">
        <v>141</v>
      </c>
      <c r="AU523" s="249" t="s">
        <v>139</v>
      </c>
      <c r="AV523" s="14" t="s">
        <v>139</v>
      </c>
      <c r="AW523" s="14" t="s">
        <v>32</v>
      </c>
      <c r="AX523" s="14" t="s">
        <v>76</v>
      </c>
      <c r="AY523" s="249" t="s">
        <v>131</v>
      </c>
    </row>
    <row r="524" s="15" customFormat="1">
      <c r="A524" s="15"/>
      <c r="B524" s="250"/>
      <c r="C524" s="251"/>
      <c r="D524" s="230" t="s">
        <v>141</v>
      </c>
      <c r="E524" s="252" t="s">
        <v>1</v>
      </c>
      <c r="F524" s="253" t="s">
        <v>144</v>
      </c>
      <c r="G524" s="251"/>
      <c r="H524" s="254">
        <v>22.227</v>
      </c>
      <c r="I524" s="255"/>
      <c r="J524" s="251"/>
      <c r="K524" s="251"/>
      <c r="L524" s="256"/>
      <c r="M524" s="257"/>
      <c r="N524" s="258"/>
      <c r="O524" s="258"/>
      <c r="P524" s="258"/>
      <c r="Q524" s="258"/>
      <c r="R524" s="258"/>
      <c r="S524" s="258"/>
      <c r="T524" s="259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60" t="s">
        <v>141</v>
      </c>
      <c r="AU524" s="260" t="s">
        <v>139</v>
      </c>
      <c r="AV524" s="15" t="s">
        <v>138</v>
      </c>
      <c r="AW524" s="15" t="s">
        <v>32</v>
      </c>
      <c r="AX524" s="15" t="s">
        <v>84</v>
      </c>
      <c r="AY524" s="260" t="s">
        <v>131</v>
      </c>
    </row>
    <row r="525" s="2" customFormat="1" ht="24.15" customHeight="1">
      <c r="A525" s="39"/>
      <c r="B525" s="40"/>
      <c r="C525" s="215" t="s">
        <v>864</v>
      </c>
      <c r="D525" s="215" t="s">
        <v>133</v>
      </c>
      <c r="E525" s="216" t="s">
        <v>865</v>
      </c>
      <c r="F525" s="217" t="s">
        <v>866</v>
      </c>
      <c r="G525" s="218" t="s">
        <v>188</v>
      </c>
      <c r="H525" s="219">
        <v>22.227</v>
      </c>
      <c r="I525" s="220"/>
      <c r="J525" s="221">
        <f>ROUND(I525*H525,2)</f>
        <v>0</v>
      </c>
      <c r="K525" s="217" t="s">
        <v>137</v>
      </c>
      <c r="L525" s="45"/>
      <c r="M525" s="222" t="s">
        <v>1</v>
      </c>
      <c r="N525" s="223" t="s">
        <v>42</v>
      </c>
      <c r="O525" s="92"/>
      <c r="P525" s="224">
        <f>O525*H525</f>
        <v>0</v>
      </c>
      <c r="Q525" s="224">
        <v>0.00011</v>
      </c>
      <c r="R525" s="224">
        <f>Q525*H525</f>
        <v>0.0024449700000000003</v>
      </c>
      <c r="S525" s="224">
        <v>0</v>
      </c>
      <c r="T525" s="225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26" t="s">
        <v>215</v>
      </c>
      <c r="AT525" s="226" t="s">
        <v>133</v>
      </c>
      <c r="AU525" s="226" t="s">
        <v>139</v>
      </c>
      <c r="AY525" s="18" t="s">
        <v>131</v>
      </c>
      <c r="BE525" s="227">
        <f>IF(N525="základní",J525,0)</f>
        <v>0</v>
      </c>
      <c r="BF525" s="227">
        <f>IF(N525="snížená",J525,0)</f>
        <v>0</v>
      </c>
      <c r="BG525" s="227">
        <f>IF(N525="zákl. přenesená",J525,0)</f>
        <v>0</v>
      </c>
      <c r="BH525" s="227">
        <f>IF(N525="sníž. přenesená",J525,0)</f>
        <v>0</v>
      </c>
      <c r="BI525" s="227">
        <f>IF(N525="nulová",J525,0)</f>
        <v>0</v>
      </c>
      <c r="BJ525" s="18" t="s">
        <v>139</v>
      </c>
      <c r="BK525" s="227">
        <f>ROUND(I525*H525,2)</f>
        <v>0</v>
      </c>
      <c r="BL525" s="18" t="s">
        <v>215</v>
      </c>
      <c r="BM525" s="226" t="s">
        <v>867</v>
      </c>
    </row>
    <row r="526" s="14" customFormat="1">
      <c r="A526" s="14"/>
      <c r="B526" s="239"/>
      <c r="C526" s="240"/>
      <c r="D526" s="230" t="s">
        <v>141</v>
      </c>
      <c r="E526" s="241" t="s">
        <v>1</v>
      </c>
      <c r="F526" s="242" t="s">
        <v>863</v>
      </c>
      <c r="G526" s="240"/>
      <c r="H526" s="243">
        <v>22.227</v>
      </c>
      <c r="I526" s="244"/>
      <c r="J526" s="240"/>
      <c r="K526" s="240"/>
      <c r="L526" s="245"/>
      <c r="M526" s="246"/>
      <c r="N526" s="247"/>
      <c r="O526" s="247"/>
      <c r="P526" s="247"/>
      <c r="Q526" s="247"/>
      <c r="R526" s="247"/>
      <c r="S526" s="247"/>
      <c r="T526" s="248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49" t="s">
        <v>141</v>
      </c>
      <c r="AU526" s="249" t="s">
        <v>139</v>
      </c>
      <c r="AV526" s="14" t="s">
        <v>139</v>
      </c>
      <c r="AW526" s="14" t="s">
        <v>32</v>
      </c>
      <c r="AX526" s="14" t="s">
        <v>76</v>
      </c>
      <c r="AY526" s="249" t="s">
        <v>131</v>
      </c>
    </row>
    <row r="527" s="15" customFormat="1">
      <c r="A527" s="15"/>
      <c r="B527" s="250"/>
      <c r="C527" s="251"/>
      <c r="D527" s="230" t="s">
        <v>141</v>
      </c>
      <c r="E527" s="252" t="s">
        <v>1</v>
      </c>
      <c r="F527" s="253" t="s">
        <v>144</v>
      </c>
      <c r="G527" s="251"/>
      <c r="H527" s="254">
        <v>22.227</v>
      </c>
      <c r="I527" s="255"/>
      <c r="J527" s="251"/>
      <c r="K527" s="251"/>
      <c r="L527" s="256"/>
      <c r="M527" s="257"/>
      <c r="N527" s="258"/>
      <c r="O527" s="258"/>
      <c r="P527" s="258"/>
      <c r="Q527" s="258"/>
      <c r="R527" s="258"/>
      <c r="S527" s="258"/>
      <c r="T527" s="259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T527" s="260" t="s">
        <v>141</v>
      </c>
      <c r="AU527" s="260" t="s">
        <v>139</v>
      </c>
      <c r="AV527" s="15" t="s">
        <v>138</v>
      </c>
      <c r="AW527" s="15" t="s">
        <v>32</v>
      </c>
      <c r="AX527" s="15" t="s">
        <v>84</v>
      </c>
      <c r="AY527" s="260" t="s">
        <v>131</v>
      </c>
    </row>
    <row r="528" s="2" customFormat="1" ht="24.15" customHeight="1">
      <c r="A528" s="39"/>
      <c r="B528" s="40"/>
      <c r="C528" s="215" t="s">
        <v>868</v>
      </c>
      <c r="D528" s="215" t="s">
        <v>133</v>
      </c>
      <c r="E528" s="216" t="s">
        <v>869</v>
      </c>
      <c r="F528" s="217" t="s">
        <v>870</v>
      </c>
      <c r="G528" s="218" t="s">
        <v>188</v>
      </c>
      <c r="H528" s="219">
        <v>22.227</v>
      </c>
      <c r="I528" s="220"/>
      <c r="J528" s="221">
        <f>ROUND(I528*H528,2)</f>
        <v>0</v>
      </c>
      <c r="K528" s="217" t="s">
        <v>137</v>
      </c>
      <c r="L528" s="45"/>
      <c r="M528" s="222" t="s">
        <v>1</v>
      </c>
      <c r="N528" s="223" t="s">
        <v>42</v>
      </c>
      <c r="O528" s="92"/>
      <c r="P528" s="224">
        <f>O528*H528</f>
        <v>0</v>
      </c>
      <c r="Q528" s="224">
        <v>0.00012999999999999999</v>
      </c>
      <c r="R528" s="224">
        <f>Q528*H528</f>
        <v>0.0028895099999999996</v>
      </c>
      <c r="S528" s="224">
        <v>0</v>
      </c>
      <c r="T528" s="225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26" t="s">
        <v>215</v>
      </c>
      <c r="AT528" s="226" t="s">
        <v>133</v>
      </c>
      <c r="AU528" s="226" t="s">
        <v>139</v>
      </c>
      <c r="AY528" s="18" t="s">
        <v>131</v>
      </c>
      <c r="BE528" s="227">
        <f>IF(N528="základní",J528,0)</f>
        <v>0</v>
      </c>
      <c r="BF528" s="227">
        <f>IF(N528="snížená",J528,0)</f>
        <v>0</v>
      </c>
      <c r="BG528" s="227">
        <f>IF(N528="zákl. přenesená",J528,0)</f>
        <v>0</v>
      </c>
      <c r="BH528" s="227">
        <f>IF(N528="sníž. přenesená",J528,0)</f>
        <v>0</v>
      </c>
      <c r="BI528" s="227">
        <f>IF(N528="nulová",J528,0)</f>
        <v>0</v>
      </c>
      <c r="BJ528" s="18" t="s">
        <v>139</v>
      </c>
      <c r="BK528" s="227">
        <f>ROUND(I528*H528,2)</f>
        <v>0</v>
      </c>
      <c r="BL528" s="18" t="s">
        <v>215</v>
      </c>
      <c r="BM528" s="226" t="s">
        <v>871</v>
      </c>
    </row>
    <row r="529" s="2" customFormat="1" ht="24.15" customHeight="1">
      <c r="A529" s="39"/>
      <c r="B529" s="40"/>
      <c r="C529" s="215" t="s">
        <v>872</v>
      </c>
      <c r="D529" s="215" t="s">
        <v>133</v>
      </c>
      <c r="E529" s="216" t="s">
        <v>873</v>
      </c>
      <c r="F529" s="217" t="s">
        <v>874</v>
      </c>
      <c r="G529" s="218" t="s">
        <v>188</v>
      </c>
      <c r="H529" s="219">
        <v>22.227</v>
      </c>
      <c r="I529" s="220"/>
      <c r="J529" s="221">
        <f>ROUND(I529*H529,2)</f>
        <v>0</v>
      </c>
      <c r="K529" s="217" t="s">
        <v>137</v>
      </c>
      <c r="L529" s="45"/>
      <c r="M529" s="222" t="s">
        <v>1</v>
      </c>
      <c r="N529" s="223" t="s">
        <v>42</v>
      </c>
      <c r="O529" s="92"/>
      <c r="P529" s="224">
        <f>O529*H529</f>
        <v>0</v>
      </c>
      <c r="Q529" s="224">
        <v>0.00029</v>
      </c>
      <c r="R529" s="224">
        <f>Q529*H529</f>
        <v>0.0064458300000000005</v>
      </c>
      <c r="S529" s="224">
        <v>0</v>
      </c>
      <c r="T529" s="225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26" t="s">
        <v>215</v>
      </c>
      <c r="AT529" s="226" t="s">
        <v>133</v>
      </c>
      <c r="AU529" s="226" t="s">
        <v>139</v>
      </c>
      <c r="AY529" s="18" t="s">
        <v>131</v>
      </c>
      <c r="BE529" s="227">
        <f>IF(N529="základní",J529,0)</f>
        <v>0</v>
      </c>
      <c r="BF529" s="227">
        <f>IF(N529="snížená",J529,0)</f>
        <v>0</v>
      </c>
      <c r="BG529" s="227">
        <f>IF(N529="zákl. přenesená",J529,0)</f>
        <v>0</v>
      </c>
      <c r="BH529" s="227">
        <f>IF(N529="sníž. přenesená",J529,0)</f>
        <v>0</v>
      </c>
      <c r="BI529" s="227">
        <f>IF(N529="nulová",J529,0)</f>
        <v>0</v>
      </c>
      <c r="BJ529" s="18" t="s">
        <v>139</v>
      </c>
      <c r="BK529" s="227">
        <f>ROUND(I529*H529,2)</f>
        <v>0</v>
      </c>
      <c r="BL529" s="18" t="s">
        <v>215</v>
      </c>
      <c r="BM529" s="226" t="s">
        <v>875</v>
      </c>
    </row>
    <row r="530" s="2" customFormat="1" ht="37.8" customHeight="1">
      <c r="A530" s="39"/>
      <c r="B530" s="40"/>
      <c r="C530" s="215" t="s">
        <v>876</v>
      </c>
      <c r="D530" s="215" t="s">
        <v>133</v>
      </c>
      <c r="E530" s="216" t="s">
        <v>877</v>
      </c>
      <c r="F530" s="217" t="s">
        <v>878</v>
      </c>
      <c r="G530" s="218" t="s">
        <v>188</v>
      </c>
      <c r="H530" s="219">
        <v>1.5</v>
      </c>
      <c r="I530" s="220"/>
      <c r="J530" s="221">
        <f>ROUND(I530*H530,2)</f>
        <v>0</v>
      </c>
      <c r="K530" s="217" t="s">
        <v>137</v>
      </c>
      <c r="L530" s="45"/>
      <c r="M530" s="222" t="s">
        <v>1</v>
      </c>
      <c r="N530" s="223" t="s">
        <v>42</v>
      </c>
      <c r="O530" s="92"/>
      <c r="P530" s="224">
        <f>O530*H530</f>
        <v>0</v>
      </c>
      <c r="Q530" s="224">
        <v>6.9999999999999994E-05</v>
      </c>
      <c r="R530" s="224">
        <f>Q530*H530</f>
        <v>0.00010499999999999999</v>
      </c>
      <c r="S530" s="224">
        <v>0</v>
      </c>
      <c r="T530" s="225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26" t="s">
        <v>215</v>
      </c>
      <c r="AT530" s="226" t="s">
        <v>133</v>
      </c>
      <c r="AU530" s="226" t="s">
        <v>139</v>
      </c>
      <c r="AY530" s="18" t="s">
        <v>131</v>
      </c>
      <c r="BE530" s="227">
        <f>IF(N530="základní",J530,0)</f>
        <v>0</v>
      </c>
      <c r="BF530" s="227">
        <f>IF(N530="snížená",J530,0)</f>
        <v>0</v>
      </c>
      <c r="BG530" s="227">
        <f>IF(N530="zákl. přenesená",J530,0)</f>
        <v>0</v>
      </c>
      <c r="BH530" s="227">
        <f>IF(N530="sníž. přenesená",J530,0)</f>
        <v>0</v>
      </c>
      <c r="BI530" s="227">
        <f>IF(N530="nulová",J530,0)</f>
        <v>0</v>
      </c>
      <c r="BJ530" s="18" t="s">
        <v>139</v>
      </c>
      <c r="BK530" s="227">
        <f>ROUND(I530*H530,2)</f>
        <v>0</v>
      </c>
      <c r="BL530" s="18" t="s">
        <v>215</v>
      </c>
      <c r="BM530" s="226" t="s">
        <v>879</v>
      </c>
    </row>
    <row r="531" s="14" customFormat="1">
      <c r="A531" s="14"/>
      <c r="B531" s="239"/>
      <c r="C531" s="240"/>
      <c r="D531" s="230" t="s">
        <v>141</v>
      </c>
      <c r="E531" s="241" t="s">
        <v>1</v>
      </c>
      <c r="F531" s="242" t="s">
        <v>880</v>
      </c>
      <c r="G531" s="240"/>
      <c r="H531" s="243">
        <v>1.5</v>
      </c>
      <c r="I531" s="244"/>
      <c r="J531" s="240"/>
      <c r="K531" s="240"/>
      <c r="L531" s="245"/>
      <c r="M531" s="246"/>
      <c r="N531" s="247"/>
      <c r="O531" s="247"/>
      <c r="P531" s="247"/>
      <c r="Q531" s="247"/>
      <c r="R531" s="247"/>
      <c r="S531" s="247"/>
      <c r="T531" s="248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9" t="s">
        <v>141</v>
      </c>
      <c r="AU531" s="249" t="s">
        <v>139</v>
      </c>
      <c r="AV531" s="14" t="s">
        <v>139</v>
      </c>
      <c r="AW531" s="14" t="s">
        <v>32</v>
      </c>
      <c r="AX531" s="14" t="s">
        <v>76</v>
      </c>
      <c r="AY531" s="249" t="s">
        <v>131</v>
      </c>
    </row>
    <row r="532" s="15" customFormat="1">
      <c r="A532" s="15"/>
      <c r="B532" s="250"/>
      <c r="C532" s="251"/>
      <c r="D532" s="230" t="s">
        <v>141</v>
      </c>
      <c r="E532" s="252" t="s">
        <v>1</v>
      </c>
      <c r="F532" s="253" t="s">
        <v>144</v>
      </c>
      <c r="G532" s="251"/>
      <c r="H532" s="254">
        <v>1.5</v>
      </c>
      <c r="I532" s="255"/>
      <c r="J532" s="251"/>
      <c r="K532" s="251"/>
      <c r="L532" s="256"/>
      <c r="M532" s="257"/>
      <c r="N532" s="258"/>
      <c r="O532" s="258"/>
      <c r="P532" s="258"/>
      <c r="Q532" s="258"/>
      <c r="R532" s="258"/>
      <c r="S532" s="258"/>
      <c r="T532" s="259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T532" s="260" t="s">
        <v>141</v>
      </c>
      <c r="AU532" s="260" t="s">
        <v>139</v>
      </c>
      <c r="AV532" s="15" t="s">
        <v>138</v>
      </c>
      <c r="AW532" s="15" t="s">
        <v>32</v>
      </c>
      <c r="AX532" s="15" t="s">
        <v>84</v>
      </c>
      <c r="AY532" s="260" t="s">
        <v>131</v>
      </c>
    </row>
    <row r="533" s="2" customFormat="1" ht="24.15" customHeight="1">
      <c r="A533" s="39"/>
      <c r="B533" s="40"/>
      <c r="C533" s="215" t="s">
        <v>881</v>
      </c>
      <c r="D533" s="215" t="s">
        <v>133</v>
      </c>
      <c r="E533" s="216" t="s">
        <v>882</v>
      </c>
      <c r="F533" s="217" t="s">
        <v>883</v>
      </c>
      <c r="G533" s="218" t="s">
        <v>188</v>
      </c>
      <c r="H533" s="219">
        <v>1.5</v>
      </c>
      <c r="I533" s="220"/>
      <c r="J533" s="221">
        <f>ROUND(I533*H533,2)</f>
        <v>0</v>
      </c>
      <c r="K533" s="217" t="s">
        <v>137</v>
      </c>
      <c r="L533" s="45"/>
      <c r="M533" s="222" t="s">
        <v>1</v>
      </c>
      <c r="N533" s="223" t="s">
        <v>42</v>
      </c>
      <c r="O533" s="92"/>
      <c r="P533" s="224">
        <f>O533*H533</f>
        <v>0</v>
      </c>
      <c r="Q533" s="224">
        <v>0.00011</v>
      </c>
      <c r="R533" s="224">
        <f>Q533*H533</f>
        <v>0.000165</v>
      </c>
      <c r="S533" s="224">
        <v>0</v>
      </c>
      <c r="T533" s="225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26" t="s">
        <v>215</v>
      </c>
      <c r="AT533" s="226" t="s">
        <v>133</v>
      </c>
      <c r="AU533" s="226" t="s">
        <v>139</v>
      </c>
      <c r="AY533" s="18" t="s">
        <v>131</v>
      </c>
      <c r="BE533" s="227">
        <f>IF(N533="základní",J533,0)</f>
        <v>0</v>
      </c>
      <c r="BF533" s="227">
        <f>IF(N533="snížená",J533,0)</f>
        <v>0</v>
      </c>
      <c r="BG533" s="227">
        <f>IF(N533="zákl. přenesená",J533,0)</f>
        <v>0</v>
      </c>
      <c r="BH533" s="227">
        <f>IF(N533="sníž. přenesená",J533,0)</f>
        <v>0</v>
      </c>
      <c r="BI533" s="227">
        <f>IF(N533="nulová",J533,0)</f>
        <v>0</v>
      </c>
      <c r="BJ533" s="18" t="s">
        <v>139</v>
      </c>
      <c r="BK533" s="227">
        <f>ROUND(I533*H533,2)</f>
        <v>0</v>
      </c>
      <c r="BL533" s="18" t="s">
        <v>215</v>
      </c>
      <c r="BM533" s="226" t="s">
        <v>884</v>
      </c>
    </row>
    <row r="534" s="14" customFormat="1">
      <c r="A534" s="14"/>
      <c r="B534" s="239"/>
      <c r="C534" s="240"/>
      <c r="D534" s="230" t="s">
        <v>141</v>
      </c>
      <c r="E534" s="241" t="s">
        <v>1</v>
      </c>
      <c r="F534" s="242" t="s">
        <v>880</v>
      </c>
      <c r="G534" s="240"/>
      <c r="H534" s="243">
        <v>1.5</v>
      </c>
      <c r="I534" s="244"/>
      <c r="J534" s="240"/>
      <c r="K534" s="240"/>
      <c r="L534" s="245"/>
      <c r="M534" s="246"/>
      <c r="N534" s="247"/>
      <c r="O534" s="247"/>
      <c r="P534" s="247"/>
      <c r="Q534" s="247"/>
      <c r="R534" s="247"/>
      <c r="S534" s="247"/>
      <c r="T534" s="248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49" t="s">
        <v>141</v>
      </c>
      <c r="AU534" s="249" t="s">
        <v>139</v>
      </c>
      <c r="AV534" s="14" t="s">
        <v>139</v>
      </c>
      <c r="AW534" s="14" t="s">
        <v>32</v>
      </c>
      <c r="AX534" s="14" t="s">
        <v>76</v>
      </c>
      <c r="AY534" s="249" t="s">
        <v>131</v>
      </c>
    </row>
    <row r="535" s="15" customFormat="1">
      <c r="A535" s="15"/>
      <c r="B535" s="250"/>
      <c r="C535" s="251"/>
      <c r="D535" s="230" t="s">
        <v>141</v>
      </c>
      <c r="E535" s="252" t="s">
        <v>1</v>
      </c>
      <c r="F535" s="253" t="s">
        <v>144</v>
      </c>
      <c r="G535" s="251"/>
      <c r="H535" s="254">
        <v>1.5</v>
      </c>
      <c r="I535" s="255"/>
      <c r="J535" s="251"/>
      <c r="K535" s="251"/>
      <c r="L535" s="256"/>
      <c r="M535" s="257"/>
      <c r="N535" s="258"/>
      <c r="O535" s="258"/>
      <c r="P535" s="258"/>
      <c r="Q535" s="258"/>
      <c r="R535" s="258"/>
      <c r="S535" s="258"/>
      <c r="T535" s="259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T535" s="260" t="s">
        <v>141</v>
      </c>
      <c r="AU535" s="260" t="s">
        <v>139</v>
      </c>
      <c r="AV535" s="15" t="s">
        <v>138</v>
      </c>
      <c r="AW535" s="15" t="s">
        <v>32</v>
      </c>
      <c r="AX535" s="15" t="s">
        <v>84</v>
      </c>
      <c r="AY535" s="260" t="s">
        <v>131</v>
      </c>
    </row>
    <row r="536" s="2" customFormat="1" ht="24.15" customHeight="1">
      <c r="A536" s="39"/>
      <c r="B536" s="40"/>
      <c r="C536" s="215" t="s">
        <v>885</v>
      </c>
      <c r="D536" s="215" t="s">
        <v>133</v>
      </c>
      <c r="E536" s="216" t="s">
        <v>886</v>
      </c>
      <c r="F536" s="217" t="s">
        <v>887</v>
      </c>
      <c r="G536" s="218" t="s">
        <v>188</v>
      </c>
      <c r="H536" s="219">
        <v>1.5</v>
      </c>
      <c r="I536" s="220"/>
      <c r="J536" s="221">
        <f>ROUND(I536*H536,2)</f>
        <v>0</v>
      </c>
      <c r="K536" s="217" t="s">
        <v>137</v>
      </c>
      <c r="L536" s="45"/>
      <c r="M536" s="222" t="s">
        <v>1</v>
      </c>
      <c r="N536" s="223" t="s">
        <v>42</v>
      </c>
      <c r="O536" s="92"/>
      <c r="P536" s="224">
        <f>O536*H536</f>
        <v>0</v>
      </c>
      <c r="Q536" s="224">
        <v>0.00013999999999999999</v>
      </c>
      <c r="R536" s="224">
        <f>Q536*H536</f>
        <v>0.00020999999999999998</v>
      </c>
      <c r="S536" s="224">
        <v>0</v>
      </c>
      <c r="T536" s="225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26" t="s">
        <v>215</v>
      </c>
      <c r="AT536" s="226" t="s">
        <v>133</v>
      </c>
      <c r="AU536" s="226" t="s">
        <v>139</v>
      </c>
      <c r="AY536" s="18" t="s">
        <v>131</v>
      </c>
      <c r="BE536" s="227">
        <f>IF(N536="základní",J536,0)</f>
        <v>0</v>
      </c>
      <c r="BF536" s="227">
        <f>IF(N536="snížená",J536,0)</f>
        <v>0</v>
      </c>
      <c r="BG536" s="227">
        <f>IF(N536="zákl. přenesená",J536,0)</f>
        <v>0</v>
      </c>
      <c r="BH536" s="227">
        <f>IF(N536="sníž. přenesená",J536,0)</f>
        <v>0</v>
      </c>
      <c r="BI536" s="227">
        <f>IF(N536="nulová",J536,0)</f>
        <v>0</v>
      </c>
      <c r="BJ536" s="18" t="s">
        <v>139</v>
      </c>
      <c r="BK536" s="227">
        <f>ROUND(I536*H536,2)</f>
        <v>0</v>
      </c>
      <c r="BL536" s="18" t="s">
        <v>215</v>
      </c>
      <c r="BM536" s="226" t="s">
        <v>888</v>
      </c>
    </row>
    <row r="537" s="2" customFormat="1" ht="24.15" customHeight="1">
      <c r="A537" s="39"/>
      <c r="B537" s="40"/>
      <c r="C537" s="215" t="s">
        <v>889</v>
      </c>
      <c r="D537" s="215" t="s">
        <v>133</v>
      </c>
      <c r="E537" s="216" t="s">
        <v>890</v>
      </c>
      <c r="F537" s="217" t="s">
        <v>891</v>
      </c>
      <c r="G537" s="218" t="s">
        <v>188</v>
      </c>
      <c r="H537" s="219">
        <v>1.5</v>
      </c>
      <c r="I537" s="220"/>
      <c r="J537" s="221">
        <f>ROUND(I537*H537,2)</f>
        <v>0</v>
      </c>
      <c r="K537" s="217" t="s">
        <v>137</v>
      </c>
      <c r="L537" s="45"/>
      <c r="M537" s="222" t="s">
        <v>1</v>
      </c>
      <c r="N537" s="223" t="s">
        <v>42</v>
      </c>
      <c r="O537" s="92"/>
      <c r="P537" s="224">
        <f>O537*H537</f>
        <v>0</v>
      </c>
      <c r="Q537" s="224">
        <v>0.00013999999999999999</v>
      </c>
      <c r="R537" s="224">
        <f>Q537*H537</f>
        <v>0.00020999999999999998</v>
      </c>
      <c r="S537" s="224">
        <v>0</v>
      </c>
      <c r="T537" s="225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26" t="s">
        <v>215</v>
      </c>
      <c r="AT537" s="226" t="s">
        <v>133</v>
      </c>
      <c r="AU537" s="226" t="s">
        <v>139</v>
      </c>
      <c r="AY537" s="18" t="s">
        <v>131</v>
      </c>
      <c r="BE537" s="227">
        <f>IF(N537="základní",J537,0)</f>
        <v>0</v>
      </c>
      <c r="BF537" s="227">
        <f>IF(N537="snížená",J537,0)</f>
        <v>0</v>
      </c>
      <c r="BG537" s="227">
        <f>IF(N537="zákl. přenesená",J537,0)</f>
        <v>0</v>
      </c>
      <c r="BH537" s="227">
        <f>IF(N537="sníž. přenesená",J537,0)</f>
        <v>0</v>
      </c>
      <c r="BI537" s="227">
        <f>IF(N537="nulová",J537,0)</f>
        <v>0</v>
      </c>
      <c r="BJ537" s="18" t="s">
        <v>139</v>
      </c>
      <c r="BK537" s="227">
        <f>ROUND(I537*H537,2)</f>
        <v>0</v>
      </c>
      <c r="BL537" s="18" t="s">
        <v>215</v>
      </c>
      <c r="BM537" s="226" t="s">
        <v>892</v>
      </c>
    </row>
    <row r="538" s="2" customFormat="1" ht="24.15" customHeight="1">
      <c r="A538" s="39"/>
      <c r="B538" s="40"/>
      <c r="C538" s="215" t="s">
        <v>893</v>
      </c>
      <c r="D538" s="215" t="s">
        <v>133</v>
      </c>
      <c r="E538" s="216" t="s">
        <v>894</v>
      </c>
      <c r="F538" s="217" t="s">
        <v>895</v>
      </c>
      <c r="G538" s="218" t="s">
        <v>188</v>
      </c>
      <c r="H538" s="219">
        <v>1.5</v>
      </c>
      <c r="I538" s="220"/>
      <c r="J538" s="221">
        <f>ROUND(I538*H538,2)</f>
        <v>0</v>
      </c>
      <c r="K538" s="217" t="s">
        <v>137</v>
      </c>
      <c r="L538" s="45"/>
      <c r="M538" s="222" t="s">
        <v>1</v>
      </c>
      <c r="N538" s="223" t="s">
        <v>42</v>
      </c>
      <c r="O538" s="92"/>
      <c r="P538" s="224">
        <f>O538*H538</f>
        <v>0</v>
      </c>
      <c r="Q538" s="224">
        <v>0.00013999999999999999</v>
      </c>
      <c r="R538" s="224">
        <f>Q538*H538</f>
        <v>0.00020999999999999998</v>
      </c>
      <c r="S538" s="224">
        <v>0</v>
      </c>
      <c r="T538" s="225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26" t="s">
        <v>215</v>
      </c>
      <c r="AT538" s="226" t="s">
        <v>133</v>
      </c>
      <c r="AU538" s="226" t="s">
        <v>139</v>
      </c>
      <c r="AY538" s="18" t="s">
        <v>131</v>
      </c>
      <c r="BE538" s="227">
        <f>IF(N538="základní",J538,0)</f>
        <v>0</v>
      </c>
      <c r="BF538" s="227">
        <f>IF(N538="snížená",J538,0)</f>
        <v>0</v>
      </c>
      <c r="BG538" s="227">
        <f>IF(N538="zákl. přenesená",J538,0)</f>
        <v>0</v>
      </c>
      <c r="BH538" s="227">
        <f>IF(N538="sníž. přenesená",J538,0)</f>
        <v>0</v>
      </c>
      <c r="BI538" s="227">
        <f>IF(N538="nulová",J538,0)</f>
        <v>0</v>
      </c>
      <c r="BJ538" s="18" t="s">
        <v>139</v>
      </c>
      <c r="BK538" s="227">
        <f>ROUND(I538*H538,2)</f>
        <v>0</v>
      </c>
      <c r="BL538" s="18" t="s">
        <v>215</v>
      </c>
      <c r="BM538" s="226" t="s">
        <v>896</v>
      </c>
    </row>
    <row r="539" s="2" customFormat="1" ht="37.8" customHeight="1">
      <c r="A539" s="39"/>
      <c r="B539" s="40"/>
      <c r="C539" s="215" t="s">
        <v>897</v>
      </c>
      <c r="D539" s="215" t="s">
        <v>133</v>
      </c>
      <c r="E539" s="216" t="s">
        <v>898</v>
      </c>
      <c r="F539" s="217" t="s">
        <v>899</v>
      </c>
      <c r="G539" s="218" t="s">
        <v>188</v>
      </c>
      <c r="H539" s="219">
        <v>18.359000000000002</v>
      </c>
      <c r="I539" s="220"/>
      <c r="J539" s="221">
        <f>ROUND(I539*H539,2)</f>
        <v>0</v>
      </c>
      <c r="K539" s="217" t="s">
        <v>137</v>
      </c>
      <c r="L539" s="45"/>
      <c r="M539" s="222" t="s">
        <v>1</v>
      </c>
      <c r="N539" s="223" t="s">
        <v>42</v>
      </c>
      <c r="O539" s="92"/>
      <c r="P539" s="224">
        <f>O539*H539</f>
        <v>0</v>
      </c>
      <c r="Q539" s="224">
        <v>8.0000000000000007E-05</v>
      </c>
      <c r="R539" s="224">
        <f>Q539*H539</f>
        <v>0.0014687200000000002</v>
      </c>
      <c r="S539" s="224">
        <v>0</v>
      </c>
      <c r="T539" s="225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26" t="s">
        <v>215</v>
      </c>
      <c r="AT539" s="226" t="s">
        <v>133</v>
      </c>
      <c r="AU539" s="226" t="s">
        <v>139</v>
      </c>
      <c r="AY539" s="18" t="s">
        <v>131</v>
      </c>
      <c r="BE539" s="227">
        <f>IF(N539="základní",J539,0)</f>
        <v>0</v>
      </c>
      <c r="BF539" s="227">
        <f>IF(N539="snížená",J539,0)</f>
        <v>0</v>
      </c>
      <c r="BG539" s="227">
        <f>IF(N539="zákl. přenesená",J539,0)</f>
        <v>0</v>
      </c>
      <c r="BH539" s="227">
        <f>IF(N539="sníž. přenesená",J539,0)</f>
        <v>0</v>
      </c>
      <c r="BI539" s="227">
        <f>IF(N539="nulová",J539,0)</f>
        <v>0</v>
      </c>
      <c r="BJ539" s="18" t="s">
        <v>139</v>
      </c>
      <c r="BK539" s="227">
        <f>ROUND(I539*H539,2)</f>
        <v>0</v>
      </c>
      <c r="BL539" s="18" t="s">
        <v>215</v>
      </c>
      <c r="BM539" s="226" t="s">
        <v>900</v>
      </c>
    </row>
    <row r="540" s="14" customFormat="1">
      <c r="A540" s="14"/>
      <c r="B540" s="239"/>
      <c r="C540" s="240"/>
      <c r="D540" s="230" t="s">
        <v>141</v>
      </c>
      <c r="E540" s="241" t="s">
        <v>1</v>
      </c>
      <c r="F540" s="242" t="s">
        <v>901</v>
      </c>
      <c r="G540" s="240"/>
      <c r="H540" s="243">
        <v>9.7200000000000006</v>
      </c>
      <c r="I540" s="244"/>
      <c r="J540" s="240"/>
      <c r="K540" s="240"/>
      <c r="L540" s="245"/>
      <c r="M540" s="246"/>
      <c r="N540" s="247"/>
      <c r="O540" s="247"/>
      <c r="P540" s="247"/>
      <c r="Q540" s="247"/>
      <c r="R540" s="247"/>
      <c r="S540" s="247"/>
      <c r="T540" s="248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49" t="s">
        <v>141</v>
      </c>
      <c r="AU540" s="249" t="s">
        <v>139</v>
      </c>
      <c r="AV540" s="14" t="s">
        <v>139</v>
      </c>
      <c r="AW540" s="14" t="s">
        <v>32</v>
      </c>
      <c r="AX540" s="14" t="s">
        <v>76</v>
      </c>
      <c r="AY540" s="249" t="s">
        <v>131</v>
      </c>
    </row>
    <row r="541" s="14" customFormat="1">
      <c r="A541" s="14"/>
      <c r="B541" s="239"/>
      <c r="C541" s="240"/>
      <c r="D541" s="230" t="s">
        <v>141</v>
      </c>
      <c r="E541" s="241" t="s">
        <v>1</v>
      </c>
      <c r="F541" s="242" t="s">
        <v>902</v>
      </c>
      <c r="G541" s="240"/>
      <c r="H541" s="243">
        <v>8.6389999999999993</v>
      </c>
      <c r="I541" s="244"/>
      <c r="J541" s="240"/>
      <c r="K541" s="240"/>
      <c r="L541" s="245"/>
      <c r="M541" s="246"/>
      <c r="N541" s="247"/>
      <c r="O541" s="247"/>
      <c r="P541" s="247"/>
      <c r="Q541" s="247"/>
      <c r="R541" s="247"/>
      <c r="S541" s="247"/>
      <c r="T541" s="248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49" t="s">
        <v>141</v>
      </c>
      <c r="AU541" s="249" t="s">
        <v>139</v>
      </c>
      <c r="AV541" s="14" t="s">
        <v>139</v>
      </c>
      <c r="AW541" s="14" t="s">
        <v>32</v>
      </c>
      <c r="AX541" s="14" t="s">
        <v>76</v>
      </c>
      <c r="AY541" s="249" t="s">
        <v>131</v>
      </c>
    </row>
    <row r="542" s="15" customFormat="1">
      <c r="A542" s="15"/>
      <c r="B542" s="250"/>
      <c r="C542" s="251"/>
      <c r="D542" s="230" t="s">
        <v>141</v>
      </c>
      <c r="E542" s="252" t="s">
        <v>1</v>
      </c>
      <c r="F542" s="253" t="s">
        <v>144</v>
      </c>
      <c r="G542" s="251"/>
      <c r="H542" s="254">
        <v>18.359000000000002</v>
      </c>
      <c r="I542" s="255"/>
      <c r="J542" s="251"/>
      <c r="K542" s="251"/>
      <c r="L542" s="256"/>
      <c r="M542" s="257"/>
      <c r="N542" s="258"/>
      <c r="O542" s="258"/>
      <c r="P542" s="258"/>
      <c r="Q542" s="258"/>
      <c r="R542" s="258"/>
      <c r="S542" s="258"/>
      <c r="T542" s="259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T542" s="260" t="s">
        <v>141</v>
      </c>
      <c r="AU542" s="260" t="s">
        <v>139</v>
      </c>
      <c r="AV542" s="15" t="s">
        <v>138</v>
      </c>
      <c r="AW542" s="15" t="s">
        <v>32</v>
      </c>
      <c r="AX542" s="15" t="s">
        <v>84</v>
      </c>
      <c r="AY542" s="260" t="s">
        <v>131</v>
      </c>
    </row>
    <row r="543" s="2" customFormat="1" ht="24.15" customHeight="1">
      <c r="A543" s="39"/>
      <c r="B543" s="40"/>
      <c r="C543" s="215" t="s">
        <v>903</v>
      </c>
      <c r="D543" s="215" t="s">
        <v>133</v>
      </c>
      <c r="E543" s="216" t="s">
        <v>904</v>
      </c>
      <c r="F543" s="217" t="s">
        <v>905</v>
      </c>
      <c r="G543" s="218" t="s">
        <v>188</v>
      </c>
      <c r="H543" s="219">
        <v>18.359000000000002</v>
      </c>
      <c r="I543" s="220"/>
      <c r="J543" s="221">
        <f>ROUND(I543*H543,2)</f>
        <v>0</v>
      </c>
      <c r="K543" s="217" t="s">
        <v>137</v>
      </c>
      <c r="L543" s="45"/>
      <c r="M543" s="222" t="s">
        <v>1</v>
      </c>
      <c r="N543" s="223" t="s">
        <v>42</v>
      </c>
      <c r="O543" s="92"/>
      <c r="P543" s="224">
        <f>O543*H543</f>
        <v>0</v>
      </c>
      <c r="Q543" s="224">
        <v>0.00013999999999999999</v>
      </c>
      <c r="R543" s="224">
        <f>Q543*H543</f>
        <v>0.00257026</v>
      </c>
      <c r="S543" s="224">
        <v>0</v>
      </c>
      <c r="T543" s="225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26" t="s">
        <v>215</v>
      </c>
      <c r="AT543" s="226" t="s">
        <v>133</v>
      </c>
      <c r="AU543" s="226" t="s">
        <v>139</v>
      </c>
      <c r="AY543" s="18" t="s">
        <v>131</v>
      </c>
      <c r="BE543" s="227">
        <f>IF(N543="základní",J543,0)</f>
        <v>0</v>
      </c>
      <c r="BF543" s="227">
        <f>IF(N543="snížená",J543,0)</f>
        <v>0</v>
      </c>
      <c r="BG543" s="227">
        <f>IF(N543="zákl. přenesená",J543,0)</f>
        <v>0</v>
      </c>
      <c r="BH543" s="227">
        <f>IF(N543="sníž. přenesená",J543,0)</f>
        <v>0</v>
      </c>
      <c r="BI543" s="227">
        <f>IF(N543="nulová",J543,0)</f>
        <v>0</v>
      </c>
      <c r="BJ543" s="18" t="s">
        <v>139</v>
      </c>
      <c r="BK543" s="227">
        <f>ROUND(I543*H543,2)</f>
        <v>0</v>
      </c>
      <c r="BL543" s="18" t="s">
        <v>215</v>
      </c>
      <c r="BM543" s="226" t="s">
        <v>906</v>
      </c>
    </row>
    <row r="544" s="2" customFormat="1" ht="24.15" customHeight="1">
      <c r="A544" s="39"/>
      <c r="B544" s="40"/>
      <c r="C544" s="215" t="s">
        <v>907</v>
      </c>
      <c r="D544" s="215" t="s">
        <v>133</v>
      </c>
      <c r="E544" s="216" t="s">
        <v>908</v>
      </c>
      <c r="F544" s="217" t="s">
        <v>909</v>
      </c>
      <c r="G544" s="218" t="s">
        <v>188</v>
      </c>
      <c r="H544" s="219">
        <v>18.359000000000002</v>
      </c>
      <c r="I544" s="220"/>
      <c r="J544" s="221">
        <f>ROUND(I544*H544,2)</f>
        <v>0</v>
      </c>
      <c r="K544" s="217" t="s">
        <v>137</v>
      </c>
      <c r="L544" s="45"/>
      <c r="M544" s="222" t="s">
        <v>1</v>
      </c>
      <c r="N544" s="223" t="s">
        <v>42</v>
      </c>
      <c r="O544" s="92"/>
      <c r="P544" s="224">
        <f>O544*H544</f>
        <v>0</v>
      </c>
      <c r="Q544" s="224">
        <v>0.00013999999999999999</v>
      </c>
      <c r="R544" s="224">
        <f>Q544*H544</f>
        <v>0.00257026</v>
      </c>
      <c r="S544" s="224">
        <v>0</v>
      </c>
      <c r="T544" s="225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26" t="s">
        <v>215</v>
      </c>
      <c r="AT544" s="226" t="s">
        <v>133</v>
      </c>
      <c r="AU544" s="226" t="s">
        <v>139</v>
      </c>
      <c r="AY544" s="18" t="s">
        <v>131</v>
      </c>
      <c r="BE544" s="227">
        <f>IF(N544="základní",J544,0)</f>
        <v>0</v>
      </c>
      <c r="BF544" s="227">
        <f>IF(N544="snížená",J544,0)</f>
        <v>0</v>
      </c>
      <c r="BG544" s="227">
        <f>IF(N544="zákl. přenesená",J544,0)</f>
        <v>0</v>
      </c>
      <c r="BH544" s="227">
        <f>IF(N544="sníž. přenesená",J544,0)</f>
        <v>0</v>
      </c>
      <c r="BI544" s="227">
        <f>IF(N544="nulová",J544,0)</f>
        <v>0</v>
      </c>
      <c r="BJ544" s="18" t="s">
        <v>139</v>
      </c>
      <c r="BK544" s="227">
        <f>ROUND(I544*H544,2)</f>
        <v>0</v>
      </c>
      <c r="BL544" s="18" t="s">
        <v>215</v>
      </c>
      <c r="BM544" s="226" t="s">
        <v>910</v>
      </c>
    </row>
    <row r="545" s="2" customFormat="1" ht="24.15" customHeight="1">
      <c r="A545" s="39"/>
      <c r="B545" s="40"/>
      <c r="C545" s="215" t="s">
        <v>911</v>
      </c>
      <c r="D545" s="215" t="s">
        <v>133</v>
      </c>
      <c r="E545" s="216" t="s">
        <v>912</v>
      </c>
      <c r="F545" s="217" t="s">
        <v>913</v>
      </c>
      <c r="G545" s="218" t="s">
        <v>188</v>
      </c>
      <c r="H545" s="219">
        <v>18.359000000000002</v>
      </c>
      <c r="I545" s="220"/>
      <c r="J545" s="221">
        <f>ROUND(I545*H545,2)</f>
        <v>0</v>
      </c>
      <c r="K545" s="217" t="s">
        <v>137</v>
      </c>
      <c r="L545" s="45"/>
      <c r="M545" s="222" t="s">
        <v>1</v>
      </c>
      <c r="N545" s="223" t="s">
        <v>42</v>
      </c>
      <c r="O545" s="92"/>
      <c r="P545" s="224">
        <f>O545*H545</f>
        <v>0</v>
      </c>
      <c r="Q545" s="224">
        <v>0.00013999999999999999</v>
      </c>
      <c r="R545" s="224">
        <f>Q545*H545</f>
        <v>0.00257026</v>
      </c>
      <c r="S545" s="224">
        <v>0</v>
      </c>
      <c r="T545" s="225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26" t="s">
        <v>215</v>
      </c>
      <c r="AT545" s="226" t="s">
        <v>133</v>
      </c>
      <c r="AU545" s="226" t="s">
        <v>139</v>
      </c>
      <c r="AY545" s="18" t="s">
        <v>131</v>
      </c>
      <c r="BE545" s="227">
        <f>IF(N545="základní",J545,0)</f>
        <v>0</v>
      </c>
      <c r="BF545" s="227">
        <f>IF(N545="snížená",J545,0)</f>
        <v>0</v>
      </c>
      <c r="BG545" s="227">
        <f>IF(N545="zákl. přenesená",J545,0)</f>
        <v>0</v>
      </c>
      <c r="BH545" s="227">
        <f>IF(N545="sníž. přenesená",J545,0)</f>
        <v>0</v>
      </c>
      <c r="BI545" s="227">
        <f>IF(N545="nulová",J545,0)</f>
        <v>0</v>
      </c>
      <c r="BJ545" s="18" t="s">
        <v>139</v>
      </c>
      <c r="BK545" s="227">
        <f>ROUND(I545*H545,2)</f>
        <v>0</v>
      </c>
      <c r="BL545" s="18" t="s">
        <v>215</v>
      </c>
      <c r="BM545" s="226" t="s">
        <v>914</v>
      </c>
    </row>
    <row r="546" s="12" customFormat="1" ht="22.8" customHeight="1">
      <c r="A546" s="12"/>
      <c r="B546" s="199"/>
      <c r="C546" s="200"/>
      <c r="D546" s="201" t="s">
        <v>75</v>
      </c>
      <c r="E546" s="213" t="s">
        <v>915</v>
      </c>
      <c r="F546" s="213" t="s">
        <v>916</v>
      </c>
      <c r="G546" s="200"/>
      <c r="H546" s="200"/>
      <c r="I546" s="203"/>
      <c r="J546" s="214">
        <f>BK546</f>
        <v>0</v>
      </c>
      <c r="K546" s="200"/>
      <c r="L546" s="205"/>
      <c r="M546" s="206"/>
      <c r="N546" s="207"/>
      <c r="O546" s="207"/>
      <c r="P546" s="208">
        <f>SUM(P547:P551)</f>
        <v>0</v>
      </c>
      <c r="Q546" s="207"/>
      <c r="R546" s="208">
        <f>SUM(R547:R551)</f>
        <v>0.0093247000000000017</v>
      </c>
      <c r="S546" s="207"/>
      <c r="T546" s="209">
        <f>SUM(T547:T551)</f>
        <v>0</v>
      </c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R546" s="210" t="s">
        <v>139</v>
      </c>
      <c r="AT546" s="211" t="s">
        <v>75</v>
      </c>
      <c r="AU546" s="211" t="s">
        <v>84</v>
      </c>
      <c r="AY546" s="210" t="s">
        <v>131</v>
      </c>
      <c r="BK546" s="212">
        <f>SUM(BK547:BK551)</f>
        <v>0</v>
      </c>
    </row>
    <row r="547" s="2" customFormat="1" ht="33" customHeight="1">
      <c r="A547" s="39"/>
      <c r="B547" s="40"/>
      <c r="C547" s="215" t="s">
        <v>917</v>
      </c>
      <c r="D547" s="215" t="s">
        <v>133</v>
      </c>
      <c r="E547" s="216" t="s">
        <v>918</v>
      </c>
      <c r="F547" s="217" t="s">
        <v>919</v>
      </c>
      <c r="G547" s="218" t="s">
        <v>188</v>
      </c>
      <c r="H547" s="219">
        <v>19.030000000000001</v>
      </c>
      <c r="I547" s="220"/>
      <c r="J547" s="221">
        <f>ROUND(I547*H547,2)</f>
        <v>0</v>
      </c>
      <c r="K547" s="217" t="s">
        <v>137</v>
      </c>
      <c r="L547" s="45"/>
      <c r="M547" s="222" t="s">
        <v>1</v>
      </c>
      <c r="N547" s="223" t="s">
        <v>42</v>
      </c>
      <c r="O547" s="92"/>
      <c r="P547" s="224">
        <f>O547*H547</f>
        <v>0</v>
      </c>
      <c r="Q547" s="224">
        <v>0.00020000000000000001</v>
      </c>
      <c r="R547" s="224">
        <f>Q547*H547</f>
        <v>0.0038060000000000004</v>
      </c>
      <c r="S547" s="224">
        <v>0</v>
      </c>
      <c r="T547" s="225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26" t="s">
        <v>215</v>
      </c>
      <c r="AT547" s="226" t="s">
        <v>133</v>
      </c>
      <c r="AU547" s="226" t="s">
        <v>139</v>
      </c>
      <c r="AY547" s="18" t="s">
        <v>131</v>
      </c>
      <c r="BE547" s="227">
        <f>IF(N547="základní",J547,0)</f>
        <v>0</v>
      </c>
      <c r="BF547" s="227">
        <f>IF(N547="snížená",J547,0)</f>
        <v>0</v>
      </c>
      <c r="BG547" s="227">
        <f>IF(N547="zákl. přenesená",J547,0)</f>
        <v>0</v>
      </c>
      <c r="BH547" s="227">
        <f>IF(N547="sníž. přenesená",J547,0)</f>
        <v>0</v>
      </c>
      <c r="BI547" s="227">
        <f>IF(N547="nulová",J547,0)</f>
        <v>0</v>
      </c>
      <c r="BJ547" s="18" t="s">
        <v>139</v>
      </c>
      <c r="BK547" s="227">
        <f>ROUND(I547*H547,2)</f>
        <v>0</v>
      </c>
      <c r="BL547" s="18" t="s">
        <v>215</v>
      </c>
      <c r="BM547" s="226" t="s">
        <v>920</v>
      </c>
    </row>
    <row r="548" s="14" customFormat="1">
      <c r="A548" s="14"/>
      <c r="B548" s="239"/>
      <c r="C548" s="240"/>
      <c r="D548" s="230" t="s">
        <v>141</v>
      </c>
      <c r="E548" s="241" t="s">
        <v>1</v>
      </c>
      <c r="F548" s="242" t="s">
        <v>190</v>
      </c>
      <c r="G548" s="240"/>
      <c r="H548" s="243">
        <v>2.4300000000000002</v>
      </c>
      <c r="I548" s="244"/>
      <c r="J548" s="240"/>
      <c r="K548" s="240"/>
      <c r="L548" s="245"/>
      <c r="M548" s="246"/>
      <c r="N548" s="247"/>
      <c r="O548" s="247"/>
      <c r="P548" s="247"/>
      <c r="Q548" s="247"/>
      <c r="R548" s="247"/>
      <c r="S548" s="247"/>
      <c r="T548" s="248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49" t="s">
        <v>141</v>
      </c>
      <c r="AU548" s="249" t="s">
        <v>139</v>
      </c>
      <c r="AV548" s="14" t="s">
        <v>139</v>
      </c>
      <c r="AW548" s="14" t="s">
        <v>32</v>
      </c>
      <c r="AX548" s="14" t="s">
        <v>76</v>
      </c>
      <c r="AY548" s="249" t="s">
        <v>131</v>
      </c>
    </row>
    <row r="549" s="14" customFormat="1">
      <c r="A549" s="14"/>
      <c r="B549" s="239"/>
      <c r="C549" s="240"/>
      <c r="D549" s="230" t="s">
        <v>141</v>
      </c>
      <c r="E549" s="241" t="s">
        <v>1</v>
      </c>
      <c r="F549" s="242" t="s">
        <v>191</v>
      </c>
      <c r="G549" s="240"/>
      <c r="H549" s="243">
        <v>16.600000000000001</v>
      </c>
      <c r="I549" s="244"/>
      <c r="J549" s="240"/>
      <c r="K549" s="240"/>
      <c r="L549" s="245"/>
      <c r="M549" s="246"/>
      <c r="N549" s="247"/>
      <c r="O549" s="247"/>
      <c r="P549" s="247"/>
      <c r="Q549" s="247"/>
      <c r="R549" s="247"/>
      <c r="S549" s="247"/>
      <c r="T549" s="248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49" t="s">
        <v>141</v>
      </c>
      <c r="AU549" s="249" t="s">
        <v>139</v>
      </c>
      <c r="AV549" s="14" t="s">
        <v>139</v>
      </c>
      <c r="AW549" s="14" t="s">
        <v>32</v>
      </c>
      <c r="AX549" s="14" t="s">
        <v>76</v>
      </c>
      <c r="AY549" s="249" t="s">
        <v>131</v>
      </c>
    </row>
    <row r="550" s="15" customFormat="1">
      <c r="A550" s="15"/>
      <c r="B550" s="250"/>
      <c r="C550" s="251"/>
      <c r="D550" s="230" t="s">
        <v>141</v>
      </c>
      <c r="E550" s="252" t="s">
        <v>1</v>
      </c>
      <c r="F550" s="253" t="s">
        <v>144</v>
      </c>
      <c r="G550" s="251"/>
      <c r="H550" s="254">
        <v>19.030000000000001</v>
      </c>
      <c r="I550" s="255"/>
      <c r="J550" s="251"/>
      <c r="K550" s="251"/>
      <c r="L550" s="256"/>
      <c r="M550" s="257"/>
      <c r="N550" s="258"/>
      <c r="O550" s="258"/>
      <c r="P550" s="258"/>
      <c r="Q550" s="258"/>
      <c r="R550" s="258"/>
      <c r="S550" s="258"/>
      <c r="T550" s="259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T550" s="260" t="s">
        <v>141</v>
      </c>
      <c r="AU550" s="260" t="s">
        <v>139</v>
      </c>
      <c r="AV550" s="15" t="s">
        <v>138</v>
      </c>
      <c r="AW550" s="15" t="s">
        <v>32</v>
      </c>
      <c r="AX550" s="15" t="s">
        <v>84</v>
      </c>
      <c r="AY550" s="260" t="s">
        <v>131</v>
      </c>
    </row>
    <row r="551" s="2" customFormat="1" ht="37.8" customHeight="1">
      <c r="A551" s="39"/>
      <c r="B551" s="40"/>
      <c r="C551" s="215" t="s">
        <v>921</v>
      </c>
      <c r="D551" s="215" t="s">
        <v>133</v>
      </c>
      <c r="E551" s="216" t="s">
        <v>922</v>
      </c>
      <c r="F551" s="217" t="s">
        <v>923</v>
      </c>
      <c r="G551" s="218" t="s">
        <v>188</v>
      </c>
      <c r="H551" s="219">
        <v>19.030000000000001</v>
      </c>
      <c r="I551" s="220"/>
      <c r="J551" s="221">
        <f>ROUND(I551*H551,2)</f>
        <v>0</v>
      </c>
      <c r="K551" s="217" t="s">
        <v>137</v>
      </c>
      <c r="L551" s="45"/>
      <c r="M551" s="222" t="s">
        <v>1</v>
      </c>
      <c r="N551" s="223" t="s">
        <v>42</v>
      </c>
      <c r="O551" s="92"/>
      <c r="P551" s="224">
        <f>O551*H551</f>
        <v>0</v>
      </c>
      <c r="Q551" s="224">
        <v>0.00029</v>
      </c>
      <c r="R551" s="224">
        <f>Q551*H551</f>
        <v>0.0055187000000000005</v>
      </c>
      <c r="S551" s="224">
        <v>0</v>
      </c>
      <c r="T551" s="225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26" t="s">
        <v>215</v>
      </c>
      <c r="AT551" s="226" t="s">
        <v>133</v>
      </c>
      <c r="AU551" s="226" t="s">
        <v>139</v>
      </c>
      <c r="AY551" s="18" t="s">
        <v>131</v>
      </c>
      <c r="BE551" s="227">
        <f>IF(N551="základní",J551,0)</f>
        <v>0</v>
      </c>
      <c r="BF551" s="227">
        <f>IF(N551="snížená",J551,0)</f>
        <v>0</v>
      </c>
      <c r="BG551" s="227">
        <f>IF(N551="zákl. přenesená",J551,0)</f>
        <v>0</v>
      </c>
      <c r="BH551" s="227">
        <f>IF(N551="sníž. přenesená",J551,0)</f>
        <v>0</v>
      </c>
      <c r="BI551" s="227">
        <f>IF(N551="nulová",J551,0)</f>
        <v>0</v>
      </c>
      <c r="BJ551" s="18" t="s">
        <v>139</v>
      </c>
      <c r="BK551" s="227">
        <f>ROUND(I551*H551,2)</f>
        <v>0</v>
      </c>
      <c r="BL551" s="18" t="s">
        <v>215</v>
      </c>
      <c r="BM551" s="226" t="s">
        <v>924</v>
      </c>
    </row>
    <row r="552" s="12" customFormat="1" ht="22.8" customHeight="1">
      <c r="A552" s="12"/>
      <c r="B552" s="199"/>
      <c r="C552" s="200"/>
      <c r="D552" s="201" t="s">
        <v>75</v>
      </c>
      <c r="E552" s="213" t="s">
        <v>925</v>
      </c>
      <c r="F552" s="213" t="s">
        <v>926</v>
      </c>
      <c r="G552" s="200"/>
      <c r="H552" s="200"/>
      <c r="I552" s="203"/>
      <c r="J552" s="214">
        <f>BK552</f>
        <v>0</v>
      </c>
      <c r="K552" s="200"/>
      <c r="L552" s="205"/>
      <c r="M552" s="206"/>
      <c r="N552" s="207"/>
      <c r="O552" s="207"/>
      <c r="P552" s="208">
        <f>SUM(P553:P560)</f>
        <v>0</v>
      </c>
      <c r="Q552" s="207"/>
      <c r="R552" s="208">
        <f>SUM(R553:R560)</f>
        <v>0.0087760799999999986</v>
      </c>
      <c r="S552" s="207"/>
      <c r="T552" s="209">
        <f>SUM(T553:T560)</f>
        <v>0.0076288800000000002</v>
      </c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R552" s="210" t="s">
        <v>139</v>
      </c>
      <c r="AT552" s="211" t="s">
        <v>75</v>
      </c>
      <c r="AU552" s="211" t="s">
        <v>84</v>
      </c>
      <c r="AY552" s="210" t="s">
        <v>131</v>
      </c>
      <c r="BK552" s="212">
        <f>SUM(BK553:BK560)</f>
        <v>0</v>
      </c>
    </row>
    <row r="553" s="2" customFormat="1" ht="24.15" customHeight="1">
      <c r="A553" s="39"/>
      <c r="B553" s="40"/>
      <c r="C553" s="215" t="s">
        <v>927</v>
      </c>
      <c r="D553" s="215" t="s">
        <v>133</v>
      </c>
      <c r="E553" s="216" t="s">
        <v>928</v>
      </c>
      <c r="F553" s="217" t="s">
        <v>929</v>
      </c>
      <c r="G553" s="218" t="s">
        <v>188</v>
      </c>
      <c r="H553" s="219">
        <v>2.8679999999999999</v>
      </c>
      <c r="I553" s="220"/>
      <c r="J553" s="221">
        <f>ROUND(I553*H553,2)</f>
        <v>0</v>
      </c>
      <c r="K553" s="217" t="s">
        <v>137</v>
      </c>
      <c r="L553" s="45"/>
      <c r="M553" s="222" t="s">
        <v>1</v>
      </c>
      <c r="N553" s="223" t="s">
        <v>42</v>
      </c>
      <c r="O553" s="92"/>
      <c r="P553" s="224">
        <f>O553*H553</f>
        <v>0</v>
      </c>
      <c r="Q553" s="224">
        <v>0</v>
      </c>
      <c r="R553" s="224">
        <f>Q553*H553</f>
        <v>0</v>
      </c>
      <c r="S553" s="224">
        <v>0.00266</v>
      </c>
      <c r="T553" s="225">
        <f>S553*H553</f>
        <v>0.0076288800000000002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26" t="s">
        <v>215</v>
      </c>
      <c r="AT553" s="226" t="s">
        <v>133</v>
      </c>
      <c r="AU553" s="226" t="s">
        <v>139</v>
      </c>
      <c r="AY553" s="18" t="s">
        <v>131</v>
      </c>
      <c r="BE553" s="227">
        <f>IF(N553="základní",J553,0)</f>
        <v>0</v>
      </c>
      <c r="BF553" s="227">
        <f>IF(N553="snížená",J553,0)</f>
        <v>0</v>
      </c>
      <c r="BG553" s="227">
        <f>IF(N553="zákl. přenesená",J553,0)</f>
        <v>0</v>
      </c>
      <c r="BH553" s="227">
        <f>IF(N553="sníž. přenesená",J553,0)</f>
        <v>0</v>
      </c>
      <c r="BI553" s="227">
        <f>IF(N553="nulová",J553,0)</f>
        <v>0</v>
      </c>
      <c r="BJ553" s="18" t="s">
        <v>139</v>
      </c>
      <c r="BK553" s="227">
        <f>ROUND(I553*H553,2)</f>
        <v>0</v>
      </c>
      <c r="BL553" s="18" t="s">
        <v>215</v>
      </c>
      <c r="BM553" s="226" t="s">
        <v>930</v>
      </c>
    </row>
    <row r="554" s="14" customFormat="1">
      <c r="A554" s="14"/>
      <c r="B554" s="239"/>
      <c r="C554" s="240"/>
      <c r="D554" s="230" t="s">
        <v>141</v>
      </c>
      <c r="E554" s="241" t="s">
        <v>1</v>
      </c>
      <c r="F554" s="242" t="s">
        <v>931</v>
      </c>
      <c r="G554" s="240"/>
      <c r="H554" s="243">
        <v>2.8679999999999999</v>
      </c>
      <c r="I554" s="244"/>
      <c r="J554" s="240"/>
      <c r="K554" s="240"/>
      <c r="L554" s="245"/>
      <c r="M554" s="246"/>
      <c r="N554" s="247"/>
      <c r="O554" s="247"/>
      <c r="P554" s="247"/>
      <c r="Q554" s="247"/>
      <c r="R554" s="247"/>
      <c r="S554" s="247"/>
      <c r="T554" s="248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49" t="s">
        <v>141</v>
      </c>
      <c r="AU554" s="249" t="s">
        <v>139</v>
      </c>
      <c r="AV554" s="14" t="s">
        <v>139</v>
      </c>
      <c r="AW554" s="14" t="s">
        <v>32</v>
      </c>
      <c r="AX554" s="14" t="s">
        <v>76</v>
      </c>
      <c r="AY554" s="249" t="s">
        <v>131</v>
      </c>
    </row>
    <row r="555" s="15" customFormat="1">
      <c r="A555" s="15"/>
      <c r="B555" s="250"/>
      <c r="C555" s="251"/>
      <c r="D555" s="230" t="s">
        <v>141</v>
      </c>
      <c r="E555" s="252" t="s">
        <v>1</v>
      </c>
      <c r="F555" s="253" t="s">
        <v>144</v>
      </c>
      <c r="G555" s="251"/>
      <c r="H555" s="254">
        <v>2.8679999999999999</v>
      </c>
      <c r="I555" s="255"/>
      <c r="J555" s="251"/>
      <c r="K555" s="251"/>
      <c r="L555" s="256"/>
      <c r="M555" s="257"/>
      <c r="N555" s="258"/>
      <c r="O555" s="258"/>
      <c r="P555" s="258"/>
      <c r="Q555" s="258"/>
      <c r="R555" s="258"/>
      <c r="S555" s="258"/>
      <c r="T555" s="259"/>
      <c r="U555" s="15"/>
      <c r="V555" s="15"/>
      <c r="W555" s="15"/>
      <c r="X555" s="15"/>
      <c r="Y555" s="15"/>
      <c r="Z555" s="15"/>
      <c r="AA555" s="15"/>
      <c r="AB555" s="15"/>
      <c r="AC555" s="15"/>
      <c r="AD555" s="15"/>
      <c r="AE555" s="15"/>
      <c r="AT555" s="260" t="s">
        <v>141</v>
      </c>
      <c r="AU555" s="260" t="s">
        <v>139</v>
      </c>
      <c r="AV555" s="15" t="s">
        <v>138</v>
      </c>
      <c r="AW555" s="15" t="s">
        <v>32</v>
      </c>
      <c r="AX555" s="15" t="s">
        <v>84</v>
      </c>
      <c r="AY555" s="260" t="s">
        <v>131</v>
      </c>
    </row>
    <row r="556" s="2" customFormat="1" ht="62.7" customHeight="1">
      <c r="A556" s="39"/>
      <c r="B556" s="40"/>
      <c r="C556" s="215" t="s">
        <v>932</v>
      </c>
      <c r="D556" s="215" t="s">
        <v>133</v>
      </c>
      <c r="E556" s="216" t="s">
        <v>933</v>
      </c>
      <c r="F556" s="217" t="s">
        <v>934</v>
      </c>
      <c r="G556" s="218" t="s">
        <v>188</v>
      </c>
      <c r="H556" s="219">
        <v>2.8679999999999999</v>
      </c>
      <c r="I556" s="220"/>
      <c r="J556" s="221">
        <f>ROUND(I556*H556,2)</f>
        <v>0</v>
      </c>
      <c r="K556" s="217" t="s">
        <v>137</v>
      </c>
      <c r="L556" s="45"/>
      <c r="M556" s="222" t="s">
        <v>1</v>
      </c>
      <c r="N556" s="223" t="s">
        <v>42</v>
      </c>
      <c r="O556" s="92"/>
      <c r="P556" s="224">
        <f>O556*H556</f>
        <v>0</v>
      </c>
      <c r="Q556" s="224">
        <v>0.0030599999999999998</v>
      </c>
      <c r="R556" s="224">
        <f>Q556*H556</f>
        <v>0.0087760799999999986</v>
      </c>
      <c r="S556" s="224">
        <v>0</v>
      </c>
      <c r="T556" s="225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26" t="s">
        <v>215</v>
      </c>
      <c r="AT556" s="226" t="s">
        <v>133</v>
      </c>
      <c r="AU556" s="226" t="s">
        <v>139</v>
      </c>
      <c r="AY556" s="18" t="s">
        <v>131</v>
      </c>
      <c r="BE556" s="227">
        <f>IF(N556="základní",J556,0)</f>
        <v>0</v>
      </c>
      <c r="BF556" s="227">
        <f>IF(N556="snížená",J556,0)</f>
        <v>0</v>
      </c>
      <c r="BG556" s="227">
        <f>IF(N556="zákl. přenesená",J556,0)</f>
        <v>0</v>
      </c>
      <c r="BH556" s="227">
        <f>IF(N556="sníž. přenesená",J556,0)</f>
        <v>0</v>
      </c>
      <c r="BI556" s="227">
        <f>IF(N556="nulová",J556,0)</f>
        <v>0</v>
      </c>
      <c r="BJ556" s="18" t="s">
        <v>139</v>
      </c>
      <c r="BK556" s="227">
        <f>ROUND(I556*H556,2)</f>
        <v>0</v>
      </c>
      <c r="BL556" s="18" t="s">
        <v>215</v>
      </c>
      <c r="BM556" s="226" t="s">
        <v>935</v>
      </c>
    </row>
    <row r="557" s="14" customFormat="1">
      <c r="A557" s="14"/>
      <c r="B557" s="239"/>
      <c r="C557" s="240"/>
      <c r="D557" s="230" t="s">
        <v>141</v>
      </c>
      <c r="E557" s="241" t="s">
        <v>1</v>
      </c>
      <c r="F557" s="242" t="s">
        <v>931</v>
      </c>
      <c r="G557" s="240"/>
      <c r="H557" s="243">
        <v>2.8679999999999999</v>
      </c>
      <c r="I557" s="244"/>
      <c r="J557" s="240"/>
      <c r="K557" s="240"/>
      <c r="L557" s="245"/>
      <c r="M557" s="246"/>
      <c r="N557" s="247"/>
      <c r="O557" s="247"/>
      <c r="P557" s="247"/>
      <c r="Q557" s="247"/>
      <c r="R557" s="247"/>
      <c r="S557" s="247"/>
      <c r="T557" s="248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49" t="s">
        <v>141</v>
      </c>
      <c r="AU557" s="249" t="s">
        <v>139</v>
      </c>
      <c r="AV557" s="14" t="s">
        <v>139</v>
      </c>
      <c r="AW557" s="14" t="s">
        <v>32</v>
      </c>
      <c r="AX557" s="14" t="s">
        <v>76</v>
      </c>
      <c r="AY557" s="249" t="s">
        <v>131</v>
      </c>
    </row>
    <row r="558" s="15" customFormat="1">
      <c r="A558" s="15"/>
      <c r="B558" s="250"/>
      <c r="C558" s="251"/>
      <c r="D558" s="230" t="s">
        <v>141</v>
      </c>
      <c r="E558" s="252" t="s">
        <v>1</v>
      </c>
      <c r="F558" s="253" t="s">
        <v>144</v>
      </c>
      <c r="G558" s="251"/>
      <c r="H558" s="254">
        <v>2.8679999999999999</v>
      </c>
      <c r="I558" s="255"/>
      <c r="J558" s="251"/>
      <c r="K558" s="251"/>
      <c r="L558" s="256"/>
      <c r="M558" s="257"/>
      <c r="N558" s="258"/>
      <c r="O558" s="258"/>
      <c r="P558" s="258"/>
      <c r="Q558" s="258"/>
      <c r="R558" s="258"/>
      <c r="S558" s="258"/>
      <c r="T558" s="259"/>
      <c r="U558" s="15"/>
      <c r="V558" s="15"/>
      <c r="W558" s="15"/>
      <c r="X558" s="15"/>
      <c r="Y558" s="15"/>
      <c r="Z558" s="15"/>
      <c r="AA558" s="15"/>
      <c r="AB558" s="15"/>
      <c r="AC558" s="15"/>
      <c r="AD558" s="15"/>
      <c r="AE558" s="15"/>
      <c r="AT558" s="260" t="s">
        <v>141</v>
      </c>
      <c r="AU558" s="260" t="s">
        <v>139</v>
      </c>
      <c r="AV558" s="15" t="s">
        <v>138</v>
      </c>
      <c r="AW558" s="15" t="s">
        <v>32</v>
      </c>
      <c r="AX558" s="15" t="s">
        <v>84</v>
      </c>
      <c r="AY558" s="260" t="s">
        <v>131</v>
      </c>
    </row>
    <row r="559" s="2" customFormat="1" ht="44.25" customHeight="1">
      <c r="A559" s="39"/>
      <c r="B559" s="40"/>
      <c r="C559" s="215" t="s">
        <v>936</v>
      </c>
      <c r="D559" s="215" t="s">
        <v>133</v>
      </c>
      <c r="E559" s="216" t="s">
        <v>937</v>
      </c>
      <c r="F559" s="217" t="s">
        <v>938</v>
      </c>
      <c r="G559" s="218" t="s">
        <v>171</v>
      </c>
      <c r="H559" s="219">
        <v>0.0089999999999999993</v>
      </c>
      <c r="I559" s="220"/>
      <c r="J559" s="221">
        <f>ROUND(I559*H559,2)</f>
        <v>0</v>
      </c>
      <c r="K559" s="217" t="s">
        <v>137</v>
      </c>
      <c r="L559" s="45"/>
      <c r="M559" s="222" t="s">
        <v>1</v>
      </c>
      <c r="N559" s="223" t="s">
        <v>42</v>
      </c>
      <c r="O559" s="92"/>
      <c r="P559" s="224">
        <f>O559*H559</f>
        <v>0</v>
      </c>
      <c r="Q559" s="224">
        <v>0</v>
      </c>
      <c r="R559" s="224">
        <f>Q559*H559</f>
        <v>0</v>
      </c>
      <c r="S559" s="224">
        <v>0</v>
      </c>
      <c r="T559" s="225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26" t="s">
        <v>215</v>
      </c>
      <c r="AT559" s="226" t="s">
        <v>133</v>
      </c>
      <c r="AU559" s="226" t="s">
        <v>139</v>
      </c>
      <c r="AY559" s="18" t="s">
        <v>131</v>
      </c>
      <c r="BE559" s="227">
        <f>IF(N559="základní",J559,0)</f>
        <v>0</v>
      </c>
      <c r="BF559" s="227">
        <f>IF(N559="snížená",J559,0)</f>
        <v>0</v>
      </c>
      <c r="BG559" s="227">
        <f>IF(N559="zákl. přenesená",J559,0)</f>
        <v>0</v>
      </c>
      <c r="BH559" s="227">
        <f>IF(N559="sníž. přenesená",J559,0)</f>
        <v>0</v>
      </c>
      <c r="BI559" s="227">
        <f>IF(N559="nulová",J559,0)</f>
        <v>0</v>
      </c>
      <c r="BJ559" s="18" t="s">
        <v>139</v>
      </c>
      <c r="BK559" s="227">
        <f>ROUND(I559*H559,2)</f>
        <v>0</v>
      </c>
      <c r="BL559" s="18" t="s">
        <v>215</v>
      </c>
      <c r="BM559" s="226" t="s">
        <v>939</v>
      </c>
    </row>
    <row r="560" s="2" customFormat="1" ht="49.05" customHeight="1">
      <c r="A560" s="39"/>
      <c r="B560" s="40"/>
      <c r="C560" s="215" t="s">
        <v>940</v>
      </c>
      <c r="D560" s="215" t="s">
        <v>133</v>
      </c>
      <c r="E560" s="216" t="s">
        <v>941</v>
      </c>
      <c r="F560" s="217" t="s">
        <v>942</v>
      </c>
      <c r="G560" s="218" t="s">
        <v>171</v>
      </c>
      <c r="H560" s="219">
        <v>0.0089999999999999993</v>
      </c>
      <c r="I560" s="220"/>
      <c r="J560" s="221">
        <f>ROUND(I560*H560,2)</f>
        <v>0</v>
      </c>
      <c r="K560" s="217" t="s">
        <v>137</v>
      </c>
      <c r="L560" s="45"/>
      <c r="M560" s="222" t="s">
        <v>1</v>
      </c>
      <c r="N560" s="223" t="s">
        <v>42</v>
      </c>
      <c r="O560" s="92"/>
      <c r="P560" s="224">
        <f>O560*H560</f>
        <v>0</v>
      </c>
      <c r="Q560" s="224">
        <v>0</v>
      </c>
      <c r="R560" s="224">
        <f>Q560*H560</f>
        <v>0</v>
      </c>
      <c r="S560" s="224">
        <v>0</v>
      </c>
      <c r="T560" s="225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26" t="s">
        <v>215</v>
      </c>
      <c r="AT560" s="226" t="s">
        <v>133</v>
      </c>
      <c r="AU560" s="226" t="s">
        <v>139</v>
      </c>
      <c r="AY560" s="18" t="s">
        <v>131</v>
      </c>
      <c r="BE560" s="227">
        <f>IF(N560="základní",J560,0)</f>
        <v>0</v>
      </c>
      <c r="BF560" s="227">
        <f>IF(N560="snížená",J560,0)</f>
        <v>0</v>
      </c>
      <c r="BG560" s="227">
        <f>IF(N560="zákl. přenesená",J560,0)</f>
        <v>0</v>
      </c>
      <c r="BH560" s="227">
        <f>IF(N560="sníž. přenesená",J560,0)</f>
        <v>0</v>
      </c>
      <c r="BI560" s="227">
        <f>IF(N560="nulová",J560,0)</f>
        <v>0</v>
      </c>
      <c r="BJ560" s="18" t="s">
        <v>139</v>
      </c>
      <c r="BK560" s="227">
        <f>ROUND(I560*H560,2)</f>
        <v>0</v>
      </c>
      <c r="BL560" s="18" t="s">
        <v>215</v>
      </c>
      <c r="BM560" s="226" t="s">
        <v>943</v>
      </c>
    </row>
    <row r="561" s="12" customFormat="1" ht="25.92" customHeight="1">
      <c r="A561" s="12"/>
      <c r="B561" s="199"/>
      <c r="C561" s="200"/>
      <c r="D561" s="201" t="s">
        <v>75</v>
      </c>
      <c r="E561" s="202" t="s">
        <v>206</v>
      </c>
      <c r="F561" s="202" t="s">
        <v>944</v>
      </c>
      <c r="G561" s="200"/>
      <c r="H561" s="200"/>
      <c r="I561" s="203"/>
      <c r="J561" s="204">
        <f>BK561</f>
        <v>0</v>
      </c>
      <c r="K561" s="200"/>
      <c r="L561" s="205"/>
      <c r="M561" s="206"/>
      <c r="N561" s="207"/>
      <c r="O561" s="207"/>
      <c r="P561" s="208">
        <f>P562</f>
        <v>0</v>
      </c>
      <c r="Q561" s="207"/>
      <c r="R561" s="208">
        <f>R562</f>
        <v>0</v>
      </c>
      <c r="S561" s="207"/>
      <c r="T561" s="209">
        <f>T562</f>
        <v>0</v>
      </c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R561" s="210" t="s">
        <v>152</v>
      </c>
      <c r="AT561" s="211" t="s">
        <v>75</v>
      </c>
      <c r="AU561" s="211" t="s">
        <v>76</v>
      </c>
      <c r="AY561" s="210" t="s">
        <v>131</v>
      </c>
      <c r="BK561" s="212">
        <f>BK562</f>
        <v>0</v>
      </c>
    </row>
    <row r="562" s="12" customFormat="1" ht="22.8" customHeight="1">
      <c r="A562" s="12"/>
      <c r="B562" s="199"/>
      <c r="C562" s="200"/>
      <c r="D562" s="201" t="s">
        <v>75</v>
      </c>
      <c r="E562" s="213" t="s">
        <v>945</v>
      </c>
      <c r="F562" s="213" t="s">
        <v>946</v>
      </c>
      <c r="G562" s="200"/>
      <c r="H562" s="200"/>
      <c r="I562" s="203"/>
      <c r="J562" s="214">
        <f>BK562</f>
        <v>0</v>
      </c>
      <c r="K562" s="200"/>
      <c r="L562" s="205"/>
      <c r="M562" s="206"/>
      <c r="N562" s="207"/>
      <c r="O562" s="207"/>
      <c r="P562" s="208">
        <f>SUM(P563:P569)</f>
        <v>0</v>
      </c>
      <c r="Q562" s="207"/>
      <c r="R562" s="208">
        <f>SUM(R563:R569)</f>
        <v>0</v>
      </c>
      <c r="S562" s="207"/>
      <c r="T562" s="209">
        <f>SUM(T563:T569)</f>
        <v>0</v>
      </c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R562" s="210" t="s">
        <v>152</v>
      </c>
      <c r="AT562" s="211" t="s">
        <v>75</v>
      </c>
      <c r="AU562" s="211" t="s">
        <v>84</v>
      </c>
      <c r="AY562" s="210" t="s">
        <v>131</v>
      </c>
      <c r="BK562" s="212">
        <f>SUM(BK563:BK569)</f>
        <v>0</v>
      </c>
    </row>
    <row r="563" s="2" customFormat="1" ht="24.15" customHeight="1">
      <c r="A563" s="39"/>
      <c r="B563" s="40"/>
      <c r="C563" s="215" t="s">
        <v>947</v>
      </c>
      <c r="D563" s="215" t="s">
        <v>133</v>
      </c>
      <c r="E563" s="216" t="s">
        <v>948</v>
      </c>
      <c r="F563" s="217" t="s">
        <v>949</v>
      </c>
      <c r="G563" s="218" t="s">
        <v>292</v>
      </c>
      <c r="H563" s="219">
        <v>10</v>
      </c>
      <c r="I563" s="220"/>
      <c r="J563" s="221">
        <f>ROUND(I563*H563,2)</f>
        <v>0</v>
      </c>
      <c r="K563" s="217" t="s">
        <v>137</v>
      </c>
      <c r="L563" s="45"/>
      <c r="M563" s="222" t="s">
        <v>1</v>
      </c>
      <c r="N563" s="223" t="s">
        <v>42</v>
      </c>
      <c r="O563" s="92"/>
      <c r="P563" s="224">
        <f>O563*H563</f>
        <v>0</v>
      </c>
      <c r="Q563" s="224">
        <v>0</v>
      </c>
      <c r="R563" s="224">
        <f>Q563*H563</f>
        <v>0</v>
      </c>
      <c r="S563" s="224">
        <v>0</v>
      </c>
      <c r="T563" s="225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26" t="s">
        <v>483</v>
      </c>
      <c r="AT563" s="226" t="s">
        <v>133</v>
      </c>
      <c r="AU563" s="226" t="s">
        <v>139</v>
      </c>
      <c r="AY563" s="18" t="s">
        <v>131</v>
      </c>
      <c r="BE563" s="227">
        <f>IF(N563="základní",J563,0)</f>
        <v>0</v>
      </c>
      <c r="BF563" s="227">
        <f>IF(N563="snížená",J563,0)</f>
        <v>0</v>
      </c>
      <c r="BG563" s="227">
        <f>IF(N563="zákl. přenesená",J563,0)</f>
        <v>0</v>
      </c>
      <c r="BH563" s="227">
        <f>IF(N563="sníž. přenesená",J563,0)</f>
        <v>0</v>
      </c>
      <c r="BI563" s="227">
        <f>IF(N563="nulová",J563,0)</f>
        <v>0</v>
      </c>
      <c r="BJ563" s="18" t="s">
        <v>139</v>
      </c>
      <c r="BK563" s="227">
        <f>ROUND(I563*H563,2)</f>
        <v>0</v>
      </c>
      <c r="BL563" s="18" t="s">
        <v>483</v>
      </c>
      <c r="BM563" s="226" t="s">
        <v>950</v>
      </c>
    </row>
    <row r="564" s="13" customFormat="1">
      <c r="A564" s="13"/>
      <c r="B564" s="228"/>
      <c r="C564" s="229"/>
      <c r="D564" s="230" t="s">
        <v>141</v>
      </c>
      <c r="E564" s="231" t="s">
        <v>1</v>
      </c>
      <c r="F564" s="232" t="s">
        <v>951</v>
      </c>
      <c r="G564" s="229"/>
      <c r="H564" s="231" t="s">
        <v>1</v>
      </c>
      <c r="I564" s="233"/>
      <c r="J564" s="229"/>
      <c r="K564" s="229"/>
      <c r="L564" s="234"/>
      <c r="M564" s="235"/>
      <c r="N564" s="236"/>
      <c r="O564" s="236"/>
      <c r="P564" s="236"/>
      <c r="Q564" s="236"/>
      <c r="R564" s="236"/>
      <c r="S564" s="236"/>
      <c r="T564" s="237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8" t="s">
        <v>141</v>
      </c>
      <c r="AU564" s="238" t="s">
        <v>139</v>
      </c>
      <c r="AV564" s="13" t="s">
        <v>84</v>
      </c>
      <c r="AW564" s="13" t="s">
        <v>32</v>
      </c>
      <c r="AX564" s="13" t="s">
        <v>76</v>
      </c>
      <c r="AY564" s="238" t="s">
        <v>131</v>
      </c>
    </row>
    <row r="565" s="14" customFormat="1">
      <c r="A565" s="14"/>
      <c r="B565" s="239"/>
      <c r="C565" s="240"/>
      <c r="D565" s="230" t="s">
        <v>141</v>
      </c>
      <c r="E565" s="241" t="s">
        <v>1</v>
      </c>
      <c r="F565" s="242" t="s">
        <v>952</v>
      </c>
      <c r="G565" s="240"/>
      <c r="H565" s="243">
        <v>10</v>
      </c>
      <c r="I565" s="244"/>
      <c r="J565" s="240"/>
      <c r="K565" s="240"/>
      <c r="L565" s="245"/>
      <c r="M565" s="246"/>
      <c r="N565" s="247"/>
      <c r="O565" s="247"/>
      <c r="P565" s="247"/>
      <c r="Q565" s="247"/>
      <c r="R565" s="247"/>
      <c r="S565" s="247"/>
      <c r="T565" s="248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49" t="s">
        <v>141</v>
      </c>
      <c r="AU565" s="249" t="s">
        <v>139</v>
      </c>
      <c r="AV565" s="14" t="s">
        <v>139</v>
      </c>
      <c r="AW565" s="14" t="s">
        <v>32</v>
      </c>
      <c r="AX565" s="14" t="s">
        <v>76</v>
      </c>
      <c r="AY565" s="249" t="s">
        <v>131</v>
      </c>
    </row>
    <row r="566" s="15" customFormat="1">
      <c r="A566" s="15"/>
      <c r="B566" s="250"/>
      <c r="C566" s="251"/>
      <c r="D566" s="230" t="s">
        <v>141</v>
      </c>
      <c r="E566" s="252" t="s">
        <v>1</v>
      </c>
      <c r="F566" s="253" t="s">
        <v>144</v>
      </c>
      <c r="G566" s="251"/>
      <c r="H566" s="254">
        <v>10</v>
      </c>
      <c r="I566" s="255"/>
      <c r="J566" s="251"/>
      <c r="K566" s="251"/>
      <c r="L566" s="256"/>
      <c r="M566" s="257"/>
      <c r="N566" s="258"/>
      <c r="O566" s="258"/>
      <c r="P566" s="258"/>
      <c r="Q566" s="258"/>
      <c r="R566" s="258"/>
      <c r="S566" s="258"/>
      <c r="T566" s="259"/>
      <c r="U566" s="15"/>
      <c r="V566" s="15"/>
      <c r="W566" s="15"/>
      <c r="X566" s="15"/>
      <c r="Y566" s="15"/>
      <c r="Z566" s="15"/>
      <c r="AA566" s="15"/>
      <c r="AB566" s="15"/>
      <c r="AC566" s="15"/>
      <c r="AD566" s="15"/>
      <c r="AE566" s="15"/>
      <c r="AT566" s="260" t="s">
        <v>141</v>
      </c>
      <c r="AU566" s="260" t="s">
        <v>139</v>
      </c>
      <c r="AV566" s="15" t="s">
        <v>138</v>
      </c>
      <c r="AW566" s="15" t="s">
        <v>32</v>
      </c>
      <c r="AX566" s="15" t="s">
        <v>84</v>
      </c>
      <c r="AY566" s="260" t="s">
        <v>131</v>
      </c>
    </row>
    <row r="567" s="2" customFormat="1" ht="24.15" customHeight="1">
      <c r="A567" s="39"/>
      <c r="B567" s="40"/>
      <c r="C567" s="215" t="s">
        <v>953</v>
      </c>
      <c r="D567" s="215" t="s">
        <v>133</v>
      </c>
      <c r="E567" s="216" t="s">
        <v>954</v>
      </c>
      <c r="F567" s="217" t="s">
        <v>955</v>
      </c>
      <c r="G567" s="218" t="s">
        <v>276</v>
      </c>
      <c r="H567" s="219">
        <v>2</v>
      </c>
      <c r="I567" s="220"/>
      <c r="J567" s="221">
        <f>ROUND(I567*H567,2)</f>
        <v>0</v>
      </c>
      <c r="K567" s="217" t="s">
        <v>1</v>
      </c>
      <c r="L567" s="45"/>
      <c r="M567" s="222" t="s">
        <v>1</v>
      </c>
      <c r="N567" s="223" t="s">
        <v>42</v>
      </c>
      <c r="O567" s="92"/>
      <c r="P567" s="224">
        <f>O567*H567</f>
        <v>0</v>
      </c>
      <c r="Q567" s="224">
        <v>0</v>
      </c>
      <c r="R567" s="224">
        <f>Q567*H567</f>
        <v>0</v>
      </c>
      <c r="S567" s="224">
        <v>0</v>
      </c>
      <c r="T567" s="225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26" t="s">
        <v>483</v>
      </c>
      <c r="AT567" s="226" t="s">
        <v>133</v>
      </c>
      <c r="AU567" s="226" t="s">
        <v>139</v>
      </c>
      <c r="AY567" s="18" t="s">
        <v>131</v>
      </c>
      <c r="BE567" s="227">
        <f>IF(N567="základní",J567,0)</f>
        <v>0</v>
      </c>
      <c r="BF567" s="227">
        <f>IF(N567="snížená",J567,0)</f>
        <v>0</v>
      </c>
      <c r="BG567" s="227">
        <f>IF(N567="zákl. přenesená",J567,0)</f>
        <v>0</v>
      </c>
      <c r="BH567" s="227">
        <f>IF(N567="sníž. přenesená",J567,0)</f>
        <v>0</v>
      </c>
      <c r="BI567" s="227">
        <f>IF(N567="nulová",J567,0)</f>
        <v>0</v>
      </c>
      <c r="BJ567" s="18" t="s">
        <v>139</v>
      </c>
      <c r="BK567" s="227">
        <f>ROUND(I567*H567,2)</f>
        <v>0</v>
      </c>
      <c r="BL567" s="18" t="s">
        <v>483</v>
      </c>
      <c r="BM567" s="226" t="s">
        <v>956</v>
      </c>
    </row>
    <row r="568" s="2" customFormat="1" ht="24.15" customHeight="1">
      <c r="A568" s="39"/>
      <c r="B568" s="40"/>
      <c r="C568" s="215" t="s">
        <v>81</v>
      </c>
      <c r="D568" s="215" t="s">
        <v>133</v>
      </c>
      <c r="E568" s="216" t="s">
        <v>957</v>
      </c>
      <c r="F568" s="217" t="s">
        <v>958</v>
      </c>
      <c r="G568" s="218" t="s">
        <v>276</v>
      </c>
      <c r="H568" s="219">
        <v>1</v>
      </c>
      <c r="I568" s="220"/>
      <c r="J568" s="221">
        <f>ROUND(I568*H568,2)</f>
        <v>0</v>
      </c>
      <c r="K568" s="217" t="s">
        <v>1</v>
      </c>
      <c r="L568" s="45"/>
      <c r="M568" s="222" t="s">
        <v>1</v>
      </c>
      <c r="N568" s="223" t="s">
        <v>42</v>
      </c>
      <c r="O568" s="92"/>
      <c r="P568" s="224">
        <f>O568*H568</f>
        <v>0</v>
      </c>
      <c r="Q568" s="224">
        <v>0</v>
      </c>
      <c r="R568" s="224">
        <f>Q568*H568</f>
        <v>0</v>
      </c>
      <c r="S568" s="224">
        <v>0</v>
      </c>
      <c r="T568" s="225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26" t="s">
        <v>483</v>
      </c>
      <c r="AT568" s="226" t="s">
        <v>133</v>
      </c>
      <c r="AU568" s="226" t="s">
        <v>139</v>
      </c>
      <c r="AY568" s="18" t="s">
        <v>131</v>
      </c>
      <c r="BE568" s="227">
        <f>IF(N568="základní",J568,0)</f>
        <v>0</v>
      </c>
      <c r="BF568" s="227">
        <f>IF(N568="snížená",J568,0)</f>
        <v>0</v>
      </c>
      <c r="BG568" s="227">
        <f>IF(N568="zákl. přenesená",J568,0)</f>
        <v>0</v>
      </c>
      <c r="BH568" s="227">
        <f>IF(N568="sníž. přenesená",J568,0)</f>
        <v>0</v>
      </c>
      <c r="BI568" s="227">
        <f>IF(N568="nulová",J568,0)</f>
        <v>0</v>
      </c>
      <c r="BJ568" s="18" t="s">
        <v>139</v>
      </c>
      <c r="BK568" s="227">
        <f>ROUND(I568*H568,2)</f>
        <v>0</v>
      </c>
      <c r="BL568" s="18" t="s">
        <v>483</v>
      </c>
      <c r="BM568" s="226" t="s">
        <v>959</v>
      </c>
    </row>
    <row r="569" s="2" customFormat="1" ht="24.15" customHeight="1">
      <c r="A569" s="39"/>
      <c r="B569" s="40"/>
      <c r="C569" s="215" t="s">
        <v>960</v>
      </c>
      <c r="D569" s="215" t="s">
        <v>133</v>
      </c>
      <c r="E569" s="216" t="s">
        <v>961</v>
      </c>
      <c r="F569" s="217" t="s">
        <v>962</v>
      </c>
      <c r="G569" s="218" t="s">
        <v>292</v>
      </c>
      <c r="H569" s="219">
        <v>10</v>
      </c>
      <c r="I569" s="220"/>
      <c r="J569" s="221">
        <f>ROUND(I569*H569,2)</f>
        <v>0</v>
      </c>
      <c r="K569" s="217" t="s">
        <v>137</v>
      </c>
      <c r="L569" s="45"/>
      <c r="M569" s="222" t="s">
        <v>1</v>
      </c>
      <c r="N569" s="223" t="s">
        <v>42</v>
      </c>
      <c r="O569" s="92"/>
      <c r="P569" s="224">
        <f>O569*H569</f>
        <v>0</v>
      </c>
      <c r="Q569" s="224">
        <v>0</v>
      </c>
      <c r="R569" s="224">
        <f>Q569*H569</f>
        <v>0</v>
      </c>
      <c r="S569" s="224">
        <v>0</v>
      </c>
      <c r="T569" s="225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26" t="s">
        <v>483</v>
      </c>
      <c r="AT569" s="226" t="s">
        <v>133</v>
      </c>
      <c r="AU569" s="226" t="s">
        <v>139</v>
      </c>
      <c r="AY569" s="18" t="s">
        <v>131</v>
      </c>
      <c r="BE569" s="227">
        <f>IF(N569="základní",J569,0)</f>
        <v>0</v>
      </c>
      <c r="BF569" s="227">
        <f>IF(N569="snížená",J569,0)</f>
        <v>0</v>
      </c>
      <c r="BG569" s="227">
        <f>IF(N569="zákl. přenesená",J569,0)</f>
        <v>0</v>
      </c>
      <c r="BH569" s="227">
        <f>IF(N569="sníž. přenesená",J569,0)</f>
        <v>0</v>
      </c>
      <c r="BI569" s="227">
        <f>IF(N569="nulová",J569,0)</f>
        <v>0</v>
      </c>
      <c r="BJ569" s="18" t="s">
        <v>139</v>
      </c>
      <c r="BK569" s="227">
        <f>ROUND(I569*H569,2)</f>
        <v>0</v>
      </c>
      <c r="BL569" s="18" t="s">
        <v>483</v>
      </c>
      <c r="BM569" s="226" t="s">
        <v>963</v>
      </c>
    </row>
    <row r="570" s="12" customFormat="1" ht="25.92" customHeight="1">
      <c r="A570" s="12"/>
      <c r="B570" s="199"/>
      <c r="C570" s="200"/>
      <c r="D570" s="201" t="s">
        <v>75</v>
      </c>
      <c r="E570" s="202" t="s">
        <v>964</v>
      </c>
      <c r="F570" s="202" t="s">
        <v>965</v>
      </c>
      <c r="G570" s="200"/>
      <c r="H570" s="200"/>
      <c r="I570" s="203"/>
      <c r="J570" s="204">
        <f>BK570</f>
        <v>0</v>
      </c>
      <c r="K570" s="200"/>
      <c r="L570" s="205"/>
      <c r="M570" s="206"/>
      <c r="N570" s="207"/>
      <c r="O570" s="207"/>
      <c r="P570" s="208">
        <f>P571+P573+P587</f>
        <v>0</v>
      </c>
      <c r="Q570" s="207"/>
      <c r="R570" s="208">
        <f>R571+R573+R587</f>
        <v>0</v>
      </c>
      <c r="S570" s="207"/>
      <c r="T570" s="209">
        <f>T571+T573+T587</f>
        <v>0</v>
      </c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R570" s="210" t="s">
        <v>159</v>
      </c>
      <c r="AT570" s="211" t="s">
        <v>75</v>
      </c>
      <c r="AU570" s="211" t="s">
        <v>76</v>
      </c>
      <c r="AY570" s="210" t="s">
        <v>131</v>
      </c>
      <c r="BK570" s="212">
        <f>BK571+BK573+BK587</f>
        <v>0</v>
      </c>
    </row>
    <row r="571" s="12" customFormat="1" ht="22.8" customHeight="1">
      <c r="A571" s="12"/>
      <c r="B571" s="199"/>
      <c r="C571" s="200"/>
      <c r="D571" s="201" t="s">
        <v>75</v>
      </c>
      <c r="E571" s="213" t="s">
        <v>966</v>
      </c>
      <c r="F571" s="213" t="s">
        <v>967</v>
      </c>
      <c r="G571" s="200"/>
      <c r="H571" s="200"/>
      <c r="I571" s="203"/>
      <c r="J571" s="214">
        <f>BK571</f>
        <v>0</v>
      </c>
      <c r="K571" s="200"/>
      <c r="L571" s="205"/>
      <c r="M571" s="206"/>
      <c r="N571" s="207"/>
      <c r="O571" s="207"/>
      <c r="P571" s="208">
        <f>P572</f>
        <v>0</v>
      </c>
      <c r="Q571" s="207"/>
      <c r="R571" s="208">
        <f>R572</f>
        <v>0</v>
      </c>
      <c r="S571" s="207"/>
      <c r="T571" s="209">
        <f>T572</f>
        <v>0</v>
      </c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R571" s="210" t="s">
        <v>159</v>
      </c>
      <c r="AT571" s="211" t="s">
        <v>75</v>
      </c>
      <c r="AU571" s="211" t="s">
        <v>84</v>
      </c>
      <c r="AY571" s="210" t="s">
        <v>131</v>
      </c>
      <c r="BK571" s="212">
        <f>BK572</f>
        <v>0</v>
      </c>
    </row>
    <row r="572" s="2" customFormat="1" ht="16.5" customHeight="1">
      <c r="A572" s="39"/>
      <c r="B572" s="40"/>
      <c r="C572" s="215" t="s">
        <v>968</v>
      </c>
      <c r="D572" s="215" t="s">
        <v>133</v>
      </c>
      <c r="E572" s="216" t="s">
        <v>969</v>
      </c>
      <c r="F572" s="217" t="s">
        <v>970</v>
      </c>
      <c r="G572" s="218" t="s">
        <v>971</v>
      </c>
      <c r="H572" s="219">
        <v>1</v>
      </c>
      <c r="I572" s="220"/>
      <c r="J572" s="221">
        <f>ROUND(I572*H572,2)</f>
        <v>0</v>
      </c>
      <c r="K572" s="217" t="s">
        <v>137</v>
      </c>
      <c r="L572" s="45"/>
      <c r="M572" s="222" t="s">
        <v>1</v>
      </c>
      <c r="N572" s="223" t="s">
        <v>42</v>
      </c>
      <c r="O572" s="92"/>
      <c r="P572" s="224">
        <f>O572*H572</f>
        <v>0</v>
      </c>
      <c r="Q572" s="224">
        <v>0</v>
      </c>
      <c r="R572" s="224">
        <f>Q572*H572</f>
        <v>0</v>
      </c>
      <c r="S572" s="224">
        <v>0</v>
      </c>
      <c r="T572" s="225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26" t="s">
        <v>972</v>
      </c>
      <c r="AT572" s="226" t="s">
        <v>133</v>
      </c>
      <c r="AU572" s="226" t="s">
        <v>139</v>
      </c>
      <c r="AY572" s="18" t="s">
        <v>131</v>
      </c>
      <c r="BE572" s="227">
        <f>IF(N572="základní",J572,0)</f>
        <v>0</v>
      </c>
      <c r="BF572" s="227">
        <f>IF(N572="snížená",J572,0)</f>
        <v>0</v>
      </c>
      <c r="BG572" s="227">
        <f>IF(N572="zákl. přenesená",J572,0)</f>
        <v>0</v>
      </c>
      <c r="BH572" s="227">
        <f>IF(N572="sníž. přenesená",J572,0)</f>
        <v>0</v>
      </c>
      <c r="BI572" s="227">
        <f>IF(N572="nulová",J572,0)</f>
        <v>0</v>
      </c>
      <c r="BJ572" s="18" t="s">
        <v>139</v>
      </c>
      <c r="BK572" s="227">
        <f>ROUND(I572*H572,2)</f>
        <v>0</v>
      </c>
      <c r="BL572" s="18" t="s">
        <v>972</v>
      </c>
      <c r="BM572" s="226" t="s">
        <v>973</v>
      </c>
    </row>
    <row r="573" s="12" customFormat="1" ht="22.8" customHeight="1">
      <c r="A573" s="12"/>
      <c r="B573" s="199"/>
      <c r="C573" s="200"/>
      <c r="D573" s="201" t="s">
        <v>75</v>
      </c>
      <c r="E573" s="213" t="s">
        <v>974</v>
      </c>
      <c r="F573" s="213" t="s">
        <v>975</v>
      </c>
      <c r="G573" s="200"/>
      <c r="H573" s="200"/>
      <c r="I573" s="203"/>
      <c r="J573" s="214">
        <f>BK573</f>
        <v>0</v>
      </c>
      <c r="K573" s="200"/>
      <c r="L573" s="205"/>
      <c r="M573" s="206"/>
      <c r="N573" s="207"/>
      <c r="O573" s="207"/>
      <c r="P573" s="208">
        <f>SUM(P574:P586)</f>
        <v>0</v>
      </c>
      <c r="Q573" s="207"/>
      <c r="R573" s="208">
        <f>SUM(R574:R586)</f>
        <v>0</v>
      </c>
      <c r="S573" s="207"/>
      <c r="T573" s="209">
        <f>SUM(T574:T586)</f>
        <v>0</v>
      </c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R573" s="210" t="s">
        <v>159</v>
      </c>
      <c r="AT573" s="211" t="s">
        <v>75</v>
      </c>
      <c r="AU573" s="211" t="s">
        <v>84</v>
      </c>
      <c r="AY573" s="210" t="s">
        <v>131</v>
      </c>
      <c r="BK573" s="212">
        <f>SUM(BK574:BK586)</f>
        <v>0</v>
      </c>
    </row>
    <row r="574" s="2" customFormat="1" ht="16.5" customHeight="1">
      <c r="A574" s="39"/>
      <c r="B574" s="40"/>
      <c r="C574" s="215" t="s">
        <v>976</v>
      </c>
      <c r="D574" s="215" t="s">
        <v>133</v>
      </c>
      <c r="E574" s="216" t="s">
        <v>977</v>
      </c>
      <c r="F574" s="217" t="s">
        <v>975</v>
      </c>
      <c r="G574" s="218" t="s">
        <v>971</v>
      </c>
      <c r="H574" s="219">
        <v>1</v>
      </c>
      <c r="I574" s="220"/>
      <c r="J574" s="221">
        <f>ROUND(I574*H574,2)</f>
        <v>0</v>
      </c>
      <c r="K574" s="217" t="s">
        <v>137</v>
      </c>
      <c r="L574" s="45"/>
      <c r="M574" s="222" t="s">
        <v>1</v>
      </c>
      <c r="N574" s="223" t="s">
        <v>42</v>
      </c>
      <c r="O574" s="92"/>
      <c r="P574" s="224">
        <f>O574*H574</f>
        <v>0</v>
      </c>
      <c r="Q574" s="224">
        <v>0</v>
      </c>
      <c r="R574" s="224">
        <f>Q574*H574</f>
        <v>0</v>
      </c>
      <c r="S574" s="224">
        <v>0</v>
      </c>
      <c r="T574" s="225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26" t="s">
        <v>972</v>
      </c>
      <c r="AT574" s="226" t="s">
        <v>133</v>
      </c>
      <c r="AU574" s="226" t="s">
        <v>139</v>
      </c>
      <c r="AY574" s="18" t="s">
        <v>131</v>
      </c>
      <c r="BE574" s="227">
        <f>IF(N574="základní",J574,0)</f>
        <v>0</v>
      </c>
      <c r="BF574" s="227">
        <f>IF(N574="snížená",J574,0)</f>
        <v>0</v>
      </c>
      <c r="BG574" s="227">
        <f>IF(N574="zákl. přenesená",J574,0)</f>
        <v>0</v>
      </c>
      <c r="BH574" s="227">
        <f>IF(N574="sníž. přenesená",J574,0)</f>
        <v>0</v>
      </c>
      <c r="BI574" s="227">
        <f>IF(N574="nulová",J574,0)</f>
        <v>0</v>
      </c>
      <c r="BJ574" s="18" t="s">
        <v>139</v>
      </c>
      <c r="BK574" s="227">
        <f>ROUND(I574*H574,2)</f>
        <v>0</v>
      </c>
      <c r="BL574" s="18" t="s">
        <v>972</v>
      </c>
      <c r="BM574" s="226" t="s">
        <v>978</v>
      </c>
    </row>
    <row r="575" s="13" customFormat="1">
      <c r="A575" s="13"/>
      <c r="B575" s="228"/>
      <c r="C575" s="229"/>
      <c r="D575" s="230" t="s">
        <v>141</v>
      </c>
      <c r="E575" s="231" t="s">
        <v>1</v>
      </c>
      <c r="F575" s="232" t="s">
        <v>979</v>
      </c>
      <c r="G575" s="229"/>
      <c r="H575" s="231" t="s">
        <v>1</v>
      </c>
      <c r="I575" s="233"/>
      <c r="J575" s="229"/>
      <c r="K575" s="229"/>
      <c r="L575" s="234"/>
      <c r="M575" s="235"/>
      <c r="N575" s="236"/>
      <c r="O575" s="236"/>
      <c r="P575" s="236"/>
      <c r="Q575" s="236"/>
      <c r="R575" s="236"/>
      <c r="S575" s="236"/>
      <c r="T575" s="237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38" t="s">
        <v>141</v>
      </c>
      <c r="AU575" s="238" t="s">
        <v>139</v>
      </c>
      <c r="AV575" s="13" t="s">
        <v>84</v>
      </c>
      <c r="AW575" s="13" t="s">
        <v>32</v>
      </c>
      <c r="AX575" s="13" t="s">
        <v>76</v>
      </c>
      <c r="AY575" s="238" t="s">
        <v>131</v>
      </c>
    </row>
    <row r="576" s="13" customFormat="1">
      <c r="A576" s="13"/>
      <c r="B576" s="228"/>
      <c r="C576" s="229"/>
      <c r="D576" s="230" t="s">
        <v>141</v>
      </c>
      <c r="E576" s="231" t="s">
        <v>1</v>
      </c>
      <c r="F576" s="232" t="s">
        <v>980</v>
      </c>
      <c r="G576" s="229"/>
      <c r="H576" s="231" t="s">
        <v>1</v>
      </c>
      <c r="I576" s="233"/>
      <c r="J576" s="229"/>
      <c r="K576" s="229"/>
      <c r="L576" s="234"/>
      <c r="M576" s="235"/>
      <c r="N576" s="236"/>
      <c r="O576" s="236"/>
      <c r="P576" s="236"/>
      <c r="Q576" s="236"/>
      <c r="R576" s="236"/>
      <c r="S576" s="236"/>
      <c r="T576" s="237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8" t="s">
        <v>141</v>
      </c>
      <c r="AU576" s="238" t="s">
        <v>139</v>
      </c>
      <c r="AV576" s="13" t="s">
        <v>84</v>
      </c>
      <c r="AW576" s="13" t="s">
        <v>32</v>
      </c>
      <c r="AX576" s="13" t="s">
        <v>76</v>
      </c>
      <c r="AY576" s="238" t="s">
        <v>131</v>
      </c>
    </row>
    <row r="577" s="13" customFormat="1">
      <c r="A577" s="13"/>
      <c r="B577" s="228"/>
      <c r="C577" s="229"/>
      <c r="D577" s="230" t="s">
        <v>141</v>
      </c>
      <c r="E577" s="231" t="s">
        <v>1</v>
      </c>
      <c r="F577" s="232" t="s">
        <v>981</v>
      </c>
      <c r="G577" s="229"/>
      <c r="H577" s="231" t="s">
        <v>1</v>
      </c>
      <c r="I577" s="233"/>
      <c r="J577" s="229"/>
      <c r="K577" s="229"/>
      <c r="L577" s="234"/>
      <c r="M577" s="235"/>
      <c r="N577" s="236"/>
      <c r="O577" s="236"/>
      <c r="P577" s="236"/>
      <c r="Q577" s="236"/>
      <c r="R577" s="236"/>
      <c r="S577" s="236"/>
      <c r="T577" s="237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8" t="s">
        <v>141</v>
      </c>
      <c r="AU577" s="238" t="s">
        <v>139</v>
      </c>
      <c r="AV577" s="13" t="s">
        <v>84</v>
      </c>
      <c r="AW577" s="13" t="s">
        <v>32</v>
      </c>
      <c r="AX577" s="13" t="s">
        <v>76</v>
      </c>
      <c r="AY577" s="238" t="s">
        <v>131</v>
      </c>
    </row>
    <row r="578" s="13" customFormat="1">
      <c r="A578" s="13"/>
      <c r="B578" s="228"/>
      <c r="C578" s="229"/>
      <c r="D578" s="230" t="s">
        <v>141</v>
      </c>
      <c r="E578" s="231" t="s">
        <v>1</v>
      </c>
      <c r="F578" s="232" t="s">
        <v>982</v>
      </c>
      <c r="G578" s="229"/>
      <c r="H578" s="231" t="s">
        <v>1</v>
      </c>
      <c r="I578" s="233"/>
      <c r="J578" s="229"/>
      <c r="K578" s="229"/>
      <c r="L578" s="234"/>
      <c r="M578" s="235"/>
      <c r="N578" s="236"/>
      <c r="O578" s="236"/>
      <c r="P578" s="236"/>
      <c r="Q578" s="236"/>
      <c r="R578" s="236"/>
      <c r="S578" s="236"/>
      <c r="T578" s="237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8" t="s">
        <v>141</v>
      </c>
      <c r="AU578" s="238" t="s">
        <v>139</v>
      </c>
      <c r="AV578" s="13" t="s">
        <v>84</v>
      </c>
      <c r="AW578" s="13" t="s">
        <v>32</v>
      </c>
      <c r="AX578" s="13" t="s">
        <v>76</v>
      </c>
      <c r="AY578" s="238" t="s">
        <v>131</v>
      </c>
    </row>
    <row r="579" s="13" customFormat="1">
      <c r="A579" s="13"/>
      <c r="B579" s="228"/>
      <c r="C579" s="229"/>
      <c r="D579" s="230" t="s">
        <v>141</v>
      </c>
      <c r="E579" s="231" t="s">
        <v>1</v>
      </c>
      <c r="F579" s="232" t="s">
        <v>983</v>
      </c>
      <c r="G579" s="229"/>
      <c r="H579" s="231" t="s">
        <v>1</v>
      </c>
      <c r="I579" s="233"/>
      <c r="J579" s="229"/>
      <c r="K579" s="229"/>
      <c r="L579" s="234"/>
      <c r="M579" s="235"/>
      <c r="N579" s="236"/>
      <c r="O579" s="236"/>
      <c r="P579" s="236"/>
      <c r="Q579" s="236"/>
      <c r="R579" s="236"/>
      <c r="S579" s="236"/>
      <c r="T579" s="237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8" t="s">
        <v>141</v>
      </c>
      <c r="AU579" s="238" t="s">
        <v>139</v>
      </c>
      <c r="AV579" s="13" t="s">
        <v>84</v>
      </c>
      <c r="AW579" s="13" t="s">
        <v>32</v>
      </c>
      <c r="AX579" s="13" t="s">
        <v>76</v>
      </c>
      <c r="AY579" s="238" t="s">
        <v>131</v>
      </c>
    </row>
    <row r="580" s="13" customFormat="1">
      <c r="A580" s="13"/>
      <c r="B580" s="228"/>
      <c r="C580" s="229"/>
      <c r="D580" s="230" t="s">
        <v>141</v>
      </c>
      <c r="E580" s="231" t="s">
        <v>1</v>
      </c>
      <c r="F580" s="232" t="s">
        <v>984</v>
      </c>
      <c r="G580" s="229"/>
      <c r="H580" s="231" t="s">
        <v>1</v>
      </c>
      <c r="I580" s="233"/>
      <c r="J580" s="229"/>
      <c r="K580" s="229"/>
      <c r="L580" s="234"/>
      <c r="M580" s="235"/>
      <c r="N580" s="236"/>
      <c r="O580" s="236"/>
      <c r="P580" s="236"/>
      <c r="Q580" s="236"/>
      <c r="R580" s="236"/>
      <c r="S580" s="236"/>
      <c r="T580" s="237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8" t="s">
        <v>141</v>
      </c>
      <c r="AU580" s="238" t="s">
        <v>139</v>
      </c>
      <c r="AV580" s="13" t="s">
        <v>84</v>
      </c>
      <c r="AW580" s="13" t="s">
        <v>32</v>
      </c>
      <c r="AX580" s="13" t="s">
        <v>76</v>
      </c>
      <c r="AY580" s="238" t="s">
        <v>131</v>
      </c>
    </row>
    <row r="581" s="14" customFormat="1">
      <c r="A581" s="14"/>
      <c r="B581" s="239"/>
      <c r="C581" s="240"/>
      <c r="D581" s="230" t="s">
        <v>141</v>
      </c>
      <c r="E581" s="241" t="s">
        <v>1</v>
      </c>
      <c r="F581" s="242" t="s">
        <v>84</v>
      </c>
      <c r="G581" s="240"/>
      <c r="H581" s="243">
        <v>1</v>
      </c>
      <c r="I581" s="244"/>
      <c r="J581" s="240"/>
      <c r="K581" s="240"/>
      <c r="L581" s="245"/>
      <c r="M581" s="246"/>
      <c r="N581" s="247"/>
      <c r="O581" s="247"/>
      <c r="P581" s="247"/>
      <c r="Q581" s="247"/>
      <c r="R581" s="247"/>
      <c r="S581" s="247"/>
      <c r="T581" s="248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49" t="s">
        <v>141</v>
      </c>
      <c r="AU581" s="249" t="s">
        <v>139</v>
      </c>
      <c r="AV581" s="14" t="s">
        <v>139</v>
      </c>
      <c r="AW581" s="14" t="s">
        <v>32</v>
      </c>
      <c r="AX581" s="14" t="s">
        <v>76</v>
      </c>
      <c r="AY581" s="249" t="s">
        <v>131</v>
      </c>
    </row>
    <row r="582" s="15" customFormat="1">
      <c r="A582" s="15"/>
      <c r="B582" s="250"/>
      <c r="C582" s="251"/>
      <c r="D582" s="230" t="s">
        <v>141</v>
      </c>
      <c r="E582" s="252" t="s">
        <v>1</v>
      </c>
      <c r="F582" s="253" t="s">
        <v>144</v>
      </c>
      <c r="G582" s="251"/>
      <c r="H582" s="254">
        <v>1</v>
      </c>
      <c r="I582" s="255"/>
      <c r="J582" s="251"/>
      <c r="K582" s="251"/>
      <c r="L582" s="256"/>
      <c r="M582" s="257"/>
      <c r="N582" s="258"/>
      <c r="O582" s="258"/>
      <c r="P582" s="258"/>
      <c r="Q582" s="258"/>
      <c r="R582" s="258"/>
      <c r="S582" s="258"/>
      <c r="T582" s="259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T582" s="260" t="s">
        <v>141</v>
      </c>
      <c r="AU582" s="260" t="s">
        <v>139</v>
      </c>
      <c r="AV582" s="15" t="s">
        <v>138</v>
      </c>
      <c r="AW582" s="15" t="s">
        <v>32</v>
      </c>
      <c r="AX582" s="15" t="s">
        <v>84</v>
      </c>
      <c r="AY582" s="260" t="s">
        <v>131</v>
      </c>
    </row>
    <row r="583" s="2" customFormat="1" ht="16.5" customHeight="1">
      <c r="A583" s="39"/>
      <c r="B583" s="40"/>
      <c r="C583" s="215" t="s">
        <v>985</v>
      </c>
      <c r="D583" s="215" t="s">
        <v>133</v>
      </c>
      <c r="E583" s="216" t="s">
        <v>986</v>
      </c>
      <c r="F583" s="217" t="s">
        <v>987</v>
      </c>
      <c r="G583" s="218" t="s">
        <v>971</v>
      </c>
      <c r="H583" s="219">
        <v>1</v>
      </c>
      <c r="I583" s="220"/>
      <c r="J583" s="221">
        <f>ROUND(I583*H583,2)</f>
        <v>0</v>
      </c>
      <c r="K583" s="217" t="s">
        <v>137</v>
      </c>
      <c r="L583" s="45"/>
      <c r="M583" s="222" t="s">
        <v>1</v>
      </c>
      <c r="N583" s="223" t="s">
        <v>42</v>
      </c>
      <c r="O583" s="92"/>
      <c r="P583" s="224">
        <f>O583*H583</f>
        <v>0</v>
      </c>
      <c r="Q583" s="224">
        <v>0</v>
      </c>
      <c r="R583" s="224">
        <f>Q583*H583</f>
        <v>0</v>
      </c>
      <c r="S583" s="224">
        <v>0</v>
      </c>
      <c r="T583" s="225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26" t="s">
        <v>972</v>
      </c>
      <c r="AT583" s="226" t="s">
        <v>133</v>
      </c>
      <c r="AU583" s="226" t="s">
        <v>139</v>
      </c>
      <c r="AY583" s="18" t="s">
        <v>131</v>
      </c>
      <c r="BE583" s="227">
        <f>IF(N583="základní",J583,0)</f>
        <v>0</v>
      </c>
      <c r="BF583" s="227">
        <f>IF(N583="snížená",J583,0)</f>
        <v>0</v>
      </c>
      <c r="BG583" s="227">
        <f>IF(N583="zákl. přenesená",J583,0)</f>
        <v>0</v>
      </c>
      <c r="BH583" s="227">
        <f>IF(N583="sníž. přenesená",J583,0)</f>
        <v>0</v>
      </c>
      <c r="BI583" s="227">
        <f>IF(N583="nulová",J583,0)</f>
        <v>0</v>
      </c>
      <c r="BJ583" s="18" t="s">
        <v>139</v>
      </c>
      <c r="BK583" s="227">
        <f>ROUND(I583*H583,2)</f>
        <v>0</v>
      </c>
      <c r="BL583" s="18" t="s">
        <v>972</v>
      </c>
      <c r="BM583" s="226" t="s">
        <v>988</v>
      </c>
    </row>
    <row r="584" s="2" customFormat="1" ht="24.15" customHeight="1">
      <c r="A584" s="39"/>
      <c r="B584" s="40"/>
      <c r="C584" s="215" t="s">
        <v>989</v>
      </c>
      <c r="D584" s="215" t="s">
        <v>133</v>
      </c>
      <c r="E584" s="216" t="s">
        <v>990</v>
      </c>
      <c r="F584" s="217" t="s">
        <v>991</v>
      </c>
      <c r="G584" s="218" t="s">
        <v>971</v>
      </c>
      <c r="H584" s="219">
        <v>1</v>
      </c>
      <c r="I584" s="220"/>
      <c r="J584" s="221">
        <f>ROUND(I584*H584,2)</f>
        <v>0</v>
      </c>
      <c r="K584" s="217" t="s">
        <v>137</v>
      </c>
      <c r="L584" s="45"/>
      <c r="M584" s="222" t="s">
        <v>1</v>
      </c>
      <c r="N584" s="223" t="s">
        <v>42</v>
      </c>
      <c r="O584" s="92"/>
      <c r="P584" s="224">
        <f>O584*H584</f>
        <v>0</v>
      </c>
      <c r="Q584" s="224">
        <v>0</v>
      </c>
      <c r="R584" s="224">
        <f>Q584*H584</f>
        <v>0</v>
      </c>
      <c r="S584" s="224">
        <v>0</v>
      </c>
      <c r="T584" s="225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26" t="s">
        <v>972</v>
      </c>
      <c r="AT584" s="226" t="s">
        <v>133</v>
      </c>
      <c r="AU584" s="226" t="s">
        <v>139</v>
      </c>
      <c r="AY584" s="18" t="s">
        <v>131</v>
      </c>
      <c r="BE584" s="227">
        <f>IF(N584="základní",J584,0)</f>
        <v>0</v>
      </c>
      <c r="BF584" s="227">
        <f>IF(N584="snížená",J584,0)</f>
        <v>0</v>
      </c>
      <c r="BG584" s="227">
        <f>IF(N584="zákl. přenesená",J584,0)</f>
        <v>0</v>
      </c>
      <c r="BH584" s="227">
        <f>IF(N584="sníž. přenesená",J584,0)</f>
        <v>0</v>
      </c>
      <c r="BI584" s="227">
        <f>IF(N584="nulová",J584,0)</f>
        <v>0</v>
      </c>
      <c r="BJ584" s="18" t="s">
        <v>139</v>
      </c>
      <c r="BK584" s="227">
        <f>ROUND(I584*H584,2)</f>
        <v>0</v>
      </c>
      <c r="BL584" s="18" t="s">
        <v>972</v>
      </c>
      <c r="BM584" s="226" t="s">
        <v>992</v>
      </c>
    </row>
    <row r="585" s="2" customFormat="1" ht="16.5" customHeight="1">
      <c r="A585" s="39"/>
      <c r="B585" s="40"/>
      <c r="C585" s="215" t="s">
        <v>993</v>
      </c>
      <c r="D585" s="215" t="s">
        <v>133</v>
      </c>
      <c r="E585" s="216" t="s">
        <v>994</v>
      </c>
      <c r="F585" s="217" t="s">
        <v>995</v>
      </c>
      <c r="G585" s="218" t="s">
        <v>971</v>
      </c>
      <c r="H585" s="219">
        <v>1</v>
      </c>
      <c r="I585" s="220"/>
      <c r="J585" s="221">
        <f>ROUND(I585*H585,2)</f>
        <v>0</v>
      </c>
      <c r="K585" s="217" t="s">
        <v>137</v>
      </c>
      <c r="L585" s="45"/>
      <c r="M585" s="222" t="s">
        <v>1</v>
      </c>
      <c r="N585" s="223" t="s">
        <v>42</v>
      </c>
      <c r="O585" s="92"/>
      <c r="P585" s="224">
        <f>O585*H585</f>
        <v>0</v>
      </c>
      <c r="Q585" s="224">
        <v>0</v>
      </c>
      <c r="R585" s="224">
        <f>Q585*H585</f>
        <v>0</v>
      </c>
      <c r="S585" s="224">
        <v>0</v>
      </c>
      <c r="T585" s="225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26" t="s">
        <v>972</v>
      </c>
      <c r="AT585" s="226" t="s">
        <v>133</v>
      </c>
      <c r="AU585" s="226" t="s">
        <v>139</v>
      </c>
      <c r="AY585" s="18" t="s">
        <v>131</v>
      </c>
      <c r="BE585" s="227">
        <f>IF(N585="základní",J585,0)</f>
        <v>0</v>
      </c>
      <c r="BF585" s="227">
        <f>IF(N585="snížená",J585,0)</f>
        <v>0</v>
      </c>
      <c r="BG585" s="227">
        <f>IF(N585="zákl. přenesená",J585,0)</f>
        <v>0</v>
      </c>
      <c r="BH585" s="227">
        <f>IF(N585="sníž. přenesená",J585,0)</f>
        <v>0</v>
      </c>
      <c r="BI585" s="227">
        <f>IF(N585="nulová",J585,0)</f>
        <v>0</v>
      </c>
      <c r="BJ585" s="18" t="s">
        <v>139</v>
      </c>
      <c r="BK585" s="227">
        <f>ROUND(I585*H585,2)</f>
        <v>0</v>
      </c>
      <c r="BL585" s="18" t="s">
        <v>972</v>
      </c>
      <c r="BM585" s="226" t="s">
        <v>996</v>
      </c>
    </row>
    <row r="586" s="2" customFormat="1" ht="16.5" customHeight="1">
      <c r="A586" s="39"/>
      <c r="B586" s="40"/>
      <c r="C586" s="215" t="s">
        <v>997</v>
      </c>
      <c r="D586" s="215" t="s">
        <v>133</v>
      </c>
      <c r="E586" s="216" t="s">
        <v>998</v>
      </c>
      <c r="F586" s="217" t="s">
        <v>999</v>
      </c>
      <c r="G586" s="218" t="s">
        <v>971</v>
      </c>
      <c r="H586" s="219">
        <v>1</v>
      </c>
      <c r="I586" s="220"/>
      <c r="J586" s="221">
        <f>ROUND(I586*H586,2)</f>
        <v>0</v>
      </c>
      <c r="K586" s="217" t="s">
        <v>137</v>
      </c>
      <c r="L586" s="45"/>
      <c r="M586" s="222" t="s">
        <v>1</v>
      </c>
      <c r="N586" s="223" t="s">
        <v>42</v>
      </c>
      <c r="O586" s="92"/>
      <c r="P586" s="224">
        <f>O586*H586</f>
        <v>0</v>
      </c>
      <c r="Q586" s="224">
        <v>0</v>
      </c>
      <c r="R586" s="224">
        <f>Q586*H586</f>
        <v>0</v>
      </c>
      <c r="S586" s="224">
        <v>0</v>
      </c>
      <c r="T586" s="225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26" t="s">
        <v>972</v>
      </c>
      <c r="AT586" s="226" t="s">
        <v>133</v>
      </c>
      <c r="AU586" s="226" t="s">
        <v>139</v>
      </c>
      <c r="AY586" s="18" t="s">
        <v>131</v>
      </c>
      <c r="BE586" s="227">
        <f>IF(N586="základní",J586,0)</f>
        <v>0</v>
      </c>
      <c r="BF586" s="227">
        <f>IF(N586="snížená",J586,0)</f>
        <v>0</v>
      </c>
      <c r="BG586" s="227">
        <f>IF(N586="zákl. přenesená",J586,0)</f>
        <v>0</v>
      </c>
      <c r="BH586" s="227">
        <f>IF(N586="sníž. přenesená",J586,0)</f>
        <v>0</v>
      </c>
      <c r="BI586" s="227">
        <f>IF(N586="nulová",J586,0)</f>
        <v>0</v>
      </c>
      <c r="BJ586" s="18" t="s">
        <v>139</v>
      </c>
      <c r="BK586" s="227">
        <f>ROUND(I586*H586,2)</f>
        <v>0</v>
      </c>
      <c r="BL586" s="18" t="s">
        <v>972</v>
      </c>
      <c r="BM586" s="226" t="s">
        <v>1000</v>
      </c>
    </row>
    <row r="587" s="12" customFormat="1" ht="22.8" customHeight="1">
      <c r="A587" s="12"/>
      <c r="B587" s="199"/>
      <c r="C587" s="200"/>
      <c r="D587" s="201" t="s">
        <v>75</v>
      </c>
      <c r="E587" s="213" t="s">
        <v>1001</v>
      </c>
      <c r="F587" s="213" t="s">
        <v>1002</v>
      </c>
      <c r="G587" s="200"/>
      <c r="H587" s="200"/>
      <c r="I587" s="203"/>
      <c r="J587" s="214">
        <f>BK587</f>
        <v>0</v>
      </c>
      <c r="K587" s="200"/>
      <c r="L587" s="205"/>
      <c r="M587" s="206"/>
      <c r="N587" s="207"/>
      <c r="O587" s="207"/>
      <c r="P587" s="208">
        <f>SUM(P588:P594)</f>
        <v>0</v>
      </c>
      <c r="Q587" s="207"/>
      <c r="R587" s="208">
        <f>SUM(R588:R594)</f>
        <v>0</v>
      </c>
      <c r="S587" s="207"/>
      <c r="T587" s="209">
        <f>SUM(T588:T594)</f>
        <v>0</v>
      </c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R587" s="210" t="s">
        <v>159</v>
      </c>
      <c r="AT587" s="211" t="s">
        <v>75</v>
      </c>
      <c r="AU587" s="211" t="s">
        <v>84</v>
      </c>
      <c r="AY587" s="210" t="s">
        <v>131</v>
      </c>
      <c r="BK587" s="212">
        <f>SUM(BK588:BK594)</f>
        <v>0</v>
      </c>
    </row>
    <row r="588" s="2" customFormat="1" ht="16.5" customHeight="1">
      <c r="A588" s="39"/>
      <c r="B588" s="40"/>
      <c r="C588" s="215" t="s">
        <v>1003</v>
      </c>
      <c r="D588" s="215" t="s">
        <v>133</v>
      </c>
      <c r="E588" s="216" t="s">
        <v>1004</v>
      </c>
      <c r="F588" s="217" t="s">
        <v>1005</v>
      </c>
      <c r="G588" s="218" t="s">
        <v>971</v>
      </c>
      <c r="H588" s="219">
        <v>1</v>
      </c>
      <c r="I588" s="220"/>
      <c r="J588" s="221">
        <f>ROUND(I588*H588,2)</f>
        <v>0</v>
      </c>
      <c r="K588" s="217" t="s">
        <v>137</v>
      </c>
      <c r="L588" s="45"/>
      <c r="M588" s="222" t="s">
        <v>1</v>
      </c>
      <c r="N588" s="223" t="s">
        <v>42</v>
      </c>
      <c r="O588" s="92"/>
      <c r="P588" s="224">
        <f>O588*H588</f>
        <v>0</v>
      </c>
      <c r="Q588" s="224">
        <v>0</v>
      </c>
      <c r="R588" s="224">
        <f>Q588*H588</f>
        <v>0</v>
      </c>
      <c r="S588" s="224">
        <v>0</v>
      </c>
      <c r="T588" s="225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26" t="s">
        <v>972</v>
      </c>
      <c r="AT588" s="226" t="s">
        <v>133</v>
      </c>
      <c r="AU588" s="226" t="s">
        <v>139</v>
      </c>
      <c r="AY588" s="18" t="s">
        <v>131</v>
      </c>
      <c r="BE588" s="227">
        <f>IF(N588="základní",J588,0)</f>
        <v>0</v>
      </c>
      <c r="BF588" s="227">
        <f>IF(N588="snížená",J588,0)</f>
        <v>0</v>
      </c>
      <c r="BG588" s="227">
        <f>IF(N588="zákl. přenesená",J588,0)</f>
        <v>0</v>
      </c>
      <c r="BH588" s="227">
        <f>IF(N588="sníž. přenesená",J588,0)</f>
        <v>0</v>
      </c>
      <c r="BI588" s="227">
        <f>IF(N588="nulová",J588,0)</f>
        <v>0</v>
      </c>
      <c r="BJ588" s="18" t="s">
        <v>139</v>
      </c>
      <c r="BK588" s="227">
        <f>ROUND(I588*H588,2)</f>
        <v>0</v>
      </c>
      <c r="BL588" s="18" t="s">
        <v>972</v>
      </c>
      <c r="BM588" s="226" t="s">
        <v>1006</v>
      </c>
    </row>
    <row r="589" s="13" customFormat="1">
      <c r="A589" s="13"/>
      <c r="B589" s="228"/>
      <c r="C589" s="229"/>
      <c r="D589" s="230" t="s">
        <v>141</v>
      </c>
      <c r="E589" s="231" t="s">
        <v>1</v>
      </c>
      <c r="F589" s="232" t="s">
        <v>1007</v>
      </c>
      <c r="G589" s="229"/>
      <c r="H589" s="231" t="s">
        <v>1</v>
      </c>
      <c r="I589" s="233"/>
      <c r="J589" s="229"/>
      <c r="K589" s="229"/>
      <c r="L589" s="234"/>
      <c r="M589" s="235"/>
      <c r="N589" s="236"/>
      <c r="O589" s="236"/>
      <c r="P589" s="236"/>
      <c r="Q589" s="236"/>
      <c r="R589" s="236"/>
      <c r="S589" s="236"/>
      <c r="T589" s="237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8" t="s">
        <v>141</v>
      </c>
      <c r="AU589" s="238" t="s">
        <v>139</v>
      </c>
      <c r="AV589" s="13" t="s">
        <v>84</v>
      </c>
      <c r="AW589" s="13" t="s">
        <v>32</v>
      </c>
      <c r="AX589" s="13" t="s">
        <v>76</v>
      </c>
      <c r="AY589" s="238" t="s">
        <v>131</v>
      </c>
    </row>
    <row r="590" s="13" customFormat="1">
      <c r="A590" s="13"/>
      <c r="B590" s="228"/>
      <c r="C590" s="229"/>
      <c r="D590" s="230" t="s">
        <v>141</v>
      </c>
      <c r="E590" s="231" t="s">
        <v>1</v>
      </c>
      <c r="F590" s="232" t="s">
        <v>1008</v>
      </c>
      <c r="G590" s="229"/>
      <c r="H590" s="231" t="s">
        <v>1</v>
      </c>
      <c r="I590" s="233"/>
      <c r="J590" s="229"/>
      <c r="K590" s="229"/>
      <c r="L590" s="234"/>
      <c r="M590" s="235"/>
      <c r="N590" s="236"/>
      <c r="O590" s="236"/>
      <c r="P590" s="236"/>
      <c r="Q590" s="236"/>
      <c r="R590" s="236"/>
      <c r="S590" s="236"/>
      <c r="T590" s="237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38" t="s">
        <v>141</v>
      </c>
      <c r="AU590" s="238" t="s">
        <v>139</v>
      </c>
      <c r="AV590" s="13" t="s">
        <v>84</v>
      </c>
      <c r="AW590" s="13" t="s">
        <v>32</v>
      </c>
      <c r="AX590" s="13" t="s">
        <v>76</v>
      </c>
      <c r="AY590" s="238" t="s">
        <v>131</v>
      </c>
    </row>
    <row r="591" s="13" customFormat="1">
      <c r="A591" s="13"/>
      <c r="B591" s="228"/>
      <c r="C591" s="229"/>
      <c r="D591" s="230" t="s">
        <v>141</v>
      </c>
      <c r="E591" s="231" t="s">
        <v>1</v>
      </c>
      <c r="F591" s="232" t="s">
        <v>1009</v>
      </c>
      <c r="G591" s="229"/>
      <c r="H591" s="231" t="s">
        <v>1</v>
      </c>
      <c r="I591" s="233"/>
      <c r="J591" s="229"/>
      <c r="K591" s="229"/>
      <c r="L591" s="234"/>
      <c r="M591" s="235"/>
      <c r="N591" s="236"/>
      <c r="O591" s="236"/>
      <c r="P591" s="236"/>
      <c r="Q591" s="236"/>
      <c r="R591" s="236"/>
      <c r="S591" s="236"/>
      <c r="T591" s="237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8" t="s">
        <v>141</v>
      </c>
      <c r="AU591" s="238" t="s">
        <v>139</v>
      </c>
      <c r="AV591" s="13" t="s">
        <v>84</v>
      </c>
      <c r="AW591" s="13" t="s">
        <v>32</v>
      </c>
      <c r="AX591" s="13" t="s">
        <v>76</v>
      </c>
      <c r="AY591" s="238" t="s">
        <v>131</v>
      </c>
    </row>
    <row r="592" s="14" customFormat="1">
      <c r="A592" s="14"/>
      <c r="B592" s="239"/>
      <c r="C592" s="240"/>
      <c r="D592" s="230" t="s">
        <v>141</v>
      </c>
      <c r="E592" s="241" t="s">
        <v>1</v>
      </c>
      <c r="F592" s="242" t="s">
        <v>84</v>
      </c>
      <c r="G592" s="240"/>
      <c r="H592" s="243">
        <v>1</v>
      </c>
      <c r="I592" s="244"/>
      <c r="J592" s="240"/>
      <c r="K592" s="240"/>
      <c r="L592" s="245"/>
      <c r="M592" s="246"/>
      <c r="N592" s="247"/>
      <c r="O592" s="247"/>
      <c r="P592" s="247"/>
      <c r="Q592" s="247"/>
      <c r="R592" s="247"/>
      <c r="S592" s="247"/>
      <c r="T592" s="248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9" t="s">
        <v>141</v>
      </c>
      <c r="AU592" s="249" t="s">
        <v>139</v>
      </c>
      <c r="AV592" s="14" t="s">
        <v>139</v>
      </c>
      <c r="AW592" s="14" t="s">
        <v>32</v>
      </c>
      <c r="AX592" s="14" t="s">
        <v>76</v>
      </c>
      <c r="AY592" s="249" t="s">
        <v>131</v>
      </c>
    </row>
    <row r="593" s="15" customFormat="1">
      <c r="A593" s="15"/>
      <c r="B593" s="250"/>
      <c r="C593" s="251"/>
      <c r="D593" s="230" t="s">
        <v>141</v>
      </c>
      <c r="E593" s="252" t="s">
        <v>1</v>
      </c>
      <c r="F593" s="253" t="s">
        <v>144</v>
      </c>
      <c r="G593" s="251"/>
      <c r="H593" s="254">
        <v>1</v>
      </c>
      <c r="I593" s="255"/>
      <c r="J593" s="251"/>
      <c r="K593" s="251"/>
      <c r="L593" s="256"/>
      <c r="M593" s="257"/>
      <c r="N593" s="258"/>
      <c r="O593" s="258"/>
      <c r="P593" s="258"/>
      <c r="Q593" s="258"/>
      <c r="R593" s="258"/>
      <c r="S593" s="258"/>
      <c r="T593" s="259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T593" s="260" t="s">
        <v>141</v>
      </c>
      <c r="AU593" s="260" t="s">
        <v>139</v>
      </c>
      <c r="AV593" s="15" t="s">
        <v>138</v>
      </c>
      <c r="AW593" s="15" t="s">
        <v>32</v>
      </c>
      <c r="AX593" s="15" t="s">
        <v>84</v>
      </c>
      <c r="AY593" s="260" t="s">
        <v>131</v>
      </c>
    </row>
    <row r="594" s="2" customFormat="1" ht="16.5" customHeight="1">
      <c r="A594" s="39"/>
      <c r="B594" s="40"/>
      <c r="C594" s="215" t="s">
        <v>1010</v>
      </c>
      <c r="D594" s="215" t="s">
        <v>133</v>
      </c>
      <c r="E594" s="216" t="s">
        <v>1011</v>
      </c>
      <c r="F594" s="217" t="s">
        <v>1012</v>
      </c>
      <c r="G594" s="218" t="s">
        <v>971</v>
      </c>
      <c r="H594" s="219">
        <v>1</v>
      </c>
      <c r="I594" s="220"/>
      <c r="J594" s="221">
        <f>ROUND(I594*H594,2)</f>
        <v>0</v>
      </c>
      <c r="K594" s="217" t="s">
        <v>137</v>
      </c>
      <c r="L594" s="45"/>
      <c r="M594" s="282" t="s">
        <v>1</v>
      </c>
      <c r="N594" s="283" t="s">
        <v>42</v>
      </c>
      <c r="O594" s="284"/>
      <c r="P594" s="285">
        <f>O594*H594</f>
        <v>0</v>
      </c>
      <c r="Q594" s="285">
        <v>0</v>
      </c>
      <c r="R594" s="285">
        <f>Q594*H594</f>
        <v>0</v>
      </c>
      <c r="S594" s="285">
        <v>0</v>
      </c>
      <c r="T594" s="286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26" t="s">
        <v>972</v>
      </c>
      <c r="AT594" s="226" t="s">
        <v>133</v>
      </c>
      <c r="AU594" s="226" t="s">
        <v>139</v>
      </c>
      <c r="AY594" s="18" t="s">
        <v>131</v>
      </c>
      <c r="BE594" s="227">
        <f>IF(N594="základní",J594,0)</f>
        <v>0</v>
      </c>
      <c r="BF594" s="227">
        <f>IF(N594="snížená",J594,0)</f>
        <v>0</v>
      </c>
      <c r="BG594" s="227">
        <f>IF(N594="zákl. přenesená",J594,0)</f>
        <v>0</v>
      </c>
      <c r="BH594" s="227">
        <f>IF(N594="sníž. přenesená",J594,0)</f>
        <v>0</v>
      </c>
      <c r="BI594" s="227">
        <f>IF(N594="nulová",J594,0)</f>
        <v>0</v>
      </c>
      <c r="BJ594" s="18" t="s">
        <v>139</v>
      </c>
      <c r="BK594" s="227">
        <f>ROUND(I594*H594,2)</f>
        <v>0</v>
      </c>
      <c r="BL594" s="18" t="s">
        <v>972</v>
      </c>
      <c r="BM594" s="226" t="s">
        <v>1013</v>
      </c>
    </row>
    <row r="595" s="2" customFormat="1" ht="6.96" customHeight="1">
      <c r="A595" s="39"/>
      <c r="B595" s="67"/>
      <c r="C595" s="68"/>
      <c r="D595" s="68"/>
      <c r="E595" s="68"/>
      <c r="F595" s="68"/>
      <c r="G595" s="68"/>
      <c r="H595" s="68"/>
      <c r="I595" s="68"/>
      <c r="J595" s="68"/>
      <c r="K595" s="68"/>
      <c r="L595" s="45"/>
      <c r="M595" s="39"/>
      <c r="O595" s="39"/>
      <c r="P595" s="39"/>
      <c r="Q595" s="39"/>
      <c r="R595" s="39"/>
      <c r="S595" s="39"/>
      <c r="T595" s="39"/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</row>
  </sheetData>
  <sheetProtection sheet="1" autoFilter="0" formatColumns="0" formatRows="0" objects="1" scenarios="1" spinCount="100000" saltValue="8smJw4/D+anUqY+SpGCEx2SGEopwvMYtxgXi8W4z/B789SocIM3dRJ55Wda5kT7nGDDWceqsDnO0wwR8f5By1g==" hashValue="N85m97G6mR7vk263jA1LupqSrmhXmGOigJgZEdhGNTe95F+P7/OYDgmlbDhV2ipo7qxC14CK2OEHWT1KH3iH+Q==" algorithmName="SHA-512" password="C6F1"/>
  <autoFilter ref="C137:K594"/>
  <mergeCells count="9">
    <mergeCell ref="E7:H7"/>
    <mergeCell ref="E9:H9"/>
    <mergeCell ref="E18:H18"/>
    <mergeCell ref="E27:H27"/>
    <mergeCell ref="E85:H85"/>
    <mergeCell ref="E87:H87"/>
    <mergeCell ref="E128:H128"/>
    <mergeCell ref="E130:H13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DESKTOP-OMQ29LB\Martin</dc:creator>
  <cp:lastModifiedBy>DESKTOP-OMQ29LB\Martin</cp:lastModifiedBy>
  <dcterms:created xsi:type="dcterms:W3CDTF">2024-11-20T12:38:55Z</dcterms:created>
  <dcterms:modified xsi:type="dcterms:W3CDTF">2024-11-20T12:38:59Z</dcterms:modified>
</cp:coreProperties>
</file>