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2 - Dešťová kanalizace" sheetId="2" r:id="rId2"/>
    <sheet name="SO 303 - Vodovodní řad" sheetId="3" r:id="rId3"/>
    <sheet name="SO 304 - Přípojky vodovodu" sheetId="4" r:id="rId4"/>
    <sheet name="SO 305 - Jednotná kanalizace" sheetId="5" r:id="rId5"/>
    <sheet name="SO 306 - Přípojky kanalizace" sheetId="6" r:id="rId6"/>
    <sheet name="SO 104 - OZ Jana Žižky" sheetId="7" r:id="rId7"/>
    <sheet name="SO 105 - OZ Zahradní" sheetId="8" r:id="rId8"/>
    <sheet name="SO 301 - Odvodnění komuni..." sheetId="9" r:id="rId9"/>
    <sheet name="SO 401 - Veřejné osvětlení" sheetId="10" r:id="rId10"/>
    <sheet name="SO 402 - Chráničky pro me..." sheetId="11" r:id="rId11"/>
    <sheet name="SO 801 - Kácení, výsadba ..." sheetId="12" r:id="rId12"/>
    <sheet name="VON - Vedlejší a ostatní ..." sheetId="13" r:id="rId13"/>
    <sheet name="Pokyny pro vyplnění" sheetId="14" r:id="rId14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'SO 302 - Dešťová kanalizace'!$C$95:$K$245</definedName>
    <definedName name="_xlnm.Print_Area" localSheetId="1">'SO 302 - Dešťová kanalizace'!$C$4:$J$41,'SO 302 - Dešťová kanalizace'!$C$47:$J$75,'SO 302 - Dešťová kanalizace'!$C$81:$K$245</definedName>
    <definedName name="_xlnm.Print_Titles" localSheetId="1">'SO 302 - Dešťová kanalizace'!$95:$95</definedName>
    <definedName name="_xlnm._FilterDatabase" localSheetId="2" hidden="1">'SO 303 - Vodovodní řad'!$C$97:$K$283</definedName>
    <definedName name="_xlnm.Print_Area" localSheetId="2">'SO 303 - Vodovodní řad'!$C$4:$J$41,'SO 303 - Vodovodní řad'!$C$47:$J$77,'SO 303 - Vodovodní řad'!$C$83:$K$283</definedName>
    <definedName name="_xlnm.Print_Titles" localSheetId="2">'SO 303 - Vodovodní řad'!$97:$97</definedName>
    <definedName name="_xlnm._FilterDatabase" localSheetId="3" hidden="1">'SO 304 - Přípojky vodovodu'!$C$96:$K$198</definedName>
    <definedName name="_xlnm.Print_Area" localSheetId="3">'SO 304 - Přípojky vodovodu'!$C$4:$J$41,'SO 304 - Přípojky vodovodu'!$C$47:$J$76,'SO 304 - Přípojky vodovodu'!$C$82:$K$198</definedName>
    <definedName name="_xlnm.Print_Titles" localSheetId="3">'SO 304 - Přípojky vodovodu'!$96:$96</definedName>
    <definedName name="_xlnm._FilterDatabase" localSheetId="4" hidden="1">'SO 305 - Jednotná kanalizace'!$C$96:$K$247</definedName>
    <definedName name="_xlnm.Print_Area" localSheetId="4">'SO 305 - Jednotná kanalizace'!$C$4:$J$41,'SO 305 - Jednotná kanalizace'!$C$47:$J$76,'SO 305 - Jednotná kanalizace'!$C$82:$K$247</definedName>
    <definedName name="_xlnm.Print_Titles" localSheetId="4">'SO 305 - Jednotná kanalizace'!$96:$96</definedName>
    <definedName name="_xlnm._FilterDatabase" localSheetId="5" hidden="1">'SO 306 - Přípojky kanalizace'!$C$94:$K$211</definedName>
    <definedName name="_xlnm.Print_Area" localSheetId="5">'SO 306 - Přípojky kanalizace'!$C$4:$J$41,'SO 306 - Přípojky kanalizace'!$C$47:$J$74,'SO 306 - Přípojky kanalizace'!$C$80:$K$211</definedName>
    <definedName name="_xlnm.Print_Titles" localSheetId="5">'SO 306 - Přípojky kanalizace'!$94:$94</definedName>
    <definedName name="_xlnm._FilterDatabase" localSheetId="6" hidden="1">'SO 104 - OZ Jana Žižky'!$C$91:$K$425</definedName>
    <definedName name="_xlnm.Print_Area" localSheetId="6">'SO 104 - OZ Jana Žižky'!$C$4:$J$41,'SO 104 - OZ Jana Žižky'!$C$47:$J$71,'SO 104 - OZ Jana Žižky'!$C$77:$K$425</definedName>
    <definedName name="_xlnm.Print_Titles" localSheetId="6">'SO 104 - OZ Jana Žižky'!$91:$91</definedName>
    <definedName name="_xlnm._FilterDatabase" localSheetId="7" hidden="1">'SO 105 - OZ Zahradní'!$C$91:$K$379</definedName>
    <definedName name="_xlnm.Print_Area" localSheetId="7">'SO 105 - OZ Zahradní'!$C$4:$J$41,'SO 105 - OZ Zahradní'!$C$47:$J$71,'SO 105 - OZ Zahradní'!$C$77:$K$379</definedName>
    <definedName name="_xlnm.Print_Titles" localSheetId="7">'SO 105 - OZ Zahradní'!$91:$91</definedName>
    <definedName name="_xlnm._FilterDatabase" localSheetId="8" hidden="1">'SO 301 - Odvodnění komuni...'!$C$94:$K$187</definedName>
    <definedName name="_xlnm.Print_Area" localSheetId="8">'SO 301 - Odvodnění komuni...'!$C$4:$J$41,'SO 301 - Odvodnění komuni...'!$C$47:$J$74,'SO 301 - Odvodnění komuni...'!$C$80:$K$187</definedName>
    <definedName name="_xlnm.Print_Titles" localSheetId="8">'SO 301 - Odvodnění komuni...'!$94:$94</definedName>
    <definedName name="_xlnm._FilterDatabase" localSheetId="9" hidden="1">'SO 401 - Veřejné osvětlení'!$C$94:$K$164</definedName>
    <definedName name="_xlnm.Print_Area" localSheetId="9">'SO 401 - Veřejné osvětlení'!$C$4:$J$41,'SO 401 - Veřejné osvětlení'!$C$47:$J$74,'SO 401 - Veřejné osvětlení'!$C$80:$K$164</definedName>
    <definedName name="_xlnm.Print_Titles" localSheetId="9">'SO 401 - Veřejné osvětlení'!$94:$94</definedName>
    <definedName name="_xlnm._FilterDatabase" localSheetId="10" hidden="1">'SO 402 - Chráničky pro me...'!$C$92:$K$133</definedName>
    <definedName name="_xlnm.Print_Area" localSheetId="10">'SO 402 - Chráničky pro me...'!$C$4:$J$41,'SO 402 - Chráničky pro me...'!$C$47:$J$72,'SO 402 - Chráničky pro me...'!$C$78:$K$133</definedName>
    <definedName name="_xlnm.Print_Titles" localSheetId="10">'SO 402 - Chráničky pro me...'!$92:$92</definedName>
    <definedName name="_xlnm._FilterDatabase" localSheetId="11" hidden="1">'SO 801 - Kácení, výsadba ...'!$C$87:$K$147</definedName>
    <definedName name="_xlnm.Print_Area" localSheetId="11">'SO 801 - Kácení, výsadba ...'!$C$4:$J$41,'SO 801 - Kácení, výsadba ...'!$C$47:$J$67,'SO 801 - Kácení, výsadba ...'!$C$73:$K$147</definedName>
    <definedName name="_xlnm.Print_Titles" localSheetId="11">'SO 801 - Kácení, výsadba ...'!$87:$87</definedName>
    <definedName name="_xlnm._FilterDatabase" localSheetId="12" hidden="1">'VON - Vedlejší a ostatní ...'!$C$88:$K$158</definedName>
    <definedName name="_xlnm.Print_Area" localSheetId="12">'VON - Vedlejší a ostatní ...'!$C$4:$J$39,'VON - Vedlejší a ostatní ...'!$C$45:$J$70,'VON - Vedlejší a ostatní ...'!$C$76:$K$158</definedName>
    <definedName name="_xlnm.Print_Titles" localSheetId="12">'VON - Vedlejší a ostatní ...'!$88:$88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7"/>
  <c r="J36"/>
  <c i="1" r="AY68"/>
  <c i="13" r="J35"/>
  <c i="1" r="AX68"/>
  <c i="13"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T91"/>
  <c r="T90"/>
  <c r="R92"/>
  <c r="R91"/>
  <c r="R90"/>
  <c r="P92"/>
  <c r="P91"/>
  <c r="P90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12" r="J39"/>
  <c r="J38"/>
  <c i="1" r="AY67"/>
  <c i="12" r="J37"/>
  <c i="1" r="AX67"/>
  <c i="12"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56"/>
  <c r="E7"/>
  <c r="E50"/>
  <c i="11" r="J39"/>
  <c r="J38"/>
  <c i="1" r="AY66"/>
  <c i="11" r="J37"/>
  <c i="1" r="AX66"/>
  <c i="11"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10" r="J39"/>
  <c r="J38"/>
  <c i="1" r="AY65"/>
  <c i="10" r="J37"/>
  <c i="1" r="AX65"/>
  <c i="10" r="BI164"/>
  <c r="BH164"/>
  <c r="BG164"/>
  <c r="BF164"/>
  <c r="T164"/>
  <c r="T163"/>
  <c r="R164"/>
  <c r="R163"/>
  <c r="P164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9" r="J39"/>
  <c r="J38"/>
  <c i="1" r="AY64"/>
  <c i="9" r="J37"/>
  <c i="1" r="AX64"/>
  <c i="9" r="BI185"/>
  <c r="BH185"/>
  <c r="BG185"/>
  <c r="BF185"/>
  <c r="T185"/>
  <c r="T184"/>
  <c r="R185"/>
  <c r="R184"/>
  <c r="P185"/>
  <c r="P184"/>
  <c r="BI181"/>
  <c r="BH181"/>
  <c r="BG181"/>
  <c r="BF181"/>
  <c r="T181"/>
  <c r="T180"/>
  <c r="R181"/>
  <c r="R180"/>
  <c r="R179"/>
  <c r="P181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8" r="J39"/>
  <c r="J38"/>
  <c i="1" r="AY63"/>
  <c i="8" r="J37"/>
  <c i="1" r="AX63"/>
  <c i="8"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3"/>
  <c r="BH353"/>
  <c r="BG353"/>
  <c r="BF353"/>
  <c r="T353"/>
  <c r="R353"/>
  <c r="P353"/>
  <c r="BI346"/>
  <c r="BH346"/>
  <c r="BG346"/>
  <c r="BF346"/>
  <c r="T346"/>
  <c r="R346"/>
  <c r="P346"/>
  <c r="BI343"/>
  <c r="BH343"/>
  <c r="BG343"/>
  <c r="BF343"/>
  <c r="T343"/>
  <c r="R343"/>
  <c r="P343"/>
  <c r="BI327"/>
  <c r="BH327"/>
  <c r="BG327"/>
  <c r="BF327"/>
  <c r="T327"/>
  <c r="R327"/>
  <c r="P327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50"/>
  <c i="7" r="J39"/>
  <c r="J38"/>
  <c i="1" r="AY62"/>
  <c i="7" r="J37"/>
  <c i="1" r="AX62"/>
  <c i="7" r="BI424"/>
  <c r="BH424"/>
  <c r="BG424"/>
  <c r="BF424"/>
  <c r="T424"/>
  <c r="R424"/>
  <c r="P424"/>
  <c r="BI422"/>
  <c r="BH422"/>
  <c r="BG422"/>
  <c r="BF422"/>
  <c r="T422"/>
  <c r="R422"/>
  <c r="P422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88"/>
  <c r="BH388"/>
  <c r="BG388"/>
  <c r="BF388"/>
  <c r="T388"/>
  <c r="R388"/>
  <c r="P388"/>
  <c r="BI385"/>
  <c r="BH385"/>
  <c r="BG385"/>
  <c r="BF385"/>
  <c r="T385"/>
  <c r="R385"/>
  <c r="P385"/>
  <c r="BI369"/>
  <c r="BH369"/>
  <c r="BG369"/>
  <c r="BF369"/>
  <c r="T369"/>
  <c r="R369"/>
  <c r="P369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86"/>
  <c r="BH286"/>
  <c r="BG286"/>
  <c r="BF286"/>
  <c r="T286"/>
  <c r="R286"/>
  <c r="P286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25"/>
  <c r="BH225"/>
  <c r="BG225"/>
  <c r="BF225"/>
  <c r="T225"/>
  <c r="R225"/>
  <c r="P225"/>
  <c r="BI221"/>
  <c r="BH221"/>
  <c r="BG221"/>
  <c r="BF221"/>
  <c r="T221"/>
  <c r="R221"/>
  <c r="P221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80"/>
  <c i="6" r="J39"/>
  <c r="J38"/>
  <c i="1" r="AY60"/>
  <c i="6" r="J37"/>
  <c i="1" r="AX60"/>
  <c i="6" r="BI209"/>
  <c r="BH209"/>
  <c r="BG209"/>
  <c r="BF209"/>
  <c r="T209"/>
  <c r="T208"/>
  <c r="T207"/>
  <c r="R209"/>
  <c r="R208"/>
  <c r="R207"/>
  <c r="P209"/>
  <c r="P208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50"/>
  <c i="5" r="J39"/>
  <c r="J38"/>
  <c i="1" r="AY59"/>
  <c i="5" r="J37"/>
  <c i="1" r="AX59"/>
  <c i="5" r="BI245"/>
  <c r="BH245"/>
  <c r="BG245"/>
  <c r="BF245"/>
  <c r="T245"/>
  <c r="T244"/>
  <c r="R245"/>
  <c r="R244"/>
  <c r="P245"/>
  <c r="P244"/>
  <c r="BI241"/>
  <c r="BH241"/>
  <c r="BG241"/>
  <c r="BF241"/>
  <c r="T241"/>
  <c r="T240"/>
  <c r="T239"/>
  <c r="R241"/>
  <c r="R240"/>
  <c r="R239"/>
  <c r="P241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50"/>
  <c i="4" r="J39"/>
  <c r="J38"/>
  <c i="1" r="AY58"/>
  <c i="4" r="J37"/>
  <c i="1" r="AX58"/>
  <c i="4"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T182"/>
  <c r="T181"/>
  <c r="R183"/>
  <c r="R182"/>
  <c r="R181"/>
  <c r="P183"/>
  <c r="P182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56"/>
  <c r="E7"/>
  <c r="E85"/>
  <c i="3" r="J276"/>
  <c r="J39"/>
  <c r="J38"/>
  <c i="1" r="AY57"/>
  <c i="3" r="J37"/>
  <c i="1" r="AX57"/>
  <c i="3" r="BI281"/>
  <c r="BH281"/>
  <c r="BG281"/>
  <c r="BF281"/>
  <c r="T281"/>
  <c r="R281"/>
  <c r="P281"/>
  <c r="BI278"/>
  <c r="BH278"/>
  <c r="BG278"/>
  <c r="BF278"/>
  <c r="T278"/>
  <c r="R278"/>
  <c r="P278"/>
  <c r="J75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T266"/>
  <c r="T265"/>
  <c r="R267"/>
  <c r="R266"/>
  <c r="R265"/>
  <c r="P267"/>
  <c r="P266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92"/>
  <c r="E7"/>
  <c r="E50"/>
  <c i="2" r="J39"/>
  <c r="J38"/>
  <c i="1" r="AY56"/>
  <c i="2" r="J37"/>
  <c i="1" r="AX56"/>
  <c i="2" r="BI243"/>
  <c r="BH243"/>
  <c r="BG243"/>
  <c r="BF243"/>
  <c r="T243"/>
  <c r="T242"/>
  <c r="R243"/>
  <c r="R242"/>
  <c r="P243"/>
  <c r="P242"/>
  <c r="BI239"/>
  <c r="BH239"/>
  <c r="BG239"/>
  <c r="BF239"/>
  <c r="T239"/>
  <c r="T238"/>
  <c r="T237"/>
  <c r="R239"/>
  <c r="R238"/>
  <c r="R237"/>
  <c r="P239"/>
  <c r="P238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1" r="L50"/>
  <c r="AM50"/>
  <c r="AM49"/>
  <c r="L49"/>
  <c r="AM47"/>
  <c r="L47"/>
  <c r="L45"/>
  <c r="L44"/>
  <c i="2" r="J212"/>
  <c r="J191"/>
  <c r="BK117"/>
  <c r="J235"/>
  <c r="J210"/>
  <c r="BK190"/>
  <c r="BK239"/>
  <c r="J190"/>
  <c r="BK109"/>
  <c r="J225"/>
  <c r="BK203"/>
  <c r="BK136"/>
  <c i="3" r="BK245"/>
  <c r="BK207"/>
  <c r="J196"/>
  <c r="BK171"/>
  <c r="BK278"/>
  <c r="J248"/>
  <c r="J218"/>
  <c r="BK166"/>
  <c r="BK136"/>
  <c r="J267"/>
  <c r="BK239"/>
  <c r="BK214"/>
  <c r="J207"/>
  <c r="J191"/>
  <c r="BK149"/>
  <c r="J118"/>
  <c i="4" r="J187"/>
  <c r="J128"/>
  <c r="BK115"/>
  <c r="J171"/>
  <c r="J111"/>
  <c r="BK177"/>
  <c r="BK161"/>
  <c r="J121"/>
  <c i="5" r="BK220"/>
  <c r="BK144"/>
  <c r="J235"/>
  <c r="J203"/>
  <c r="J191"/>
  <c r="J159"/>
  <c r="J111"/>
  <c r="J227"/>
  <c r="J205"/>
  <c r="BK139"/>
  <c i="6" r="J195"/>
  <c r="J172"/>
  <c r="BK144"/>
  <c r="J108"/>
  <c r="BK195"/>
  <c r="BK170"/>
  <c r="BK108"/>
  <c r="BK190"/>
  <c r="J125"/>
  <c i="7" r="BK358"/>
  <c r="BK333"/>
  <c r="J315"/>
  <c r="J235"/>
  <c r="J184"/>
  <c r="J126"/>
  <c r="BK315"/>
  <c r="BK276"/>
  <c r="BK260"/>
  <c r="J214"/>
  <c r="J187"/>
  <c r="BK155"/>
  <c r="BK115"/>
  <c r="J343"/>
  <c r="J295"/>
  <c r="BK251"/>
  <c r="J155"/>
  <c r="BK101"/>
  <c i="8" r="BK318"/>
  <c r="BK112"/>
  <c r="BK327"/>
  <c r="J294"/>
  <c r="BK232"/>
  <c r="J124"/>
  <c r="J318"/>
  <c r="J232"/>
  <c r="BK189"/>
  <c r="BK106"/>
  <c r="BK321"/>
  <c r="J202"/>
  <c r="BK130"/>
  <c i="9" r="J177"/>
  <c r="BK160"/>
  <c r="BK154"/>
  <c r="J150"/>
  <c r="BK130"/>
  <c r="BK119"/>
  <c r="BK111"/>
  <c i="10" r="BK164"/>
  <c r="BK134"/>
  <c r="J154"/>
  <c r="BK145"/>
  <c r="BK141"/>
  <c r="J133"/>
  <c r="J120"/>
  <c r="J100"/>
  <c i="11" r="J133"/>
  <c r="BK116"/>
  <c r="BK123"/>
  <c r="BK98"/>
  <c r="BK112"/>
  <c i="12" r="J135"/>
  <c r="J142"/>
  <c r="J122"/>
  <c r="J98"/>
  <c i="13" r="J128"/>
  <c r="BK141"/>
  <c r="BK112"/>
  <c r="BK96"/>
  <c r="J92"/>
  <c i="7" r="BK336"/>
  <c r="J266"/>
  <c r="J115"/>
  <c i="8" r="BK246"/>
  <c r="BK95"/>
  <c r="BK121"/>
  <c r="BK308"/>
  <c r="BK193"/>
  <c r="J371"/>
  <c r="J259"/>
  <c r="J121"/>
  <c i="9" r="J163"/>
  <c r="BK140"/>
  <c r="J124"/>
  <c r="BK98"/>
  <c i="10" r="BK136"/>
  <c r="BK157"/>
  <c r="J142"/>
  <c r="J98"/>
  <c r="J104"/>
  <c i="11" r="BK113"/>
  <c r="BK100"/>
  <c r="J110"/>
  <c i="12" r="BK129"/>
  <c r="J129"/>
  <c i="13" r="J155"/>
  <c r="BK119"/>
  <c r="J114"/>
  <c r="J122"/>
  <c i="2" r="J229"/>
  <c r="BK213"/>
  <c r="J194"/>
  <c r="J182"/>
  <c r="BK138"/>
  <c r="J107"/>
  <c r="BK212"/>
  <c r="BK193"/>
  <c r="BK174"/>
  <c r="BK114"/>
  <c r="BK225"/>
  <c r="BK205"/>
  <c r="BK194"/>
  <c r="BK161"/>
  <c r="BK235"/>
  <c r="J193"/>
  <c r="J99"/>
  <c i="3" r="J273"/>
  <c r="J263"/>
  <c r="BK230"/>
  <c r="J173"/>
  <c r="BK104"/>
  <c r="J189"/>
  <c r="J161"/>
  <c r="BK141"/>
  <c r="BK273"/>
  <c r="BK234"/>
  <c r="BK203"/>
  <c r="BK109"/>
  <c r="BK281"/>
  <c r="BK259"/>
  <c r="BK256"/>
  <c r="J241"/>
  <c r="J201"/>
  <c r="J141"/>
  <c r="J111"/>
  <c i="4" r="J179"/>
  <c r="J167"/>
  <c r="J104"/>
  <c r="BK146"/>
  <c r="BK179"/>
  <c r="J137"/>
  <c r="J189"/>
  <c r="BK159"/>
  <c r="BK134"/>
  <c r="J118"/>
  <c i="5" r="BK194"/>
  <c r="J146"/>
  <c r="BK245"/>
  <c r="J208"/>
  <c r="J172"/>
  <c r="BK113"/>
  <c r="BK211"/>
  <c r="J194"/>
  <c r="BK237"/>
  <c r="J216"/>
  <c r="BK200"/>
  <c r="BK167"/>
  <c r="BK100"/>
  <c i="6" r="J184"/>
  <c r="BK175"/>
  <c r="BK103"/>
  <c r="J203"/>
  <c r="J155"/>
  <c r="BK115"/>
  <c r="BK165"/>
  <c r="J132"/>
  <c r="J105"/>
  <c r="BK172"/>
  <c r="J130"/>
  <c r="BK101"/>
  <c i="7" r="J354"/>
  <c r="J327"/>
  <c r="BK298"/>
  <c r="J225"/>
  <c r="BK167"/>
  <c r="BK98"/>
  <c r="J395"/>
  <c r="BK351"/>
  <c r="J336"/>
  <c r="BK301"/>
  <c r="J245"/>
  <c r="J221"/>
  <c r="BK184"/>
  <c r="BK112"/>
  <c r="J348"/>
  <c r="J276"/>
  <c r="BK245"/>
  <c r="BK126"/>
  <c i="8" r="BK362"/>
  <c r="J182"/>
  <c r="BK371"/>
  <c r="BK343"/>
  <c r="BK286"/>
  <c r="J235"/>
  <c r="J130"/>
  <c r="BK369"/>
  <c r="J268"/>
  <c r="J186"/>
  <c r="BK145"/>
  <c r="BK109"/>
  <c r="J362"/>
  <c r="BK262"/>
  <c r="J175"/>
  <c i="9" r="J181"/>
  <c r="BK164"/>
  <c r="J160"/>
  <c r="J153"/>
  <c r="J145"/>
  <c r="BK127"/>
  <c r="J98"/>
  <c i="10" r="BK149"/>
  <c r="J161"/>
  <c r="BK155"/>
  <c r="J149"/>
  <c r="BK143"/>
  <c r="J136"/>
  <c r="J102"/>
  <c r="BK113"/>
  <c i="11" r="BK130"/>
  <c r="BK102"/>
  <c r="BK128"/>
  <c r="BK131"/>
  <c i="12" r="BK144"/>
  <c r="BK130"/>
  <c r="BK122"/>
  <c r="BK98"/>
  <c r="J144"/>
  <c r="J126"/>
  <c r="J91"/>
  <c i="13" r="J158"/>
  <c r="BK130"/>
  <c r="BK155"/>
  <c r="J139"/>
  <c r="J117"/>
  <c r="BK92"/>
  <c r="BK128"/>
  <c r="J130"/>
  <c i="2" r="J233"/>
  <c r="J180"/>
  <c r="J239"/>
  <c r="J222"/>
  <c r="BK182"/>
  <c r="J153"/>
  <c r="J208"/>
  <c r="J164"/>
  <c r="BK229"/>
  <c r="J187"/>
  <c r="J109"/>
  <c i="3" r="J261"/>
  <c r="BK218"/>
  <c r="BK185"/>
  <c r="BK263"/>
  <c r="BK252"/>
  <c r="J239"/>
  <c r="J209"/>
  <c r="J144"/>
  <c r="J278"/>
  <c r="J222"/>
  <c r="J167"/>
  <c r="J124"/>
  <c r="J203"/>
  <c r="J177"/>
  <c r="J131"/>
  <c i="4" r="J174"/>
  <c r="J151"/>
  <c r="J102"/>
  <c r="BK123"/>
  <c r="J196"/>
  <c r="J134"/>
  <c r="BK187"/>
  <c r="J131"/>
  <c i="5" r="BK231"/>
  <c r="BK197"/>
  <c r="J167"/>
  <c r="J122"/>
  <c r="J207"/>
  <c r="J201"/>
  <c r="BK176"/>
  <c r="BK141"/>
  <c r="BK122"/>
  <c r="BK172"/>
  <c r="J106"/>
  <c i="6" r="J181"/>
  <c r="J144"/>
  <c r="BK209"/>
  <c r="BK159"/>
  <c r="J122"/>
  <c r="J150"/>
  <c r="J103"/>
  <c r="J170"/>
  <c i="7" r="BK415"/>
  <c r="BK395"/>
  <c r="BK340"/>
  <c r="J248"/>
  <c r="J207"/>
  <c r="BK161"/>
  <c r="BK135"/>
  <c r="BK354"/>
  <c r="J338"/>
  <c r="BK310"/>
  <c r="BK225"/>
  <c r="J196"/>
  <c r="J135"/>
  <c r="BK107"/>
  <c r="J385"/>
  <c r="J326"/>
  <c r="BK207"/>
  <c r="BK123"/>
  <c r="BK95"/>
  <c i="8" r="BK304"/>
  <c r="J255"/>
  <c r="BK151"/>
  <c r="BK373"/>
  <c r="J276"/>
  <c r="J173"/>
  <c r="J373"/>
  <c r="J343"/>
  <c r="J307"/>
  <c r="J252"/>
  <c r="J115"/>
  <c r="BK365"/>
  <c r="BK268"/>
  <c r="BK186"/>
  <c r="J106"/>
  <c i="9" r="BK181"/>
  <c r="BK169"/>
  <c r="J157"/>
  <c r="BK145"/>
  <c r="J136"/>
  <c r="J113"/>
  <c r="J103"/>
  <c i="10" r="BK152"/>
  <c r="J138"/>
  <c r="BK133"/>
  <c r="J164"/>
  <c r="BK150"/>
  <c r="BK130"/>
  <c r="BK110"/>
  <c r="BK120"/>
  <c r="J110"/>
  <c i="11" r="BK129"/>
  <c r="BK133"/>
  <c r="J123"/>
  <c r="J102"/>
  <c i="12" r="J137"/>
  <c r="BK125"/>
  <c r="J116"/>
  <c r="BK135"/>
  <c i="13" r="BK143"/>
  <c r="J106"/>
  <c r="BK135"/>
  <c r="J104"/>
  <c r="J132"/>
  <c r="BK100"/>
  <c i="7" r="BK355"/>
  <c r="BK132"/>
  <c i="8" r="BK307"/>
  <c r="J205"/>
  <c r="J365"/>
  <c r="J282"/>
  <c r="J170"/>
  <c r="BK298"/>
  <c r="J112"/>
  <c r="BK273"/>
  <c r="BK153"/>
  <c i="9" r="J171"/>
  <c r="J159"/>
  <c r="J148"/>
  <c i="10" r="J159"/>
  <c r="J130"/>
  <c r="BK151"/>
  <c r="BK138"/>
  <c r="J118"/>
  <c r="J124"/>
  <c i="11" r="J127"/>
  <c r="J120"/>
  <c i="12" r="BK147"/>
  <c r="J113"/>
  <c r="BK131"/>
  <c r="BK116"/>
  <c i="13" r="J124"/>
  <c r="J137"/>
  <c r="BK110"/>
  <c i="2" r="BK191"/>
  <c r="J184"/>
  <c r="BK143"/>
  <c r="J102"/>
  <c r="BK201"/>
  <c r="J188"/>
  <c r="J138"/>
  <c r="BK107"/>
  <c r="BK227"/>
  <c r="J205"/>
  <c i="3" r="BK271"/>
  <c r="J246"/>
  <c r="J205"/>
  <c r="BK191"/>
  <c r="J136"/>
  <c r="BK222"/>
  <c r="BK157"/>
  <c r="BK111"/>
  <c r="J256"/>
  <c r="BK226"/>
  <c r="BK219"/>
  <c r="BK173"/>
  <c r="BK114"/>
  <c r="BK246"/>
  <c r="J226"/>
  <c r="BK209"/>
  <c r="J179"/>
  <c r="J164"/>
  <c r="J114"/>
  <c i="4" r="BK154"/>
  <c r="BK189"/>
  <c r="BK174"/>
  <c r="J126"/>
  <c r="BK163"/>
  <c r="BK104"/>
  <c r="J169"/>
  <c r="BK100"/>
  <c i="5" r="J224"/>
  <c r="BK188"/>
  <c r="BK136"/>
  <c r="J231"/>
  <c r="J199"/>
  <c r="BK132"/>
  <c r="BK106"/>
  <c r="BK216"/>
  <c r="BK202"/>
  <c r="J182"/>
  <c r="J144"/>
  <c r="J119"/>
  <c r="BK191"/>
  <c r="J141"/>
  <c r="J113"/>
  <c i="6" r="BK155"/>
  <c r="J176"/>
  <c r="BK125"/>
  <c r="J197"/>
  <c r="J188"/>
  <c r="J147"/>
  <c r="J101"/>
  <c r="BK188"/>
  <c i="7" r="J422"/>
  <c r="J404"/>
  <c r="BK344"/>
  <c r="BK319"/>
  <c r="J241"/>
  <c r="J200"/>
  <c r="BK142"/>
  <c r="BK413"/>
  <c r="J369"/>
  <c r="J355"/>
  <c r="J340"/>
  <c r="J325"/>
  <c r="BK272"/>
  <c r="BK200"/>
  <c r="BK158"/>
  <c r="J123"/>
  <c r="BK417"/>
  <c r="BK361"/>
  <c r="BK325"/>
  <c r="J269"/>
  <c r="J118"/>
  <c i="8" r="J308"/>
  <c r="J262"/>
  <c r="J118"/>
  <c r="J353"/>
  <c r="BK300"/>
  <c r="J189"/>
  <c r="J103"/>
  <c r="J327"/>
  <c r="BK311"/>
  <c r="BK202"/>
  <c r="J142"/>
  <c r="J320"/>
  <c r="BK252"/>
  <c r="BK170"/>
  <c r="J98"/>
  <c i="9" r="BK175"/>
  <c r="BK163"/>
  <c r="BK156"/>
  <c r="BK143"/>
  <c r="J133"/>
  <c r="J119"/>
  <c r="BK103"/>
  <c i="10" r="J151"/>
  <c r="J127"/>
  <c r="J152"/>
  <c r="BK142"/>
  <c r="J131"/>
  <c r="J116"/>
  <c r="BK125"/>
  <c r="J108"/>
  <c i="11" r="BK117"/>
  <c r="BK110"/>
  <c r="BK127"/>
  <c r="J116"/>
  <c i="12" r="J117"/>
  <c r="J130"/>
  <c r="BK119"/>
  <c r="BK117"/>
  <c r="J97"/>
  <c i="13" r="J145"/>
  <c r="J112"/>
  <c r="BK122"/>
  <c r="J102"/>
  <c r="BK126"/>
  <c r="BK98"/>
  <c r="BK104"/>
  <c i="2" r="J206"/>
  <c r="BK196"/>
  <c r="BK243"/>
  <c r="J227"/>
  <c r="BK187"/>
  <c r="BK131"/>
  <c r="BK99"/>
  <c r="J204"/>
  <c r="BK141"/>
  <c r="BK102"/>
  <c r="BK209"/>
  <c r="J105"/>
  <c i="3" r="J234"/>
  <c r="BK201"/>
  <c r="BK181"/>
  <c r="BK118"/>
  <c r="J259"/>
  <c r="J232"/>
  <c r="J152"/>
  <c r="J109"/>
  <c r="BK248"/>
  <c r="J224"/>
  <c r="BK177"/>
  <c r="J181"/>
  <c r="J138"/>
  <c r="J107"/>
  <c i="4" r="J159"/>
  <c r="J115"/>
  <c r="J177"/>
  <c r="BK157"/>
  <c r="J107"/>
  <c r="BK167"/>
  <c r="BK137"/>
  <c i="5" r="BK241"/>
  <c r="J211"/>
  <c r="BK186"/>
  <c r="J241"/>
  <c r="J220"/>
  <c r="J204"/>
  <c r="J186"/>
  <c r="BK146"/>
  <c r="BK229"/>
  <c r="J192"/>
  <c r="BK159"/>
  <c i="6" r="BK205"/>
  <c r="BK176"/>
  <c r="BK105"/>
  <c r="BK127"/>
  <c r="BK199"/>
  <c r="J175"/>
  <c r="J127"/>
  <c r="J205"/>
  <c r="BK150"/>
  <c i="7" r="BK409"/>
  <c r="J329"/>
  <c r="J301"/>
  <c r="BK221"/>
  <c r="J164"/>
  <c r="J344"/>
  <c r="BK330"/>
  <c r="BK248"/>
  <c r="BK203"/>
  <c r="J167"/>
  <c r="BK129"/>
  <c r="J409"/>
  <c r="J351"/>
  <c r="J272"/>
  <c r="J142"/>
  <c i="8" r="BK358"/>
  <c r="BK282"/>
  <c r="BK235"/>
  <c r="BK137"/>
  <c r="BK346"/>
  <c r="BK249"/>
  <c r="J151"/>
  <c r="BK115"/>
  <c r="J314"/>
  <c r="J300"/>
  <c r="BK214"/>
  <c r="BK182"/>
  <c r="J304"/>
  <c r="J246"/>
  <c r="J148"/>
  <c i="9" r="BK185"/>
  <c r="BK166"/>
  <c r="BK162"/>
  <c r="J151"/>
  <c r="J140"/>
  <c r="BK133"/>
  <c r="BK116"/>
  <c i="10" r="J156"/>
  <c r="J150"/>
  <c r="BK128"/>
  <c r="BK159"/>
  <c r="J144"/>
  <c r="BK140"/>
  <c r="BK124"/>
  <c r="J115"/>
  <c r="J125"/>
  <c r="BK116"/>
  <c r="BK100"/>
  <c i="11" r="J130"/>
  <c r="BK109"/>
  <c r="BK119"/>
  <c r="J98"/>
  <c i="12" r="J131"/>
  <c r="J119"/>
  <c r="J101"/>
  <c r="J104"/>
  <c i="13" r="J135"/>
  <c r="J148"/>
  <c r="J119"/>
  <c r="J98"/>
  <c r="BK124"/>
  <c i="7" r="J400"/>
  <c r="J286"/>
  <c r="J189"/>
  <c i="8" r="BK292"/>
  <c r="BK142"/>
  <c r="BK295"/>
  <c r="BK259"/>
  <c r="J321"/>
  <c r="BK205"/>
  <c r="BK103"/>
  <c r="J311"/>
  <c r="BK178"/>
  <c i="9" r="BK177"/>
  <c r="BK151"/>
  <c r="J130"/>
  <c r="BK106"/>
  <c i="10" r="BK154"/>
  <c r="BK161"/>
  <c r="BK144"/>
  <c r="BK127"/>
  <c r="BK98"/>
  <c i="11" r="J96"/>
  <c r="J124"/>
  <c r="J100"/>
  <c i="12" r="BK120"/>
  <c r="BK137"/>
  <c i="13" r="BK148"/>
  <c r="BK158"/>
  <c r="J100"/>
  <c r="BK137"/>
  <c r="BK102"/>
  <c i="2" r="BK208"/>
  <c r="BK204"/>
  <c r="J156"/>
  <c i="1" r="AS61"/>
  <c i="2" r="BK180"/>
  <c r="BK127"/>
  <c r="BK233"/>
  <c r="J209"/>
  <c r="BK170"/>
  <c r="BK153"/>
  <c r="J114"/>
  <c r="J218"/>
  <c r="J201"/>
  <c r="J131"/>
  <c i="3" r="J254"/>
  <c r="J216"/>
  <c r="BK189"/>
  <c r="J157"/>
  <c r="J230"/>
  <c r="J171"/>
  <c r="BK101"/>
  <c r="J252"/>
  <c r="J223"/>
  <c r="BK216"/>
  <c r="BK131"/>
  <c r="BK107"/>
  <c r="J271"/>
  <c r="J245"/>
  <c r="J220"/>
  <c r="BK205"/>
  <c r="J166"/>
  <c r="BK133"/>
  <c r="J101"/>
  <c i="4" r="BK131"/>
  <c r="J183"/>
  <c r="J161"/>
  <c r="BK118"/>
  <c r="J146"/>
  <c r="BK121"/>
  <c r="J163"/>
  <c r="BK102"/>
  <c i="5" r="BK235"/>
  <c r="BK205"/>
  <c r="BK164"/>
  <c r="J237"/>
  <c r="J202"/>
  <c r="BK111"/>
  <c r="BK109"/>
  <c r="BK207"/>
  <c r="J200"/>
  <c r="J164"/>
  <c r="J139"/>
  <c r="J109"/>
  <c r="J132"/>
  <c i="6" r="BK179"/>
  <c r="BK119"/>
  <c r="BK98"/>
  <c r="BK132"/>
  <c r="BK203"/>
  <c r="J192"/>
  <c r="J159"/>
  <c r="BK192"/>
  <c r="J165"/>
  <c r="BK111"/>
  <c i="7" r="J413"/>
  <c r="J388"/>
  <c r="BK338"/>
  <c r="BK210"/>
  <c r="BK187"/>
  <c r="J129"/>
  <c r="J415"/>
  <c r="BK388"/>
  <c r="J358"/>
  <c r="BK343"/>
  <c r="BK295"/>
  <c r="J251"/>
  <c r="J210"/>
  <c r="BK164"/>
  <c r="J132"/>
  <c r="J424"/>
  <c r="BK304"/>
  <c r="J260"/>
  <c r="BK192"/>
  <c r="J107"/>
  <c i="8" r="BK320"/>
  <c r="J291"/>
  <c r="J145"/>
  <c r="BK314"/>
  <c r="BK279"/>
  <c r="J214"/>
  <c r="BK118"/>
  <c r="BK315"/>
  <c r="BK291"/>
  <c r="BK225"/>
  <c r="BK378"/>
  <c r="J298"/>
  <c r="BK229"/>
  <c r="J137"/>
  <c i="9" r="J185"/>
  <c r="J169"/>
  <c r="J154"/>
  <c r="BK148"/>
  <c r="BK135"/>
  <c r="BK124"/>
  <c r="J111"/>
  <c i="10" r="J155"/>
  <c r="BK131"/>
  <c r="J147"/>
  <c r="J140"/>
  <c r="BK121"/>
  <c r="J106"/>
  <c r="BK118"/>
  <c i="11" r="J128"/>
  <c r="J131"/>
  <c r="BK104"/>
  <c r="J117"/>
  <c r="J104"/>
  <c i="13" r="J141"/>
  <c r="J108"/>
  <c i="2" r="BK218"/>
  <c r="J143"/>
  <c r="BK206"/>
  <c r="J170"/>
  <c r="J123"/>
  <c r="BK222"/>
  <c r="J199"/>
  <c r="J117"/>
  <c r="J213"/>
  <c r="BK199"/>
  <c r="J127"/>
  <c i="1" r="AS55"/>
  <c i="3" r="BK144"/>
  <c r="J244"/>
  <c r="BK223"/>
  <c r="BK179"/>
  <c r="J133"/>
  <c r="BK254"/>
  <c r="BK232"/>
  <c r="BK138"/>
  <c r="J219"/>
  <c r="BK196"/>
  <c r="BK161"/>
  <c r="BK124"/>
  <c i="4" r="BK196"/>
  <c r="BK169"/>
  <c r="J154"/>
  <c r="J100"/>
  <c r="BK140"/>
  <c r="J193"/>
  <c r="J140"/>
  <c r="BK107"/>
  <c i="5" r="BK192"/>
  <c r="BK156"/>
  <c r="J100"/>
  <c r="J229"/>
  <c r="BK208"/>
  <c r="BK199"/>
  <c r="J136"/>
  <c r="J245"/>
  <c r="J222"/>
  <c r="BK201"/>
  <c r="BK119"/>
  <c i="6" r="J115"/>
  <c r="J199"/>
  <c r="BK130"/>
  <c r="J209"/>
  <c r="J190"/>
  <c r="BK141"/>
  <c r="J179"/>
  <c i="7" r="BK424"/>
  <c r="BK385"/>
  <c r="J347"/>
  <c r="BK326"/>
  <c r="BK286"/>
  <c r="BK189"/>
  <c r="J101"/>
  <c r="BK348"/>
  <c r="BK327"/>
  <c r="J298"/>
  <c r="BK269"/>
  <c r="BK241"/>
  <c r="J161"/>
  <c r="BK422"/>
  <c r="BK362"/>
  <c r="J310"/>
  <c r="J263"/>
  <c r="BK196"/>
  <c r="J112"/>
  <c i="8" r="BK294"/>
  <c r="J209"/>
  <c r="J369"/>
  <c r="BK303"/>
  <c r="J292"/>
  <c r="J193"/>
  <c r="J358"/>
  <c r="J286"/>
  <c r="J196"/>
  <c r="BK148"/>
  <c r="J378"/>
  <c r="J279"/>
  <c r="BK173"/>
  <c i="9" r="J175"/>
  <c r="J164"/>
  <c r="BK159"/>
  <c r="BK153"/>
  <c r="J143"/>
  <c r="J127"/>
  <c r="J106"/>
  <c i="10" r="J157"/>
  <c r="BK156"/>
  <c r="J148"/>
  <c r="J143"/>
  <c r="J137"/>
  <c r="BK104"/>
  <c r="BK106"/>
  <c i="11" r="J121"/>
  <c r="BK106"/>
  <c r="J113"/>
  <c r="J129"/>
  <c r="J106"/>
  <c i="12" r="J128"/>
  <c r="J147"/>
  <c r="BK128"/>
  <c r="BK113"/>
  <c i="13" r="BK153"/>
  <c r="BK117"/>
  <c r="BK108"/>
  <c r="BK106"/>
  <c i="7" r="J95"/>
  <c r="J319"/>
  <c r="BK214"/>
  <c i="8" r="J376"/>
  <c r="J315"/>
  <c r="J229"/>
  <c r="BK98"/>
  <c r="BK353"/>
  <c r="BK255"/>
  <c r="BK175"/>
  <c r="BK209"/>
  <c r="J95"/>
  <c i="9" r="J166"/>
  <c r="J156"/>
  <c r="J135"/>
  <c r="J116"/>
  <c i="10" r="BK148"/>
  <c r="BK147"/>
  <c r="J134"/>
  <c r="BK108"/>
  <c r="BK115"/>
  <c i="11" r="BK124"/>
  <c r="J119"/>
  <c i="12" r="J134"/>
  <c r="BK91"/>
  <c r="J120"/>
  <c r="BK101"/>
  <c i="13" r="BK132"/>
  <c r="J143"/>
  <c r="J153"/>
  <c i="2" r="J220"/>
  <c r="J207"/>
  <c r="J203"/>
  <c r="BK184"/>
  <c r="J174"/>
  <c r="J136"/>
  <c r="BK207"/>
  <c r="BK188"/>
  <c r="J161"/>
  <c r="J141"/>
  <c r="J243"/>
  <c r="BK220"/>
  <c r="J196"/>
  <c r="BK156"/>
  <c r="BK105"/>
  <c r="BK210"/>
  <c r="BK164"/>
  <c r="BK123"/>
  <c i="3" r="J281"/>
  <c r="BK244"/>
  <c r="BK198"/>
  <c r="BK164"/>
  <c r="BK267"/>
  <c r="J214"/>
  <c r="BK167"/>
  <c r="J149"/>
  <c r="BK241"/>
  <c r="BK220"/>
  <c r="J198"/>
  <c r="J128"/>
  <c r="J104"/>
  <c r="BK261"/>
  <c r="BK224"/>
  <c r="J185"/>
  <c r="BK152"/>
  <c r="BK128"/>
  <c i="4" r="BK193"/>
  <c r="BK171"/>
  <c r="J123"/>
  <c r="BK151"/>
  <c r="BK111"/>
  <c r="BK126"/>
  <c r="BK183"/>
  <c r="J157"/>
  <c r="BK128"/>
  <c i="5" r="BK222"/>
  <c r="BK182"/>
  <c r="J103"/>
  <c r="BK227"/>
  <c r="J197"/>
  <c r="BK128"/>
  <c r="BK103"/>
  <c r="BK203"/>
  <c r="J188"/>
  <c r="J156"/>
  <c r="J128"/>
  <c r="BK224"/>
  <c r="BK204"/>
  <c r="J176"/>
  <c i="6" r="BK197"/>
  <c r="J111"/>
  <c r="BK181"/>
  <c r="J141"/>
  <c r="J98"/>
  <c r="BK184"/>
  <c r="BK122"/>
  <c r="BK147"/>
  <c r="J119"/>
  <c i="7" r="J417"/>
  <c r="J361"/>
  <c r="J330"/>
  <c r="J304"/>
  <c r="BK266"/>
  <c r="J158"/>
  <c r="BK118"/>
  <c r="BK400"/>
  <c r="J362"/>
  <c r="BK347"/>
  <c r="BK329"/>
  <c r="BK263"/>
  <c r="BK235"/>
  <c r="J192"/>
  <c r="J150"/>
  <c r="BK404"/>
  <c r="BK369"/>
  <c r="J333"/>
  <c r="J203"/>
  <c r="BK150"/>
  <c r="J98"/>
  <c i="8" r="J295"/>
  <c r="J225"/>
  <c r="J109"/>
  <c r="J273"/>
  <c r="J153"/>
  <c r="J346"/>
  <c r="J303"/>
  <c r="J249"/>
  <c r="J178"/>
  <c r="BK376"/>
  <c r="BK276"/>
  <c r="BK196"/>
  <c r="BK124"/>
  <c i="9" r="BK171"/>
  <c r="J162"/>
  <c r="BK157"/>
  <c r="BK150"/>
  <c r="BK136"/>
  <c r="BK113"/>
  <c i="10" r="BK158"/>
  <c r="BK137"/>
  <c r="J158"/>
  <c r="J145"/>
  <c r="J141"/>
  <c r="J128"/>
  <c r="J113"/>
  <c r="J121"/>
  <c r="BK102"/>
  <c i="11" r="J112"/>
  <c r="BK120"/>
  <c r="BK121"/>
  <c r="J109"/>
  <c r="BK96"/>
  <c i="12" r="BK126"/>
  <c r="BK104"/>
  <c r="BK142"/>
  <c r="BK134"/>
  <c r="J125"/>
  <c r="BK97"/>
  <c i="13" r="BK151"/>
  <c r="BK139"/>
  <c r="J126"/>
  <c r="BK145"/>
  <c r="J110"/>
  <c r="J151"/>
  <c r="BK114"/>
  <c r="J96"/>
  <c i="9" l="1" r="T179"/>
  <c i="2" r="BK98"/>
  <c r="T98"/>
  <c r="P163"/>
  <c r="R163"/>
  <c r="T163"/>
  <c r="P173"/>
  <c r="BK217"/>
  <c r="J217"/>
  <c r="J68"/>
  <c r="T217"/>
  <c r="P226"/>
  <c r="BK232"/>
  <c r="BK231"/>
  <c r="J231"/>
  <c r="J70"/>
  <c r="R232"/>
  <c r="R231"/>
  <c i="3" r="R100"/>
  <c r="BK160"/>
  <c r="J160"/>
  <c r="J67"/>
  <c r="R160"/>
  <c r="T160"/>
  <c r="BK251"/>
  <c r="J251"/>
  <c r="J68"/>
  <c r="P251"/>
  <c r="R251"/>
  <c r="T251"/>
  <c r="BK260"/>
  <c r="J260"/>
  <c r="J69"/>
  <c r="P260"/>
  <c r="R260"/>
  <c r="T260"/>
  <c r="BK270"/>
  <c r="J270"/>
  <c r="J73"/>
  <c r="P270"/>
  <c r="P269"/>
  <c r="R270"/>
  <c r="R269"/>
  <c r="T270"/>
  <c r="T269"/>
  <c r="BK277"/>
  <c r="J277"/>
  <c r="J76"/>
  <c r="P277"/>
  <c r="P275"/>
  <c r="R277"/>
  <c r="R275"/>
  <c r="T277"/>
  <c r="T275"/>
  <c i="4" r="BK99"/>
  <c r="R99"/>
  <c r="BK145"/>
  <c r="J145"/>
  <c r="J67"/>
  <c r="R145"/>
  <c r="BK166"/>
  <c r="J166"/>
  <c r="J68"/>
  <c r="T166"/>
  <c r="P176"/>
  <c r="T176"/>
  <c r="BK186"/>
  <c r="J186"/>
  <c r="J73"/>
  <c r="R186"/>
  <c r="R185"/>
  <c r="BK192"/>
  <c r="J192"/>
  <c r="J75"/>
  <c r="R192"/>
  <c r="R191"/>
  <c i="5" r="BK99"/>
  <c r="J99"/>
  <c r="J65"/>
  <c r="R99"/>
  <c r="BK166"/>
  <c r="J166"/>
  <c r="J66"/>
  <c r="R166"/>
  <c r="T175"/>
  <c r="P219"/>
  <c r="BK228"/>
  <c r="J228"/>
  <c r="J70"/>
  <c r="R228"/>
  <c r="R234"/>
  <c r="R233"/>
  <c i="6" r="P97"/>
  <c r="BK149"/>
  <c r="J149"/>
  <c r="J66"/>
  <c r="R149"/>
  <c r="P158"/>
  <c r="BK187"/>
  <c r="J187"/>
  <c r="J68"/>
  <c r="R187"/>
  <c r="R196"/>
  <c r="P202"/>
  <c r="P201"/>
  <c i="7" r="T94"/>
  <c r="P183"/>
  <c r="R183"/>
  <c r="T183"/>
  <c r="P195"/>
  <c r="R195"/>
  <c r="BK318"/>
  <c r="J318"/>
  <c r="J68"/>
  <c r="P318"/>
  <c r="R318"/>
  <c r="BK394"/>
  <c r="J394"/>
  <c r="J69"/>
  <c r="T394"/>
  <c r="P421"/>
  <c r="T421"/>
  <c i="8" r="BK94"/>
  <c r="J94"/>
  <c r="J65"/>
  <c r="P94"/>
  <c r="BK181"/>
  <c r="J181"/>
  <c r="J67"/>
  <c r="T181"/>
  <c r="P285"/>
  <c r="BK352"/>
  <c r="J352"/>
  <c r="J69"/>
  <c r="T352"/>
  <c r="T375"/>
  <c i="9" r="P97"/>
  <c r="BK129"/>
  <c r="J129"/>
  <c r="J66"/>
  <c r="R129"/>
  <c r="R139"/>
  <c r="P168"/>
  <c r="P174"/>
  <c r="P173"/>
  <c i="10" r="T97"/>
  <c r="R114"/>
  <c r="P119"/>
  <c r="T119"/>
  <c r="R123"/>
  <c r="R122"/>
  <c i="11" r="T95"/>
  <c r="R108"/>
  <c r="P111"/>
  <c r="BK115"/>
  <c r="J115"/>
  <c r="J69"/>
  <c r="T115"/>
  <c r="R122"/>
  <c i="12" r="BK90"/>
  <c r="J90"/>
  <c r="J65"/>
  <c r="T90"/>
  <c r="T89"/>
  <c r="T88"/>
  <c i="13" r="BK95"/>
  <c r="J95"/>
  <c r="J63"/>
  <c r="R95"/>
  <c r="R116"/>
  <c r="P121"/>
  <c r="T121"/>
  <c r="T134"/>
  <c i="2" r="P98"/>
  <c r="BK163"/>
  <c r="J163"/>
  <c r="J66"/>
  <c r="R173"/>
  <c r="R217"/>
  <c r="R226"/>
  <c r="T232"/>
  <c r="T231"/>
  <c i="3" r="P100"/>
  <c r="P160"/>
  <c i="4" r="P99"/>
  <c r="T99"/>
  <c r="P145"/>
  <c r="T145"/>
  <c r="P166"/>
  <c r="R166"/>
  <c r="BK176"/>
  <c r="J176"/>
  <c r="J69"/>
  <c r="R176"/>
  <c r="P186"/>
  <c r="P185"/>
  <c r="T186"/>
  <c r="T185"/>
  <c r="P192"/>
  <c r="P191"/>
  <c r="T192"/>
  <c r="T191"/>
  <c i="5" r="P99"/>
  <c r="BK175"/>
  <c r="J175"/>
  <c r="J67"/>
  <c r="P175"/>
  <c r="R219"/>
  <c r="T228"/>
  <c r="T234"/>
  <c r="T233"/>
  <c i="6" r="T97"/>
  <c r="P149"/>
  <c r="T149"/>
  <c r="T158"/>
  <c r="T187"/>
  <c r="P196"/>
  <c r="BK202"/>
  <c r="J202"/>
  <c r="J71"/>
  <c r="T202"/>
  <c r="T201"/>
  <c i="7" r="BK94"/>
  <c r="J94"/>
  <c r="J65"/>
  <c r="P94"/>
  <c i="8" r="R94"/>
  <c r="BK169"/>
  <c r="J169"/>
  <c r="J66"/>
  <c r="P169"/>
  <c r="R169"/>
  <c r="T169"/>
  <c r="P181"/>
  <c r="BK285"/>
  <c r="J285"/>
  <c r="J68"/>
  <c r="T285"/>
  <c r="P352"/>
  <c r="BK375"/>
  <c r="J375"/>
  <c r="J70"/>
  <c r="P375"/>
  <c i="9" r="R97"/>
  <c r="R96"/>
  <c r="P129"/>
  <c r="T129"/>
  <c r="T139"/>
  <c r="R168"/>
  <c r="BK174"/>
  <c r="J174"/>
  <c r="J70"/>
  <c r="T174"/>
  <c r="T173"/>
  <c i="10" r="R97"/>
  <c r="BK114"/>
  <c r="J114"/>
  <c r="J67"/>
  <c r="T114"/>
  <c r="BK119"/>
  <c r="J119"/>
  <c r="J69"/>
  <c r="R119"/>
  <c r="T123"/>
  <c r="T122"/>
  <c i="11" r="P95"/>
  <c r="BK108"/>
  <c r="J108"/>
  <c r="J66"/>
  <c r="BK111"/>
  <c r="J111"/>
  <c r="J67"/>
  <c r="T111"/>
  <c r="BK122"/>
  <c r="J122"/>
  <c r="J70"/>
  <c r="T122"/>
  <c i="13" r="P95"/>
  <c r="BK116"/>
  <c r="J116"/>
  <c r="J64"/>
  <c r="T116"/>
  <c r="BK134"/>
  <c r="J134"/>
  <c r="J66"/>
  <c r="R134"/>
  <c r="T150"/>
  <c i="2" r="R98"/>
  <c r="R97"/>
  <c r="R96"/>
  <c r="BK173"/>
  <c r="J173"/>
  <c r="J67"/>
  <c r="T173"/>
  <c r="P217"/>
  <c r="BK226"/>
  <c r="J226"/>
  <c r="J69"/>
  <c r="T226"/>
  <c r="P232"/>
  <c r="P231"/>
  <c i="3" r="BK100"/>
  <c r="J100"/>
  <c r="J65"/>
  <c r="T100"/>
  <c r="BK151"/>
  <c r="J151"/>
  <c r="J66"/>
  <c r="P151"/>
  <c r="R151"/>
  <c r="T151"/>
  <c i="5" r="T99"/>
  <c r="T98"/>
  <c r="T97"/>
  <c r="P166"/>
  <c r="T166"/>
  <c r="R175"/>
  <c r="BK219"/>
  <c r="J219"/>
  <c r="J69"/>
  <c r="T219"/>
  <c r="P228"/>
  <c r="BK234"/>
  <c r="BK233"/>
  <c r="J233"/>
  <c r="J71"/>
  <c r="P234"/>
  <c r="P233"/>
  <c i="6" r="BK97"/>
  <c r="R97"/>
  <c r="BK158"/>
  <c r="J158"/>
  <c r="J67"/>
  <c r="R158"/>
  <c r="P187"/>
  <c r="BK196"/>
  <c r="J196"/>
  <c r="J69"/>
  <c r="T196"/>
  <c r="R202"/>
  <c r="R201"/>
  <c i="7" r="R94"/>
  <c r="BK183"/>
  <c r="J183"/>
  <c r="J66"/>
  <c r="BK195"/>
  <c r="J195"/>
  <c r="J67"/>
  <c r="T195"/>
  <c r="T318"/>
  <c r="P394"/>
  <c r="R394"/>
  <c r="BK421"/>
  <c r="J421"/>
  <c r="J70"/>
  <c r="R421"/>
  <c i="8" r="T94"/>
  <c r="T93"/>
  <c r="T92"/>
  <c r="R181"/>
  <c r="R285"/>
  <c r="R352"/>
  <c r="R375"/>
  <c i="9" r="BK97"/>
  <c r="J97"/>
  <c r="J65"/>
  <c r="T97"/>
  <c r="BK139"/>
  <c r="J139"/>
  <c r="J67"/>
  <c r="P139"/>
  <c r="BK168"/>
  <c r="J168"/>
  <c r="J68"/>
  <c r="T168"/>
  <c r="R174"/>
  <c r="R173"/>
  <c i="10" r="BK97"/>
  <c r="J97"/>
  <c r="J65"/>
  <c r="P97"/>
  <c r="P96"/>
  <c r="P114"/>
  <c r="BK123"/>
  <c r="P123"/>
  <c r="P122"/>
  <c i="11" r="BK95"/>
  <c r="BK94"/>
  <c r="J94"/>
  <c r="J64"/>
  <c r="R95"/>
  <c r="P108"/>
  <c r="T108"/>
  <c r="R111"/>
  <c r="P115"/>
  <c r="R115"/>
  <c r="R114"/>
  <c r="P122"/>
  <c i="12" r="P90"/>
  <c r="P89"/>
  <c r="P88"/>
  <c i="1" r="AU67"/>
  <c i="12" r="R90"/>
  <c r="R89"/>
  <c r="R88"/>
  <c i="13" r="T95"/>
  <c r="T94"/>
  <c r="T89"/>
  <c r="P116"/>
  <c r="BK121"/>
  <c r="J121"/>
  <c r="J65"/>
  <c r="R121"/>
  <c r="P134"/>
  <c r="BK150"/>
  <c r="J150"/>
  <c r="J68"/>
  <c r="P150"/>
  <c r="R150"/>
  <c i="2" r="BK242"/>
  <c r="J242"/>
  <c r="J74"/>
  <c i="3" r="BK266"/>
  <c r="J266"/>
  <c r="J71"/>
  <c i="4" r="BK139"/>
  <c r="J139"/>
  <c r="J66"/>
  <c r="BK182"/>
  <c r="J182"/>
  <c r="J71"/>
  <c i="6" r="BK208"/>
  <c r="J208"/>
  <c r="J73"/>
  <c i="9" r="BK180"/>
  <c r="J180"/>
  <c r="J72"/>
  <c i="10" r="BK117"/>
  <c r="J117"/>
  <c r="J68"/>
  <c i="13" r="BK91"/>
  <c r="BK90"/>
  <c i="2" r="BK238"/>
  <c r="J238"/>
  <c r="J73"/>
  <c i="5" r="BK215"/>
  <c r="J215"/>
  <c r="J68"/>
  <c r="BK240"/>
  <c r="J240"/>
  <c r="J74"/>
  <c i="9" r="BK184"/>
  <c r="J184"/>
  <c r="J73"/>
  <c i="5" r="BK244"/>
  <c r="J244"/>
  <c r="J75"/>
  <c i="10" r="BK112"/>
  <c r="J112"/>
  <c r="J66"/>
  <c r="BK160"/>
  <c r="J160"/>
  <c r="J72"/>
  <c r="BK163"/>
  <c r="J163"/>
  <c r="J73"/>
  <c i="11" r="BK132"/>
  <c r="J132"/>
  <c r="J71"/>
  <c i="12" r="BK146"/>
  <c r="J146"/>
  <c r="J66"/>
  <c i="13" r="BK147"/>
  <c r="J147"/>
  <c r="J67"/>
  <c r="BK157"/>
  <c r="J157"/>
  <c r="J69"/>
  <c r="F86"/>
  <c r="BE96"/>
  <c r="BE112"/>
  <c r="BE114"/>
  <c r="BE119"/>
  <c r="BE126"/>
  <c r="BE130"/>
  <c r="BE135"/>
  <c r="E79"/>
  <c r="BE102"/>
  <c r="BE108"/>
  <c r="BE110"/>
  <c r="BE117"/>
  <c r="BE122"/>
  <c r="BE137"/>
  <c r="BE139"/>
  <c r="BE143"/>
  <c r="BE148"/>
  <c r="J52"/>
  <c r="BE106"/>
  <c r="BE124"/>
  <c r="BE128"/>
  <c r="BE132"/>
  <c r="BE145"/>
  <c r="BE151"/>
  <c r="BE158"/>
  <c r="BE92"/>
  <c r="BE98"/>
  <c r="BE100"/>
  <c r="BE104"/>
  <c r="BE141"/>
  <c r="BE153"/>
  <c r="BE155"/>
  <c i="12" r="F59"/>
  <c r="E76"/>
  <c r="J82"/>
  <c i="11" r="J95"/>
  <c r="J65"/>
  <c i="12" r="BE91"/>
  <c r="BE98"/>
  <c r="BE101"/>
  <c r="BE104"/>
  <c r="BE113"/>
  <c r="BE116"/>
  <c r="BE119"/>
  <c r="BE129"/>
  <c r="BE131"/>
  <c r="BE135"/>
  <c r="BE137"/>
  <c r="BE142"/>
  <c r="BE144"/>
  <c r="BE97"/>
  <c r="BE117"/>
  <c r="BE120"/>
  <c r="BE122"/>
  <c r="BE125"/>
  <c r="BE126"/>
  <c r="BE128"/>
  <c r="BE130"/>
  <c r="BE134"/>
  <c r="BE147"/>
  <c i="10" r="J123"/>
  <c r="J71"/>
  <c i="11" r="BE106"/>
  <c r="BE116"/>
  <c r="BE124"/>
  <c r="BE128"/>
  <c r="BE129"/>
  <c r="BE130"/>
  <c r="J56"/>
  <c r="F59"/>
  <c r="BE96"/>
  <c r="BE98"/>
  <c r="BE102"/>
  <c r="BE110"/>
  <c r="BE113"/>
  <c r="BE117"/>
  <c r="BE121"/>
  <c r="BE127"/>
  <c r="BE131"/>
  <c r="BE133"/>
  <c r="E50"/>
  <c r="BE100"/>
  <c r="BE104"/>
  <c r="BE109"/>
  <c r="BE112"/>
  <c r="BE119"/>
  <c r="BE120"/>
  <c r="BE123"/>
  <c i="10" r="F92"/>
  <c r="BE102"/>
  <c r="BE108"/>
  <c r="BE115"/>
  <c r="E50"/>
  <c r="J56"/>
  <c r="BE98"/>
  <c r="BE100"/>
  <c r="BE104"/>
  <c r="BE106"/>
  <c r="BE110"/>
  <c r="BE113"/>
  <c r="BE116"/>
  <c r="BE118"/>
  <c r="BE120"/>
  <c r="BE121"/>
  <c r="BE124"/>
  <c r="BE125"/>
  <c r="BE128"/>
  <c r="BE133"/>
  <c r="BE134"/>
  <c r="BE138"/>
  <c r="BE140"/>
  <c r="BE141"/>
  <c r="BE142"/>
  <c r="BE143"/>
  <c r="BE144"/>
  <c r="BE145"/>
  <c r="BE147"/>
  <c r="BE148"/>
  <c r="BE149"/>
  <c r="BE150"/>
  <c r="BE152"/>
  <c r="BE156"/>
  <c r="BE158"/>
  <c r="BE159"/>
  <c r="BE161"/>
  <c r="BE127"/>
  <c r="BE130"/>
  <c r="BE131"/>
  <c r="BE136"/>
  <c r="BE137"/>
  <c r="BE151"/>
  <c r="BE154"/>
  <c r="BE155"/>
  <c r="BE157"/>
  <c r="BE164"/>
  <c i="9" r="E50"/>
  <c r="J56"/>
  <c r="F59"/>
  <c r="BE98"/>
  <c r="BE103"/>
  <c r="BE106"/>
  <c r="BE111"/>
  <c r="BE113"/>
  <c r="BE116"/>
  <c r="BE119"/>
  <c r="BE124"/>
  <c r="BE127"/>
  <c r="BE130"/>
  <c r="BE133"/>
  <c r="BE135"/>
  <c r="BE136"/>
  <c r="BE140"/>
  <c r="BE143"/>
  <c r="BE145"/>
  <c r="BE148"/>
  <c r="BE150"/>
  <c r="BE151"/>
  <c r="BE153"/>
  <c r="BE154"/>
  <c r="BE156"/>
  <c r="BE157"/>
  <c r="BE159"/>
  <c r="BE160"/>
  <c r="BE162"/>
  <c r="BE163"/>
  <c r="BE164"/>
  <c r="BE166"/>
  <c r="BE169"/>
  <c r="BE171"/>
  <c r="BE175"/>
  <c r="BE177"/>
  <c r="BE181"/>
  <c r="BE185"/>
  <c i="7" r="BK93"/>
  <c r="BK92"/>
  <c r="J92"/>
  <c r="J63"/>
  <c i="8" r="F59"/>
  <c r="J86"/>
  <c r="BE95"/>
  <c r="BE98"/>
  <c r="BE112"/>
  <c r="BE142"/>
  <c r="BE189"/>
  <c r="BE214"/>
  <c r="BE232"/>
  <c r="BE246"/>
  <c r="BE249"/>
  <c r="BE291"/>
  <c r="BE292"/>
  <c r="BE294"/>
  <c r="BE307"/>
  <c r="BE311"/>
  <c r="BE321"/>
  <c r="BE327"/>
  <c r="BE343"/>
  <c r="BE353"/>
  <c r="BE358"/>
  <c r="BE371"/>
  <c r="BE373"/>
  <c r="BE378"/>
  <c r="BE118"/>
  <c r="BE124"/>
  <c r="BE130"/>
  <c r="BE148"/>
  <c r="BE151"/>
  <c r="BE153"/>
  <c r="BE235"/>
  <c r="BE273"/>
  <c r="BE279"/>
  <c r="BE282"/>
  <c r="BE286"/>
  <c r="BE303"/>
  <c r="BE362"/>
  <c r="E80"/>
  <c r="BE106"/>
  <c r="BE109"/>
  <c r="BE137"/>
  <c r="BE170"/>
  <c r="BE173"/>
  <c r="BE175"/>
  <c r="BE182"/>
  <c r="BE196"/>
  <c r="BE205"/>
  <c r="BE252"/>
  <c r="BE268"/>
  <c r="BE298"/>
  <c r="BE304"/>
  <c r="BE308"/>
  <c r="BE315"/>
  <c r="BE318"/>
  <c r="BE320"/>
  <c r="BE103"/>
  <c r="BE115"/>
  <c r="BE121"/>
  <c r="BE145"/>
  <c r="BE178"/>
  <c r="BE186"/>
  <c r="BE193"/>
  <c r="BE202"/>
  <c r="BE209"/>
  <c r="BE225"/>
  <c r="BE229"/>
  <c r="BE255"/>
  <c r="BE259"/>
  <c r="BE262"/>
  <c r="BE276"/>
  <c r="BE295"/>
  <c r="BE300"/>
  <c r="BE314"/>
  <c r="BE346"/>
  <c r="BE365"/>
  <c r="BE369"/>
  <c r="BE376"/>
  <c i="7" r="E50"/>
  <c r="J56"/>
  <c r="BE98"/>
  <c r="BE135"/>
  <c r="BE187"/>
  <c r="BE235"/>
  <c r="BE241"/>
  <c r="BE310"/>
  <c r="BE315"/>
  <c r="BE361"/>
  <c r="BE400"/>
  <c r="BE415"/>
  <c r="BE422"/>
  <c i="6" r="J97"/>
  <c r="J65"/>
  <c i="7" r="F89"/>
  <c r="BE101"/>
  <c r="BE107"/>
  <c r="BE118"/>
  <c r="BE126"/>
  <c r="BE129"/>
  <c r="BE132"/>
  <c r="BE150"/>
  <c r="BE155"/>
  <c r="BE158"/>
  <c r="BE161"/>
  <c r="BE164"/>
  <c r="BE167"/>
  <c r="BE184"/>
  <c r="BE189"/>
  <c r="BE196"/>
  <c r="BE200"/>
  <c r="BE203"/>
  <c r="BE207"/>
  <c r="BE210"/>
  <c r="BE214"/>
  <c r="BE221"/>
  <c r="BE225"/>
  <c r="BE245"/>
  <c r="BE248"/>
  <c r="BE251"/>
  <c r="BE260"/>
  <c r="BE263"/>
  <c r="BE272"/>
  <c r="BE276"/>
  <c r="BE286"/>
  <c r="BE295"/>
  <c r="BE298"/>
  <c r="BE319"/>
  <c r="BE326"/>
  <c r="BE327"/>
  <c r="BE329"/>
  <c r="BE330"/>
  <c r="BE333"/>
  <c r="BE336"/>
  <c r="BE338"/>
  <c r="BE340"/>
  <c r="BE344"/>
  <c r="BE347"/>
  <c r="BE351"/>
  <c r="BE354"/>
  <c r="BE355"/>
  <c r="BE358"/>
  <c r="BE362"/>
  <c r="BE369"/>
  <c r="BE385"/>
  <c r="BE395"/>
  <c r="BE409"/>
  <c r="BE95"/>
  <c r="BE112"/>
  <c r="BE115"/>
  <c r="BE123"/>
  <c r="BE142"/>
  <c r="BE192"/>
  <c r="BE266"/>
  <c r="BE269"/>
  <c r="BE301"/>
  <c r="BE304"/>
  <c r="BE325"/>
  <c r="BE343"/>
  <c r="BE348"/>
  <c r="BE388"/>
  <c r="BE404"/>
  <c r="BE413"/>
  <c r="BE417"/>
  <c r="BE424"/>
  <c i="6" r="BE103"/>
  <c r="BE105"/>
  <c r="BE130"/>
  <c r="BE132"/>
  <c r="BE141"/>
  <c r="BE175"/>
  <c r="BE179"/>
  <c r="BE181"/>
  <c r="BE195"/>
  <c r="BE197"/>
  <c r="BE203"/>
  <c i="5" r="J234"/>
  <c r="J72"/>
  <c i="6" r="F59"/>
  <c r="BE98"/>
  <c r="BE111"/>
  <c r="BE115"/>
  <c r="BE119"/>
  <c r="BE176"/>
  <c i="5" r="BK98"/>
  <c r="J98"/>
  <c r="J64"/>
  <c i="6" r="J56"/>
  <c r="E83"/>
  <c r="BE101"/>
  <c r="BE147"/>
  <c r="BE172"/>
  <c r="BE184"/>
  <c r="BE188"/>
  <c r="BE205"/>
  <c r="BE209"/>
  <c r="BE108"/>
  <c r="BE122"/>
  <c r="BE125"/>
  <c r="BE127"/>
  <c r="BE144"/>
  <c r="BE150"/>
  <c r="BE155"/>
  <c r="BE159"/>
  <c r="BE165"/>
  <c r="BE170"/>
  <c r="BE190"/>
  <c r="BE192"/>
  <c r="BE199"/>
  <c i="4" r="BK181"/>
  <c r="J181"/>
  <c r="J70"/>
  <c i="5" r="F59"/>
  <c r="BE109"/>
  <c r="BE122"/>
  <c r="BE144"/>
  <c r="BE146"/>
  <c r="BE182"/>
  <c r="BE186"/>
  <c r="BE192"/>
  <c r="BE197"/>
  <c r="BE199"/>
  <c r="BE203"/>
  <c r="BE207"/>
  <c r="BE216"/>
  <c r="E85"/>
  <c r="BE100"/>
  <c r="BE103"/>
  <c r="BE128"/>
  <c r="BE132"/>
  <c r="BE167"/>
  <c r="BE194"/>
  <c r="BE222"/>
  <c i="4" r="J99"/>
  <c r="J65"/>
  <c i="5" r="J56"/>
  <c r="BE119"/>
  <c r="BE136"/>
  <c r="BE139"/>
  <c r="BE141"/>
  <c r="BE156"/>
  <c r="BE159"/>
  <c r="BE164"/>
  <c r="BE176"/>
  <c r="BE188"/>
  <c r="BE191"/>
  <c r="BE200"/>
  <c r="BE201"/>
  <c r="BE204"/>
  <c r="BE205"/>
  <c r="BE211"/>
  <c r="BE220"/>
  <c r="BE224"/>
  <c r="BE227"/>
  <c r="BE229"/>
  <c r="BE241"/>
  <c r="BE245"/>
  <c r="BE106"/>
  <c r="BE111"/>
  <c r="BE113"/>
  <c r="BE172"/>
  <c r="BE202"/>
  <c r="BE208"/>
  <c r="BE231"/>
  <c r="BE235"/>
  <c r="BE237"/>
  <c i="4" r="F59"/>
  <c r="J91"/>
  <c r="BE111"/>
  <c r="BE118"/>
  <c r="BE121"/>
  <c r="BE146"/>
  <c r="BE169"/>
  <c r="BE171"/>
  <c r="BE174"/>
  <c r="BE183"/>
  <c r="BE187"/>
  <c r="BE196"/>
  <c r="BE100"/>
  <c r="BE102"/>
  <c r="BE151"/>
  <c r="BE167"/>
  <c r="BE193"/>
  <c r="E50"/>
  <c r="BE104"/>
  <c r="BE128"/>
  <c r="BE137"/>
  <c r="BE154"/>
  <c r="BE157"/>
  <c r="BE163"/>
  <c r="BE179"/>
  <c r="BE107"/>
  <c r="BE115"/>
  <c r="BE123"/>
  <c r="BE126"/>
  <c r="BE131"/>
  <c r="BE134"/>
  <c r="BE140"/>
  <c r="BE159"/>
  <c r="BE161"/>
  <c r="BE177"/>
  <c r="BE189"/>
  <c i="3" r="J56"/>
  <c r="E86"/>
  <c r="BE101"/>
  <c r="BE141"/>
  <c r="BE157"/>
  <c r="BE166"/>
  <c r="BE167"/>
  <c r="BE185"/>
  <c r="BE198"/>
  <c r="BE214"/>
  <c r="BE216"/>
  <c r="BE222"/>
  <c r="BE226"/>
  <c r="BE230"/>
  <c r="BE234"/>
  <c r="BE241"/>
  <c r="BE252"/>
  <c r="BE263"/>
  <c r="BE271"/>
  <c r="BE273"/>
  <c r="BE278"/>
  <c r="BE281"/>
  <c i="2" r="J232"/>
  <c r="J71"/>
  <c i="3" r="F95"/>
  <c r="BE109"/>
  <c r="BE133"/>
  <c r="BE138"/>
  <c r="BE152"/>
  <c r="BE161"/>
  <c r="BE164"/>
  <c r="BE171"/>
  <c r="BE179"/>
  <c r="BE191"/>
  <c r="BE205"/>
  <c r="BE207"/>
  <c r="BE244"/>
  <c r="BE246"/>
  <c r="BE256"/>
  <c r="BE259"/>
  <c r="BE261"/>
  <c r="BE267"/>
  <c i="2" r="J98"/>
  <c r="J65"/>
  <c i="3" r="BE104"/>
  <c r="BE107"/>
  <c r="BE114"/>
  <c r="BE118"/>
  <c r="BE124"/>
  <c r="BE144"/>
  <c r="BE173"/>
  <c r="BE181"/>
  <c r="BE189"/>
  <c r="BE196"/>
  <c r="BE201"/>
  <c r="BE203"/>
  <c r="BE218"/>
  <c r="BE224"/>
  <c r="BE232"/>
  <c r="BE245"/>
  <c r="BE254"/>
  <c r="BE111"/>
  <c r="BE128"/>
  <c r="BE131"/>
  <c r="BE136"/>
  <c r="BE149"/>
  <c r="BE177"/>
  <c r="BE209"/>
  <c r="BE219"/>
  <c r="BE220"/>
  <c r="BE223"/>
  <c r="BE239"/>
  <c r="BE248"/>
  <c i="2" r="BE127"/>
  <c r="BE138"/>
  <c r="BE143"/>
  <c r="BE156"/>
  <c r="BE170"/>
  <c r="BE180"/>
  <c r="BE193"/>
  <c r="BE204"/>
  <c r="BE205"/>
  <c r="BE207"/>
  <c r="BE233"/>
  <c r="J56"/>
  <c r="F59"/>
  <c r="BE114"/>
  <c r="BE117"/>
  <c r="BE131"/>
  <c r="BE174"/>
  <c r="BE184"/>
  <c r="BE206"/>
  <c r="BE213"/>
  <c r="BE227"/>
  <c r="BE235"/>
  <c r="BE243"/>
  <c r="E50"/>
  <c r="BE105"/>
  <c r="BE107"/>
  <c r="BE136"/>
  <c r="BE190"/>
  <c r="BE194"/>
  <c r="BE196"/>
  <c r="BE201"/>
  <c r="BE203"/>
  <c r="BE208"/>
  <c r="BE212"/>
  <c r="BE218"/>
  <c r="BE229"/>
  <c r="BE239"/>
  <c r="BE99"/>
  <c r="BE102"/>
  <c r="BE109"/>
  <c r="BE123"/>
  <c r="BE141"/>
  <c r="BE153"/>
  <c r="BE161"/>
  <c r="BE164"/>
  <c r="BE182"/>
  <c r="BE187"/>
  <c r="BE188"/>
  <c r="BE191"/>
  <c r="BE199"/>
  <c r="BE209"/>
  <c r="BE210"/>
  <c r="BE220"/>
  <c r="BE222"/>
  <c r="BE225"/>
  <c i="1" r="AS54"/>
  <c i="4" r="F37"/>
  <c i="1" r="BB58"/>
  <c i="5" r="J36"/>
  <c i="1" r="AW59"/>
  <c i="7" r="F36"/>
  <c i="1" r="BA62"/>
  <c i="9" r="F38"/>
  <c i="1" r="BC64"/>
  <c i="12" r="F36"/>
  <c i="1" r="BA67"/>
  <c i="2" r="J36"/>
  <c i="1" r="AW56"/>
  <c i="4" r="F38"/>
  <c i="1" r="BC58"/>
  <c i="7" r="J36"/>
  <c i="1" r="AW62"/>
  <c i="8" r="F38"/>
  <c i="1" r="BC63"/>
  <c i="13" r="F36"/>
  <c i="1" r="BC68"/>
  <c i="3" r="F37"/>
  <c i="1" r="BB57"/>
  <c i="8" r="J36"/>
  <c i="1" r="AW63"/>
  <c i="9" r="J36"/>
  <c i="1" r="AW64"/>
  <c i="11" r="J36"/>
  <c i="1" r="AW66"/>
  <c i="11" r="F37"/>
  <c i="1" r="BB66"/>
  <c i="13" r="F35"/>
  <c i="1" r="BB68"/>
  <c i="3" r="J36"/>
  <c i="1" r="AW57"/>
  <c i="6" r="F38"/>
  <c i="1" r="BC60"/>
  <c i="8" r="F37"/>
  <c i="1" r="BB63"/>
  <c i="10" r="F37"/>
  <c i="1" r="BB65"/>
  <c i="11" r="F39"/>
  <c i="1" r="BD66"/>
  <c i="13" r="F34"/>
  <c i="1" r="BA68"/>
  <c i="3" r="F38"/>
  <c i="1" r="BC57"/>
  <c i="7" r="F38"/>
  <c i="1" r="BC62"/>
  <c i="12" r="F39"/>
  <c i="1" r="BD67"/>
  <c i="2" r="F39"/>
  <c i="1" r="BD56"/>
  <c i="6" r="F36"/>
  <c i="1" r="BA60"/>
  <c i="6" r="F37"/>
  <c i="1" r="BB60"/>
  <c i="9" r="F39"/>
  <c i="1" r="BD64"/>
  <c i="12" r="J36"/>
  <c i="1" r="AW67"/>
  <c i="4" r="J36"/>
  <c i="1" r="AW58"/>
  <c i="5" r="F38"/>
  <c i="1" r="BC59"/>
  <c i="7" r="F39"/>
  <c i="1" r="BD62"/>
  <c i="8" r="F39"/>
  <c i="1" r="BD63"/>
  <c i="2" r="F36"/>
  <c i="1" r="BA56"/>
  <c i="5" r="F36"/>
  <c i="1" r="BA59"/>
  <c i="5" r="F39"/>
  <c i="1" r="BD59"/>
  <c i="9" r="F36"/>
  <c i="1" r="BA64"/>
  <c i="10" r="F36"/>
  <c i="1" r="BA65"/>
  <c i="11" r="F36"/>
  <c i="1" r="BA66"/>
  <c i="11" r="F38"/>
  <c i="1" r="BC66"/>
  <c i="2" r="F38"/>
  <c i="1" r="BC56"/>
  <c i="5" r="F37"/>
  <c i="1" r="BB59"/>
  <c i="10" r="F38"/>
  <c i="1" r="BC65"/>
  <c i="13" r="J34"/>
  <c i="1" r="AW68"/>
  <c i="2" r="F37"/>
  <c i="1" r="BB56"/>
  <c i="6" r="J36"/>
  <c i="1" r="AW60"/>
  <c i="8" r="F36"/>
  <c i="1" r="BA63"/>
  <c i="10" r="J36"/>
  <c i="1" r="AW65"/>
  <c i="12" r="F37"/>
  <c i="1" r="BB67"/>
  <c i="13" r="F37"/>
  <c i="1" r="BD68"/>
  <c i="3" r="F39"/>
  <c i="1" r="BD57"/>
  <c i="6" r="F39"/>
  <c i="1" r="BD60"/>
  <c i="9" r="F37"/>
  <c i="1" r="BB64"/>
  <c i="10" r="F39"/>
  <c i="1" r="BD65"/>
  <c i="12" r="F38"/>
  <c i="1" r="BC67"/>
  <c i="3" r="F36"/>
  <c i="1" r="BA57"/>
  <c i="4" r="F36"/>
  <c i="1" r="BA58"/>
  <c i="4" r="F39"/>
  <c i="1" r="BD58"/>
  <c i="7" r="F37"/>
  <c i="1" r="BB62"/>
  <c i="11" l="1" r="P114"/>
  <c i="10" r="BK122"/>
  <c i="6" r="R96"/>
  <c r="R95"/>
  <c i="3" r="T99"/>
  <c r="T98"/>
  <c i="11" r="P94"/>
  <c r="P93"/>
  <c i="1" r="AU66"/>
  <c i="10" r="R96"/>
  <c r="R95"/>
  <c i="11" r="T114"/>
  <c r="T94"/>
  <c r="T93"/>
  <c i="10" r="T96"/>
  <c r="T95"/>
  <c i="9" r="P96"/>
  <c r="P95"/>
  <c i="1" r="AU64"/>
  <c i="11" r="R94"/>
  <c r="R93"/>
  <c i="10" r="P95"/>
  <c i="1" r="AU65"/>
  <c i="6" r="BK96"/>
  <c i="13" r="P94"/>
  <c r="P89"/>
  <c i="1" r="AU68"/>
  <c i="9" r="R95"/>
  <c i="7" r="P93"/>
  <c r="P92"/>
  <c i="1" r="AU62"/>
  <c i="6" r="T96"/>
  <c r="T95"/>
  <c i="4" r="T98"/>
  <c r="T97"/>
  <c r="P98"/>
  <c r="P97"/>
  <c i="1" r="AU58"/>
  <c i="2" r="P97"/>
  <c r="P96"/>
  <c i="1" r="AU56"/>
  <c i="13" r="R94"/>
  <c r="R89"/>
  <c i="6" r="P96"/>
  <c r="P95"/>
  <c i="1" r="AU60"/>
  <c i="5" r="R98"/>
  <c r="R97"/>
  <c i="4" r="R98"/>
  <c r="R97"/>
  <c i="3" r="R99"/>
  <c r="R98"/>
  <c i="2" r="T97"/>
  <c r="T96"/>
  <c i="9" r="T96"/>
  <c r="T95"/>
  <c i="7" r="R93"/>
  <c r="R92"/>
  <c i="8" r="R93"/>
  <c r="R92"/>
  <c i="5" r="P98"/>
  <c r="P97"/>
  <c i="1" r="AU59"/>
  <c i="3" r="P99"/>
  <c r="P98"/>
  <c i="1" r="AU57"/>
  <c i="8" r="P93"/>
  <c r="P92"/>
  <c i="1" r="AU63"/>
  <c i="7" r="T93"/>
  <c r="T92"/>
  <c i="4" r="BK98"/>
  <c r="J98"/>
  <c r="J64"/>
  <c i="2" r="BK97"/>
  <c r="J97"/>
  <c r="J64"/>
  <c i="3" r="BK99"/>
  <c r="J99"/>
  <c r="J64"/>
  <c r="BK265"/>
  <c r="J265"/>
  <c r="J70"/>
  <c r="BK269"/>
  <c r="J269"/>
  <c r="J72"/>
  <c r="BK275"/>
  <c r="J275"/>
  <c r="J74"/>
  <c i="4" r="BK185"/>
  <c r="J185"/>
  <c r="J72"/>
  <c r="BK191"/>
  <c r="J191"/>
  <c r="J74"/>
  <c i="5" r="BK239"/>
  <c r="J239"/>
  <c r="J73"/>
  <c i="6" r="BK201"/>
  <c r="J201"/>
  <c r="J70"/>
  <c i="9" r="BK96"/>
  <c r="J96"/>
  <c r="J64"/>
  <c r="BK173"/>
  <c r="J173"/>
  <c r="J69"/>
  <c i="10" r="BK96"/>
  <c r="J96"/>
  <c r="J64"/>
  <c i="8" r="BK93"/>
  <c r="J93"/>
  <c r="J64"/>
  <c i="13" r="J90"/>
  <c r="J60"/>
  <c r="J91"/>
  <c r="J61"/>
  <c i="2" r="BK237"/>
  <c r="J237"/>
  <c r="J72"/>
  <c i="6" r="BK207"/>
  <c r="J207"/>
  <c r="J72"/>
  <c i="9" r="BK179"/>
  <c r="J179"/>
  <c r="J71"/>
  <c i="11" r="BK114"/>
  <c r="J114"/>
  <c r="J68"/>
  <c i="12" r="BK89"/>
  <c r="J89"/>
  <c r="J64"/>
  <c i="13" r="BK94"/>
  <c r="J94"/>
  <c r="J62"/>
  <c i="7" r="J93"/>
  <c r="J64"/>
  <c i="5" r="BK97"/>
  <c r="J97"/>
  <c r="J63"/>
  <c i="2" r="F35"/>
  <c i="1" r="AZ56"/>
  <c r="BD55"/>
  <c r="BC55"/>
  <c i="6" r="F35"/>
  <c i="1" r="AZ60"/>
  <c i="10" r="F35"/>
  <c i="1" r="AZ65"/>
  <c r="BC61"/>
  <c r="AY61"/>
  <c r="BD61"/>
  <c r="BB61"/>
  <c r="AX61"/>
  <c i="3" r="F35"/>
  <c i="1" r="AZ57"/>
  <c i="4" r="J35"/>
  <c i="1" r="AV58"/>
  <c r="AT58"/>
  <c r="BB55"/>
  <c r="AX55"/>
  <c i="10" r="J35"/>
  <c i="1" r="AV65"/>
  <c r="AT65"/>
  <c r="BA61"/>
  <c r="AW61"/>
  <c i="13" r="J33"/>
  <c i="1" r="AV68"/>
  <c r="AT68"/>
  <c i="5" r="F35"/>
  <c i="1" r="AZ59"/>
  <c i="9" r="F35"/>
  <c i="1" r="AZ64"/>
  <c i="11" r="J35"/>
  <c i="1" r="AV66"/>
  <c r="AT66"/>
  <c i="2" r="J35"/>
  <c i="1" r="AV56"/>
  <c r="AT56"/>
  <c i="5" r="J35"/>
  <c i="1" r="AV59"/>
  <c r="AT59"/>
  <c i="7" r="J32"/>
  <c i="1" r="AG62"/>
  <c i="8" r="J35"/>
  <c i="1" r="AV63"/>
  <c r="AT63"/>
  <c i="13" r="F33"/>
  <c i="1" r="AZ68"/>
  <c i="3" r="J35"/>
  <c i="1" r="AV57"/>
  <c r="AT57"/>
  <c r="BA55"/>
  <c r="AW55"/>
  <c i="8" r="F35"/>
  <c i="1" r="AZ63"/>
  <c i="6" r="J35"/>
  <c i="1" r="AV60"/>
  <c r="AT60"/>
  <c i="7" r="F35"/>
  <c i="1" r="AZ62"/>
  <c i="11" r="F35"/>
  <c i="1" r="AZ66"/>
  <c i="12" r="J35"/>
  <c i="1" r="AV67"/>
  <c r="AT67"/>
  <c i="4" r="F35"/>
  <c i="1" r="AZ58"/>
  <c i="7" r="J35"/>
  <c i="1" r="AV62"/>
  <c r="AT62"/>
  <c i="9" r="J35"/>
  <c i="1" r="AV64"/>
  <c r="AT64"/>
  <c i="12" r="F35"/>
  <c i="1" r="AZ67"/>
  <c i="6" l="1" r="BK95"/>
  <c r="J95"/>
  <c r="J63"/>
  <c i="10" r="BK95"/>
  <c r="J95"/>
  <c i="13" r="BK89"/>
  <c r="J89"/>
  <c i="3" r="BK98"/>
  <c r="J98"/>
  <c r="J63"/>
  <c i="10" r="J122"/>
  <c r="J70"/>
  <c i="11" r="BK93"/>
  <c r="J93"/>
  <c r="J63"/>
  <c i="9" r="BK95"/>
  <c r="J95"/>
  <c r="J63"/>
  <c i="2" r="BK96"/>
  <c r="J96"/>
  <c r="J63"/>
  <c i="8" r="BK92"/>
  <c r="J92"/>
  <c r="J63"/>
  <c i="6" r="J96"/>
  <c r="J64"/>
  <c i="4" r="BK97"/>
  <c r="J97"/>
  <c r="J63"/>
  <c i="12" r="BK88"/>
  <c r="J88"/>
  <c i="1" r="AN62"/>
  <c i="7" r="J41"/>
  <c i="10" r="J32"/>
  <c i="1" r="AG65"/>
  <c i="13" r="J30"/>
  <c i="1" r="AG68"/>
  <c i="12" r="J32"/>
  <c i="1" r="AG67"/>
  <c r="AY55"/>
  <c r="BA54"/>
  <c r="AW54"/>
  <c r="AK30"/>
  <c r="BB54"/>
  <c r="W31"/>
  <c r="AU61"/>
  <c r="BD54"/>
  <c r="W33"/>
  <c r="AU55"/>
  <c r="AU54"/>
  <c r="AZ55"/>
  <c i="5" r="J32"/>
  <c i="1" r="AG59"/>
  <c r="AN59"/>
  <c r="BC54"/>
  <c r="W32"/>
  <c r="AZ61"/>
  <c r="AV61"/>
  <c r="AT61"/>
  <c i="13" l="1" r="J39"/>
  <c i="10" r="J41"/>
  <c i="12" r="J41"/>
  <c r="J63"/>
  <c i="13" r="J59"/>
  <c i="10" r="J63"/>
  <c i="5" r="J41"/>
  <c i="1" r="AN67"/>
  <c r="AN68"/>
  <c r="AN65"/>
  <c i="8" r="J32"/>
  <c i="1" r="AG63"/>
  <c i="4" r="J32"/>
  <c i="1" r="AG58"/>
  <c r="AN58"/>
  <c i="11" r="J32"/>
  <c i="1" r="AG66"/>
  <c r="AN66"/>
  <c r="AZ54"/>
  <c r="AV54"/>
  <c r="AK29"/>
  <c i="2" r="J32"/>
  <c i="1" r="AG56"/>
  <c r="AN56"/>
  <c i="9" r="J32"/>
  <c i="1" r="AG64"/>
  <c i="3" r="J32"/>
  <c i="1" r="AG57"/>
  <c r="AV55"/>
  <c r="AT55"/>
  <c r="AY54"/>
  <c r="AX54"/>
  <c i="6" r="J32"/>
  <c i="1" r="AG60"/>
  <c r="W30"/>
  <c i="4" l="1" r="J41"/>
  <c i="3" r="J41"/>
  <c i="6" r="J41"/>
  <c i="11" r="J41"/>
  <c i="9" r="J41"/>
  <c i="8" r="J41"/>
  <c i="2" r="J41"/>
  <c i="1" r="AN57"/>
  <c r="AN60"/>
  <c r="AN63"/>
  <c r="AN64"/>
  <c r="AG61"/>
  <c r="W29"/>
  <c r="AT54"/>
  <c r="AG55"/>
  <c l="1" r="AN55"/>
  <c r="AN61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<sst xmlns="http://schemas.openxmlformats.org/spreadsheetml/2006/main">
  <si>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</si>
  <si>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</si>
  <si>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</si>
  <si>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</si>
  <si>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</si>
  <si>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{7058b630-0ab4-4ff9-b2ff-7e33e0775bf3}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</si>
  <si>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</si>
  <si>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</si>
  <si>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</si>
  <si>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</si>
  <si>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</si>
  <si>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</si>
  <si>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</si>
  <si>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</si>
  <si>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22-2024-3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</si>
  <si>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</si>
  <si>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</si>
  <si>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místních komunikací v sídlišti K Hradišťku v Dačicích - III. Etapa</t>
  </si>
  <si>
    <t>KSO:</t>
  </si>
  <si>
    <t>822</t>
  </si>
  <si>
    <t>CC-CZ:</t>
  </si>
  <si>
    <t>2</t>
  </si>
  <si>
    <t>Místo:</t>
  </si>
  <si>
    <t>Dačice</t>
  </si>
  <si>
    <t>Datum:</t>
  </si>
  <si>
    <t>11. 7. 2024</t>
  </si>
  <si>
    <t>CZ-CPV:</t>
  </si>
  <si>
    <t>45000000-7</t>
  </si>
  <si>
    <t>CZ-CPA:</t>
  </si>
  <si>
    <t>42</t>
  </si>
  <si>
    <t>Zadavatel:</t>
  </si>
  <si>
    <t>IČ:</t>
  </si>
  <si>
    <t>002 46 476</t>
  </si>
  <si>
    <t>Město Dačice, Krajířova 27, 380 13 Dačice</t>
  </si>
  <si>
    <t>DIČ:</t>
  </si>
  <si>
    <t/>
  </si>
  <si>
    <t>Uchazeč:</t>
  </si>
  <si>
    <t>Vyplň údaj</t>
  </si>
  <si>
    <t>Projektant:</t>
  </si>
  <si>
    <t>625 49 201</t>
  </si>
  <si>
    <t>Ing. arch. Martin Jirovský Ph.D., MBA</t>
  </si>
  <si>
    <t>True</t>
  </si>
  <si>
    <t>Zpracovatel:</t>
  </si>
  <si>
    <t>281 45 968</t>
  </si>
  <si>
    <t>Ateliér M.A.A.T. s.r.o., Petra Stejskalová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</si>
  <si>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</si>
  <si>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</si>
  <si>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</si>
  <si>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</si>
  <si>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</si>
  <si>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</si>
  <si>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</si>
  <si>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</si>
  <si>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</si>
  <si>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</si>
  <si>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</si>
  <si>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</si>
  <si>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</si>
  <si>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</si>
  <si>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</si>
  <si>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</si>
  <si>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</si>
  <si>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</si>
  <si>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</si>
  <si>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</si>
  <si>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</si>
  <si>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</si>
  <si>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</si>
  <si>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</si>
  <si>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</si>
  <si>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</si>
  <si>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</si>
  <si>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</si>
  <si>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</si>
  <si>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</si>
  <si>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</si>
  <si>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</si>
  <si>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</si>
  <si>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</si>
  <si>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</si>
  <si>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</si>
  <si>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</si>
  <si>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</si>
  <si>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</si>
  <si>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</si>
  <si>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17-2021-3.1</t>
  </si>
  <si>
    <t>Rekonstrukce místních komunikací v sídlišti K Hradišťku v Dačicích-III. Etapa-vodohospodářská část</t>
  </si>
  <si>
    <t>STA</t>
  </si>
  <si>
    <t>1</t>
  </si>
  <si>
    <t>{b51dfd96-918e-4d5e-a050-bfac03a53fdc}</t>
  </si>
  <si>
    <t>827</t>
  </si>
  <si>
    <t>/</t>
  </si>
  <si>
    <t>SO 302</t>
  </si>
  <si>
    <t>Dešťová kanalizace</t>
  </si>
  <si>
    <t>Soupis</t>
  </si>
  <si>
    <t>{0c750665-14d7-4e9e-a292-1c9e65be3f23}</t>
  </si>
  <si>
    <t>SO 303</t>
  </si>
  <si>
    <t>Vodovodní řad</t>
  </si>
  <si>
    <t>{84885fd7-9efa-4c6d-ba61-fa0aeaa29a63}</t>
  </si>
  <si>
    <t>SO 304</t>
  </si>
  <si>
    <t>Přípojky vodovodu</t>
  </si>
  <si>
    <t>{ad536559-353e-4865-a707-e568d92dcf5b}</t>
  </si>
  <si>
    <t>SO 305</t>
  </si>
  <si>
    <t>Jednotná kanalizace</t>
  </si>
  <si>
    <t>{7f249fe4-76f0-414b-b334-8eb6c3e91c9b}</t>
  </si>
  <si>
    <t>SO 306</t>
  </si>
  <si>
    <t>Přípojky kanalizace</t>
  </si>
  <si>
    <t>{2ce7d634-31f9-42a4-aac3-206386b9e601}</t>
  </si>
  <si>
    <t>17-2021-3.2</t>
  </si>
  <si>
    <t>Rekonstrukce místních komunikací v sídlišti K Hradišťku v Dačicích-III. Etapa-komunikace</t>
  </si>
  <si>
    <t>{c6017996-5e6a-49cc-8091-808fad4f42f7}</t>
  </si>
  <si>
    <t>SO 104</t>
  </si>
  <si>
    <t>OZ Jana Žižky</t>
  </si>
  <si>
    <t>{2d8f990e-ac99-446b-a01b-d4c3ef0ff2f1}</t>
  </si>
  <si>
    <t>SO 105</t>
  </si>
  <si>
    <t>OZ Zahradní</t>
  </si>
  <si>
    <t>{140b5b8e-389c-46c6-b7b5-9626ee76efd8}</t>
  </si>
  <si>
    <t>SO 301</t>
  </si>
  <si>
    <t>Odvodnění komunikace</t>
  </si>
  <si>
    <t>{21e97fa1-39bf-4ac1-bc6f-c6cd4d80edf8}</t>
  </si>
  <si>
    <t>SO 401</t>
  </si>
  <si>
    <t>Veřejné osvětlení</t>
  </si>
  <si>
    <t>{803c6e9b-88a7-42d5-addc-29c3da9b28af}</t>
  </si>
  <si>
    <t>SO 402</t>
  </si>
  <si>
    <t>Chráničky pro metropolitní sítě</t>
  </si>
  <si>
    <t>{87e75c39-f10f-443c-ae6f-a5de009dbd42}</t>
  </si>
  <si>
    <t>SO 801</t>
  </si>
  <si>
    <t>Kácení, výsadba a vegetační úpravy</t>
  </si>
  <si>
    <t>{e2c8f17e-d8fa-4c25-bbab-5092cfe59335}</t>
  </si>
  <si>
    <t>VON</t>
  </si>
  <si>
    <t>Vedlejší a ostatní náklady</t>
  </si>
  <si>
    <t>{4cf11b6c-dbc5-4926-ba02-3292178b5ae3}</t>
  </si>
  <si>
    <t>KRYCÍ LIST SOUPISU PRACÍ</t>
  </si>
  <si>
    <t>Objekt:</t>
  </si>
  <si>
    <t>17-2021-3.1 - Rekonstrukce místních komunikací v sídlišti K Hradišťku v Dačicích-III. Etapa-vodohospodářská část</t>
  </si>
  <si>
    <t>Soupis:</t>
  </si>
  <si>
    <t>SO 302 - Dešťová kanalizace</t>
  </si>
  <si>
    <t>Centrum služeb Staré město; Petra Stejskalová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</si>
  <si>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</si>
  <si>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</si>
  <si>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</si>
  <si>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</si>
  <si>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</si>
  <si>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</si>
  <si>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</si>
  <si>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</si>
  <si>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</si>
  <si>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</si>
  <si>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</si>
  <si>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</si>
  <si>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</si>
  <si>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</si>
  <si>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</si>
  <si>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</si>
  <si>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</si>
  <si>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</si>
  <si>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</si>
  <si>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</si>
  <si>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</si>
  <si>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</si>
  <si>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</si>
  <si>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</si>
  <si>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</si>
  <si>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</si>
  <si>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</si>
  <si>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</si>
  <si>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</si>
  <si>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</si>
  <si>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</si>
  <si>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</si>
  <si>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</si>
  <si>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115101202</t>
  </si>
  <si>
    <t>Čerpání vody na dopravní výšku do 10 m s uvažovaným průměrným přítokem přes 500 do 1 000 l/min</t>
  </si>
  <si>
    <t>hod</t>
  </si>
  <si>
    <t>CS ÚRS 2024 02</t>
  </si>
  <si>
    <t>4</t>
  </si>
  <si>
    <t>-1530498926</t>
  </si>
  <si>
    <t>Online PSC</t>
  </si>
  <si>
    <t>https://podminky.urs.cz/item/CS_URS_2024_02/115101202</t>
  </si>
  <si>
    <t>P</t>
  </si>
  <si>
    <t>Poznámka k položce:_x000d_
odhad délky realizace</t>
  </si>
  <si>
    <t>115101302</t>
  </si>
  <si>
    <t>Pohotovost záložní čerpací soupravy pro dopravní výšku do 10 m s uvažovaným průměrným přítokem přes 500 do 1 000 l/min</t>
  </si>
  <si>
    <t>den</t>
  </si>
  <si>
    <t>391191210</t>
  </si>
  <si>
    <t>https://podminky.urs.cz/item/CS_URS_2024_02/115101302</t>
  </si>
  <si>
    <t>3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</si>
  <si>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</si>
  <si>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</si>
  <si>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m</t>
  </si>
  <si>
    <t>457628991</t>
  </si>
  <si>
    <t>https://podminky.urs.cz/item/CS_URS_2024_02/119001406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</si>
  <si>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</si>
  <si>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</si>
  <si>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-1442255694</t>
  </si>
  <si>
    <t>https://podminky.urs.cz/item/CS_URS_2024_02/119001421</t>
  </si>
  <si>
    <t>5</t>
  </si>
  <si>
    <t>131251102</t>
  </si>
  <si>
    <t>Hloubení nezapažených jam a zářezů strojně s urovnáním dna do předepsaného profilu a spádu v hornině třídy těžitelnosti I skupiny 3 přes 20 do 50 m3</t>
  </si>
  <si>
    <t>m3</t>
  </si>
  <si>
    <t>503668148</t>
  </si>
  <si>
    <t>https://podminky.urs.cz/item/CS_URS_2024_02/131251102</t>
  </si>
  <si>
    <t>VV</t>
  </si>
  <si>
    <t>"šachta ŠD2.1-4 DN 1000 šířka*délka*hloubka"1,6*1,6*(1,87+2,16+2,24+2,19)</t>
  </si>
  <si>
    <t>"šachta ŠD3.1-3 DN 1000 šířka*délka*hloubka"1,6*1,6*(2,13+2,17+2,19)</t>
  </si>
  <si>
    <t>Součet</t>
  </si>
  <si>
    <t>6</t>
  </si>
  <si>
    <t>132254202</t>
  </si>
  <si>
    <t>Hloubení zapažených rýh šířky přes 800 do 2 000 mm strojně s urovnáním dna do předepsaného profilu a spádu v hornině třídy těžitelnosti I skupiny 3 přes 20 do 50 m3</t>
  </si>
  <si>
    <t>14996893</t>
  </si>
  <si>
    <t>https://podminky.urs.cz/item/CS_URS_2024_02/132254202</t>
  </si>
  <si>
    <t>"vedení kanalizační D3 plocha podél. profilu*šířka" 205*1*0,15</t>
  </si>
  <si>
    <t>7</t>
  </si>
  <si>
    <t>132354204</t>
  </si>
  <si>
    <t>Hloubení zapažených rýh šířky přes 800 do 2 000 mm strojně s urovnáním dna do předepsaného profilu a spádu v hornině třídy těžitelnosti II skupiny 4 přes 100 do 500 m3</t>
  </si>
  <si>
    <t>-1310024088</t>
  </si>
  <si>
    <t>https://podminky.urs.cz/item/CS_URS_2024_02/132354204</t>
  </si>
  <si>
    <t>Poznámka k položce:_x000d_
D3 20%</t>
  </si>
  <si>
    <t>"vedení kanalizační D2 plocha podél. řezu*šířka"324*1</t>
  </si>
  <si>
    <t>"vedení kanalizační D3 plocha podél. řezu*šířka" 205*1*0,2</t>
  </si>
  <si>
    <t>8</t>
  </si>
  <si>
    <t>132454204</t>
  </si>
  <si>
    <t>Hloubení zapažených rýh šířky přes 800 do 2 000 mm strojně s urovnáním dna do předepsaného profilu a spádu v hornině třídy těžitelnosti II skupiny 5 přes 100 do 500 m3</t>
  </si>
  <si>
    <t>-955915153</t>
  </si>
  <si>
    <t>https://podminky.urs.cz/item/CS_URS_2024_02/132454204</t>
  </si>
  <si>
    <t>Poznámka k položce:_x000d_
D3 65%</t>
  </si>
  <si>
    <t>"vedení kanalizační D3 plocha podél. řezu*šířka" 205*1*0,65</t>
  </si>
  <si>
    <t>9</t>
  </si>
  <si>
    <t>139001101</t>
  </si>
  <si>
    <t>Příplatek k cenám hloubených vykopávek za ztížení vykopávky v blízkosti podzemního vedení nebo výbušnin pro jakoukoliv třídu horniny</t>
  </si>
  <si>
    <t>131319509</t>
  </si>
  <si>
    <t>https://podminky.urs.cz/item/CS_URS_2024_02/139001101</t>
  </si>
  <si>
    <t>Poznámka k položce:_x000d_
40 křížení</t>
  </si>
  <si>
    <t>"inž.sítě délka*šířka*hloubka"40*1*0,5</t>
  </si>
  <si>
    <t>10</t>
  </si>
  <si>
    <t>151101102</t>
  </si>
  <si>
    <t>Zřízení pažení a rozepření stěn rýh pro podzemní vedení příložné pro jakoukoliv mezerovitost, hloubky přes 2 do 4 m</t>
  </si>
  <si>
    <t>m2</t>
  </si>
  <si>
    <t>1301424013</t>
  </si>
  <si>
    <t>https://podminky.urs.cz/item/CS_URS_2024_02/151101102</t>
  </si>
  <si>
    <t>"vedení kanalizační D3 délka*hloubka" 205*2</t>
  </si>
  <si>
    <t>"vedení kanalizační D4 délka*hloubka" 324*2</t>
  </si>
  <si>
    <t>11</t>
  </si>
  <si>
    <t>151101112</t>
  </si>
  <si>
    <t>Odstranění pažení a rozepření stěn rýh pro podzemní vedení s uložením materiálu na vzdálenost do 3 m od kraje výkopu příložné, hloubky přes 2 do 4 m</t>
  </si>
  <si>
    <t>-225842936</t>
  </si>
  <si>
    <t>https://podminky.urs.cz/item/CS_URS_2024_02/151101112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</si>
  <si>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</si>
  <si>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</si>
  <si>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1759122913</t>
  </si>
  <si>
    <t>https://podminky.urs.cz/item/CS_URS_2024_02/162651132</t>
  </si>
  <si>
    <t>"zemina výkopu"(365+133,25)-307,129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</si>
  <si>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</si>
  <si>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</si>
  <si>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</si>
  <si>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</si>
  <si>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-353069585</t>
  </si>
  <si>
    <t>191,121*2 'Přepočtené koeficientem množství</t>
  </si>
  <si>
    <t>14</t>
  </si>
  <si>
    <t>174151101</t>
  </si>
  <si>
    <t>Zásyp sypaninou z jakékoliv horniny strojně s uložením výkopku ve vrstvách se zhutněním jam, šachet, rýh nebo kolem objektů v těchto vykopávkách</t>
  </si>
  <si>
    <t>-1216496818</t>
  </si>
  <si>
    <t>https://podminky.urs.cz/item/CS_URS_2024_02/174151101</t>
  </si>
  <si>
    <t>"zemina výkopu vedení" (30,75+365+133,25)</t>
  </si>
  <si>
    <t>"-zásypy vedení"-(37,158+116,173)</t>
  </si>
  <si>
    <t>"- vedení"-((3,14*0,125*0,125*142,4)+(3,14*0,150*0,15*110,7))</t>
  </si>
  <si>
    <t>"zemina výkopu šachty" 38,272</t>
  </si>
  <si>
    <t>"- podkladní desky šachty" -3,15</t>
  </si>
  <si>
    <t>"- šachta ŠD2-1.4 DN 1000"-(3,14*0,65*0,65*(1,87+2,16+2,24+2,19))</t>
  </si>
  <si>
    <t>"- šachta ŠD3.1-3 DN 1000"-(3,14*0,65*0,65*(2,13+2,17+2,19))</t>
  </si>
  <si>
    <t>15</t>
  </si>
  <si>
    <t>175112109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</si>
  <si>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Příplatek k ceně za prohození sypaniny</t>
  </si>
  <si>
    <t>1728758657</t>
  </si>
  <si>
    <t>https://podminky.urs.cz/item/CS_URS_2024_02/175112109</t>
  </si>
  <si>
    <t>376,151-69,022</t>
  </si>
  <si>
    <t>16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</si>
  <si>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</si>
  <si>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</si>
  <si>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171809425</t>
  </si>
  <si>
    <t>https://podminky.urs.cz/item/CS_URS_2024_02/175151101</t>
  </si>
  <si>
    <t>"vedení kanalizační DN 250 délka*plocha řezu" 142,4*0,452</t>
  </si>
  <si>
    <t>"vedení kanalizační DN 300 délka*plocha řezu"110,7*0,468</t>
  </si>
  <si>
    <t>17</t>
  </si>
  <si>
    <t>M</t>
  </si>
  <si>
    <t>58344121</t>
  </si>
  <si>
    <t>štěrkodrť frakce 0/8</t>
  </si>
  <si>
    <t>-1879948237</t>
  </si>
  <si>
    <t>116,173*2 'Přepočtené koeficientem množství</t>
  </si>
  <si>
    <t>Vodorovné konstrukce</t>
  </si>
  <si>
    <t>18</t>
  </si>
  <si>
    <t>451572111</t>
  </si>
  <si>
    <t>Lože pod potrubí, stoky a drobné objekty v otevřeném výkopu z kameniva drobného těženého 0 až 4 mm</t>
  </si>
  <si>
    <t>-85932602</t>
  </si>
  <si>
    <t>https://podminky.urs.cz/item/CS_URS_2024_02/451572111</t>
  </si>
  <si>
    <t>"vedení kanalizační DN 250 délka*plocha řezu" 142,4*0,155</t>
  </si>
  <si>
    <t>"vedení kanalizační DN 300 délka*plocha řezu"110,7*0,161</t>
  </si>
  <si>
    <t>"zrealizováno" -2,737</t>
  </si>
  <si>
    <t>19</t>
  </si>
  <si>
    <t>452311131</t>
  </si>
  <si>
    <t>Podkladní a zajišťovací konstrukce z betonu prostého v otevřeném výkopu bez zvýšených nároků na prostředí desky pod potrubí, stoky a drobné objekty z betonu tř. C 12/15</t>
  </si>
  <si>
    <t>1401197816</t>
  </si>
  <si>
    <t>https://podminky.urs.cz/item/CS_URS_2024_02/452311131</t>
  </si>
  <si>
    <t>"šachty šířka*délka*výška*počet" 1,5*1,5*0,2*7</t>
  </si>
  <si>
    <t>Trubní vedení</t>
  </si>
  <si>
    <t>20</t>
  </si>
  <si>
    <t>810391811</t>
  </si>
  <si>
    <t>Bourání stávajícího potrubí z betonu v otevřeném výkopu DN přes 200 do 400</t>
  </si>
  <si>
    <t>751891641</t>
  </si>
  <si>
    <t>https://podminky.urs.cz/item/CS_URS_2024_02/810391811</t>
  </si>
  <si>
    <t>Poznámka k položce:_x000d_
včetně šachet</t>
  </si>
  <si>
    <t>"stávající trasa D2 DN 400" 88</t>
  </si>
  <si>
    <t>"stávající trasa D3 DN 300" 98</t>
  </si>
  <si>
    <t>871360320</t>
  </si>
  <si>
    <t>Montáž kanalizačního potrubí z polypropylenu PP hladkého plnostěnného SN 12 DN 250</t>
  </si>
  <si>
    <t>1748148516</t>
  </si>
  <si>
    <t>https://podminky.urs.cz/item/CS_URS_2024_02/871360320</t>
  </si>
  <si>
    <t>22</t>
  </si>
  <si>
    <t>28614228</t>
  </si>
  <si>
    <t>trubka kanalizační PP plnostěnná jednovrstvá DN 250x6000mm SN12</t>
  </si>
  <si>
    <t>1875641226</t>
  </si>
  <si>
    <t>142,4*1,015 'Přepočtené koeficientem množství</t>
  </si>
  <si>
    <t>23</t>
  </si>
  <si>
    <t>871370320</t>
  </si>
  <si>
    <t>Montáž kanalizačního potrubí z polypropylenu PP hladkého plnostěnného SN 12 DN 300</t>
  </si>
  <si>
    <t>1732483267</t>
  </si>
  <si>
    <t>https://podminky.urs.cz/item/CS_URS_2024_02/871370320</t>
  </si>
  <si>
    <t>110,7-32</t>
  </si>
  <si>
    <t>24</t>
  </si>
  <si>
    <t>28614229</t>
  </si>
  <si>
    <t>trubka kanalizační PP plnostěnná jednovrstvá DN 315x6000mm SN12</t>
  </si>
  <si>
    <t>-1666597975</t>
  </si>
  <si>
    <t>25</t>
  </si>
  <si>
    <t>877360320</t>
  </si>
  <si>
    <t>Montáž tvarovek na kanalizačním plastovém potrubí z PP nebo PVC-U hladkého plnostěnného odboček DN 250</t>
  </si>
  <si>
    <t>kus</t>
  </si>
  <si>
    <t>77853547</t>
  </si>
  <si>
    <t>https://podminky.urs.cz/item/CS_URS_2024_02/877360320</t>
  </si>
  <si>
    <t>26</t>
  </si>
  <si>
    <t>28654441</t>
  </si>
  <si>
    <t>odbočka kanalizační PP 45° DN 200/160</t>
  </si>
  <si>
    <t>-870122640</t>
  </si>
  <si>
    <t>27</t>
  </si>
  <si>
    <t>877370320</t>
  </si>
  <si>
    <t>Montáž tvarovek na kanalizačním plastovém potrubí z PP nebo PVC-U hladkého plnostěnného odboček DN 300</t>
  </si>
  <si>
    <t>-1596807491</t>
  </si>
  <si>
    <t>https://podminky.urs.cz/item/CS_URS_2024_02/877370320</t>
  </si>
  <si>
    <t>28</t>
  </si>
  <si>
    <t>28654446</t>
  </si>
  <si>
    <t>odbočka kanalizační PP 45° DN 315/160</t>
  </si>
  <si>
    <t>-2141023130</t>
  </si>
  <si>
    <t>29</t>
  </si>
  <si>
    <t>894118001</t>
  </si>
  <si>
    <t>Šachty kanalizační zděné Příplatek k cenám za každých dalších 0,60 m výšky vstupu</t>
  </si>
  <si>
    <t>-1892227995</t>
  </si>
  <si>
    <t>https://podminky.urs.cz/item/CS_URS_2024_02/894118001</t>
  </si>
  <si>
    <t>30</t>
  </si>
  <si>
    <t>894411121</t>
  </si>
  <si>
    <t>Zřízení šachet kanalizačních z betonových dílců výšky vstupu do 1,50 m s obložením dna betonem tř. C 25/30, na potrubí DN přes 200 do 300</t>
  </si>
  <si>
    <t>1647814756</t>
  </si>
  <si>
    <t>https://podminky.urs.cz/item/CS_URS_2024_02/894411121</t>
  </si>
  <si>
    <t>Poznámka k položce:_x000d_
vč. těsnění</t>
  </si>
  <si>
    <t>31</t>
  </si>
  <si>
    <t>59224061</t>
  </si>
  <si>
    <t>dno betonové šachtové DN 1000 100x60x15cm výtok 25-30cm</t>
  </si>
  <si>
    <t>-530036489</t>
  </si>
  <si>
    <t>Poznámka k položce:_x000d_
sv.v. 700 mm</t>
  </si>
  <si>
    <t>32</t>
  </si>
  <si>
    <t>59224064</t>
  </si>
  <si>
    <t>dno betonové šachtové DN 1000 100x50x15cm výtok 25cm</t>
  </si>
  <si>
    <t>-1053486143</t>
  </si>
  <si>
    <t xml:space="preserve">Poznámka k položce:_x000d_
sv.v. 650 mm </t>
  </si>
  <si>
    <t>33</t>
  </si>
  <si>
    <t>59224066</t>
  </si>
  <si>
    <t>skruž betonová DN 1000x250 PS 100x25x12cm</t>
  </si>
  <si>
    <t>-1591478076</t>
  </si>
  <si>
    <t>34</t>
  </si>
  <si>
    <t>59224067</t>
  </si>
  <si>
    <t>skruž betonová DN 1000x500 PS 100x50x12cm</t>
  </si>
  <si>
    <t>-592642453</t>
  </si>
  <si>
    <t>35</t>
  </si>
  <si>
    <t>59224312</t>
  </si>
  <si>
    <t>konus betonové šachty DN 1000 kanalizační 100x62,5x58cm tl stěny 12 stupadla poplastovaná</t>
  </si>
  <si>
    <t>-1698685619</t>
  </si>
  <si>
    <t>36</t>
  </si>
  <si>
    <t>59224185</t>
  </si>
  <si>
    <t>prstenec šachtový vyrovnávací betonový 625x120x60mm</t>
  </si>
  <si>
    <t>-981091611</t>
  </si>
  <si>
    <t>37</t>
  </si>
  <si>
    <t>59224176</t>
  </si>
  <si>
    <t>prstenec šachtový vyrovnávací betonový 625x120x80mm</t>
  </si>
  <si>
    <t>2054638013</t>
  </si>
  <si>
    <t>38</t>
  </si>
  <si>
    <t>59224187</t>
  </si>
  <si>
    <t>prstenec šachtový vyrovnávací betonový 625x120x100mm</t>
  </si>
  <si>
    <t>1095274183</t>
  </si>
  <si>
    <t>39</t>
  </si>
  <si>
    <t>59224188</t>
  </si>
  <si>
    <t>prstenec šachtový vyrovnávací betonový 625x120x120mm</t>
  </si>
  <si>
    <t>-161898324</t>
  </si>
  <si>
    <t>40</t>
  </si>
  <si>
    <t>899104112</t>
  </si>
  <si>
    <t>Osazení poklopů šachtových litinových, ocelových nebo železobetonových včetně rámů pro třídu zatížení D400, E600</t>
  </si>
  <si>
    <t>-310895971</t>
  </si>
  <si>
    <t>https://podminky.urs.cz/item/CS_URS_2024_02/899104112</t>
  </si>
  <si>
    <t>41</t>
  </si>
  <si>
    <t>63126039</t>
  </si>
  <si>
    <t>poklop šachtový s BEGU rámem a zámky kruhový, DN 600 D400</t>
  </si>
  <si>
    <t>985455412</t>
  </si>
  <si>
    <t>899722113</t>
  </si>
  <si>
    <t>Krytí potrubí z plastů výstražnou fólií z PVC šířky přes 25 do 34 cm</t>
  </si>
  <si>
    <t>-1024238945</t>
  </si>
  <si>
    <t>https://podminky.urs.cz/item/CS_URS_2024_02/899722113</t>
  </si>
  <si>
    <t>Poznámka k položce:_x000d_
2 pásky vedle sebe</t>
  </si>
  <si>
    <t>530*1,1 'Přepočtené koeficientem množství</t>
  </si>
  <si>
    <t>997</t>
  </si>
  <si>
    <t>Přesun sutě</t>
  </si>
  <si>
    <t>43</t>
  </si>
  <si>
    <t>997013111</t>
  </si>
  <si>
    <t>Vnitrostaveništní doprava suti a vybouraných hmot vodorovně do 50 m s naložením základní pro budovy a haly výšky do 6 m</t>
  </si>
  <si>
    <t>-1795585194</t>
  </si>
  <si>
    <t>https://podminky.urs.cz/item/CS_URS_2024_02/997013111</t>
  </si>
  <si>
    <t>44</t>
  </si>
  <si>
    <t>997013501</t>
  </si>
  <si>
    <t>Odvoz suti a vybouraných hmot na skládku nebo meziskládku se složením, na vzdálenost do 1 km</t>
  </si>
  <si>
    <t>-688963081</t>
  </si>
  <si>
    <t>https://podminky.urs.cz/item/CS_URS_2024_02/997013501</t>
  </si>
  <si>
    <t>45</t>
  </si>
  <si>
    <t>997013509</t>
  </si>
  <si>
    <t>Odvoz suti a vybouraných hmot na skládku nebo meziskládku se složením, na vzdálenost Příplatek k ceně za každý další započatý 1 km přes 1 km</t>
  </si>
  <si>
    <t>1541284650</t>
  </si>
  <si>
    <t>https://podminky.urs.cz/item/CS_URS_2024_02/997013509</t>
  </si>
  <si>
    <t>59,52*5 'Přepočtené koeficientem množství</t>
  </si>
  <si>
    <t>46</t>
  </si>
  <si>
    <t>997221615</t>
  </si>
  <si>
    <t>Poplatek za uložení stavebního odpadu na skládce (skládkovné) z prostého betonu zatříděného do Katalogu odpadů pod kódem 17 01 01</t>
  </si>
  <si>
    <t>-2068662753</t>
  </si>
  <si>
    <t>998</t>
  </si>
  <si>
    <t>Přesun hmot</t>
  </si>
  <si>
    <t>47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</si>
  <si>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</si>
  <si>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</si>
  <si>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-1709301963</t>
  </si>
  <si>
    <t>https://podminky.urs.cz/item/CS_URS_2024_02/998276101</t>
  </si>
  <si>
    <t>48</t>
  </si>
  <si>
    <t>998276124</t>
  </si>
  <si>
    <t>Přesun hmot pro trubní vedení hloubené z trub z plastických hmot nebo sklolaminátových Příplatek k cenám za zvětšený přesun přes vymezenou dopravní vzdálenost do 500 m</t>
  </si>
  <si>
    <t>-515785751</t>
  </si>
  <si>
    <t>https://podminky.urs.cz/item/CS_URS_2024_02/998276124</t>
  </si>
  <si>
    <t>Práce a dodávky M</t>
  </si>
  <si>
    <t>23-M</t>
  </si>
  <si>
    <t>Montáže potrubí</t>
  </si>
  <si>
    <t>49</t>
  </si>
  <si>
    <t>230170005</t>
  </si>
  <si>
    <t>Příprava pro zkoušku těsnosti potrubí DN přes 200 do 350</t>
  </si>
  <si>
    <t>sada</t>
  </si>
  <si>
    <t>64</t>
  </si>
  <si>
    <t>622306198</t>
  </si>
  <si>
    <t>https://podminky.urs.cz/item/CS_URS_2024_02/230170005</t>
  </si>
  <si>
    <t>50</t>
  </si>
  <si>
    <t>230170015</t>
  </si>
  <si>
    <t>Zkouška těsnosti potrubí DN přes 200 do 350</t>
  </si>
  <si>
    <t>2000829163</t>
  </si>
  <si>
    <t>https://podminky.urs.cz/item/CS_URS_2024_02/230170015</t>
  </si>
  <si>
    <t>VRN</t>
  </si>
  <si>
    <t>Vedlejší rozpočtové náklady</t>
  </si>
  <si>
    <t>VRN4</t>
  </si>
  <si>
    <t>Inženýrská činnost</t>
  </si>
  <si>
    <t>51</t>
  </si>
  <si>
    <t>043103000</t>
  </si>
  <si>
    <t>Zkoušky bez rozlišení</t>
  </si>
  <si>
    <t>kpl</t>
  </si>
  <si>
    <t>1024</t>
  </si>
  <si>
    <t>-2079231464</t>
  </si>
  <si>
    <t>https://podminky.urs.cz/item/CS_URS_2024_02/043103000</t>
  </si>
  <si>
    <t>Poznámka k položce:_x000d_
Kamerová zkouška s vyhotvením protokolu a výškového profilu (před uvedením do provozu a před koncem záruky)</t>
  </si>
  <si>
    <t>VRN9</t>
  </si>
  <si>
    <t>Ostatní náklady</t>
  </si>
  <si>
    <t>52</t>
  </si>
  <si>
    <t>094002000</t>
  </si>
  <si>
    <t>Ostatní náklady související s výstavbou</t>
  </si>
  <si>
    <t>-588103384</t>
  </si>
  <si>
    <t>https://podminky.urs.cz/item/CS_URS_2024_02/094002000</t>
  </si>
  <si>
    <t>Poznámka k položce:_x000d_
Součástí položky jsou náklady na:_x000d_
- pomocné a spojovací prostředky.</t>
  </si>
  <si>
    <t>SO 303 - Vodovodní řad</t>
  </si>
  <si>
    <t>PSV - Práce a dodávky PSV</t>
  </si>
  <si>
    <t xml:space="preserve">    722 - Zdravotechnika - vnitřní vodovod</t>
  </si>
  <si>
    <t>-814422892</t>
  </si>
  <si>
    <t>-1804929136</t>
  </si>
  <si>
    <t>1886879249</t>
  </si>
  <si>
    <t>-1884098320</t>
  </si>
  <si>
    <t>-1614873167</t>
  </si>
  <si>
    <t>"vedení vodovodní plocha profilu*šíře rýhy" 185*0,9*0,25</t>
  </si>
  <si>
    <t>-1310840544</t>
  </si>
  <si>
    <t>Poznámka k položce:_x000d_
V2 100%, V3 15%</t>
  </si>
  <si>
    <t>"vedení vodovodní plocha profilu*šíře rýhy" (267+4*1,6)*0,9+185*0,9*0,15</t>
  </si>
  <si>
    <t>132454203</t>
  </si>
  <si>
    <t>Hloubení zapažených rýh šířky přes 800 do 2 000 mm strojně s urovnáním dna do předepsaného profilu a spádu v hornině třídy těžitelnosti II skupiny 5 přes 50 do 100 m3</t>
  </si>
  <si>
    <t>1781634260</t>
  </si>
  <si>
    <t>https://podminky.urs.cz/item/CS_URS_2024_02/132454203</t>
  </si>
  <si>
    <t>Poznámka k položce:_x000d_
V3 60%</t>
  </si>
  <si>
    <t>"vedení vodovodní plocha profilu*šíře rýhy" 185*0,9*0,60</t>
  </si>
  <si>
    <t>"zrealizováno"-17,28</t>
  </si>
  <si>
    <t>1499591621</t>
  </si>
  <si>
    <t>Poznámka k položce:_x000d_
45 křížení</t>
  </si>
  <si>
    <t>"inž.sítě délka*šířka*hloubka"45*1*0,5</t>
  </si>
  <si>
    <t>151101101</t>
  </si>
  <si>
    <t>Zřízení pažení a rozepření stěn rýh pro podzemní vedení příložné pro jakoukoliv mezerovitost, hloubky do 2 m</t>
  </si>
  <si>
    <t>1049230119</t>
  </si>
  <si>
    <t>https://podminky.urs.cz/item/CS_URS_2024_02/151101101</t>
  </si>
  <si>
    <t>"vedení vodovodí délka*výška" (267+4*1,6)*2+185*2</t>
  </si>
  <si>
    <t>151101111</t>
  </si>
  <si>
    <t>Odstranění pažení a rozepření stěn rýh pro podzemní vedení s uložením materiálu na vzdálenost do 3 m od kraje výkopu příložné, hloubky do 2 m</t>
  </si>
  <si>
    <t>-1778520343</t>
  </si>
  <si>
    <t>https://podminky.urs.cz/item/CS_URS_2024_02/151101111</t>
  </si>
  <si>
    <t>1118297579</t>
  </si>
  <si>
    <t>271,035+93,139-241,125</t>
  </si>
  <si>
    <t>-637534451</t>
  </si>
  <si>
    <t>123,049*2 'Přepočtené koeficientem množství</t>
  </si>
  <si>
    <t>1094042212</t>
  </si>
  <si>
    <t>"zemina výkopu - zásypy vedení" (41,625+271,035+82,62)-30,153-0,038-93,139</t>
  </si>
  <si>
    <t>-840531071</t>
  </si>
  <si>
    <t>282,75-41,625</t>
  </si>
  <si>
    <t>1827144605</t>
  </si>
  <si>
    <t>"vedení vodovodní délka*plocha řezu" (171,4+117+4)*0,337</t>
  </si>
  <si>
    <t>"zrealizováno"-5,4</t>
  </si>
  <si>
    <t>-1983822354</t>
  </si>
  <si>
    <t>93,139*2 'Přepočtené koeficientem množství</t>
  </si>
  <si>
    <t>1962612311</t>
  </si>
  <si>
    <t>"vedení vodovodní délka*plocha řezu" (171,4+117+4)*0,113</t>
  </si>
  <si>
    <t>"-zrealizováno" -(1,808+1,08)</t>
  </si>
  <si>
    <t>2050758873</t>
  </si>
  <si>
    <t>"hydranty šířka*délka*výška*počet"0,5*0,5*0,15*1</t>
  </si>
  <si>
    <t>810441811</t>
  </si>
  <si>
    <t>Bourání stávajícího potrubí z betonu v otevřeném výkopu DN přes 400 do 600</t>
  </si>
  <si>
    <t>-1005133640</t>
  </si>
  <si>
    <t>https://podminky.urs.cz/item/CS_URS_2024_02/810441811</t>
  </si>
  <si>
    <t>"délka stávaj. potrubí DN 400 V2" 30</t>
  </si>
  <si>
    <t>857242122</t>
  </si>
  <si>
    <t>Montáž litinových tvarovek na potrubí litinovém tlakovém jednoosých na potrubí z trub přírubových v otevřeném výkopu, kanálu nebo v šachtě DN 80</t>
  </si>
  <si>
    <t>-1849168665</t>
  </si>
  <si>
    <t>https://podminky.urs.cz/item/CS_URS_2024_02/857242122</t>
  </si>
  <si>
    <t>AVK.501380</t>
  </si>
  <si>
    <t>tvarovka litinová, N, přírubové patkové koleno, DN 80</t>
  </si>
  <si>
    <t>-1297129536</t>
  </si>
  <si>
    <t>31951003</t>
  </si>
  <si>
    <t>potrubní spojka jištěná proti posuvu hrdlo-příruba DN 80</t>
  </si>
  <si>
    <t>-383176712</t>
  </si>
  <si>
    <t xml:space="preserve">"vodovodní vedení  V2"2</t>
  </si>
  <si>
    <t xml:space="preserve">"vodovodní vedení  V3"2</t>
  </si>
  <si>
    <t>857244122</t>
  </si>
  <si>
    <t>Montáž litinových tvarovek na potrubí litinovém tlakovém odbočných na potrubí z trub přírubových v otevřeném výkopu, kanálu nebo v šachtě DN 80</t>
  </si>
  <si>
    <t>1365562058</t>
  </si>
  <si>
    <t>https://podminky.urs.cz/item/CS_URS_2024_02/857244122</t>
  </si>
  <si>
    <t>55253510</t>
  </si>
  <si>
    <t>tvarovka přírubová litinová vodovodní s přírubovou odbočkou PN10/40 T-kus DN 80/80</t>
  </si>
  <si>
    <t>111804412</t>
  </si>
  <si>
    <t xml:space="preserve">"vodovodní vedení  V2"1</t>
  </si>
  <si>
    <t xml:space="preserve">"vodovodní vedení  V3"1</t>
  </si>
  <si>
    <t>857262122</t>
  </si>
  <si>
    <t>Montáž litinových tvarovek na potrubí litinovém tlakovém jednoosých na potrubí z trub přírubových v otevřeném výkopu, kanálu nebo v šachtě DN 100</t>
  </si>
  <si>
    <t>1081667492</t>
  </si>
  <si>
    <t>https://podminky.urs.cz/item/CS_URS_2024_02/857262122</t>
  </si>
  <si>
    <t>55253982</t>
  </si>
  <si>
    <t>koleno přírubové z tvárné litiny,práškový epoxid tl 250µm FFK-kus DN 100-22,5°</t>
  </si>
  <si>
    <t>1466458743</t>
  </si>
  <si>
    <t>"vodovodní vedení V2"1</t>
  </si>
  <si>
    <t>55259815</t>
  </si>
  <si>
    <t>přechod přírubový tvárná litina dl 200mm DN 100/80</t>
  </si>
  <si>
    <t>1981010535</t>
  </si>
  <si>
    <t>31951015.R</t>
  </si>
  <si>
    <t>potrubní spojka jištěná proti posuvu hrdlo-hrdlo DN 80/100</t>
  </si>
  <si>
    <t>1330007925</t>
  </si>
  <si>
    <t>"vedení vodovodní V2" 2</t>
  </si>
  <si>
    <t>"vedení vodovodní V3" 2</t>
  </si>
  <si>
    <t>857264122</t>
  </si>
  <si>
    <t>Montáž litinových tvarovek na potrubí litinovém tlakovém odbočných na potrubí z trub přírubových v otevřeném výkopu, kanálu nebo v šachtě DN 100</t>
  </si>
  <si>
    <t>2118675842</t>
  </si>
  <si>
    <t>https://podminky.urs.cz/item/CS_URS_2024_02/857264122</t>
  </si>
  <si>
    <t>55253516</t>
  </si>
  <si>
    <t>tvarovka přírubová litinová vodovodní s přírubovou odbočkou PN10/16 T-kus DN 100/100</t>
  </si>
  <si>
    <t>971365564</t>
  </si>
  <si>
    <t>"zrealizováno"-1</t>
  </si>
  <si>
    <t>55253745</t>
  </si>
  <si>
    <t>tvarovka hrdlová s přírubovou odbočkou z tvárné litiny,práškový epoxid tl 250µm MMA-kus DN 100/80</t>
  </si>
  <si>
    <t>-1736174538</t>
  </si>
  <si>
    <t>871251141</t>
  </si>
  <si>
    <t>Montáž vodovodního potrubí z polyetylenu PE100 RC v otevřeném výkopu svařovaných na tupo SDR 11/PN16 d 110 x 10,0 mm</t>
  </si>
  <si>
    <t>1514980199</t>
  </si>
  <si>
    <t>https://podminky.urs.cz/item/CS_URS_2024_02/871251141</t>
  </si>
  <si>
    <t>292,4-16-12</t>
  </si>
  <si>
    <t>28613550</t>
  </si>
  <si>
    <t>potrubí vodovodní dvouvrstvé PE100 RC SDR11 110x10mm</t>
  </si>
  <si>
    <t>-1807644916</t>
  </si>
  <si>
    <t>264,4*1,015 'Přepočtené koeficientem množství</t>
  </si>
  <si>
    <t>877261101</t>
  </si>
  <si>
    <t>Montáž tvarovek na vodovodním plastovém potrubí z polyetylenu PE 100 elektrotvarovek SDR 11/PN16 spojek, oblouků nebo redukcí d 110</t>
  </si>
  <si>
    <t>-2119980509</t>
  </si>
  <si>
    <t>https://podminky.urs.cz/item/CS_URS_2024_02/877261101</t>
  </si>
  <si>
    <t>WVN.FF485621W</t>
  </si>
  <si>
    <t>elektrokoleno 30° 110 PE 100 PN16 D110mm</t>
  </si>
  <si>
    <t>1405057410</t>
  </si>
  <si>
    <t>"vodovodní vedení V3"1</t>
  </si>
  <si>
    <t>891241112</t>
  </si>
  <si>
    <t>Montáž vodovodních armatur na potrubí šoupátek nebo klapek uzavíracích v otevřeném výkopu nebo v šachtách s osazením zemní soupravy (bez poklopů) DN 80</t>
  </si>
  <si>
    <t>237110577</t>
  </si>
  <si>
    <t>https://podminky.urs.cz/item/CS_URS_2024_02/891241112</t>
  </si>
  <si>
    <t>42221303</t>
  </si>
  <si>
    <t>šoupátko pitná voda litina GGG 50 krátká stavební dl PN10/16 DN 80x180mm</t>
  </si>
  <si>
    <t>1331062181</t>
  </si>
  <si>
    <t>"vodovodní vedení V2"3</t>
  </si>
  <si>
    <t>"vodovodní vedení V3"4</t>
  </si>
  <si>
    <t>"zrealizováno"-2</t>
  </si>
  <si>
    <t>42291079</t>
  </si>
  <si>
    <t>souprava zemní pro šoupátka DN 65-80mm Rd 2,0m</t>
  </si>
  <si>
    <t>-1623371685</t>
  </si>
  <si>
    <t xml:space="preserve">Poznámka k položce:_x000d_
teleskopická - variabilní délka </t>
  </si>
  <si>
    <t>891247111</t>
  </si>
  <si>
    <t>Montáž vodovodních armatur na potrubí hydrantů podzemních (bez osazení poklopů) DN 80</t>
  </si>
  <si>
    <t>-218259760</t>
  </si>
  <si>
    <t>https://podminky.urs.cz/item/CS_URS_2024_02/891247111</t>
  </si>
  <si>
    <t>42273591</t>
  </si>
  <si>
    <t>hydrant podzemní DN 80 PN 16 jednoduchý uzávěr krycí v 1500mm</t>
  </si>
  <si>
    <t>1339847311</t>
  </si>
  <si>
    <t>56230636</t>
  </si>
  <si>
    <t>deska podkladová uličního poklopu plastového ventilkového a šoupatového</t>
  </si>
  <si>
    <t>-1527860845</t>
  </si>
  <si>
    <t>899401113</t>
  </si>
  <si>
    <t>Osazení poklopů uličních s pevným rámem litinových hydrantových</t>
  </si>
  <si>
    <t>-972998077</t>
  </si>
  <si>
    <t>https://podminky.urs.cz/item/CS_URS_2024_02/899401113</t>
  </si>
  <si>
    <t>56230635</t>
  </si>
  <si>
    <t>poklop uliční hydrantový oválný plastový PA s litinovým víkem</t>
  </si>
  <si>
    <t>-1906167677</t>
  </si>
  <si>
    <t>56230638</t>
  </si>
  <si>
    <t>deska podkladová uličního poklopu plastového hydrantového</t>
  </si>
  <si>
    <t>1664363584</t>
  </si>
  <si>
    <t>891261112</t>
  </si>
  <si>
    <t>Montáž vodovodních armatur na potrubí šoupátek nebo klapek uzavíracích v otevřeném výkopu nebo v šachtách s osazením zemní soupravy (bez poklopů) DN 100</t>
  </si>
  <si>
    <t>769477271</t>
  </si>
  <si>
    <t>https://podminky.urs.cz/item/CS_URS_2024_02/891261112</t>
  </si>
  <si>
    <t>42221304</t>
  </si>
  <si>
    <t>šoupátko pitná voda litina GGG 50 krátká stavební dl PN10/16 DN 100x190mm</t>
  </si>
  <si>
    <t>1555960789</t>
  </si>
  <si>
    <t xml:space="preserve">"vodovodní vedení  V2"3</t>
  </si>
  <si>
    <t xml:space="preserve">"vodovodní vedení  V3"3</t>
  </si>
  <si>
    <t>42291074</t>
  </si>
  <si>
    <t>souprava zemní pro šoupátka DN 100-150mm Rd 1,5m</t>
  </si>
  <si>
    <t>680006114</t>
  </si>
  <si>
    <t>Poznámka k položce:_x000d_
teleskopická - variabilní délka</t>
  </si>
  <si>
    <t>891269111</t>
  </si>
  <si>
    <t>Montáž vodovodních armatur na potrubí navrtávacích pasů s ventilem Jt 1 MPa, na potrubí z trub litinových, ocelových nebo plastických hmot DN 100</t>
  </si>
  <si>
    <t>-1748633079</t>
  </si>
  <si>
    <t>https://podminky.urs.cz/item/CS_URS_2024_02/891269111</t>
  </si>
  <si>
    <t>42273549</t>
  </si>
  <si>
    <t>pás navrtávací se závitovým výstupem z tvárné litiny pro vodovodní PE a PVC potrubí 110-1"</t>
  </si>
  <si>
    <t>-1024722721</t>
  </si>
  <si>
    <t xml:space="preserve">"vodovodní vedení  V2"19</t>
  </si>
  <si>
    <t xml:space="preserve">"vodovodní vedení  V3"7</t>
  </si>
  <si>
    <t>"zrealizováno"-3</t>
  </si>
  <si>
    <t>42291057</t>
  </si>
  <si>
    <t>souprava zemní pro navrtávací pas s kohoutem Rd 1,5m</t>
  </si>
  <si>
    <t>-2073474546</t>
  </si>
  <si>
    <t>899401112</t>
  </si>
  <si>
    <t>Osazení poklopů uličních s pevným rámem litinových šoupátkových</t>
  </si>
  <si>
    <t>-1594021082</t>
  </si>
  <si>
    <t>https://podminky.urs.cz/item/CS_URS_2024_02/899401112</t>
  </si>
  <si>
    <t>40-5</t>
  </si>
  <si>
    <t>42291352</t>
  </si>
  <si>
    <t>poklop litinový šoupátkový pro zemní soupravy osazení do terénu a do vozovky</t>
  </si>
  <si>
    <t>1118430130</t>
  </si>
  <si>
    <t>53</t>
  </si>
  <si>
    <t>-1358404774</t>
  </si>
  <si>
    <t>54</t>
  </si>
  <si>
    <t>899721112</t>
  </si>
  <si>
    <t>Signalizační vodič na potrubí DN nad 150 mm</t>
  </si>
  <si>
    <t>938132789</t>
  </si>
  <si>
    <t>https://podminky.urs.cz/item/CS_URS_2024_02/899721112</t>
  </si>
  <si>
    <t>55</t>
  </si>
  <si>
    <t>225036270</t>
  </si>
  <si>
    <t>264,4*1,1 'Přepočtené koeficientem množství</t>
  </si>
  <si>
    <t>56</t>
  </si>
  <si>
    <t>-1781996036</t>
  </si>
  <si>
    <t>57</t>
  </si>
  <si>
    <t>588635694</t>
  </si>
  <si>
    <t>58</t>
  </si>
  <si>
    <t>-41317518</t>
  </si>
  <si>
    <t>21*5 'Přepočtené koeficientem množství</t>
  </si>
  <si>
    <t>59</t>
  </si>
  <si>
    <t>1971301874</t>
  </si>
  <si>
    <t>60</t>
  </si>
  <si>
    <t>1366119696</t>
  </si>
  <si>
    <t>61</t>
  </si>
  <si>
    <t>1454794602</t>
  </si>
  <si>
    <t>PSV</t>
  </si>
  <si>
    <t>Práce a dodávky PSV</t>
  </si>
  <si>
    <t>722</t>
  </si>
  <si>
    <t>Zdravotechnika - vnitřní vodovod</t>
  </si>
  <si>
    <t>62</t>
  </si>
  <si>
    <t>722290234</t>
  </si>
  <si>
    <t>Zkoušky, proplach a desinfekce vodovodního potrubí proplach a desinfekce vodovodního potrubí do DN 80</t>
  </si>
  <si>
    <t>-549845117</t>
  </si>
  <si>
    <t>https://podminky.urs.cz/item/CS_URS_2024_02/722290234</t>
  </si>
  <si>
    <t>63</t>
  </si>
  <si>
    <t>230170003</t>
  </si>
  <si>
    <t>Příprava pro zkoušku těsnosti potrubí DN přes 80 do 125</t>
  </si>
  <si>
    <t>-1509352198</t>
  </si>
  <si>
    <t>https://podminky.urs.cz/item/CS_URS_2024_02/230170003</t>
  </si>
  <si>
    <t>230170013</t>
  </si>
  <si>
    <t>Zkouška těsnosti potrubí DN přes 80 do 125</t>
  </si>
  <si>
    <t>1155894327</t>
  </si>
  <si>
    <t>https://podminky.urs.cz/item/CS_URS_2024_02/230170013</t>
  </si>
  <si>
    <t>65</t>
  </si>
  <si>
    <t>092002000</t>
  </si>
  <si>
    <t>Ostatní náklady související s provozem</t>
  </si>
  <si>
    <t>-862914254</t>
  </si>
  <si>
    <t>https://podminky.urs.cz/item/CS_URS_2024_02/092002000</t>
  </si>
  <si>
    <t>Poznámka k položce:_x000d_
Součástí položky jsou náklady na:_x000d_
- revize / proměření signalizačního vodiče.</t>
  </si>
  <si>
    <t>66</t>
  </si>
  <si>
    <t>-93948175</t>
  </si>
  <si>
    <t>SO 304 - Přípojky vodovodu</t>
  </si>
  <si>
    <t>V tomoto rozpočtu není řešen a kalkulován náhradní zdroj pitné vody po dobu výstavby nového vodovodu, asistence správce vodovodu a náklady na ušlé vodné a stočné.</t>
  </si>
  <si>
    <t>1709596537</t>
  </si>
  <si>
    <t>198927877</t>
  </si>
  <si>
    <t>305056314</t>
  </si>
  <si>
    <t>"vedení vodovodní přípojek délka*šíře*prům.hloubka rýhy" 130,4*0,9*1,5*0,15</t>
  </si>
  <si>
    <t>864153886</t>
  </si>
  <si>
    <t xml:space="preserve">Poznámka k položce:_x000d_
65%  H4</t>
  </si>
  <si>
    <t>"vedení vodovodní přípojek délka*šíře*prům.hloubka rýhy" 130,4*0,9*1,5*0,65</t>
  </si>
  <si>
    <t>132454202</t>
  </si>
  <si>
    <t>Hloubení zapažených rýh šířky přes 800 do 2 000 mm strojně s urovnáním dna do předepsaného profilu a spádu v hornině třídy těžitelnosti II skupiny 5 přes 20 do 50 m3</t>
  </si>
  <si>
    <t>-1629129163</t>
  </si>
  <si>
    <t>https://podminky.urs.cz/item/CS_URS_2024_02/132454202</t>
  </si>
  <si>
    <t>Poznámka k položce:_x000d_
25% H5</t>
  </si>
  <si>
    <t>"vedení vodovodní přípojek délka*šíře*prům.hloubka rýhy" 130,4*0,9*1,5*0,25</t>
  </si>
  <si>
    <t>-1508477903</t>
  </si>
  <si>
    <t>"inž.sítě délka*šířka*hloubka"(37+38+5,2)*0,5*1</t>
  </si>
  <si>
    <t>-1435022318</t>
  </si>
  <si>
    <t>"vedení vodovodních přípojek délka*výška" 130,4*1,5*2</t>
  </si>
  <si>
    <t>-1878521432</t>
  </si>
  <si>
    <t>-594497190</t>
  </si>
  <si>
    <t>114,426+44,010-107,736</t>
  </si>
  <si>
    <t>1560946804</t>
  </si>
  <si>
    <t>50,7*2 'Přepočtené koeficientem množství</t>
  </si>
  <si>
    <t>-401330459</t>
  </si>
  <si>
    <t>"zemina výkopu - zásypy vedení" 26,406+114,426+44,010-11,736-38,964</t>
  </si>
  <si>
    <t>1745917599</t>
  </si>
  <si>
    <t>134,142-26,406</t>
  </si>
  <si>
    <t>-414118827</t>
  </si>
  <si>
    <t>"vedení vodovodní délka*šířka*výška" 130,4*0,9*0,332</t>
  </si>
  <si>
    <t>378836838</t>
  </si>
  <si>
    <t>38,964*2 'Přepočtené koeficientem množství</t>
  </si>
  <si>
    <t>1086474760</t>
  </si>
  <si>
    <t>"vedení vodovodní délka*šířka*výška" 130,4*0,9*0,1</t>
  </si>
  <si>
    <t>"zrealizováno"-0,63</t>
  </si>
  <si>
    <t>871161141</t>
  </si>
  <si>
    <t>Montáž vodovodního potrubí z polyetylenu PE100 RC v otevřeném výkopu svařovaných na tupo SDR 11/PN16 d 32 x 3,0 mm</t>
  </si>
  <si>
    <t>-1459676771</t>
  </si>
  <si>
    <t>https://podminky.urs.cz/item/CS_URS_2024_02/871161141</t>
  </si>
  <si>
    <t>"délka vedení vod. přípojek"6,7+2,9+6,9+3,1+6,4+3,1+6,4+3,1+6,4+6,4+3,1+3,1+6,1+3+6,5+6,3+2,6+6,3+3+6,7+4,8+5,2+4,2+4,8+4,1+4,4+4,8</t>
  </si>
  <si>
    <t>"zrealizováno"-7</t>
  </si>
  <si>
    <t>28613170</t>
  </si>
  <si>
    <t>potrubí vodovodní dvouvrstvé PE100 RC SDR11 32x3,0mm</t>
  </si>
  <si>
    <t>-1986638285</t>
  </si>
  <si>
    <t>Poznámka k položce:_x000d_
včetně elektrospojek</t>
  </si>
  <si>
    <t>123,4*1,015 'Přepočtené koeficientem množství</t>
  </si>
  <si>
    <t>871275811</t>
  </si>
  <si>
    <t>Bourání stávajícího potrubí z PVC nebo polypropylenu PP v otevřeném výkopu DN do 150</t>
  </si>
  <si>
    <t>123778398</t>
  </si>
  <si>
    <t>https://podminky.urs.cz/item/CS_URS_2024_02/871275811</t>
  </si>
  <si>
    <t>Poznámka k položce:_x000d_
předpoklad všechny přípojky OC 32</t>
  </si>
  <si>
    <t>879171111</t>
  </si>
  <si>
    <t>Montáž napojení vodovodní přípojky v otevřeném výkopu DN 32</t>
  </si>
  <si>
    <t>-496666209</t>
  </si>
  <si>
    <t>https://podminky.urs.cz/item/CS_URS_2024_02/879171111</t>
  </si>
  <si>
    <t>28654346.R</t>
  </si>
  <si>
    <t>přechodka PPR kov s převlečnou maticí 32x3/4" hrdlo-hrdlo</t>
  </si>
  <si>
    <t>1306269781</t>
  </si>
  <si>
    <t>Poznámka k položce:_x000d_
bude použito dle skutečnosti</t>
  </si>
  <si>
    <t>333276453</t>
  </si>
  <si>
    <t>-806240262</t>
  </si>
  <si>
    <t>123,4*1,1 'Přepočtené koeficientem množství</t>
  </si>
  <si>
    <t>1335989970</t>
  </si>
  <si>
    <t>731135605</t>
  </si>
  <si>
    <t>-1015959045</t>
  </si>
  <si>
    <t>0,39*5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</si>
  <si>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</si>
  <si>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</si>
  <si>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717212292</t>
  </si>
  <si>
    <t>https://podminky.urs.cz/item/CS_URS_2024_02/997013631</t>
  </si>
  <si>
    <t>-667324320</t>
  </si>
  <si>
    <t>1846003247</t>
  </si>
  <si>
    <t>-1992268439</t>
  </si>
  <si>
    <t>230170001</t>
  </si>
  <si>
    <t>Příprava pro zkoušku těsnosti potrubí DN do 40</t>
  </si>
  <si>
    <t>285722545</t>
  </si>
  <si>
    <t>https://podminky.urs.cz/item/CS_URS_2024_02/230170001</t>
  </si>
  <si>
    <t>230170011</t>
  </si>
  <si>
    <t>Zkouška těsnosti potrubí DN do 40</t>
  </si>
  <si>
    <t>-690569740</t>
  </si>
  <si>
    <t>https://podminky.urs.cz/item/CS_URS_2024_02/230170011</t>
  </si>
  <si>
    <t>-2117832143</t>
  </si>
  <si>
    <t>-1104487109</t>
  </si>
  <si>
    <t>SO 305 - Jednotná kanalizace</t>
  </si>
  <si>
    <t xml:space="preserve">    9 - Ostatní konstrukce a práce, bourání</t>
  </si>
  <si>
    <t>115001103</t>
  </si>
  <si>
    <t>Převedení vody potrubím průměru DN přes 150 do 250</t>
  </si>
  <si>
    <t>-2025421139</t>
  </si>
  <si>
    <t>https://podminky.urs.cz/item/CS_URS_2024_02/115001103</t>
  </si>
  <si>
    <t>Poznámka k položce:_x000d_
propoj nového a stáv. potrubí během realizace (potrubím nebo žlabem). montáž, demontáž, vč. opotřebení, vč. utěsnění</t>
  </si>
  <si>
    <t>-1198683057</t>
  </si>
  <si>
    <t>-2059077292</t>
  </si>
  <si>
    <t>1352718126</t>
  </si>
  <si>
    <t>1622583198</t>
  </si>
  <si>
    <t>-2017798136</t>
  </si>
  <si>
    <t>"šachta ŠJ2.1-4 DN 1000 šířka*délka*hloubka"1,6*1,6*(2,41+2,58+2,72+2,66)</t>
  </si>
  <si>
    <t>"šachta ŠJ3.1-3 DN 1000 šířka*délka*hloubka"1,6*1,6*(2,58+2,97+2,7)</t>
  </si>
  <si>
    <t>"zrealizováno"-5,625</t>
  </si>
  <si>
    <t>1117613349</t>
  </si>
  <si>
    <t>"vedení kanalizační plocha profilu*šířka"(277+3*2)*1*0,1</t>
  </si>
  <si>
    <t>-1931205904</t>
  </si>
  <si>
    <t>Poznámka k položce:_x000d_
100% J2, 20% J3</t>
  </si>
  <si>
    <t>"vedení kanalizační plocha profilu*šířka"(431+4*2)*1+(277+3*2)*1*0,2</t>
  </si>
  <si>
    <t>"zrealizováno"-116</t>
  </si>
  <si>
    <t>-1354644869</t>
  </si>
  <si>
    <t>Poznámka k položce:_x000d_
70% J3</t>
  </si>
  <si>
    <t>"vedení kanalizační plocha profilu*šířka"(277+3*2)*1*0,7</t>
  </si>
  <si>
    <t>1454164685</t>
  </si>
  <si>
    <t>Poznámka k položce:_x000d_
30 křížení</t>
  </si>
  <si>
    <t>"inž.sítě délka*šířka*hloubka"30*1*0,5</t>
  </si>
  <si>
    <t>-553507649</t>
  </si>
  <si>
    <t>"vedení kanalizační délka*hloubka" (431+277)*2+4*2*1+4*2*1</t>
  </si>
  <si>
    <t>2087661049</t>
  </si>
  <si>
    <t>699992384</t>
  </si>
  <si>
    <t>379,6+198,1-408,492</t>
  </si>
  <si>
    <t>1154878910</t>
  </si>
  <si>
    <t>169,208*2 'Přepočtené koeficientem množství</t>
  </si>
  <si>
    <t>-1200832920</t>
  </si>
  <si>
    <t>"zemina výkopu vedení" 28,3+379,6+198,1</t>
  </si>
  <si>
    <t>"-zásypy vedení"-(37,883+102,056)</t>
  </si>
  <si>
    <t>"- vedení"-(3,14*0,15*0,15*267,3)</t>
  </si>
  <si>
    <t>"zemina výkopu šachty" 42,042</t>
  </si>
  <si>
    <t>"- podkladní desky šachty" -2,7</t>
  </si>
  <si>
    <t>"šachta ŠJ2.1-4 DN 1000"-(3,14*0,65*0,65*(2,41+2,58+2,72))</t>
  </si>
  <si>
    <t>"šachta ŠJ3.1-3 DN 1000"-(3,14*0,65*0,65*(2,58+2,97+2,7))</t>
  </si>
  <si>
    <t>-34442543</t>
  </si>
  <si>
    <t>478,832-28,3-42,04</t>
  </si>
  <si>
    <t>-739709116</t>
  </si>
  <si>
    <t>"vedení kanalizační délka*plocha řezu"267,3*0,468</t>
  </si>
  <si>
    <t>"zrealizováno"-23,04</t>
  </si>
  <si>
    <t>2004193843</t>
  </si>
  <si>
    <t>102,056*2 'Přepočtené koeficientem množství</t>
  </si>
  <si>
    <t>1833266594</t>
  </si>
  <si>
    <t>"vedení kanalizační délka*plocha řezu" 267,3*0,161</t>
  </si>
  <si>
    <t>"zrealizováno"-5,152</t>
  </si>
  <si>
    <t>-37740406</t>
  </si>
  <si>
    <t>"šachty šířka*délka*výška*počet" 1,5*1,5*0,2*6</t>
  </si>
  <si>
    <t>-381218589</t>
  </si>
  <si>
    <t>Poznámka k položce:_x000d_
DN 400</t>
  </si>
  <si>
    <t>"vedení stávající" 48</t>
  </si>
  <si>
    <t>"zrealizováno"-(32+10)</t>
  </si>
  <si>
    <t>-328536319</t>
  </si>
  <si>
    <t>Poznámka k položce:_x000d_
včetně spojek či přesuvek</t>
  </si>
  <si>
    <t>267,3-17</t>
  </si>
  <si>
    <t>119836606</t>
  </si>
  <si>
    <t>250,3*1,015 'Přepočtené koeficientem množství</t>
  </si>
  <si>
    <t>957179152</t>
  </si>
  <si>
    <t>26-2</t>
  </si>
  <si>
    <t>-1643840396</t>
  </si>
  <si>
    <t>-39288271</t>
  </si>
  <si>
    <t>-813553878</t>
  </si>
  <si>
    <t>236926291</t>
  </si>
  <si>
    <t>Poznámka k položce:_x000d_
sv.v. 650 mm</t>
  </si>
  <si>
    <t>2072822893</t>
  </si>
  <si>
    <t>-1188684650</t>
  </si>
  <si>
    <t>381727442</t>
  </si>
  <si>
    <t>-5483170</t>
  </si>
  <si>
    <t>-749233064</t>
  </si>
  <si>
    <t>989523671</t>
  </si>
  <si>
    <t>927872702</t>
  </si>
  <si>
    <t>724065168</t>
  </si>
  <si>
    <t>899133112</t>
  </si>
  <si>
    <t>Výměna (výšková úprava) poklopu s použitím plastových vyrovnávacích prvků kanalizačního s rámem osazeného na betonové šachtě samonivelačního</t>
  </si>
  <si>
    <t>-861701552</t>
  </si>
  <si>
    <t>https://podminky.urs.cz/item/CS_URS_2024_02/899133112</t>
  </si>
  <si>
    <t>Poznámka k položce:_x000d_
úprava u zachovaných stávajících šachet</t>
  </si>
  <si>
    <t>276098471</t>
  </si>
  <si>
    <t>501*1,1 'Přepočtené koeficientem množství</t>
  </si>
  <si>
    <t>Ostatní konstrukce a práce, bourání</t>
  </si>
  <si>
    <t>977151129</t>
  </si>
  <si>
    <t>Jádrové vrty diamantovými korunkami do stavebních materiálů (železobetonu, betonu, cihel, obkladů, dlažeb, kamene) průměru přes 300 do 350 mm</t>
  </si>
  <si>
    <t>-1888957691</t>
  </si>
  <si>
    <t>https://podminky.urs.cz/item/CS_URS_2024_02/977151129</t>
  </si>
  <si>
    <t>Poznámka k položce:_x000d_
napojení J2 a J3 na stávající šachtu</t>
  </si>
  <si>
    <t>1513590212</t>
  </si>
  <si>
    <t>591788333</t>
  </si>
  <si>
    <t>-623955070</t>
  </si>
  <si>
    <t>5,41*5 'Přepočtené koeficientem množství</t>
  </si>
  <si>
    <t>-1895130556</t>
  </si>
  <si>
    <t>1192197453</t>
  </si>
  <si>
    <t>864286683</t>
  </si>
  <si>
    <t>1338053972</t>
  </si>
  <si>
    <t>507201397</t>
  </si>
  <si>
    <t>-1627512506</t>
  </si>
  <si>
    <t xml:space="preserve">Poznámka k položce:_x000d_
Kamerová zkouška kanalizace TV kamerou, před výstavbou stáv. potrubí (lokalizace přípojek), po výstavbě pro kontrolu před předáním díla a před uplynutím záruční doby kvůli kontrole díla._x000d_
_x000d_
</t>
  </si>
  <si>
    <t>-1940300926</t>
  </si>
  <si>
    <t>SO 306 - Přípojky kanalizace</t>
  </si>
  <si>
    <t>1086968009</t>
  </si>
  <si>
    <t>-1908529678</t>
  </si>
  <si>
    <t>-1487797806</t>
  </si>
  <si>
    <t>131251201</t>
  </si>
  <si>
    <t>Hloubení zapažených jam a zářezů strojně s urovnáním dna do předepsaného profilu a spádu v hornině třídy těžitelnosti I skupiny 3 do 20 m3</t>
  </si>
  <si>
    <t>1109133635</t>
  </si>
  <si>
    <t>https://podminky.urs.cz/item/CS_URS_2024_02/131251201</t>
  </si>
  <si>
    <t>"šachta DN 400 šířka*délka*hloubka*počet"0,6*0,6*2*27</t>
  </si>
  <si>
    <t>132254201</t>
  </si>
  <si>
    <t>Hloubení zapažených rýh šířky přes 800 do 2 000 mm strojně s urovnáním dna do předepsaného profilu a spádu v hornině třídy těžitelnosti I skupiny 3 do 20 m3</t>
  </si>
  <si>
    <t>-871835774</t>
  </si>
  <si>
    <t>https://podminky.urs.cz/item/CS_URS_2024_02/132254201</t>
  </si>
  <si>
    <t>"vedení kanalizační přípojky délka*šířka*hloubka"35,7*0,9*2*0,1</t>
  </si>
  <si>
    <t>2087614861</t>
  </si>
  <si>
    <t>Poznámka k položce:_x000d_
20% J3, 100% J2</t>
  </si>
  <si>
    <t>"vedení kanalizační přípojky délka*šířka*hloubka"35,7*0,9*2*0,2+85,7*0,9*2</t>
  </si>
  <si>
    <t>1678835030</t>
  </si>
  <si>
    <t>"vedení kanalizační přípojky délka*šířka*hloubka"35,7*0,9*2*0,7</t>
  </si>
  <si>
    <t>-483317955</t>
  </si>
  <si>
    <t>"inž.sítě délka*šířka*hloubka"(34+27)*1*0,5</t>
  </si>
  <si>
    <t>-1120735500</t>
  </si>
  <si>
    <t>"vedení kanalizační délka*hloubka" 126*2*2+27*1*2*2</t>
  </si>
  <si>
    <t>181461127</t>
  </si>
  <si>
    <t>-550655008</t>
  </si>
  <si>
    <t>167,112+44,982-140,833</t>
  </si>
  <si>
    <t>961945802</t>
  </si>
  <si>
    <t>71,261*2 'Přepočtené koeficientem množství</t>
  </si>
  <si>
    <t>1515047377</t>
  </si>
  <si>
    <t>"zemina výkopu vedení" 6,426+167,112+44,982</t>
  </si>
  <si>
    <t>"-zásypy vedení"-(15,372+45,612)</t>
  </si>
  <si>
    <t>"- vedení"-(3,14*0,075*0,075*126)</t>
  </si>
  <si>
    <t>"zemina výkopu šachty" 19,44</t>
  </si>
  <si>
    <t>"- podkladní desky šachty" -1,944</t>
  </si>
  <si>
    <t>"šachta DN 425"-(3,14*0,2*0,2*1,8*27)</t>
  </si>
  <si>
    <t>-376634567</t>
  </si>
  <si>
    <t>166,703-19,444-6,426</t>
  </si>
  <si>
    <t>-962738967</t>
  </si>
  <si>
    <t>"vedení kanalizační délka*plocha řezu" 126*0,362</t>
  </si>
  <si>
    <t>-2064289449</t>
  </si>
  <si>
    <t>45,612*2 'Přepočtené koeficientem množství</t>
  </si>
  <si>
    <t>-1333027073</t>
  </si>
  <si>
    <t>"vedení kanalizační délka*plocha řezu" 126*0,122</t>
  </si>
  <si>
    <t>"-zrealizováno" -0,63</t>
  </si>
  <si>
    <t>929984479</t>
  </si>
  <si>
    <t>"šachty šířka*délka*výška*počet" 0,6*0,6*0,2*27</t>
  </si>
  <si>
    <t>810351811</t>
  </si>
  <si>
    <t>Bourání stávajícího potrubí z betonu v otevřeném výkopu DN do 200</t>
  </si>
  <si>
    <t>-788103348</t>
  </si>
  <si>
    <t>https://podminky.urs.cz/item/CS_URS_2024_02/810351811</t>
  </si>
  <si>
    <t>Poznámka k položce:_x000d_
předpoklad 100% BE 150</t>
  </si>
  <si>
    <t>"stávající trasa" 126</t>
  </si>
  <si>
    <t>"-zrealizováno" -7</t>
  </si>
  <si>
    <t>871310320</t>
  </si>
  <si>
    <t>Montáž kanalizačního potrubí z polypropylenu PP hladkého plnostěnného SN 12 DN 150</t>
  </si>
  <si>
    <t>-955597181</t>
  </si>
  <si>
    <t>https://podminky.urs.cz/item/CS_URS_2024_02/871310320</t>
  </si>
  <si>
    <t>"vední kan. přípojek délka"6+6+3+5,7+3+6+3+3+4,2+5,4+4,7+4+4,6+4,2+4,5+4,8+4,5+4,5+4,8+4,8+4,4+4,8+4,5+4,5+4+4,5+4+4,6</t>
  </si>
  <si>
    <t>28614226</t>
  </si>
  <si>
    <t>trubka kanalizační PP plnostěnná jednovrstvá DN 160x6000mm SN12</t>
  </si>
  <si>
    <t>-431170756</t>
  </si>
  <si>
    <t>119*1,015 'Přepočtené koeficientem množství</t>
  </si>
  <si>
    <t>877310310</t>
  </si>
  <si>
    <t>Montáž tvarovek na kanalizačním plastovém potrubí z PP nebo PVC-U hladkého plnostěnného kolen, víček nebo hrdlových uzávěrů DN 150</t>
  </si>
  <si>
    <t>-733632732</t>
  </si>
  <si>
    <t>https://podminky.urs.cz/item/CS_URS_2024_02/877310310</t>
  </si>
  <si>
    <t>28617182</t>
  </si>
  <si>
    <t>koleno kanalizační PP třívrstvé SN16 DN 150x45°</t>
  </si>
  <si>
    <t>-1526370651</t>
  </si>
  <si>
    <t>877310330</t>
  </si>
  <si>
    <t>Montáž tvarovek na kanalizačním plastovém potrubí z PP nebo PVC-U hladkého plnostěnného spojek nebo redukcí DN 150</t>
  </si>
  <si>
    <t>249582204</t>
  </si>
  <si>
    <t>https://podminky.urs.cz/item/CS_URS_2024_02/877310330</t>
  </si>
  <si>
    <t>27-1</t>
  </si>
  <si>
    <t>28612016</t>
  </si>
  <si>
    <t>přechod kanalizační PP KG na kameninové hrdlo DN 160</t>
  </si>
  <si>
    <t>1106618612</t>
  </si>
  <si>
    <t>Poznámka k položce:_x000d_
na betonové hrdlo DN 150</t>
  </si>
  <si>
    <t>894811135</t>
  </si>
  <si>
    <t>Revizní šachta z tvrdého PVC v otevřeném výkopu typ přímý (DN šachty/DN trubního vedení) DN 400/160, odolnost vnějšímu tlaku 12,5 t, hloubka od 1860 do 2230 mm</t>
  </si>
  <si>
    <t>-2034988094</t>
  </si>
  <si>
    <t>https://podminky.urs.cz/item/CS_URS_2024_02/894811135</t>
  </si>
  <si>
    <t>1119030814</t>
  </si>
  <si>
    <t>119*1,1 'Přepočtené koeficientem množství</t>
  </si>
  <si>
    <t>917189586</t>
  </si>
  <si>
    <t>-1502003680</t>
  </si>
  <si>
    <t>-61435448</t>
  </si>
  <si>
    <t>21,42*5 'Přepočtené koeficientem množství</t>
  </si>
  <si>
    <t>-2039211293</t>
  </si>
  <si>
    <t>-611172342</t>
  </si>
  <si>
    <t>69939353</t>
  </si>
  <si>
    <t>230170004</t>
  </si>
  <si>
    <t>Příprava pro zkoušku těsnosti potrubí DN přes 125 do 200</t>
  </si>
  <si>
    <t>-1585205787</t>
  </si>
  <si>
    <t>https://podminky.urs.cz/item/CS_URS_2024_02/230170004</t>
  </si>
  <si>
    <t>230170014</t>
  </si>
  <si>
    <t>Zkouška těsnosti potrubí DN přes 125 do 200</t>
  </si>
  <si>
    <t>794350031</t>
  </si>
  <si>
    <t>https://podminky.urs.cz/item/CS_URS_2024_02/230170014</t>
  </si>
  <si>
    <t>-96817483</t>
  </si>
  <si>
    <t>17-2021-3.2 - Rekonstrukce místních komunikací v sídlišti K Hradišťku v Dačicích-III. Etapa-komunikace</t>
  </si>
  <si>
    <t>SO 104 - OZ Jana Žižky</t>
  </si>
  <si>
    <t xml:space="preserve">    2 - Zakládání</t>
  </si>
  <si>
    <t xml:space="preserve">    5 - Komunikace pozemní</t>
  </si>
  <si>
    <t>113106185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</si>
  <si>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</si>
  <si>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-2012214198</t>
  </si>
  <si>
    <t>https://podminky.urs.cz/item/CS_URS_2024_02/113106185</t>
  </si>
  <si>
    <t>"plocha dle bilance zem. prací - sjezdy" (4,41+11,4)</t>
  </si>
  <si>
    <t>113106211</t>
  </si>
  <si>
    <t>Rozebrání dlažeb vozovek a ploch s přemístěním hmot na skládku na vzdálenost do 3 m nebo s naložením na dopravní prostředek, s jakoukoliv výplní spár strojně plochy jednotlivě přes 50 m2 do 200 m2 z velkých kostek s ložem z kameniva</t>
  </si>
  <si>
    <t>-1390327440</t>
  </si>
  <si>
    <t>https://podminky.urs.cz/item/CS_URS_2024_02/113106211</t>
  </si>
  <si>
    <t>"plocha dle bilance zem. prací - sjezdy" (9,66+7,05+7,2+5,9+12,35+3,69+10,15+10,94+8,72+9,47)</t>
  </si>
  <si>
    <t>113106271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</si>
  <si>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</si>
  <si>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1563394762</t>
  </si>
  <si>
    <t>https://podminky.urs.cz/item/CS_URS_2024_02/113106271</t>
  </si>
  <si>
    <t>"plocha dle bilance zem. prací - sjezdy" (4,78+3,99+4,99)</t>
  </si>
  <si>
    <t>"plocha dle bilance zem. prací - chodníky" 90,18</t>
  </si>
  <si>
    <t>"plocha dle bilance zem. prací - předláždění" 3,75</t>
  </si>
  <si>
    <t>113107161</t>
  </si>
  <si>
    <t>Odstranění podkladů nebo krytů strojně plochy jednotlivě přes 50 m2 do 200 m2 s přemístěním hmot na skládku na vzdálenost do 20 m nebo s naložením na dopravní prostředek z kameniva hrubého drceného, o tl. vrstvy do 100 mm</t>
  </si>
  <si>
    <t>1641815049</t>
  </si>
  <si>
    <t>https://podminky.urs.cz/item/CS_URS_2024_02/113107161</t>
  </si>
  <si>
    <t>"plocha dle bilance zem. prací - sjezdy" 9,66+4,83+4,41+7,05+3,01+7,2+5,9+4,78+12,35+3,69+10,15+7,32+10,94+4,29+3,99+4,99+8,72+11,4</t>
  </si>
  <si>
    <t>8,8+3,61+9,47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</si>
  <si>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</si>
  <si>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</si>
  <si>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290289125</t>
  </si>
  <si>
    <t>https://podminky.urs.cz/item/CS_URS_2024_02/113107162</t>
  </si>
  <si>
    <t>"plocha dle bilance zem. prací - sjezdy" (9,66+4,83+4,41+7,05+3,01+7,2+5,9+4,78+12,35+3,69+10,15+7,32+10,94+4,29+3,99+4,99+8,72+11,4+8,8+3,61+9,47)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</si>
  <si>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</si>
  <si>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</si>
  <si>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1888283880</t>
  </si>
  <si>
    <t>https://podminky.urs.cz/item/CS_URS_2024_02/113107164</t>
  </si>
  <si>
    <t>"plocha dle bilance zem. prací - sjezdy" 14,17+7,08+12,43+1,99+2,1+7,4+2,6+16,4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</si>
  <si>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</si>
  <si>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</si>
  <si>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1520929139</t>
  </si>
  <si>
    <t>https://podminky.urs.cz/item/CS_URS_2024_02/113107223</t>
  </si>
  <si>
    <t xml:space="preserve">"plocha dle bilance zem. prací -  chodník" 90,18</t>
  </si>
  <si>
    <t>"plocha dle bilance zem. prací*hloubka" 267,67/0,4</t>
  </si>
  <si>
    <t>113107335</t>
  </si>
  <si>
    <t>Odstranění podkladů nebo krytů strojně plochy jednotlivě do 50 m2 s přemístěním hmot na skládku na vzdálenost do 3 m nebo s naložením na dopravní prostředek z betonu vyztuženého sítěmi, o tl. vrstvy do 100 mm</t>
  </si>
  <si>
    <t>227040617</t>
  </si>
  <si>
    <t>https://podminky.urs.cz/item/CS_URS_2024_02/113107335</t>
  </si>
  <si>
    <t>"plocha dle bilance zem. prací - sjezdy" 4,83+3,01+7,32+0,43+1,24</t>
  </si>
  <si>
    <t>113154548</t>
  </si>
  <si>
    <t>Frézování živičného podkladu nebo krytu s naložením hmot na dopravní prostředek plochy přes 500 do 2 000 m2 pruhu šířky přes 1 m, tloušťky vrstvy 100 mm</t>
  </si>
  <si>
    <t>2074030413</t>
  </si>
  <si>
    <t>https://podminky.urs.cz/item/CS_URS_2024_02/113154548</t>
  </si>
  <si>
    <t>"plocha dle bilance zem. prací*hloubka - vozovka" 74,07/0,10</t>
  </si>
  <si>
    <t>113201112</t>
  </si>
  <si>
    <t>Vytrhání obrub s vybouráním lože, s přemístěním hmot na skládku na vzdálenost do 3 m nebo s naložením na dopravní prostředek silničních ležatých</t>
  </si>
  <si>
    <t>-1335493641</t>
  </si>
  <si>
    <t>https://podminky.urs.cz/item/CS_URS_2024_02/113201112</t>
  </si>
  <si>
    <t>"dle bilance zemních prací" 671,32</t>
  </si>
  <si>
    <t>121151123</t>
  </si>
  <si>
    <t>Sejmutí ornice strojně při souvislé ploše přes 500 m2, tl. vrstvy do 200 mm</t>
  </si>
  <si>
    <t>1749966182</t>
  </si>
  <si>
    <t>https://podminky.urs.cz/item/CS_URS_2024_02/121151123</t>
  </si>
  <si>
    <t>"plocha dle bilance zem. prací*hloubka" 203,93/0,15</t>
  </si>
  <si>
    <t>122251105</t>
  </si>
  <si>
    <t>Odkopávky a prokopávky nezapažené strojně v hornině třídy těžitelnosti I skupiny 3 přes 500 do 1 000 m3</t>
  </si>
  <si>
    <t>1202338730</t>
  </si>
  <si>
    <t>https://podminky.urs.cz/item/CS_URS_2024_02/122251105</t>
  </si>
  <si>
    <t>"dle bilance zemních prací"255,45</t>
  </si>
  <si>
    <t>"dle bilance zemních prací - bourací práce"39,76</t>
  </si>
  <si>
    <t>"dle bilance zemních prací *hloubka výkopu - sanace podloží"152,31*0,5</t>
  </si>
  <si>
    <t>"dle bilance zemních prací*hloubka výkopu - sanace podloží"1219,88*0,3</t>
  </si>
  <si>
    <t>129001101</t>
  </si>
  <si>
    <t>Příplatek k cenám vykopávek za ztížení vykopávky v blízkosti podzemního vedení nebo výbušnin v horninách jakékoliv třídy</t>
  </si>
  <si>
    <t>-1776826840</t>
  </si>
  <si>
    <t>https://podminky.urs.cz/item/CS_URS_2024_02/129001101</t>
  </si>
  <si>
    <t>"vedení kanalizace délka*hloubka*šířka" 346*1*0,5</t>
  </si>
  <si>
    <t>"vedení vodovod délka*hloubka*šířka"487*1*0,5</t>
  </si>
  <si>
    <t>"vedení plynovod délka*hloubka*šířka"292*1*0,5</t>
  </si>
  <si>
    <t>"vedení NN délka*hloubka*šířka"54*1*0,5</t>
  </si>
  <si>
    <t>"vedení sděl. délka*hloubka*šířka"150*1*0,5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</si>
  <si>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</si>
  <si>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</si>
  <si>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236585890</t>
  </si>
  <si>
    <t>https://podminky.urs.cz/item/CS_URS_2024_02/162351103</t>
  </si>
  <si>
    <t>"ornice uložená na deponii" 20,07</t>
  </si>
  <si>
    <t>"zemina výkopu uložená na deponii a zpět" 5,4*2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</si>
  <si>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</si>
  <si>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</si>
  <si>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833454878</t>
  </si>
  <si>
    <t>https://podminky.urs.cz/item/CS_URS_2024_02/162651112</t>
  </si>
  <si>
    <t>"přebytek zeminy na skládku" 737,329-5,4</t>
  </si>
  <si>
    <t>167151101</t>
  </si>
  <si>
    <t>Nakládání, skládání a překládání neulehlého výkopku nebo sypaniny strojně nakládání, množství do 100 m3, z horniny třídy těžitelnosti I, skupiny 1 až 3</t>
  </si>
  <si>
    <t>-1346924366</t>
  </si>
  <si>
    <t>https://podminky.urs.cz/item/CS_URS_2024_02/167151101</t>
  </si>
  <si>
    <t>"zemina výkopu uložená na deponii a zpět" 5,4</t>
  </si>
  <si>
    <t>254959573</t>
  </si>
  <si>
    <t>Poznámka k položce:_x000d_
uložení na skládku Borek (4 km)</t>
  </si>
  <si>
    <t>731,929*2 'Přepočtené koeficientem množství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</si>
  <si>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</si>
  <si>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</si>
  <si>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-1335629367</t>
  </si>
  <si>
    <t>https://podminky.urs.cz/item/CS_URS_2024_02/171152101</t>
  </si>
  <si>
    <t>"dle bilance zemních prací" 5,40</t>
  </si>
  <si>
    <t>181152302</t>
  </si>
  <si>
    <t>Úprava pláně na stavbách silnic a dálnic strojně v zářezech mimo skalních se zhutněním</t>
  </si>
  <si>
    <t>-1151588629</t>
  </si>
  <si>
    <t>https://podminky.urs.cz/item/CS_URS_2024_02/181152302</t>
  </si>
  <si>
    <t>Poznámka k položce:_x000d_
Edef2 ≧ 45 MPa - vozovka; Edef2 ≧ 30 MPa - parkovací zálivy;</t>
  </si>
  <si>
    <t>"plocha asf. vozovka rozšířená o 30%" (758,75)*1,30</t>
  </si>
  <si>
    <t>Mezisoučet</t>
  </si>
  <si>
    <t>"plocha dlaž. vozovka rozšířená o 30%" (21,30+21,41)*1,30+(2,49+4,17+0,66+11,37+6,96+1,67+6,16+1,54+7,3+2,96+0,97+6,99+1+6,1+1,9+2,77+12,43)*1,30</t>
  </si>
  <si>
    <t>"plocha dlaž. vozovka rozšířená o 30%" (43,34+12,02+6,87+7,87)*1,30</t>
  </si>
  <si>
    <t>"plocha sjezdy rozšířená o 30%" (13,68+20,11+26,99+27,65+14,52+13+13,22+55,30+28,35)*1,30</t>
  </si>
  <si>
    <t>"plocha sjezdy rozšířená o 30%" (11,12+15,77+5,19+5,84+5,34+9,3+5,62+6,34+6,27+8,45+5,08+10,64+3,74)*1,30</t>
  </si>
  <si>
    <t>"plocha parkov. zálivu rozšířené o 30%" (17,65+16,40+47,23)*1,30</t>
  </si>
  <si>
    <t>"plocha parkov. zálivu rozšířené o 30%" 14,58*1,30</t>
  </si>
  <si>
    <t>"plocha TDO rozšířené o 30%" (2,4+2,4+10,78)*1,30</t>
  </si>
  <si>
    <t>Zakládání</t>
  </si>
  <si>
    <t>211971110</t>
  </si>
  <si>
    <t>Zřízení opláštění výplně z geotextilie odvodňovacích žeber nebo trativodů v rýze nebo zářezu se stěnami šikmými o sklonu do 1:2</t>
  </si>
  <si>
    <t>CS ÚRS 2024 01</t>
  </si>
  <si>
    <t>1843538060</t>
  </si>
  <si>
    <t>https://podminky.urs.cz/item/CS_URS_2024_01/211971110</t>
  </si>
  <si>
    <t>"délka*šířka" 181*0,4*4</t>
  </si>
  <si>
    <t>69311068</t>
  </si>
  <si>
    <t>geotextilie netkaná separační, ochranná, filtrační, drenážní PP 300g/m2</t>
  </si>
  <si>
    <t>2105527106</t>
  </si>
  <si>
    <t>289,6*1,1845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</si>
  <si>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</si>
  <si>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</si>
  <si>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547771226</t>
  </si>
  <si>
    <t>https://podminky.urs.cz/item/CS_URS_2024_01/212752402</t>
  </si>
  <si>
    <t>"délka drenáže" 181</t>
  </si>
  <si>
    <t>279311116</t>
  </si>
  <si>
    <t>Postupné podbetonování základového zdiva jakékoliv tloušťky, bez výkopu, bez zapažení a bednění z betonu prostého bez zvláštních nároků na prostředí tř. C 25/30</t>
  </si>
  <si>
    <t>-40329503</t>
  </si>
  <si>
    <t>https://podminky.urs.cz/item/CS_URS_2024_02/279311116</t>
  </si>
  <si>
    <t>Poznámka k položce:_x000d_
položka bude použita dle skutečnosti na stavbě</t>
  </si>
  <si>
    <t>Komunikace pozemní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</si>
  <si>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</si>
  <si>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</si>
  <si>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-1517813198</t>
  </si>
  <si>
    <t>https://podminky.urs.cz/item/CS_URS_2024_02/561121113</t>
  </si>
  <si>
    <t>Poznámka k položce:_x000d_
2 vrstvy; Edef2 ≧ 45 MPa - vozovka; Edef2 ≧ 30 MPa - parkovací zálivy</t>
  </si>
  <si>
    <t>"dle bilance zemních prací + rozšíření 30% - sanace podloží asf.vozovky z 50%"152,31*1,30*2</t>
  </si>
  <si>
    <t>58344197</t>
  </si>
  <si>
    <t>štěrkodrť frakce 0/63</t>
  </si>
  <si>
    <t>971642948</t>
  </si>
  <si>
    <t>"plocha sanace podloží asf.vozovky*výška násypu" 198*0,5</t>
  </si>
  <si>
    <t>99*1,8 'Přepočtené koeficientem množství</t>
  </si>
  <si>
    <t>561121114</t>
  </si>
  <si>
    <t>Zřízení podkladu nebo ochranné vrstvy vozovky z mechanicky zpevněné zeminy MZ bez přidání pojiva nebo vylepšovacího materiálu, s rozprostřením, vlhčením, promísením a zhutněním, tloušťka po zhutnění 300 mm</t>
  </si>
  <si>
    <t>-1096732686</t>
  </si>
  <si>
    <t>https://podminky.urs.cz/item/CS_URS_2024_02/561121114</t>
  </si>
  <si>
    <t xml:space="preserve">"dle bilance zemních prací  + rozšíření 30%- sanace podloží dlaž. vozovky  50%"1219,88*1,30</t>
  </si>
  <si>
    <t>107206592</t>
  </si>
  <si>
    <t>"plocha sanace podloží dlaž. vozovky*výška násypu" 1586*0,3</t>
  </si>
  <si>
    <t>475,8*1,8 'Přepočtené koeficientem množství</t>
  </si>
  <si>
    <t>564851011</t>
  </si>
  <si>
    <t>Podklad ze štěrkodrti ŠD s rozprostřením a zhutněním plochy jednotlivě do 100 m2, po zhutnění tl. 150 mm</t>
  </si>
  <si>
    <t>290577472</t>
  </si>
  <si>
    <t>https://podminky.urs.cz/item/CS_URS_2024_02/564851011</t>
  </si>
  <si>
    <t>Poznámka k položce:_x000d_
třídy B; frakce 0-32; Edef2 ≧ 45 MPa</t>
  </si>
  <si>
    <t>"plocha dočasné vozovky rozšířené o 30%" 9*1,30</t>
  </si>
  <si>
    <t>564851111</t>
  </si>
  <si>
    <t>Podklad ze štěrkodrti ŠD s rozprostřením a zhutněním plochy přes 100 m2, po zhutnění tl. 150 mm</t>
  </si>
  <si>
    <t>-557745546</t>
  </si>
  <si>
    <t>https://podminky.urs.cz/item/CS_URS_2024_02/564851111</t>
  </si>
  <si>
    <t>Poznámka k položce:_x000d_
třídy A; frakce 16-32; Edef2 ≧ 90 MPa</t>
  </si>
  <si>
    <t>"plocha parkov. zálivu rozšířené o 15%" (17,65+16,40+47,23)*1,15</t>
  </si>
  <si>
    <t>"plocha parkov. zálivu rozšířené o 15%" 14,58*1,15</t>
  </si>
  <si>
    <t>"plocha TDO rozšířené o 15%" (2,4+2,4+10,78)*1,15</t>
  </si>
  <si>
    <t>564861011</t>
  </si>
  <si>
    <t>Podklad ze štěrkodrti ŠD s rozprostřením a zhutněním plochy jednotlivě do 100 m2, po zhutnění tl. 200 mm</t>
  </si>
  <si>
    <t>1893155107</t>
  </si>
  <si>
    <t>https://podminky.urs.cz/item/CS_URS_2024_02/564861011</t>
  </si>
  <si>
    <t>Poznámka k položce:_x000d_
třídy B; frakce 0-32</t>
  </si>
  <si>
    <t>"plocha dočasné vozovky rozšířené o 15%" 9*1,15</t>
  </si>
  <si>
    <t>564861111</t>
  </si>
  <si>
    <t>Podklad ze štěrkodrti ŠD s rozprostřením a zhutněním plochy přes 100 m2, po zhutnění tl. 200 mm</t>
  </si>
  <si>
    <t>-1436725773</t>
  </si>
  <si>
    <t>https://podminky.urs.cz/item/CS_URS_2024_02/564861111</t>
  </si>
  <si>
    <t>Poznámka k položce:_x000d_
třídy B; frakce 0-63; Edef2 ≧ 60 MPa</t>
  </si>
  <si>
    <t>564861111.R</t>
  </si>
  <si>
    <t>-221033625</t>
  </si>
  <si>
    <t>Poznámka k položce:_x000d_
třídy B; frakce 32-63; Edef2 ≧ 60 MPa</t>
  </si>
  <si>
    <t>564871111</t>
  </si>
  <si>
    <t>Podklad ze štěrkodrti ŠD s rozprostřením a zhutněním plochy přes 100 m2, po zhutnění tl. 250 mm</t>
  </si>
  <si>
    <t>-1599048014</t>
  </si>
  <si>
    <t>https://podminky.urs.cz/item/CS_URS_2024_02/564871111</t>
  </si>
  <si>
    <t>Poznámka k položce:_x000d_
třídy B; frakce 0-32; Edef2 ≧ 80 MPa</t>
  </si>
  <si>
    <t>564930412</t>
  </si>
  <si>
    <t>Podklad nebo podsyp z asfaltového recyklátu s rozprostřením a zhutněním plochy jednotlivě do 100 m2, po zhutnění tl. 100 mm</t>
  </si>
  <si>
    <t>-1783378331</t>
  </si>
  <si>
    <t>https://podminky.urs.cz/item/CS_URS_2024_02/564930412</t>
  </si>
  <si>
    <t>"plocha dočasné vozovky rozšířené o 8%" 9*1,08</t>
  </si>
  <si>
    <t>567122111</t>
  </si>
  <si>
    <t>Podklad ze směsi stmelené cementem SC bez dilatačních spár, s rozprostřením a zhutněním SC C 8/10 (KSC I), po zhutnění tl. 120 mm</t>
  </si>
  <si>
    <t>-457572427</t>
  </si>
  <si>
    <t>https://podminky.urs.cz/item/CS_URS_2024_02/567122111</t>
  </si>
  <si>
    <t>"plocha asf. vozovka rozšířená o 15%" (758,75)*1,15</t>
  </si>
  <si>
    <t>567132111</t>
  </si>
  <si>
    <t>Podklad ze směsi stmelené cementem SC bez dilatačních spár, s rozprostřením a zhutněním SC C 8/10 (KSC I), po zhutnění tl. 160 mm</t>
  </si>
  <si>
    <t>-753348505</t>
  </si>
  <si>
    <t>https://podminky.urs.cz/item/CS_URS_2024_02/567132111</t>
  </si>
  <si>
    <t>"plocha dlaž. vozovka rozšířená o 15%" (21,30+21,41)*1,15+(2,49+4,17+0,66+11,37+6,96+1,67+6,16+1,54+7,3+2,96+0,97+6,99+1+6,1+1,9+2,77+12,43)*1,15</t>
  </si>
  <si>
    <t>"plocha dlaž. vozovka rozšířená o 15%" (43,34+12,02+6,87+7,87)*1,15</t>
  </si>
  <si>
    <t>"plocha sjezdy rozšířená o 15%" (13,68+20,11+26,99+27,65+14,52+13+13,22+55,30+28,35)*1,15</t>
  </si>
  <si>
    <t>"plocha sjezdy rozšířená o 15%" (11,12+15,77+5,19+5,84+5,34+9,3+5,62+6,34+6,27+8,45+5,08+10,64+3,74)*1,15</t>
  </si>
  <si>
    <t>573191111</t>
  </si>
  <si>
    <t>Postřik infiltrační kationaktivní emulzí v množství 1,00 kg/m2</t>
  </si>
  <si>
    <t>-264945165</t>
  </si>
  <si>
    <t>https://podminky.urs.cz/item/CS_URS_2024_02/573191111</t>
  </si>
  <si>
    <t>"plocha asf. vozovka" 758,75</t>
  </si>
  <si>
    <t>565145111</t>
  </si>
  <si>
    <t>Asfaltový beton vrstva podkladní ACP 16 (obalované kamenivo střednězrnné - OKS) s rozprostřením a zhutněním v pruhu šířky přes 1,5 do 3 m, po zhutnění tl. 60 mm</t>
  </si>
  <si>
    <t>600795533</t>
  </si>
  <si>
    <t>https://podminky.urs.cz/item/CS_URS_2024_02/565145111</t>
  </si>
  <si>
    <t>573231108</t>
  </si>
  <si>
    <t>Postřik spojovací PS bez posypu kamenivem ze silniční emulze, v množství 0,50 kg/m2</t>
  </si>
  <si>
    <t>-232639430</t>
  </si>
  <si>
    <t>https://podminky.urs.cz/item/CS_URS_2024_02/573231108</t>
  </si>
  <si>
    <t>573451115</t>
  </si>
  <si>
    <t>Dvojitý nátěr DN s posypem kamenivem a se zaválcováním z asfaltu silničního, v množství 2,7 kg/m2</t>
  </si>
  <si>
    <t>-1344623334</t>
  </si>
  <si>
    <t>https://podminky.urs.cz/item/CS_URS_2024_02/573451115</t>
  </si>
  <si>
    <t>"plocha dočasné vozovky" 9</t>
  </si>
  <si>
    <t>577134111</t>
  </si>
  <si>
    <t>Asfaltový beton vrstva obrusná ACO 11 (ABS) s rozprostřením a se zhutněním z nemodifikovaného asfaltu v pruhu šířky do 3 m tř. I (ACO 11+), po zhutnění tl. 40 mm</t>
  </si>
  <si>
    <t>78430864</t>
  </si>
  <si>
    <t>https://podminky.urs.cz/item/CS_URS_2024_02/577134111</t>
  </si>
  <si>
    <t>Poznámka k položce:_x000d_
ACO 11+</t>
  </si>
  <si>
    <t>"plocha asf. vozovky" 758,75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</si>
  <si>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</si>
  <si>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</si>
  <si>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1248674791</t>
  </si>
  <si>
    <t>https://podminky.urs.cz/item/CS_URS_2024_02/596212213</t>
  </si>
  <si>
    <t>"plocha dlaž. vozovka " (21,30+21,41)+(2,49+4,17+0,66+11,37+6,96+1,67+6,16+1,54+7,3+2,96+0,97+6,99+1+6,1+1,9+2,77+12,43)</t>
  </si>
  <si>
    <t>"plocha dlaž. vozovka" (43,34+12,02+6,87+7,87)</t>
  </si>
  <si>
    <t>"plocha dlaž. vozovka - předláždění" 3,73</t>
  </si>
  <si>
    <t>"plocha sjezdy" (13,68+20,11+26,99+27,65+14,52+13+13,22+55,30+28,35)</t>
  </si>
  <si>
    <t>"plocha sjezdy" (11,12+15,77+5,19+5,84+5,34+9,3+5,62+6,34+6,27+8,45+5,08+10,64+3,74)</t>
  </si>
  <si>
    <t>59245020</t>
  </si>
  <si>
    <t>dlažba skladebná betonová 200x100mm tl 80mm přírodní</t>
  </si>
  <si>
    <t>1397409819</t>
  </si>
  <si>
    <t>"plocha dlaž. vozovka"2,49+4,17+0,66+11,37+6,96+1,67+6,16+1,54+7,3+2,96+0,97+6,99+1+6,1+1,9+2,77+12,43</t>
  </si>
  <si>
    <t>"plocha dlaž. vozovka" 43,34+12,02-7,35</t>
  </si>
  <si>
    <t>"plocha sjezdy" 13,68+20,11+26,99+27,65+14,52+13+13,22+55,30+28,35</t>
  </si>
  <si>
    <t>"plocha sjezdy" 11,12+15,77+5,19+5,84+5,34+9,3+5,62+6,34+6,27+8,45+5,08+10,64+3,74</t>
  </si>
  <si>
    <t>436,97*1,05 'Přepočtené koeficientem množství</t>
  </si>
  <si>
    <t>59245005</t>
  </si>
  <si>
    <t>dlažba skladebná betonová 200x100mm tl 80mm barevná</t>
  </si>
  <si>
    <t>976205904</t>
  </si>
  <si>
    <t>" plocha míst OTP" 21,30+21,41</t>
  </si>
  <si>
    <t>42,71*1,05 'Přepočtené koeficientem množství</t>
  </si>
  <si>
    <t>59245226</t>
  </si>
  <si>
    <t>dlažba pro nevidomé betonová 200x100mm tl 80mm barevná</t>
  </si>
  <si>
    <t>1007531285</t>
  </si>
  <si>
    <t>"plocha vozovky prvky pro nevidomé" (6,87+7,87)</t>
  </si>
  <si>
    <t>14,74*1,05 'Přepočtené koeficientem množství</t>
  </si>
  <si>
    <t>59246018</t>
  </si>
  <si>
    <t>dlažba velkoformátová betonová plochy do 0,5m2 tl 80mm tryskaný povrch</t>
  </si>
  <si>
    <t>510077969</t>
  </si>
  <si>
    <t>"bezpečnostní pruh šířky 250 mm"(8,94+19,67+0,4+0,4)*0,25</t>
  </si>
  <si>
    <t>7,353*1,05 'Přepočtené koeficientem množství</t>
  </si>
  <si>
    <t>596412212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</si>
  <si>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</si>
  <si>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1947321249</t>
  </si>
  <si>
    <t>https://podminky.urs.cz/item/CS_URS_2024_02/596412212</t>
  </si>
  <si>
    <t>"plocha parkov. zálivu" (17,65+16,40+47,23)</t>
  </si>
  <si>
    <t>"plocha parkov. zálivu" 14,58</t>
  </si>
  <si>
    <t>"plocha TDO" (2,4+2,4+10,78)</t>
  </si>
  <si>
    <t>59246074</t>
  </si>
  <si>
    <t>dlažba skladebná vsakovací betonová 200x100mm tl 80mm barevná</t>
  </si>
  <si>
    <t>-623246772</t>
  </si>
  <si>
    <t>95,86*1,05 'Přepočtené koeficientem množství</t>
  </si>
  <si>
    <t>59246016</t>
  </si>
  <si>
    <t>dlažba plošná vegetační betonová 600x400mm tl 80mm přírodní</t>
  </si>
  <si>
    <t>1285777260</t>
  </si>
  <si>
    <t>15,58*1,05 'Přepočtené koeficientem množství</t>
  </si>
  <si>
    <t>914111111</t>
  </si>
  <si>
    <t>Montáž svislé dopravní značky základní velikosti do 1 m2 objímkami na sloupky nebo konzoly</t>
  </si>
  <si>
    <t>1731618181</t>
  </si>
  <si>
    <t>https://podminky.urs.cz/item/CS_URS_2024_02/914111111</t>
  </si>
  <si>
    <t>"IZ5a" 2</t>
  </si>
  <si>
    <t>"IZ5b" 2</t>
  </si>
  <si>
    <t>"IP 12+O1" 1</t>
  </si>
  <si>
    <t>40445625</t>
  </si>
  <si>
    <t>informativní značky provozní IP8, IP9, IP11-IP13 500x700mm</t>
  </si>
  <si>
    <t>-1238694849</t>
  </si>
  <si>
    <t>40445654</t>
  </si>
  <si>
    <t>informativní značky zónové IZ5 1000x750mm</t>
  </si>
  <si>
    <t>-596489426</t>
  </si>
  <si>
    <t>914511112</t>
  </si>
  <si>
    <t>Montáž sloupku dopravních značek délky do 3,5 m do hliníkové patky pro sloupek D 60 mm</t>
  </si>
  <si>
    <t>23111145</t>
  </si>
  <si>
    <t>https://podminky.urs.cz/item/CS_URS_2024_02/914511112</t>
  </si>
  <si>
    <t>40445225</t>
  </si>
  <si>
    <t>sloupek pro dopravní značku Zn D 60mm v 3,5m</t>
  </si>
  <si>
    <t>-22449430</t>
  </si>
  <si>
    <t>915211112</t>
  </si>
  <si>
    <t>Vodorovné dopravní značení stříkaným plastem dělící čára šířky 125 mm souvislá bílá retroreflexní</t>
  </si>
  <si>
    <t>126298682</t>
  </si>
  <si>
    <t>https://podminky.urs.cz/item/CS_URS_2024_02/915211112</t>
  </si>
  <si>
    <t>"značení park. stání délka*počet" 6,08*2</t>
  </si>
  <si>
    <t>915231112</t>
  </si>
  <si>
    <t>Vodorovné dopravní značení stříkaným plastem přechody pro chodce, šipky, symboly nápisy bílé retroreflexní</t>
  </si>
  <si>
    <t>679515812</t>
  </si>
  <si>
    <t>https://podminky.urs.cz/item/CS_URS_2024_02/915231112</t>
  </si>
  <si>
    <t>"V10f rozměr*počet"(0,8*1)*2</t>
  </si>
  <si>
    <t>915611111</t>
  </si>
  <si>
    <t>Předznačení pro vodorovné značení stříkané barvou nebo prováděné z nátěrových hmot liniové dělicí čáry, vodicí proužky</t>
  </si>
  <si>
    <t>-1489637066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</si>
  <si>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</si>
  <si>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</si>
  <si>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</si>
  <si>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-1571917823</t>
  </si>
  <si>
    <t>https://podminky.urs.cz/item/CS_URS_2024_02/915621111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</si>
  <si>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</si>
  <si>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</si>
  <si>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-168367616</t>
  </si>
  <si>
    <t>https://podminky.urs.cz/item/CS_URS_2024_02/916131213</t>
  </si>
  <si>
    <t>"délka obrubníku"(121,09+212,42+40)+(58,94+103,46)+(61,46)</t>
  </si>
  <si>
    <t>59217026</t>
  </si>
  <si>
    <t>obrubník silniční betonový 500x150x250mm</t>
  </si>
  <si>
    <t>-940066025</t>
  </si>
  <si>
    <t>59217031</t>
  </si>
  <si>
    <t>obrubník silniční betonový 1000x150x250mm</t>
  </si>
  <si>
    <t>1912421983</t>
  </si>
  <si>
    <t>"délka obrubníku"48,14+72,95+47,34+11,6+53,71+7,75</t>
  </si>
  <si>
    <t>241,49*1,05 'Přepočtené koeficientem množství</t>
  </si>
  <si>
    <t>59217028</t>
  </si>
  <si>
    <t>obrubník silniční betonový nájezdový 500x150x150mm</t>
  </si>
  <si>
    <t>-574081231</t>
  </si>
  <si>
    <t>59217029</t>
  </si>
  <si>
    <t>obrubník silniční betonový nájezdový 1000x150x150mm</t>
  </si>
  <si>
    <t>-1819112</t>
  </si>
  <si>
    <t>"délka obrubníku" 109,15+83,57+48,66+54,8</t>
  </si>
  <si>
    <t>296,18*1,05 'Přepočtené koeficientem množství</t>
  </si>
  <si>
    <t>59217030</t>
  </si>
  <si>
    <t>obrubník silniční betonový přechodový 1000x150x150-250mm</t>
  </si>
  <si>
    <t>1235315009</t>
  </si>
  <si>
    <t>"délka obrubníku"14+24+2</t>
  </si>
  <si>
    <t>40*1,05 'Přepočtené koeficientem množství</t>
  </si>
  <si>
    <t>59217078</t>
  </si>
  <si>
    <t>obrubník silniční obloukový betonový R 0,5-2m 150x250mm</t>
  </si>
  <si>
    <t>-1953600214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</si>
  <si>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</si>
  <si>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</si>
  <si>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1473722694</t>
  </si>
  <si>
    <t>https://podminky.urs.cz/item/CS_URS_2024_02/916231213</t>
  </si>
  <si>
    <t>"délka obrubníků"83,78+14,53</t>
  </si>
  <si>
    <t>67</t>
  </si>
  <si>
    <t>59217018</t>
  </si>
  <si>
    <t>obrubník betonový chodníkový 1000x80x200mm</t>
  </si>
  <si>
    <t>-1173233521</t>
  </si>
  <si>
    <t>"délka obrubníku" 83,78+14,53</t>
  </si>
  <si>
    <t>98,31*1,05 'Přepočtené koeficientem množství</t>
  </si>
  <si>
    <t>68</t>
  </si>
  <si>
    <t>59217007</t>
  </si>
  <si>
    <t>obrubník parkový betonový 500x80x200mm</t>
  </si>
  <si>
    <t>-1912900361</t>
  </si>
  <si>
    <t>69</t>
  </si>
  <si>
    <t>919726123</t>
  </si>
  <si>
    <t>Geotextilie netkaná pro ochranu, separaci nebo filtraci měrná hmotnost přes 300 do 500 g/m2</t>
  </si>
  <si>
    <t>34319602</t>
  </si>
  <si>
    <t>https://podminky.urs.cz/item/CS_URS_2024_02/919726123</t>
  </si>
  <si>
    <t>"plocha parkov. zálivu rozšířené o 8%" (17,65+16,40+47,23)*1,08</t>
  </si>
  <si>
    <t>"plocha parkov. zálivu rozšířené o 8%" 14,58*1,08</t>
  </si>
  <si>
    <t>"plocha TDO rozšířené o 8%" (2,4+2,4+10,78)*1,08</t>
  </si>
  <si>
    <t>120,354*1,1 'Přepočtené koeficientem množství</t>
  </si>
  <si>
    <t>70</t>
  </si>
  <si>
    <t>919726203</t>
  </si>
  <si>
    <t>Geotextilie tkaná pro vyztužení, separaci nebo filtraci z polypropylenu, podélná pevnost v tahu přes 50 do 80 kN/m</t>
  </si>
  <si>
    <t>1507159827</t>
  </si>
  <si>
    <t>https://podminky.urs.cz/item/CS_URS_2024_02/919726203</t>
  </si>
  <si>
    <t>1783,548*1,1 'Přepočtené koeficientem množství</t>
  </si>
  <si>
    <t>71</t>
  </si>
  <si>
    <t>961022311</t>
  </si>
  <si>
    <t>Bourání základů ze zdiva smíšeného na jakoukoli maltu</t>
  </si>
  <si>
    <t>853158703</t>
  </si>
  <si>
    <t>https://podminky.urs.cz/item/CS_URS_2024_02/961022311</t>
  </si>
  <si>
    <t>Poznámka k položce:_x000d_
položka bude použita dle skutečnosti při realizaci</t>
  </si>
  <si>
    <t>72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</si>
  <si>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</si>
  <si>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</si>
  <si>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-1009100952</t>
  </si>
  <si>
    <t>https://podminky.urs.cz/item/CS_URS_2024_02/966006132</t>
  </si>
  <si>
    <t>Poznámka k položce:_x000d_
P2+E2b-1x, P2-4x, P4-3x, P6-1x, IP 10a- 1x, A1a-1x</t>
  </si>
  <si>
    <t>"P4"2</t>
  </si>
  <si>
    <t>"B4"1</t>
  </si>
  <si>
    <t>73</t>
  </si>
  <si>
    <t>997221551</t>
  </si>
  <si>
    <t>Vodorovná doprava suti bez naložení, ale se složením a s hrubým urovnáním ze sypkých materiálů, na vzdálenost do 1 km</t>
  </si>
  <si>
    <t>323347801</t>
  </si>
  <si>
    <t>https://podminky.urs.cz/item/CS_URS_2024_02/997221551</t>
  </si>
  <si>
    <t>"kamenivo" 24,915+42,502+37,219+334,116</t>
  </si>
  <si>
    <t>"asfalt" 170,361</t>
  </si>
  <si>
    <t>74</t>
  </si>
  <si>
    <t>997221559</t>
  </si>
  <si>
    <t>Vodorovná doprava suti bez naložení, ale se složením a s hrubým urovnáním Příplatek k ceně za každý další započatý 1 km přes 1 km</t>
  </si>
  <si>
    <t>-712530039</t>
  </si>
  <si>
    <t>https://podminky.urs.cz/item/CS_URS_2024_02/997221559</t>
  </si>
  <si>
    <t>609,113*3 'Přepočtené koeficientem množství</t>
  </si>
  <si>
    <t>75</t>
  </si>
  <si>
    <t>997221561</t>
  </si>
  <si>
    <t>Vodorovná doprava suti bez naložení, ale se složením a s hrubým urovnáním z kusových materiálů, na vzdálenost do 1 km</t>
  </si>
  <si>
    <t>-810220781</t>
  </si>
  <si>
    <t>https://podminky.urs.cz/item/CS_URS_2024_02/997221561</t>
  </si>
  <si>
    <t>"beton" 35,499+31,769+4,09+194,683+2,27+0,246</t>
  </si>
  <si>
    <t>"kámen" 5,059</t>
  </si>
  <si>
    <t>76</t>
  </si>
  <si>
    <t>997221569</t>
  </si>
  <si>
    <t>-1590494427</t>
  </si>
  <si>
    <t>https://podminky.urs.cz/item/CS_URS_2024_02/997221569</t>
  </si>
  <si>
    <t>273,616*3 'Přepočtené koeficientem množství</t>
  </si>
  <si>
    <t>77</t>
  </si>
  <si>
    <t>1974430222</t>
  </si>
  <si>
    <t>78</t>
  </si>
  <si>
    <t>997221645</t>
  </si>
  <si>
    <t>Poplatek za uložení stavebního odpadu na skládce (skládkovné) asfaltového bez obsahu dehtu zatříděného do Katalogu odpadů pod kódem 17 03 02</t>
  </si>
  <si>
    <t>268720709</t>
  </si>
  <si>
    <t>79</t>
  </si>
  <si>
    <t>997221655</t>
  </si>
  <si>
    <t>1718099672</t>
  </si>
  <si>
    <t>80</t>
  </si>
  <si>
    <t>998225111</t>
  </si>
  <si>
    <t>Přesun hmot pro komunikace s krytem z kameniva, monolitickým betonovým nebo živičným dopravní vzdálenost do 200 m jakékoliv délky objektu</t>
  </si>
  <si>
    <t>2073678368</t>
  </si>
  <si>
    <t>https://podminky.urs.cz/item/CS_URS_2024_02/998225111</t>
  </si>
  <si>
    <t>81</t>
  </si>
  <si>
    <t>998225191</t>
  </si>
  <si>
    <t>Přesun hmot pro komunikace s krytem z kameniva, monolitickým betonovým nebo živičným Příplatek k ceně za zvětšený přesun přes vymezenou vodorovnou dopravní vzdálenost do 1000 m</t>
  </si>
  <si>
    <t>-1643329287</t>
  </si>
  <si>
    <t>https://podminky.urs.cz/item/CS_URS_2024_02/998225191</t>
  </si>
  <si>
    <t>SO 105 - OZ Zahradní</t>
  </si>
  <si>
    <t>113106183</t>
  </si>
  <si>
    <t>Rozebrání dlažeb vozovek a ploch s přemístěním hmot na skládku na vzdálenost do 3 m nebo s naložením na dopravní prostředek, s jakoukoliv výplní spár strojně plochy jednotlivě do 50 m2 z velkých kostek s ložem z kameniva</t>
  </si>
  <si>
    <t>1967059732</t>
  </si>
  <si>
    <t>https://podminky.urs.cz/item/CS_URS_2024_02/113106183</t>
  </si>
  <si>
    <t xml:space="preserve">"plocha dle bilance zem. prací - sjezdy"  3,6+3,76+5,04+1,11+4,97+4,11+3,99+4,09+1,15+4,19+1,16+4,67+7,16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</si>
  <si>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</si>
  <si>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</si>
  <si>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-1258311287</t>
  </si>
  <si>
    <t>https://podminky.urs.cz/item/CS_URS_2024_02/113106571</t>
  </si>
  <si>
    <t>"plocha dle bilance zem. prací - chodníky" 335,55</t>
  </si>
  <si>
    <t>"plocha dle bilance zem. prací - předláždění" 35,7</t>
  </si>
  <si>
    <t>-135256583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</si>
  <si>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</si>
  <si>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</si>
  <si>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-123446924</t>
  </si>
  <si>
    <t>https://podminky.urs.cz/item/CS_URS_2024_02/113107224</t>
  </si>
  <si>
    <t>"dle bilance zem. prací*hloubka" 174,2/0,4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</si>
  <si>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</si>
  <si>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</si>
  <si>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-94347737</t>
  </si>
  <si>
    <t>https://podminky.urs.cz/item/CS_URS_2024_02/113107321</t>
  </si>
  <si>
    <t>"plocha dle bilance zem. prací - sjezdy" 49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</si>
  <si>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</si>
  <si>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</si>
  <si>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-1418605234</t>
  </si>
  <si>
    <t>https://podminky.urs.cz/item/CS_URS_2024_02/113107322</t>
  </si>
  <si>
    <t>113154528</t>
  </si>
  <si>
    <t>Frézování živičného podkladu nebo krytu s naložením hmot na dopravní prostředek plochy do 500 m2 pruhu šířky přes 0,5 m, tloušťky vrstvy 100 mm</t>
  </si>
  <si>
    <t>-769131146</t>
  </si>
  <si>
    <t>https://podminky.urs.cz/item/CS_URS_2024_02/113154528</t>
  </si>
  <si>
    <t>"plocha dle bilance zem. prací*hloubka" 38,18/0,10</t>
  </si>
  <si>
    <t>-453211564</t>
  </si>
  <si>
    <t>"dle bilance zemních prací" 424,20</t>
  </si>
  <si>
    <t>121151113</t>
  </si>
  <si>
    <t>Sejmutí ornice strojně při souvislé ploše přes 100 do 500 m2, tl. vrstvy do 200 mm</t>
  </si>
  <si>
    <t>-1731889780</t>
  </si>
  <si>
    <t>https://podminky.urs.cz/item/CS_URS_2024_02/121151113</t>
  </si>
  <si>
    <t>"plocha dle bilance zem. prací*hloubka" 32,04/0,15</t>
  </si>
  <si>
    <t>122351105</t>
  </si>
  <si>
    <t>Odkopávky a prokopávky nezapažené strojně v hornině třídy těžitelnosti II skupiny 4 přes 500 do 1 000 m3</t>
  </si>
  <si>
    <t>1651665529</t>
  </si>
  <si>
    <t>https://podminky.urs.cz/item/CS_URS_2024_02/122351105</t>
  </si>
  <si>
    <t>"dle bilance zemních prací" 173,69</t>
  </si>
  <si>
    <t>"dle bilance zemních prací *hloubka výkopu -sanace podloží" 1178,2*0,5</t>
  </si>
  <si>
    <t>"dle bilance zemních prací *hloubka výkopu -sanace podloží" 178,84*0,3</t>
  </si>
  <si>
    <t>-1868344851</t>
  </si>
  <si>
    <t>"vedení kanalizace délka*hloubka*šířka" 236*1*0,5</t>
  </si>
  <si>
    <t>"vedení vodovod délka*hloubka*šířka"247*1*0,5</t>
  </si>
  <si>
    <t>"vedení plynovod délka*hloubka*šířka"194*1*0,5</t>
  </si>
  <si>
    <t>"vedení sděl. délka*hloubka*šířka"222*1*0,5</t>
  </si>
  <si>
    <t>1558582097</t>
  </si>
  <si>
    <t>"ornice uložená na deponii" 16,61</t>
  </si>
  <si>
    <t>"zemina výkopu uložená na deponii a zpět" 13,65*2</t>
  </si>
  <si>
    <t>-1511827870</t>
  </si>
  <si>
    <t>"přebytek zeminy na skládku" 816,442-13,65</t>
  </si>
  <si>
    <t>167151102</t>
  </si>
  <si>
    <t>Nakládání, skládání a překládání neulehlého výkopku nebo sypaniny strojně nakládání, množství do 100 m3, z horniny třídy těžitelnosti II, skupiny 4 a 5</t>
  </si>
  <si>
    <t>1983232533</t>
  </si>
  <si>
    <t>https://podminky.urs.cz/item/CS_URS_2024_02/167151102</t>
  </si>
  <si>
    <t>"zemina výkopu uložená na deponii a zpět" 13,65</t>
  </si>
  <si>
    <t>1038437043</t>
  </si>
  <si>
    <t>"dle bilance zemních prací" 13,65</t>
  </si>
  <si>
    <t>1345830013</t>
  </si>
  <si>
    <t>802,792*2 'Přepočtené koeficientem množství</t>
  </si>
  <si>
    <t>-149995314</t>
  </si>
  <si>
    <t>"plocha asf. vozovka rozšířená o 30%" 493,78*1,30</t>
  </si>
  <si>
    <t>"plocha chodník rozšířená o 30%" (5,63+1,89+2,24+3,53+2,9+2,58+2,73)*1,30</t>
  </si>
  <si>
    <t xml:space="preserve">"plocha chodník  rozšířená o 30%" (5,77+1,05+7,16+14,04+13,21+2,03+29,68)*1,30</t>
  </si>
  <si>
    <t xml:space="preserve">"plocha chodník  rozšířená o 30%" (33,30+32,16+8,17+6,31)*1,30</t>
  </si>
  <si>
    <t>"plocha sjezdy rozšířená o 30%" (22,1+10,67+12,77+19,08)*1,30</t>
  </si>
  <si>
    <t>"plocha sjezdy rozšířená o 30%" (8,99+6,46+16,55+8,15)*1,30</t>
  </si>
  <si>
    <t>"plocha parkov. zálivu rozšířené o 30%" 14,6*1,30</t>
  </si>
  <si>
    <t>"plocha parkov. zálivu rozšířené o 30%" 59,93*1,30</t>
  </si>
  <si>
    <t>53479147</t>
  </si>
  <si>
    <t>"délka*šířka"127*0,4*4</t>
  </si>
  <si>
    <t>1502830528</t>
  </si>
  <si>
    <t>203,2*1,1845 'Přepočtené koeficientem množství</t>
  </si>
  <si>
    <t>322422039</t>
  </si>
  <si>
    <t>"délka drenáže" 127</t>
  </si>
  <si>
    <t>-470900685</t>
  </si>
  <si>
    <t>1935147955</t>
  </si>
  <si>
    <t>"dle bilance zemních prací + rozšíření 30% - sanace podloží asf.vozovky z 50%" 1178,20*1,30*2</t>
  </si>
  <si>
    <t>990361031</t>
  </si>
  <si>
    <t>"plocha sanace podloží asf.vozovky*výška násypu" 1531,70*0,5</t>
  </si>
  <si>
    <t>765,85*1,8 'Přepočtené koeficientem množství</t>
  </si>
  <si>
    <t>119912647</t>
  </si>
  <si>
    <t xml:space="preserve">"dle bilance zemních prací + rozšíření 30% - sanace podloží chodník  50%" 178,84*1,30</t>
  </si>
  <si>
    <t>-258276180</t>
  </si>
  <si>
    <t>"plocha sanace podloží dlaž. vozovky´výška násypu" 232,50*0,3</t>
  </si>
  <si>
    <t>69,75*1,8 'Přepočtené koeficientem množství</t>
  </si>
  <si>
    <t>-706716592</t>
  </si>
  <si>
    <t>"plocha parkov. zálivu rozšířené o 15%" 14,6*1,15</t>
  </si>
  <si>
    <t>"plocha parkov. zálivu rozšířené o 15%" 59,93*1,15</t>
  </si>
  <si>
    <t>564851011.R</t>
  </si>
  <si>
    <t>-928959180</t>
  </si>
  <si>
    <t>-502445489</t>
  </si>
  <si>
    <t>564861011.R</t>
  </si>
  <si>
    <t>-742764251</t>
  </si>
  <si>
    <t>1053891895</t>
  </si>
  <si>
    <t>-2034516731</t>
  </si>
  <si>
    <t>564931412</t>
  </si>
  <si>
    <t>Podklad nebo podsyp z asfaltového recyklátu s rozprostřením a zhutněním plochy přes 100 m2, po zhutnění tl. 100 mm</t>
  </si>
  <si>
    <t>1623699288</t>
  </si>
  <si>
    <t>https://podminky.urs.cz/item/CS_URS_2024_02/564931412</t>
  </si>
  <si>
    <t>-70852624</t>
  </si>
  <si>
    <t>"plocha asf. vozovka rozšířená o 15%" 493,78*1,15</t>
  </si>
  <si>
    <t>1556329738</t>
  </si>
  <si>
    <t>"plocha chodník rozšířená o 15%" (5,63+1,89+2,24+3,53+2,9+2,58+2,73)*1,15</t>
  </si>
  <si>
    <t xml:space="preserve">"plocha chodník  rozšířená o 15%" (5,77+1,05+7,16+14,04+13,21+2,03+29,68)*1,15</t>
  </si>
  <si>
    <t xml:space="preserve">"plocha chodník  rozšířená o 15%" (33,30+32,16+8,17+6,31)*1,15</t>
  </si>
  <si>
    <t>"plocha sjezdy rozšířená o 15%" (22,1+10,67+12,77+19,08)*1,15</t>
  </si>
  <si>
    <t>"plocha sjezdy rozšířená o 15%" (8,99+6,46+16,55+8,15)*1,15</t>
  </si>
  <si>
    <t>86054002</t>
  </si>
  <si>
    <t>"plocha asf. vozovka" 493,78</t>
  </si>
  <si>
    <t>-790786526</t>
  </si>
  <si>
    <t>-1991379907</t>
  </si>
  <si>
    <t>893560</t>
  </si>
  <si>
    <t>"plocha asf. vozovka"493,78</t>
  </si>
  <si>
    <t>170636054</t>
  </si>
  <si>
    <t>1283970053</t>
  </si>
  <si>
    <t>"plocha chodník" 21,5+72,94+65,46+14,48+4,06</t>
  </si>
  <si>
    <t>"plocha sjezdy" 64,62+40,15</t>
  </si>
  <si>
    <t>"plocha předláždění" 35,70</t>
  </si>
  <si>
    <t>576100718</t>
  </si>
  <si>
    <t>"plocha chodník" 21,5+72,94+65,46-7,24</t>
  </si>
  <si>
    <t>257,43*1,05 'Přepočtené koeficientem množství</t>
  </si>
  <si>
    <t>815838056</t>
  </si>
  <si>
    <t>"plocha vozovky prvky pro nevidomé" 14,48</t>
  </si>
  <si>
    <t>14,48*1,05 'Přepočtené koeficientem množství</t>
  </si>
  <si>
    <t>932849220</t>
  </si>
  <si>
    <t>"bezpečnostní pruh šířky 250 mm"(8,52+20,43)*0,25</t>
  </si>
  <si>
    <t>7,238*1,05 'Přepočtené koeficientem množství</t>
  </si>
  <si>
    <t>-302835925</t>
  </si>
  <si>
    <t>"plocha parkov. zálivu" 14,6+59,93</t>
  </si>
  <si>
    <t>-214047589</t>
  </si>
  <si>
    <t>74,53*1,05 'Přepočtené koeficientem množství</t>
  </si>
  <si>
    <t>453193586</t>
  </si>
  <si>
    <t>"IZ 5b" 1</t>
  </si>
  <si>
    <t>"IZ 5a" 1</t>
  </si>
  <si>
    <t>1110804211</t>
  </si>
  <si>
    <t>936090698</t>
  </si>
  <si>
    <t>376099826</t>
  </si>
  <si>
    <t>-1585703035</t>
  </si>
  <si>
    <t>"značení park. stání délka*počet" 2*4</t>
  </si>
  <si>
    <t>490647372</t>
  </si>
  <si>
    <t>923175485</t>
  </si>
  <si>
    <t>"délka obrubníku"109,25+96,55+11+29,09+44,07+7,75+31,78+20,44+2+3,31</t>
  </si>
  <si>
    <t>-498130540</t>
  </si>
  <si>
    <t>980885442</t>
  </si>
  <si>
    <t>"délka obrubníku"109,25+29,09+7,75+31,78+3,31</t>
  </si>
  <si>
    <t>181,18*1,05 'Přepočtené koeficientem množství</t>
  </si>
  <si>
    <t>-285762419</t>
  </si>
  <si>
    <t>1672499014</t>
  </si>
  <si>
    <t>"délka obrubníku" 96,55+44,07+20,44</t>
  </si>
  <si>
    <t>161,06*1,05 'Přepočtené koeficientem množství</t>
  </si>
  <si>
    <t>1914339947</t>
  </si>
  <si>
    <t>"délka obrubníku"11+2</t>
  </si>
  <si>
    <t>13*1,05 'Přepočtené koeficientem množství</t>
  </si>
  <si>
    <t>130396556</t>
  </si>
  <si>
    <t>-501719390</t>
  </si>
  <si>
    <t>"délka obrubníku"35,02+77,17</t>
  </si>
  <si>
    <t>246890065</t>
  </si>
  <si>
    <t>112,19*1,05 'Přepočtené koeficientem množství</t>
  </si>
  <si>
    <t>2058003388</t>
  </si>
  <si>
    <t>1196276845</t>
  </si>
  <si>
    <t>96,889*1,1 'Přepočtené koeficientem množství</t>
  </si>
  <si>
    <t>409960255</t>
  </si>
  <si>
    <t>1101,698*1,1 'Přepočtené koeficientem množství</t>
  </si>
  <si>
    <t>1218074084</t>
  </si>
  <si>
    <t>-1970674554</t>
  </si>
  <si>
    <t>Poznámka k položce:_x000d_
P4-1x, B1-1x</t>
  </si>
  <si>
    <t>-1021984771</t>
  </si>
  <si>
    <t>"kamenivo" 147,642+252,59+8,33+14,21</t>
  </si>
  <si>
    <t>"asfalt" 87,814</t>
  </si>
  <si>
    <t>1835754388</t>
  </si>
  <si>
    <t>510,586*3 'Přepočtené koeficientem množství</t>
  </si>
  <si>
    <t>-320793163</t>
  </si>
  <si>
    <t>"beton" 20,433+98,987+123,018+2,27+0,246</t>
  </si>
  <si>
    <t>163491859</t>
  </si>
  <si>
    <t>244,954*3 'Přepočtené koeficientem množství</t>
  </si>
  <si>
    <t>-1763186894</t>
  </si>
  <si>
    <t>-831948531</t>
  </si>
  <si>
    <t>-1797229796</t>
  </si>
  <si>
    <t>-506091415</t>
  </si>
  <si>
    <t>701311908</t>
  </si>
  <si>
    <t>SO 301 - Odvodnění komunikace</t>
  </si>
  <si>
    <t>1996694279</t>
  </si>
  <si>
    <t>"Jana Žižky ul. vpusti šířka*délka*hloubka"0,85*0,85*(1,82+1,87+2,03+2,07+2,22+2,12)</t>
  </si>
  <si>
    <t>"Zahradní ul. vpusti šířka*délka*hloubka"0,85*0,85*(2,02+2,17+2,27+2,23+2,14)</t>
  </si>
  <si>
    <t>132251252</t>
  </si>
  <si>
    <t>Hloubení nezapažených rýh šířky přes 800 do 2 000 mm strojně s urovnáním dna do předepsaného profilu a spádu v hornině třídy těžitelnosti I skupiny 3 přes 20 do 50 m3</t>
  </si>
  <si>
    <t>204826291</t>
  </si>
  <si>
    <t>https://podminky.urs.cz/item/CS_URS_2024_02/132251252</t>
  </si>
  <si>
    <t>"vedení kanalizačních přípojek délka*šířka*hloubka" 26,8*0,8*1,4</t>
  </si>
  <si>
    <t>824683294</t>
  </si>
  <si>
    <t>"Jana Žižky ul. vpusti šířka*délka*hloubka"0,85*4*(1,82+1,87+2,03+2,07+2,22+2,12)</t>
  </si>
  <si>
    <t>"Zahradní ul. vpusti šířka*délka*hloubka"0,85*4*(2,02+2,17+2,27+2,23+2,14)</t>
  </si>
  <si>
    <t>1230706240</t>
  </si>
  <si>
    <t>907044756</t>
  </si>
  <si>
    <t>"zemina výkopů-zásyp" (16,589+30,016)-26,351</t>
  </si>
  <si>
    <t>171201231</t>
  </si>
  <si>
    <t>Poplatek za uložení stavebního odpadu na recyklační skládce (skládkovné) zeminy a kamení zatříděného do Katalogu odpadů pod kódem 17 05 04</t>
  </si>
  <si>
    <t>447915637</t>
  </si>
  <si>
    <t>https://podminky.urs.cz/item/CS_URS_2024_02/171201231</t>
  </si>
  <si>
    <t>20,254*2 'Přepočtené koeficientem množství</t>
  </si>
  <si>
    <t>1268422573</t>
  </si>
  <si>
    <t>"zemina výkopu-zásypy vedení" 30,016-(2,144+9,175)</t>
  </si>
  <si>
    <t>"zemina výkopu-zásypy-šachty" 16,589-0,619-(0,55*0,55*(2,29+3,37+2,19+2,18+2,04+2,24+2,35+2,02+2,17+2,27+2,23+2,14))</t>
  </si>
  <si>
    <t>-46818421</t>
  </si>
  <si>
    <t>"vedení kanalizační přípojky délka*šířka*výška"(26,8*0,8*(0,15+0,3))-(3,14*0,075*0,075*26,8)</t>
  </si>
  <si>
    <t>-1275403701</t>
  </si>
  <si>
    <t>9,175*2 'Přepočtené koeficientem množství</t>
  </si>
  <si>
    <t>-951420200</t>
  </si>
  <si>
    <t>"vedení kanalizační přípojky délka*šířka*výška" 26,8*0,8*0,10</t>
  </si>
  <si>
    <t>452112122</t>
  </si>
  <si>
    <t>Osazení betonových dílců prstenců nebo rámů pod poklopy a mříže, výšky přes 100 do 200 mm</t>
  </si>
  <si>
    <t>405910624</t>
  </si>
  <si>
    <t>https://podminky.urs.cz/item/CS_URS_2024_02/452112122</t>
  </si>
  <si>
    <t>59223864</t>
  </si>
  <si>
    <t>prstenec pro uliční vpusť vyrovnávací betonový 390x60x130mm</t>
  </si>
  <si>
    <t>-1330052278</t>
  </si>
  <si>
    <t>793971404</t>
  </si>
  <si>
    <t>"vpusti uliční délka*šířka*výška*počet" 0,75*0,75*0,10*11</t>
  </si>
  <si>
    <t>871310310</t>
  </si>
  <si>
    <t>Montáž kanalizačního potrubí z polypropylenu PP hladkého plnostěnného SN 10 DN 150</t>
  </si>
  <si>
    <t>1265342384</t>
  </si>
  <si>
    <t>https://podminky.urs.cz/item/CS_URS_2024_02/871310310</t>
  </si>
  <si>
    <t>"vedení kanalizační přípojky délka"26,8</t>
  </si>
  <si>
    <t>-1658293292</t>
  </si>
  <si>
    <t>26,8*1,015 'Přepočtené koeficientem množství</t>
  </si>
  <si>
    <t>28611361.R</t>
  </si>
  <si>
    <t>koleno kanalizační PVC KG 160x15-45°</t>
  </si>
  <si>
    <t>-884302561</t>
  </si>
  <si>
    <t>Poznámka k položce:_x000d_
viz. D.II. 2 tabulka přípojek</t>
  </si>
  <si>
    <t>"2ks na kanalizační přípojku"2*11</t>
  </si>
  <si>
    <t>895941302</t>
  </si>
  <si>
    <t>Osazení vpusti uliční z betonových dílců DN 450 dno s kalištěm</t>
  </si>
  <si>
    <t>-964427500</t>
  </si>
  <si>
    <t>https://podminky.urs.cz/item/CS_URS_2024_02/895941302</t>
  </si>
  <si>
    <t>59223852</t>
  </si>
  <si>
    <t>dno pro uliční vpusť s kalovou prohlubní betonové 450x300x50mm</t>
  </si>
  <si>
    <t>-440243148</t>
  </si>
  <si>
    <t>895941314</t>
  </si>
  <si>
    <t>Osazení vpusti uliční z betonových dílců DN 450 skruž horní 570 mm</t>
  </si>
  <si>
    <t>-1564749821</t>
  </si>
  <si>
    <t>https://podminky.urs.cz/item/CS_URS_2024_02/895941314</t>
  </si>
  <si>
    <t>59223858</t>
  </si>
  <si>
    <t>skruž betonová horní pro uliční vpusť 450x570x50mm</t>
  </si>
  <si>
    <t>744737744</t>
  </si>
  <si>
    <t>895941322</t>
  </si>
  <si>
    <t>Osazení vpusti uliční z betonových dílců DN 450 skruž středová 295 mm</t>
  </si>
  <si>
    <t>-183003842</t>
  </si>
  <si>
    <t>https://podminky.urs.cz/item/CS_URS_2024_02/895941322</t>
  </si>
  <si>
    <t>59223862</t>
  </si>
  <si>
    <t>skruž betonová středová pro uliční vpusť 450x295x50mm</t>
  </si>
  <si>
    <t>893484327</t>
  </si>
  <si>
    <t>895941331</t>
  </si>
  <si>
    <t>Osazení vpusti uliční z betonových dílců DN 450 skruž průběžná s výtokem</t>
  </si>
  <si>
    <t>-1123098797</t>
  </si>
  <si>
    <t>https://podminky.urs.cz/item/CS_URS_2024_02/895941331</t>
  </si>
  <si>
    <t>59223854</t>
  </si>
  <si>
    <t>skruž betonová s odtokem 150mm PVC pro uliční vpusť 450x350x50mm</t>
  </si>
  <si>
    <t>-457187982</t>
  </si>
  <si>
    <t>899204112</t>
  </si>
  <si>
    <t>Osazení mříží litinových včetně rámů a košů na bahno pro třídu zatížení D400, E600</t>
  </si>
  <si>
    <t>2033579511</t>
  </si>
  <si>
    <t>https://podminky.urs.cz/item/CS_URS_2024_02/899204112</t>
  </si>
  <si>
    <t>55242320</t>
  </si>
  <si>
    <t>mříž vtoková litinová plochá 500x500mm</t>
  </si>
  <si>
    <t>2078684157</t>
  </si>
  <si>
    <t>28661789</t>
  </si>
  <si>
    <t>koš kalový ocelový pro silniční vpusť 425mm vč. madla</t>
  </si>
  <si>
    <t>1800329266</t>
  </si>
  <si>
    <t>899721111</t>
  </si>
  <si>
    <t>Signalizační vodič na potrubí DN do 150 mm</t>
  </si>
  <si>
    <t>320054438</t>
  </si>
  <si>
    <t>https://podminky.urs.cz/item/CS_URS_2024_02/899721111</t>
  </si>
  <si>
    <t>1768946578</t>
  </si>
  <si>
    <t>-1194382094</t>
  </si>
  <si>
    <t>1638928287</t>
  </si>
  <si>
    <t>-1938616617</t>
  </si>
  <si>
    <t>1679043051</t>
  </si>
  <si>
    <t>1608650751</t>
  </si>
  <si>
    <t>-888349243</t>
  </si>
  <si>
    <t>SO 401 - Veřejné osvětlení</t>
  </si>
  <si>
    <t xml:space="preserve">    741 - Elektroinstalace - silnoproud</t>
  </si>
  <si>
    <t xml:space="preserve">    742 - Elektroinstalace - slaboproud</t>
  </si>
  <si>
    <t>HZS - Hodinové zúčtovací sazby</t>
  </si>
  <si>
    <t>Hloubení jam zapažených v hornině třídy těžitelnosti I, skupiny 3 objem do 20 m3 strojně</t>
  </si>
  <si>
    <t>CS ÚRS 2020 01</t>
  </si>
  <si>
    <t>1099092383</t>
  </si>
  <si>
    <t>"stožár"1*1*1*7</t>
  </si>
  <si>
    <t>132351104</t>
  </si>
  <si>
    <t>Hloubení nezapažených rýh šířky do 800 mm strojně s urovnáním dna do předepsaného profilu a spádu v hornině třídy těžitelnosti II skupiny 4 přes 100 m3</t>
  </si>
  <si>
    <t>1737947645</t>
  </si>
  <si>
    <t>"délka*šířka*hloubka vedení"280*0,4*1</t>
  </si>
  <si>
    <t>-409167865</t>
  </si>
  <si>
    <t>"zemina výkopu- zásyp"7+112-67,2</t>
  </si>
  <si>
    <t>Poplatek za uložení na skládce (skládkovné) zeminy a kamení kód odpadu 17 05 04</t>
  </si>
  <si>
    <t>-1825633668</t>
  </si>
  <si>
    <t>51,8*2 'Přepočtené koeficientem množství</t>
  </si>
  <si>
    <t>174101101</t>
  </si>
  <si>
    <t>Zásyp jam, šachet rýh nebo kolem objektů sypaninou se zhutněním</t>
  </si>
  <si>
    <t>-433929374</t>
  </si>
  <si>
    <t>"délka*šířka*výška zásypu" 280*0,4*0,6</t>
  </si>
  <si>
    <t>Obsypání potrubí strojně sypaninou bez prohození, uloženou do 3 m</t>
  </si>
  <si>
    <t>1755006745</t>
  </si>
  <si>
    <t>"délka*šířka*výška zásypu" 280*0,4*0,4</t>
  </si>
  <si>
    <t>58331200</t>
  </si>
  <si>
    <t>štěrkopísek netříděný zásypový</t>
  </si>
  <si>
    <t>1071448001</t>
  </si>
  <si>
    <t>44,8*2 'Přepočtené koeficientem množství</t>
  </si>
  <si>
    <t>275313611</t>
  </si>
  <si>
    <t>Základové patky z betonu tř. C 16/20</t>
  </si>
  <si>
    <t>-1473036740</t>
  </si>
  <si>
    <t>-1335919198</t>
  </si>
  <si>
    <t>Krytí potrubí z plastů výstražnou fólií z PVC 34cm</t>
  </si>
  <si>
    <t>-536797028</t>
  </si>
  <si>
    <t>945421110</t>
  </si>
  <si>
    <t>Hydraulická zvedací plošina včetně obsluhy instalovaná na automobilovém podvozku, výšky zdvihu do 18 m</t>
  </si>
  <si>
    <t>-1042914128</t>
  </si>
  <si>
    <t>Přesun hmot pro trubní vedení z trub z plastických hmot otevřený výkop</t>
  </si>
  <si>
    <t>-1270689710</t>
  </si>
  <si>
    <t>Příplatek k přesunu hmot pro trubní vedení z trub z plastických hmot za zvětšený přesun do 500 m</t>
  </si>
  <si>
    <t>1836820363</t>
  </si>
  <si>
    <t>741</t>
  </si>
  <si>
    <t>Elektroinstalace - silnoproud</t>
  </si>
  <si>
    <t>741110302</t>
  </si>
  <si>
    <t>Montáž trubka ochranná do krabic plastová tuhá D přes 40 do 90 mm uložená pevně</t>
  </si>
  <si>
    <t>460922860</t>
  </si>
  <si>
    <t>34571361</t>
  </si>
  <si>
    <t>trubka elektroinstalační HDPE tuhá dvouplášťová korugovaná D 41/50mm</t>
  </si>
  <si>
    <t>26524124</t>
  </si>
  <si>
    <t>294*1,05 'Přepočtené koeficientem množství</t>
  </si>
  <si>
    <t>741110304</t>
  </si>
  <si>
    <t>Montáž trubka ochranná do krabic plastová tuhá D přes 133 do 152 mm uložená pevně</t>
  </si>
  <si>
    <t>1905661780</t>
  </si>
  <si>
    <t>28611140</t>
  </si>
  <si>
    <t>trubka kanalizační PVC DN 250x1000mm SN4</t>
  </si>
  <si>
    <t>259014951</t>
  </si>
  <si>
    <t>7*1,05 'Přepočtené koeficientem množství</t>
  </si>
  <si>
    <t>741122611</t>
  </si>
  <si>
    <t>Montáž kabel Cu plný kulatý žíla 3x1,5 až 6 mm2 uložený pevně (CYKY)</t>
  </si>
  <si>
    <t>968770975</t>
  </si>
  <si>
    <t>34111030</t>
  </si>
  <si>
    <t>kabel silový s Cu jádrem 1kV 3x1,5mm2</t>
  </si>
  <si>
    <t>-651714646</t>
  </si>
  <si>
    <t>42*1,05 'Přepočtené koeficientem množství</t>
  </si>
  <si>
    <t>741123225</t>
  </si>
  <si>
    <t>Montáž kabelů hliníkových bez ukončení uložených volně plných nebo laněných kulatých (AYKY) počtu a průřezu žil 4x25 mm2</t>
  </si>
  <si>
    <t>-1843016056</t>
  </si>
  <si>
    <t>34113120</t>
  </si>
  <si>
    <t>kabel silový s Al jádrem 1kV 4x25mm2</t>
  </si>
  <si>
    <t>-2099459864</t>
  </si>
  <si>
    <t>308*1,05 'Přepočtené koeficientem množství</t>
  </si>
  <si>
    <t>741130021</t>
  </si>
  <si>
    <t>Ukončení vodič izolovaný do 2,5 mm2 na svorkovnici</t>
  </si>
  <si>
    <t>1178474635</t>
  </si>
  <si>
    <t>741130026</t>
  </si>
  <si>
    <t>Ukončení vodičů izolovaných s označením a zapojením na svorkovnici s otevřením a uzavřením krytu, průřezu žíly do 25 mm2</t>
  </si>
  <si>
    <t>-90739460</t>
  </si>
  <si>
    <t>741127156</t>
  </si>
  <si>
    <t>Montáž přípojnicový rozvod Al průmyslový upevňovací část - ocelový stožár</t>
  </si>
  <si>
    <t>-1894185943</t>
  </si>
  <si>
    <t>Poznámka k položce:_x000d_
Poznámka k položce: elektrovýzbroj stožárů osvětlení</t>
  </si>
  <si>
    <t>1138445</t>
  </si>
  <si>
    <t xml:space="preserve">výzbroj stožárová </t>
  </si>
  <si>
    <t>-866201706</t>
  </si>
  <si>
    <t>741136002</t>
  </si>
  <si>
    <t>Propojení kabelů nebo vodičů spojkou venkovní teplem smršťovací kabelů celoplastových, počtu a průřezu žil 4x25 až 35 mm2</t>
  </si>
  <si>
    <t>1784770230</t>
  </si>
  <si>
    <t>35436029</t>
  </si>
  <si>
    <t>spojka kabelová smršťovaná přímá do 1kV 91ahsc-35 3-4ž.x6-35mm</t>
  </si>
  <si>
    <t>-722056801</t>
  </si>
  <si>
    <t>741210001</t>
  </si>
  <si>
    <t>Montáž rozvodnice oceloplechová nebo plastová běžná do 20 kg</t>
  </si>
  <si>
    <t>-378189019</t>
  </si>
  <si>
    <t>1136641</t>
  </si>
  <si>
    <t>stožárová svorkovnice SR</t>
  </si>
  <si>
    <t>1638975431</t>
  </si>
  <si>
    <t>741372833</t>
  </si>
  <si>
    <t>Demontáž svítidla průmyslového výbojkového venkovního na stožáru přes 3 m bez zachováním funkčnosti</t>
  </si>
  <si>
    <t>1316723021</t>
  </si>
  <si>
    <t>Poznámka k položce:_x000d_
Poznámka k položce: včetně demontáže stožáru a likvidace</t>
  </si>
  <si>
    <t>741373002</t>
  </si>
  <si>
    <t>Montáž svítidlo výbojkové průmyslové stropní na výložník</t>
  </si>
  <si>
    <t>-1325985785</t>
  </si>
  <si>
    <t>34774200</t>
  </si>
  <si>
    <t>LED svítidlo pro osvětlení komunikace, 2640lm, 25W, 3000K</t>
  </si>
  <si>
    <t>-1601455693</t>
  </si>
  <si>
    <t>741910514</t>
  </si>
  <si>
    <t>Montáž kovových nosných a doplňkových konstrukcí se zhotovením pro upevnění přístrojů a zařízení celkové hmotnosti přes 50 do 100 kg</t>
  </si>
  <si>
    <t>-297512521</t>
  </si>
  <si>
    <t>31674113</t>
  </si>
  <si>
    <t>stožár osvětlovací uliční Pz 133/89/60 v 6,2m</t>
  </si>
  <si>
    <t>23456150</t>
  </si>
  <si>
    <t>741410021</t>
  </si>
  <si>
    <t>Montáž vodič uzemňovací pásek průřezu do 120 mm2 v městské zástavbě v zemi</t>
  </si>
  <si>
    <t>452175414</t>
  </si>
  <si>
    <t>35442062</t>
  </si>
  <si>
    <t>pás zemnící 30x4mm FeZn</t>
  </si>
  <si>
    <t>kg</t>
  </si>
  <si>
    <t>1147339300</t>
  </si>
  <si>
    <t>"délka*hmotnost kg/1bm" 294*0,95</t>
  </si>
  <si>
    <t>741810001</t>
  </si>
  <si>
    <t>Celková prohlídka elektrického rozvodu a zařízení do 100 000,- Kč</t>
  </si>
  <si>
    <t>-797944803</t>
  </si>
  <si>
    <t>741810002</t>
  </si>
  <si>
    <t>Celková prohlídka elektrického rozvodu a zařízení do 500 000,- Kč</t>
  </si>
  <si>
    <t>954724934</t>
  </si>
  <si>
    <t>741820101</t>
  </si>
  <si>
    <t>Měření izolačního stavu svítidel</t>
  </si>
  <si>
    <t>soubor</t>
  </si>
  <si>
    <t>-1439168184</t>
  </si>
  <si>
    <t>998741101R00</t>
  </si>
  <si>
    <t>Spojovací a pomocný materiál</t>
  </si>
  <si>
    <t>1956571767</t>
  </si>
  <si>
    <t>998741201</t>
  </si>
  <si>
    <t>Přesun hmot pro silnoproud stanovený procentní sazbou (%) z ceny vodorovná dopravní vzdálenost do 50 m v objektech výšky do 6 m</t>
  </si>
  <si>
    <t>%</t>
  </si>
  <si>
    <t>1313191404</t>
  </si>
  <si>
    <t>998741293</t>
  </si>
  <si>
    <t>Přesun hmot pro silnoproud stanovený procentní sazbou (%) z ceny Příplatek k cenám za zvětšený přesun přes vymezenou největší dopravní vzdálenost do 500 m</t>
  </si>
  <si>
    <t>876743108</t>
  </si>
  <si>
    <t>742</t>
  </si>
  <si>
    <t>Elektroinstalace - slaboproud</t>
  </si>
  <si>
    <t>742122001R00</t>
  </si>
  <si>
    <t>Montáž kabelové spojky nebo svorkovnice pro slaboproud do 15 žil</t>
  </si>
  <si>
    <t>-107699627</t>
  </si>
  <si>
    <t>Poznámka k položce:_x000d_
Poznámka k položce: napojení nového rozvodu VO ve stávající lampě či rozvaděči, včetně seřízení a uvedení do provozu</t>
  </si>
  <si>
    <t>HZS</t>
  </si>
  <si>
    <t>Hodinové zúčtovací sazby</t>
  </si>
  <si>
    <t>HZS2221</t>
  </si>
  <si>
    <t>Hodinová zúčtovací sazba elektrikář</t>
  </si>
  <si>
    <t>262144</t>
  </si>
  <si>
    <t>778784446</t>
  </si>
  <si>
    <t>SO 402 - Chráničky pro metropolitní sítě</t>
  </si>
  <si>
    <t>-874200894</t>
  </si>
  <si>
    <t>"délka*šířka*hloubka vedení"290*0,4*0,6</t>
  </si>
  <si>
    <t>-1808602364</t>
  </si>
  <si>
    <t>"zemina výkopu- zásyp" 69,6-23,2</t>
  </si>
  <si>
    <t>1671413425</t>
  </si>
  <si>
    <t>46,6*2 'Přepočtené koeficientem množství</t>
  </si>
  <si>
    <t>1663306100</t>
  </si>
  <si>
    <t>"délka*šířka*výška zásypu" 290*0,4*0,2</t>
  </si>
  <si>
    <t>1365753873</t>
  </si>
  <si>
    <t>"délka*šířka*výška zásypu"290*0,4*0,4</t>
  </si>
  <si>
    <t>2004102208</t>
  </si>
  <si>
    <t>1861881506</t>
  </si>
  <si>
    <t>794823024</t>
  </si>
  <si>
    <t>1952521521</t>
  </si>
  <si>
    <t>1180475179</t>
  </si>
  <si>
    <t>-2144624133</t>
  </si>
  <si>
    <t>-2125943653</t>
  </si>
  <si>
    <t>1020*1,05 'Přepočtené koeficientem množství</t>
  </si>
  <si>
    <t>-236233527</t>
  </si>
  <si>
    <t>-292935391</t>
  </si>
  <si>
    <t>917048620</t>
  </si>
  <si>
    <t>742110021</t>
  </si>
  <si>
    <t>Montáž trubek elektroinstalačních plastových tuhých pro vnější rozvody uložených volně na příchytky</t>
  </si>
  <si>
    <t>64338370</t>
  </si>
  <si>
    <t>34571050R01</t>
  </si>
  <si>
    <t>tlustostěnná mikrotrubička 10/6 mm z HDPE materiálu pro přímé položení do země (pískového lože)</t>
  </si>
  <si>
    <t>-1329581582</t>
  </si>
  <si>
    <t>Poznámka k položce:_x000d_
Hlavní vlastnosti:_x000d_
Vnější průměr: 10 mm_x000d_
Vnitřní průměr: 6 mm_x000d_
Vnitřní povrch: drážkovaný_x000d_
Barva: růžová_x000d_
Maximální kapacita: 24 optických vláken</t>
  </si>
  <si>
    <t>1250*1,05 'Přepočtené koeficientem množství</t>
  </si>
  <si>
    <t>742110502R02</t>
  </si>
  <si>
    <t>Montáž podzemní kabelové komory ze 100 % recyklovatelného polypropylenu (PP) o rozměru 580x580 mm, určená pro vytvoření přístupu ke kabelovým trasám.</t>
  </si>
  <si>
    <t>1806353878</t>
  </si>
  <si>
    <t>34573218R03</t>
  </si>
  <si>
    <t>komora kabelová z PP s PP víkem 580x580x600 mm, nosnost 40 t, bez zamykání, nosnost víka 1250 kg</t>
  </si>
  <si>
    <t>-1604453054</t>
  </si>
  <si>
    <t>998741101R04</t>
  </si>
  <si>
    <t>-571624660</t>
  </si>
  <si>
    <t>998742201</t>
  </si>
  <si>
    <t>Přesun hmot pro slaboproud stanovený procentní sazbou (%) z ceny vodorovná dopravní vzdálenost do 50 m v objektech výšky do 6 m</t>
  </si>
  <si>
    <t>1776720773</t>
  </si>
  <si>
    <t>998742293</t>
  </si>
  <si>
    <t>Přesun hmot pro slaboproud stanovený procentní sazbou (%) z ceny Příplatek k cenám za zvětšený přesun přes vymezenou největší dopravní vzdálenost do 500 m</t>
  </si>
  <si>
    <t>-1085580853</t>
  </si>
  <si>
    <t>1257473406</t>
  </si>
  <si>
    <t>SO 801 - Kácení, výsadba a vegetační úpravy</t>
  </si>
  <si>
    <t>111212211</t>
  </si>
  <si>
    <t>Odstranění nevhodných dřevin průměru kmene do 100 mm výšky do 1 m s odstraněním pařezu do 100 m2 v rovině nebo na svahu do 1:5</t>
  </si>
  <si>
    <t>-1664898694</t>
  </si>
  <si>
    <t xml:space="preserve">"ul. Jana Žižky p.č. 1808/2"9,5 </t>
  </si>
  <si>
    <t>"ul. Jana Žižky p.č. 1809/1"5,5</t>
  </si>
  <si>
    <t>"ul. Jana Žižky p.č. 1814"1,5</t>
  </si>
  <si>
    <t>"ul. Jana Žižky p.č. 1823"2,5</t>
  </si>
  <si>
    <t>112111111</t>
  </si>
  <si>
    <t>Spálení větví stromů všech druhů stromů o průměru kmene přes 0,10 m na hromadách</t>
  </si>
  <si>
    <t>-1252795884</t>
  </si>
  <si>
    <t>1011284662</t>
  </si>
  <si>
    <t>"ornice z deponie" 20,07+16,61</t>
  </si>
  <si>
    <t>-181947782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</si>
  <si>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</si>
  <si>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</si>
  <si>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-1658143471</t>
  </si>
  <si>
    <t xml:space="preserve">Poznámka k položce:_x000d_
nově vznikající plochy zeleně </t>
  </si>
  <si>
    <t>"plocha zeleně OZ Jana Žižky" 27,85+10,18+17,96+29,28+8,66+31,14+49,96+30,24+47,20</t>
  </si>
  <si>
    <t>"plocha zeleně OZ Jana Žižky" 2,56+4,3+6,99+4,42+1,18+3,36+1+3,54+0,54+3,18+0,59+2,67+0,95+1,19+2,45+9,5</t>
  </si>
  <si>
    <t>"plocha zeleně OZ Zahradní" 14,75+5,5+29,26+7,56+30,63+10,12+56,67+22,21+10,14</t>
  </si>
  <si>
    <t>"plocha zeleně OZ Zahradní" 6,24+1,43+5,91+10,48+7,44+12,82+7,51</t>
  </si>
  <si>
    <t>181351103</t>
  </si>
  <si>
    <t>Rozprostření a urovnání ornice v rovině nebo ve svahu sklonu do 1:5 strojně při souvislé ploše přes 100 do 500 m2, tl. vrstvy do 200 mm</t>
  </si>
  <si>
    <t>-815605220</t>
  </si>
  <si>
    <t>https://podminky.urs.cz/item/CS_URS_2024_02/181351103</t>
  </si>
  <si>
    <t>"dle bilance zemních prací"(20,07+16,61)/0,15</t>
  </si>
  <si>
    <t>181411131</t>
  </si>
  <si>
    <t>Založení trávníku na půdě předem připravené plochy do 1000 m2 výsevem včetně utažení parkového v rovině nebo na svahu do 1:5</t>
  </si>
  <si>
    <t>-1954553931</t>
  </si>
  <si>
    <t>00572410</t>
  </si>
  <si>
    <t>osivo směs travní parková</t>
  </si>
  <si>
    <t>-1173239581</t>
  </si>
  <si>
    <t>539,56*0,015 'Přepočtené koeficientem množství</t>
  </si>
  <si>
    <t>183101221</t>
  </si>
  <si>
    <t>Hloubení jamek pro vysazování rostlin v zemině tř.1 až 4 s výměnou půdy z 50% v rovině nebo na svahu do 1:5, objemu přes 0,40 do 1,00 m3</t>
  </si>
  <si>
    <t>-912190582</t>
  </si>
  <si>
    <t>10321100</t>
  </si>
  <si>
    <t>zahradní substrát pro výsadbu VL</t>
  </si>
  <si>
    <t>635991510</t>
  </si>
  <si>
    <t>1*1*0,6*0,50*5</t>
  </si>
  <si>
    <t>58154421</t>
  </si>
  <si>
    <t>křemičitý písek sušený pytlovaný 1-2mm</t>
  </si>
  <si>
    <t>326393118</t>
  </si>
  <si>
    <t>1*1*0,6*0,25*5</t>
  </si>
  <si>
    <t>0,75*1,6 'Přepočtené koeficientem množství</t>
  </si>
  <si>
    <t>183402131</t>
  </si>
  <si>
    <t>Rozrušení půdy na hloubku přes 50 do 150 mm souvislé plochy přes 500 m2 v rovině nebo na svahu do 1:5</t>
  </si>
  <si>
    <t>-944143760</t>
  </si>
  <si>
    <t>183403153</t>
  </si>
  <si>
    <t>Obdělání půdy hrabáním v rovině nebo na svahu do 1:5</t>
  </si>
  <si>
    <t>834043715</t>
  </si>
  <si>
    <t xml:space="preserve">Poznámka k položce:_x000d_
 </t>
  </si>
  <si>
    <t>184102112</t>
  </si>
  <si>
    <t>Výsadba dřeviny s balem do předem vyhloubené jamky se zalitím v rovině nebo na svahu do 1:5, při průměru balu přes 200 do 300 mm</t>
  </si>
  <si>
    <t>365081185</t>
  </si>
  <si>
    <t>02652026R04</t>
  </si>
  <si>
    <t>kalina obecná /Viburnum opulus/ 20-30cm</t>
  </si>
  <si>
    <t>-2122790633</t>
  </si>
  <si>
    <t>184215412</t>
  </si>
  <si>
    <t>Zhotovení závlahové mísy u solitérních dřevin v rovině nebo na svahu do 1:5, o průměru mísy přes 0,5 do 1 m</t>
  </si>
  <si>
    <t>-311991305</t>
  </si>
  <si>
    <t>10391100</t>
  </si>
  <si>
    <t>kůra mulčovací VL</t>
  </si>
  <si>
    <t>1565856258</t>
  </si>
  <si>
    <t>1*3,14*5*0,12</t>
  </si>
  <si>
    <t>1,884*0,103 'Přepočtené koeficientem množství</t>
  </si>
  <si>
    <t>185802113</t>
  </si>
  <si>
    <t>Hnojení půdy nebo trávníku v rovině nebo na svahu do 1:5 umělým hnojivem na široko</t>
  </si>
  <si>
    <t>-1088724395</t>
  </si>
  <si>
    <t>25191155</t>
  </si>
  <si>
    <t>hnojivo průmyslové</t>
  </si>
  <si>
    <t>-322810425</t>
  </si>
  <si>
    <t>"trávník" 0,25*540</t>
  </si>
  <si>
    <t>185851121</t>
  </si>
  <si>
    <t>Dovoz vody pro zálivku rostlin na vzdálenost do 1000 m</t>
  </si>
  <si>
    <t>2121567276</t>
  </si>
  <si>
    <t>"plocha" 540/1000</t>
  </si>
  <si>
    <t>"výsadba"5/2</t>
  </si>
  <si>
    <t>3,04*3 'Přepočtené koeficientem množství</t>
  </si>
  <si>
    <t>185851129</t>
  </si>
  <si>
    <t>Dovoz vody pro zálivku rostlin Příplatek k ceně za každých dalších i započatých 1000 m</t>
  </si>
  <si>
    <t>1400087700</t>
  </si>
  <si>
    <t>9,12*2 'Přepočtené koeficientem množství</t>
  </si>
  <si>
    <t>231</t>
  </si>
  <si>
    <t>Povýsadbová péče - 48 měsíců</t>
  </si>
  <si>
    <t>-906250879</t>
  </si>
  <si>
    <t xml:space="preserve">Poznámka k položce:_x000d_
Po dobu 3 let bude zajišťována povýsadbová péče dodavatelskou firmou. Nově založeným výsadbám je nutno zajistit udržovací a rozvojovou péči. Založené záhonové výsadby a kořenovou mísu stromů a keřů je nezbytné odplevelovat, namulčovaný povrch se nekypří. Současně je nutné odstranit suché a poškozené části rostlin a výmladky z podnoží. Součástí péče je kontrola funkční účinnosti ukotvení a ochrany před slunečním zářením a kontrola napadení chorobami a škůdci. Je-li potřeba zavlažovat, musí se množství zálivkové vody přizpůsobit stavu výsadby. Především listnaté stromy vyžadují v následujících 3letech po výsadbě v období sucha vydatnou zálivku. Jejich kořenový systém není ještě dostatečně vyvinutý a mohlo by dojít k uschnutí stromku. Při provádění řezu je nutno dbát na druhové zvláštnosti a na přirozené růstové formy rostlin. Místa řezu s průměrem nad 3 cm je nutno ošetřit._x000d_
Povýsadbová údržba stromů_x000d_
1. rok po výsadbě_x000d_
•	zálivka dle potřeby v období sucha - cca 15 x za rok 150 l na 1 strom při každé zálivce v období IV. – IX._x000d_
•	udržení bezplevelných mis - min. 5x vypletí, okopávka, příp. doplnění kůry (mulče) V. – IX._x000d_
•	oprava kotvení a úvazků - průběžně během roku opravit poškozené kolíky a příčky, opravit a kontrolovat uvázání stromů úvazkem (musí držet strom, ale nesmí ho zaškrco-vat, jak sílí kmen)_x000d_
•	přihnojení – po druhém roce je vhodné přihnojit obvyklou dávkou dusíkatého hnojiva v IV., a kombinovaného hnojiva v VI._x000d_
•	ošetření mechanického poškození - okamžitě po poškození seříznout ránu a zatřít stro-movým balzámem či alespoň latexovou barvou s přidáním vhodného širokospektrálního fungicidu_x000d_
2. rok po výsadbě - totéž jako 1. rok_x000d_
3. rok po výsadbě - totéž jako 1. rok, zálivku je možné omezit na 8 zásahů v době sucha. Na konci 3. roku se odstraní kotvení stromů. Je nutné zajistit výchovný řez._x000d_
_x000d_
_x000d_
Povýsadbová údržba keřových skupin_x000d_
1. rok po výsadbě_x000d_
•	zálivka v období sucha - 8 – 10x během vegetace v dávce cca 15 l /m2 nebo rostlinu. Upozornění – povrch mulče (kůry) se zdá být stále suchý. Pro určení, zda půda je suchá je třeba odhrábnout mulč a posoudit zavlažení zeminy! IV. – IX. _x000d_
•	udržení bezplevelnosti - min. 5x vypletí, okopávka, příp. doplnění kůry (mulče) – V. – IX._x000d_
•	přihnojení – po druhém roce je vhodné přihnojit obvyklou dávkou dusíkatého hnojiva v IV., a kombinovaného hnojiva v VI._x000d_
•	řez - u keřů, které vyhnaly extrémně dlouhé jednoleté výhony je vhodné je v III. za-střihnout o 1/3 – 1/2 délky tak, aby zůstal zachován přirozený tvar keře (v různých výš-kách)_x000d_
2. rok po výsadbě - totéž jako 1. rok_x000d_
3. rok po výsadbě - totéž jako 1. rok, zálivku je možné omezit na 3-5 zásahů v době velkého sucha._x000d_
_x000d_
</t>
  </si>
  <si>
    <t>998231311</t>
  </si>
  <si>
    <t>Přesun hmot pro sadovnické a krajinářské úpravy - strojně dopravní vzdálenost do 5000 m</t>
  </si>
  <si>
    <t>1236039738</t>
  </si>
  <si>
    <t>VON - Vedlejší a ostatní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</si>
  <si>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</si>
  <si>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</si>
  <si>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</si>
  <si>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</si>
  <si>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VRN7 - Provozní vlivy</t>
  </si>
  <si>
    <t>938908411</t>
  </si>
  <si>
    <t>Čištění vozovek splachováním vodou povrchu podkladu nebo krytu živičného, betonového nebo dlážděného</t>
  </si>
  <si>
    <t>2049938525</t>
  </si>
  <si>
    <t>Poznámka k položce:_x000d_
Čištění bude prováděno při znečištění přiléhlých komunikací.</t>
  </si>
  <si>
    <t>VRN1</t>
  </si>
  <si>
    <t>Průzkumné, geodetické a projektové práce</t>
  </si>
  <si>
    <t>010001000.1</t>
  </si>
  <si>
    <t>Průzkumné práce - náklady na geotechnický, hydrogeologický průzkum</t>
  </si>
  <si>
    <t>-1066995434</t>
  </si>
  <si>
    <t xml:space="preserve">Poznámka k položce:_x000d_
Součástí položky je zejména:_x000d_
- náklady na geotechnický, hydrogeologický průzkum._x000d_
</t>
  </si>
  <si>
    <t>010001000.2</t>
  </si>
  <si>
    <t xml:space="preserve">Průzkumné práce - náklady korozní průzkum </t>
  </si>
  <si>
    <t>884888438</t>
  </si>
  <si>
    <t>Poznámka k položce:_x000d_
Součástí položky je zejména:_x000d_
- náklady korozní průzkum.</t>
  </si>
  <si>
    <t>010001000.3</t>
  </si>
  <si>
    <t>Průzkumné práce - náklady na geotechnicý průzkum materiálových nalezišť (zemníků)</t>
  </si>
  <si>
    <t>-1364848897</t>
  </si>
  <si>
    <t>Poznámka k položce:_x000d_
Součástí položky je zejména:_x000d_
- náklady na geotechnicý průzkum materiálových nalezišť (zemníků).</t>
  </si>
  <si>
    <t>012103000</t>
  </si>
  <si>
    <t xml:space="preserve">Geodetické práce před výstavbou </t>
  </si>
  <si>
    <t>1513096084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</si>
  <si>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</si>
  <si>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</si>
  <si>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</si>
  <si>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-1237823279</t>
  </si>
  <si>
    <t>Poznámka k položce:_x000d_
Veškeré geodetické činnosti spojené s vytýčením stavebních objektů, inženýrských objektů a inženýrských sítí při provádění stavby.</t>
  </si>
  <si>
    <t>012303000</t>
  </si>
  <si>
    <t xml:space="preserve">Geodetické práce po výstavbě </t>
  </si>
  <si>
    <t>-934749335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</si>
  <si>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</si>
  <si>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</si>
  <si>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</si>
  <si>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-519931214</t>
  </si>
  <si>
    <t>Poznámka k položce:_x000d_
Vypracování geometrického plánu pro katastrální úřad.</t>
  </si>
  <si>
    <t>013254000</t>
  </si>
  <si>
    <t>Dokumentace skutečného provedení stavby</t>
  </si>
  <si>
    <t>-1381519072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</si>
  <si>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</si>
  <si>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</si>
  <si>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</si>
  <si>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955933917</t>
  </si>
  <si>
    <t>Poznámka k položce:_x000d_
Před zahájením stavby provede zhotovitel pasportizaci nemovitostí, vč. fotografické dokumentace.</t>
  </si>
  <si>
    <t>013294000</t>
  </si>
  <si>
    <t>Ostatní dokumentace doklady pro kolaudaci</t>
  </si>
  <si>
    <t>1891707692</t>
  </si>
  <si>
    <t xml:space="preserve"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</si>
  <si>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</si>
  <si>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</si>
  <si>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</si>
  <si>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-1802732878</t>
  </si>
  <si>
    <t xml:space="preserve">Poznámka k položce:_x000d_
Položka obsahuje zejména:_x000d_
-  pasportizace stávajících objektů komunikací (objízdných tras)._x000d_
</t>
  </si>
  <si>
    <t>022002000</t>
  </si>
  <si>
    <t xml:space="preserve">Ochrana stávajících inženýrských sítí před poškozením </t>
  </si>
  <si>
    <t>1850647990</t>
  </si>
  <si>
    <t xml:space="preserve">Poznámka k položce:_x000d_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</si>
  <si>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</si>
  <si>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</si>
  <si>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031203000</t>
  </si>
  <si>
    <t>Terénní úpravy pro zařízení staveniště</t>
  </si>
  <si>
    <t>-1024701955</t>
  </si>
  <si>
    <t xml:space="preserve"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</si>
  <si>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</si>
  <si>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</si>
  <si>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840689122</t>
  </si>
  <si>
    <t xml:space="preserve"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                                      </t>
  </si>
  <si>
    <t>033103000</t>
  </si>
  <si>
    <t>Zařízení staveniště - připojení energií a spotřeba ener. pro zařízení staveniště</t>
  </si>
  <si>
    <t>-35607279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</si>
  <si>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</si>
  <si>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</si>
  <si>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</si>
  <si>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-32393384</t>
  </si>
  <si>
    <t xml:space="preserve"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apod._x000d_
                               </t>
  </si>
  <si>
    <t>035103001</t>
  </si>
  <si>
    <t>Zařízení staveniště - pronájem ploch</t>
  </si>
  <si>
    <t>1162763152</t>
  </si>
  <si>
    <t xml:space="preserve">Poznámka k položce:_x000d_
Součástí položky jsou zejména náklady na:_x000d_
-  nájem ploch či objektů pro staveniště._x000d_
_x000d_
</t>
  </si>
  <si>
    <t>039103000</t>
  </si>
  <si>
    <t>Zařízení staveniště - zrušení zařízení staveniště</t>
  </si>
  <si>
    <t>2027803694</t>
  </si>
  <si>
    <t>Poznámka k položce:_x000d_
Součástí položky jsou zejména náklady na: _x000d_
- rozebrání, bourání a odvoz zařízení staveniště_x000d_
- úpravu terénu po staveništi.</t>
  </si>
  <si>
    <t>042503000</t>
  </si>
  <si>
    <t>Plán BOZP na staveništi</t>
  </si>
  <si>
    <t>-913152721</t>
  </si>
  <si>
    <t xml:space="preserve">Poznámka k položce:_x000d_
Součástí položky jsou zejména náklady na: _x000d_
- vypracování plánu BOZP dodavatelem stavby_x000d_
- koordinace s pracovníkem BOZP investora. </t>
  </si>
  <si>
    <t>043103000R00</t>
  </si>
  <si>
    <t>Zkoušky bez rozlišení - zkouška modulu přetvárnosti</t>
  </si>
  <si>
    <t>1783302136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</si>
  <si>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</si>
  <si>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</si>
  <si>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</si>
  <si>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-1544091076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</si>
  <si>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</si>
  <si>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043103000R02</t>
  </si>
  <si>
    <t>Zkoušky bez rozlišení - zkouška vlhkosti</t>
  </si>
  <si>
    <t>570423742</t>
  </si>
  <si>
    <t>043103000R03</t>
  </si>
  <si>
    <t>Zkoušky bez rozlišení - zkouška únosnosti zemní pláně</t>
  </si>
  <si>
    <t>279156068</t>
  </si>
  <si>
    <t>043103000R04</t>
  </si>
  <si>
    <t>Zkoušky bez rozlišení - zkouška nivelační</t>
  </si>
  <si>
    <t>640984400</t>
  </si>
  <si>
    <t>VRN5</t>
  </si>
  <si>
    <t>Finanční náklady</t>
  </si>
  <si>
    <t>051002000</t>
  </si>
  <si>
    <t>Pojistné</t>
  </si>
  <si>
    <t>457499730</t>
  </si>
  <si>
    <t xml:space="preserve">Poznámka k položce:_x000d_
Součástí položky je zejména:  _x000d_
- pojištění dodavatele a pojištění díla</t>
  </si>
  <si>
    <t>VRN7</t>
  </si>
  <si>
    <t>Provozní vlivy</t>
  </si>
  <si>
    <t>071203000</t>
  </si>
  <si>
    <t>Provoz dalšího subjektu</t>
  </si>
  <si>
    <t>1834522606</t>
  </si>
  <si>
    <t>Poznámka k položce:_x000d_
Součástí položky jsou zejména náklady na: _x000d_
- zajištění vjezdu místních obyvatel_x000d_
- zajištění vjezdu IZS_x000d_
- zajištění dočasné autobusové zastávky apod_x000d_
- zajištění asistence správce sítí.</t>
  </si>
  <si>
    <t>072103001</t>
  </si>
  <si>
    <t>Projednání DIO a zajištění DIR komunikace II.a III. třídy</t>
  </si>
  <si>
    <t>-1602427348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</si>
  <si>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je rozdělena na  4 etap realizace díla - viz. C4 - etapizace výstavby.</t>
  </si>
  <si>
    <t>072103011</t>
  </si>
  <si>
    <t>Zajištění DIO komunikace II. a III. třídy - jednoduché el. vedení</t>
  </si>
  <si>
    <t>-862346389</t>
  </si>
  <si>
    <t xml:space="preserve">Poznámka k položce:_x000d_
Součástí položky jsou zejména náklady na: _x000d_
- montáž, pronájem  a demontáž dočasných dopravních značek kompletních._x000d_
Stavba je rozdělena na  4 etap realizace díla - viz. C4 - etapizace výstavby._x000d_
3. etapa - 	SO 104 OZ Jana Žižky, SO 105 OZ Zahradní, včetně sítí technické infrastruktury a 		úprav</t>
  </si>
  <si>
    <t>092103001</t>
  </si>
  <si>
    <t>Náklady na zkušební provoz</t>
  </si>
  <si>
    <t>1436961923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</si>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</sst>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19001406" TargetMode="External" /><Relationship Id="rId4" Type="http://schemas.openxmlformats.org/officeDocument/2006/relationships/hyperlink" Target="https://podminky.urs.cz/item/CS_URS_2024_02/119001421" TargetMode="External" /><Relationship Id="rId5" Type="http://schemas.openxmlformats.org/officeDocument/2006/relationships/hyperlink" Target="https://podminky.urs.cz/item/CS_URS_2024_02/131251102" TargetMode="External" /><Relationship Id="rId6" Type="http://schemas.openxmlformats.org/officeDocument/2006/relationships/hyperlink" Target="https://podminky.urs.cz/item/CS_URS_2024_02/132254202" TargetMode="External" /><Relationship Id="rId7" Type="http://schemas.openxmlformats.org/officeDocument/2006/relationships/hyperlink" Target="https://podminky.urs.cz/item/CS_URS_2024_02/132354204" TargetMode="External" /><Relationship Id="rId8" Type="http://schemas.openxmlformats.org/officeDocument/2006/relationships/hyperlink" Target="https://podminky.urs.cz/item/CS_URS_2024_02/132454204" TargetMode="External" /><Relationship Id="rId9" Type="http://schemas.openxmlformats.org/officeDocument/2006/relationships/hyperlink" Target="https://podminky.urs.cz/item/CS_URS_2024_02/139001101" TargetMode="External" /><Relationship Id="rId10" Type="http://schemas.openxmlformats.org/officeDocument/2006/relationships/hyperlink" Target="https://podminky.urs.cz/item/CS_URS_2024_02/151101102" TargetMode="External" /><Relationship Id="rId11" Type="http://schemas.openxmlformats.org/officeDocument/2006/relationships/hyperlink" Target="https://podminky.urs.cz/item/CS_URS_2024_02/151101112" TargetMode="External" /><Relationship Id="rId12" Type="http://schemas.openxmlformats.org/officeDocument/2006/relationships/hyperlink" Target="https://podminky.urs.cz/item/CS_URS_2024_02/162651132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12109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451572111" TargetMode="External" /><Relationship Id="rId17" Type="http://schemas.openxmlformats.org/officeDocument/2006/relationships/hyperlink" Target="https://podminky.urs.cz/item/CS_URS_2024_02/452311131" TargetMode="External" /><Relationship Id="rId18" Type="http://schemas.openxmlformats.org/officeDocument/2006/relationships/hyperlink" Target="https://podminky.urs.cz/item/CS_URS_2024_02/810391811" TargetMode="External" /><Relationship Id="rId19" Type="http://schemas.openxmlformats.org/officeDocument/2006/relationships/hyperlink" Target="https://podminky.urs.cz/item/CS_URS_2024_02/871360320" TargetMode="External" /><Relationship Id="rId20" Type="http://schemas.openxmlformats.org/officeDocument/2006/relationships/hyperlink" Target="https://podminky.urs.cz/item/CS_URS_2024_02/871370320" TargetMode="External" /><Relationship Id="rId21" Type="http://schemas.openxmlformats.org/officeDocument/2006/relationships/hyperlink" Target="https://podminky.urs.cz/item/CS_URS_2024_02/877360320" TargetMode="External" /><Relationship Id="rId22" Type="http://schemas.openxmlformats.org/officeDocument/2006/relationships/hyperlink" Target="https://podminky.urs.cz/item/CS_URS_2024_02/877370320" TargetMode="External" /><Relationship Id="rId23" Type="http://schemas.openxmlformats.org/officeDocument/2006/relationships/hyperlink" Target="https://podminky.urs.cz/item/CS_URS_2024_02/894118001" TargetMode="External" /><Relationship Id="rId24" Type="http://schemas.openxmlformats.org/officeDocument/2006/relationships/hyperlink" Target="https://podminky.urs.cz/item/CS_URS_2024_02/894411121" TargetMode="External" /><Relationship Id="rId25" Type="http://schemas.openxmlformats.org/officeDocument/2006/relationships/hyperlink" Target="https://podminky.urs.cz/item/CS_URS_2024_02/899104112" TargetMode="External" /><Relationship Id="rId26" Type="http://schemas.openxmlformats.org/officeDocument/2006/relationships/hyperlink" Target="https://podminky.urs.cz/item/CS_URS_2024_02/899722113" TargetMode="External" /><Relationship Id="rId27" Type="http://schemas.openxmlformats.org/officeDocument/2006/relationships/hyperlink" Target="https://podminky.urs.cz/item/CS_URS_2024_02/997013111" TargetMode="External" /><Relationship Id="rId28" Type="http://schemas.openxmlformats.org/officeDocument/2006/relationships/hyperlink" Target="https://podminky.urs.cz/item/CS_URS_2024_02/997013501" TargetMode="External" /><Relationship Id="rId29" Type="http://schemas.openxmlformats.org/officeDocument/2006/relationships/hyperlink" Target="https://podminky.urs.cz/item/CS_URS_2024_02/997013509" TargetMode="External" /><Relationship Id="rId30" Type="http://schemas.openxmlformats.org/officeDocument/2006/relationships/hyperlink" Target="https://podminky.urs.cz/item/CS_URS_2024_02/998276101" TargetMode="External" /><Relationship Id="rId31" Type="http://schemas.openxmlformats.org/officeDocument/2006/relationships/hyperlink" Target="https://podminky.urs.cz/item/CS_URS_2024_02/998276124" TargetMode="External" /><Relationship Id="rId32" Type="http://schemas.openxmlformats.org/officeDocument/2006/relationships/hyperlink" Target="https://podminky.urs.cz/item/CS_URS_2024_02/230170005" TargetMode="External" /><Relationship Id="rId33" Type="http://schemas.openxmlformats.org/officeDocument/2006/relationships/hyperlink" Target="https://podminky.urs.cz/item/CS_URS_2024_02/230170015" TargetMode="External" /><Relationship Id="rId34" Type="http://schemas.openxmlformats.org/officeDocument/2006/relationships/hyperlink" Target="https://podminky.urs.cz/item/CS_URS_2024_02/043103000" TargetMode="External" /><Relationship Id="rId35" Type="http://schemas.openxmlformats.org/officeDocument/2006/relationships/hyperlink" Target="https://podminky.urs.cz/item/CS_URS_2024_02/094002000" TargetMode="External" /><Relationship Id="rId3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19001406" TargetMode="External" /><Relationship Id="rId4" Type="http://schemas.openxmlformats.org/officeDocument/2006/relationships/hyperlink" Target="https://podminky.urs.cz/item/CS_URS_2024_02/119001421" TargetMode="External" /><Relationship Id="rId5" Type="http://schemas.openxmlformats.org/officeDocument/2006/relationships/hyperlink" Target="https://podminky.urs.cz/item/CS_URS_2024_02/132254202" TargetMode="External" /><Relationship Id="rId6" Type="http://schemas.openxmlformats.org/officeDocument/2006/relationships/hyperlink" Target="https://podminky.urs.cz/item/CS_URS_2024_02/132354204" TargetMode="External" /><Relationship Id="rId7" Type="http://schemas.openxmlformats.org/officeDocument/2006/relationships/hyperlink" Target="https://podminky.urs.cz/item/CS_URS_2024_02/132454203" TargetMode="External" /><Relationship Id="rId8" Type="http://schemas.openxmlformats.org/officeDocument/2006/relationships/hyperlink" Target="https://podminky.urs.cz/item/CS_URS_2024_02/139001101" TargetMode="External" /><Relationship Id="rId9" Type="http://schemas.openxmlformats.org/officeDocument/2006/relationships/hyperlink" Target="https://podminky.urs.cz/item/CS_URS_2024_02/151101101" TargetMode="External" /><Relationship Id="rId10" Type="http://schemas.openxmlformats.org/officeDocument/2006/relationships/hyperlink" Target="https://podminky.urs.cz/item/CS_URS_2024_02/151101111" TargetMode="External" /><Relationship Id="rId11" Type="http://schemas.openxmlformats.org/officeDocument/2006/relationships/hyperlink" Target="https://podminky.urs.cz/item/CS_URS_2024_02/162651132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12109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451572111" TargetMode="External" /><Relationship Id="rId16" Type="http://schemas.openxmlformats.org/officeDocument/2006/relationships/hyperlink" Target="https://podminky.urs.cz/item/CS_URS_2024_02/452311131" TargetMode="External" /><Relationship Id="rId17" Type="http://schemas.openxmlformats.org/officeDocument/2006/relationships/hyperlink" Target="https://podminky.urs.cz/item/CS_URS_2024_02/810441811" TargetMode="External" /><Relationship Id="rId18" Type="http://schemas.openxmlformats.org/officeDocument/2006/relationships/hyperlink" Target="https://podminky.urs.cz/item/CS_URS_2024_02/857242122" TargetMode="External" /><Relationship Id="rId19" Type="http://schemas.openxmlformats.org/officeDocument/2006/relationships/hyperlink" Target="https://podminky.urs.cz/item/CS_URS_2024_02/857244122" TargetMode="External" /><Relationship Id="rId20" Type="http://schemas.openxmlformats.org/officeDocument/2006/relationships/hyperlink" Target="https://podminky.urs.cz/item/CS_URS_2024_02/857262122" TargetMode="External" /><Relationship Id="rId21" Type="http://schemas.openxmlformats.org/officeDocument/2006/relationships/hyperlink" Target="https://podminky.urs.cz/item/CS_URS_2024_02/857264122" TargetMode="External" /><Relationship Id="rId22" Type="http://schemas.openxmlformats.org/officeDocument/2006/relationships/hyperlink" Target="https://podminky.urs.cz/item/CS_URS_2024_02/871251141" TargetMode="External" /><Relationship Id="rId23" Type="http://schemas.openxmlformats.org/officeDocument/2006/relationships/hyperlink" Target="https://podminky.urs.cz/item/CS_URS_2024_02/877261101" TargetMode="External" /><Relationship Id="rId24" Type="http://schemas.openxmlformats.org/officeDocument/2006/relationships/hyperlink" Target="https://podminky.urs.cz/item/CS_URS_2024_02/891241112" TargetMode="External" /><Relationship Id="rId25" Type="http://schemas.openxmlformats.org/officeDocument/2006/relationships/hyperlink" Target="https://podminky.urs.cz/item/CS_URS_2024_02/891247111" TargetMode="External" /><Relationship Id="rId26" Type="http://schemas.openxmlformats.org/officeDocument/2006/relationships/hyperlink" Target="https://podminky.urs.cz/item/CS_URS_2024_02/899401113" TargetMode="External" /><Relationship Id="rId27" Type="http://schemas.openxmlformats.org/officeDocument/2006/relationships/hyperlink" Target="https://podminky.urs.cz/item/CS_URS_2024_02/891261112" TargetMode="External" /><Relationship Id="rId28" Type="http://schemas.openxmlformats.org/officeDocument/2006/relationships/hyperlink" Target="https://podminky.urs.cz/item/CS_URS_2024_02/891269111" TargetMode="External" /><Relationship Id="rId29" Type="http://schemas.openxmlformats.org/officeDocument/2006/relationships/hyperlink" Target="https://podminky.urs.cz/item/CS_URS_2024_02/899401112" TargetMode="External" /><Relationship Id="rId30" Type="http://schemas.openxmlformats.org/officeDocument/2006/relationships/hyperlink" Target="https://podminky.urs.cz/item/CS_URS_2024_02/899721112" TargetMode="External" /><Relationship Id="rId31" Type="http://schemas.openxmlformats.org/officeDocument/2006/relationships/hyperlink" Target="https://podminky.urs.cz/item/CS_URS_2024_02/899722113" TargetMode="External" /><Relationship Id="rId32" Type="http://schemas.openxmlformats.org/officeDocument/2006/relationships/hyperlink" Target="https://podminky.urs.cz/item/CS_URS_2024_02/997013111" TargetMode="External" /><Relationship Id="rId33" Type="http://schemas.openxmlformats.org/officeDocument/2006/relationships/hyperlink" Target="https://podminky.urs.cz/item/CS_URS_2024_02/997013501" TargetMode="External" /><Relationship Id="rId34" Type="http://schemas.openxmlformats.org/officeDocument/2006/relationships/hyperlink" Target="https://podminky.urs.cz/item/CS_URS_2024_02/997013509" TargetMode="External" /><Relationship Id="rId35" Type="http://schemas.openxmlformats.org/officeDocument/2006/relationships/hyperlink" Target="https://podminky.urs.cz/item/CS_URS_2024_02/998276101" TargetMode="External" /><Relationship Id="rId36" Type="http://schemas.openxmlformats.org/officeDocument/2006/relationships/hyperlink" Target="https://podminky.urs.cz/item/CS_URS_2024_02/998276124" TargetMode="External" /><Relationship Id="rId37" Type="http://schemas.openxmlformats.org/officeDocument/2006/relationships/hyperlink" Target="https://podminky.urs.cz/item/CS_URS_2024_02/722290234" TargetMode="External" /><Relationship Id="rId38" Type="http://schemas.openxmlformats.org/officeDocument/2006/relationships/hyperlink" Target="https://podminky.urs.cz/item/CS_URS_2024_02/230170003" TargetMode="External" /><Relationship Id="rId39" Type="http://schemas.openxmlformats.org/officeDocument/2006/relationships/hyperlink" Target="https://podminky.urs.cz/item/CS_URS_2024_02/230170013" TargetMode="External" /><Relationship Id="rId40" Type="http://schemas.openxmlformats.org/officeDocument/2006/relationships/hyperlink" Target="https://podminky.urs.cz/item/CS_URS_2024_02/092002000" TargetMode="External" /><Relationship Id="rId41" Type="http://schemas.openxmlformats.org/officeDocument/2006/relationships/hyperlink" Target="https://podminky.urs.cz/item/CS_URS_2024_02/094002000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1406" TargetMode="External" /><Relationship Id="rId2" Type="http://schemas.openxmlformats.org/officeDocument/2006/relationships/hyperlink" Target="https://podminky.urs.cz/item/CS_URS_2024_02/119001421" TargetMode="External" /><Relationship Id="rId3" Type="http://schemas.openxmlformats.org/officeDocument/2006/relationships/hyperlink" Target="https://podminky.urs.cz/item/CS_URS_2024_02/132254202" TargetMode="External" /><Relationship Id="rId4" Type="http://schemas.openxmlformats.org/officeDocument/2006/relationships/hyperlink" Target="https://podminky.urs.cz/item/CS_URS_2024_02/132354204" TargetMode="External" /><Relationship Id="rId5" Type="http://schemas.openxmlformats.org/officeDocument/2006/relationships/hyperlink" Target="https://podminky.urs.cz/item/CS_URS_2024_02/132454202" TargetMode="External" /><Relationship Id="rId6" Type="http://schemas.openxmlformats.org/officeDocument/2006/relationships/hyperlink" Target="https://podminky.urs.cz/item/CS_URS_2024_02/139001101" TargetMode="External" /><Relationship Id="rId7" Type="http://schemas.openxmlformats.org/officeDocument/2006/relationships/hyperlink" Target="https://podminky.urs.cz/item/CS_URS_2024_02/151101101" TargetMode="External" /><Relationship Id="rId8" Type="http://schemas.openxmlformats.org/officeDocument/2006/relationships/hyperlink" Target="https://podminky.urs.cz/item/CS_URS_2024_02/151101111" TargetMode="External" /><Relationship Id="rId9" Type="http://schemas.openxmlformats.org/officeDocument/2006/relationships/hyperlink" Target="https://podminky.urs.cz/item/CS_URS_2024_02/162651132" TargetMode="External" /><Relationship Id="rId10" Type="http://schemas.openxmlformats.org/officeDocument/2006/relationships/hyperlink" Target="https://podminky.urs.cz/item/CS_URS_2024_02/174151101" TargetMode="External" /><Relationship Id="rId11" Type="http://schemas.openxmlformats.org/officeDocument/2006/relationships/hyperlink" Target="https://podminky.urs.cz/item/CS_URS_2024_02/175112109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451572111" TargetMode="External" /><Relationship Id="rId14" Type="http://schemas.openxmlformats.org/officeDocument/2006/relationships/hyperlink" Target="https://podminky.urs.cz/item/CS_URS_2024_02/871161141" TargetMode="External" /><Relationship Id="rId15" Type="http://schemas.openxmlformats.org/officeDocument/2006/relationships/hyperlink" Target="https://podminky.urs.cz/item/CS_URS_2024_02/871275811" TargetMode="External" /><Relationship Id="rId16" Type="http://schemas.openxmlformats.org/officeDocument/2006/relationships/hyperlink" Target="https://podminky.urs.cz/item/CS_URS_2024_02/879171111" TargetMode="External" /><Relationship Id="rId17" Type="http://schemas.openxmlformats.org/officeDocument/2006/relationships/hyperlink" Target="https://podminky.urs.cz/item/CS_URS_2024_02/899721112" TargetMode="External" /><Relationship Id="rId18" Type="http://schemas.openxmlformats.org/officeDocument/2006/relationships/hyperlink" Target="https://podminky.urs.cz/item/CS_URS_2024_02/899722113" TargetMode="External" /><Relationship Id="rId19" Type="http://schemas.openxmlformats.org/officeDocument/2006/relationships/hyperlink" Target="https://podminky.urs.cz/item/CS_URS_2024_02/997013111" TargetMode="External" /><Relationship Id="rId20" Type="http://schemas.openxmlformats.org/officeDocument/2006/relationships/hyperlink" Target="https://podminky.urs.cz/item/CS_URS_2024_02/997013501" TargetMode="External" /><Relationship Id="rId21" Type="http://schemas.openxmlformats.org/officeDocument/2006/relationships/hyperlink" Target="https://podminky.urs.cz/item/CS_URS_2024_02/997013509" TargetMode="External" /><Relationship Id="rId22" Type="http://schemas.openxmlformats.org/officeDocument/2006/relationships/hyperlink" Target="https://podminky.urs.cz/item/CS_URS_2024_02/997013631" TargetMode="External" /><Relationship Id="rId23" Type="http://schemas.openxmlformats.org/officeDocument/2006/relationships/hyperlink" Target="https://podminky.urs.cz/item/CS_URS_2024_02/998276101" TargetMode="External" /><Relationship Id="rId24" Type="http://schemas.openxmlformats.org/officeDocument/2006/relationships/hyperlink" Target="https://podminky.urs.cz/item/CS_URS_2024_02/998276124" TargetMode="External" /><Relationship Id="rId25" Type="http://schemas.openxmlformats.org/officeDocument/2006/relationships/hyperlink" Target="https://podminky.urs.cz/item/CS_URS_2024_02/722290234" TargetMode="External" /><Relationship Id="rId26" Type="http://schemas.openxmlformats.org/officeDocument/2006/relationships/hyperlink" Target="https://podminky.urs.cz/item/CS_URS_2024_02/230170001" TargetMode="External" /><Relationship Id="rId27" Type="http://schemas.openxmlformats.org/officeDocument/2006/relationships/hyperlink" Target="https://podminky.urs.cz/item/CS_URS_2024_02/230170011" TargetMode="External" /><Relationship Id="rId28" Type="http://schemas.openxmlformats.org/officeDocument/2006/relationships/hyperlink" Target="https://podminky.urs.cz/item/CS_URS_2024_02/092002000" TargetMode="External" /><Relationship Id="rId29" Type="http://schemas.openxmlformats.org/officeDocument/2006/relationships/hyperlink" Target="https://podminky.urs.cz/item/CS_URS_2024_02/094002000" TargetMode="External" /><Relationship Id="rId3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001103" TargetMode="External" /><Relationship Id="rId2" Type="http://schemas.openxmlformats.org/officeDocument/2006/relationships/hyperlink" Target="https://podminky.urs.cz/item/CS_URS_2024_02/115101202" TargetMode="External" /><Relationship Id="rId3" Type="http://schemas.openxmlformats.org/officeDocument/2006/relationships/hyperlink" Target="https://podminky.urs.cz/item/CS_URS_2024_02/115101302" TargetMode="External" /><Relationship Id="rId4" Type="http://schemas.openxmlformats.org/officeDocument/2006/relationships/hyperlink" Target="https://podminky.urs.cz/item/CS_URS_2024_02/119001406" TargetMode="External" /><Relationship Id="rId5" Type="http://schemas.openxmlformats.org/officeDocument/2006/relationships/hyperlink" Target="https://podminky.urs.cz/item/CS_URS_2024_02/119001421" TargetMode="External" /><Relationship Id="rId6" Type="http://schemas.openxmlformats.org/officeDocument/2006/relationships/hyperlink" Target="https://podminky.urs.cz/item/CS_URS_2024_02/131251102" TargetMode="External" /><Relationship Id="rId7" Type="http://schemas.openxmlformats.org/officeDocument/2006/relationships/hyperlink" Target="https://podminky.urs.cz/item/CS_URS_2024_02/132254202" TargetMode="External" /><Relationship Id="rId8" Type="http://schemas.openxmlformats.org/officeDocument/2006/relationships/hyperlink" Target="https://podminky.urs.cz/item/CS_URS_2024_02/132354204" TargetMode="External" /><Relationship Id="rId9" Type="http://schemas.openxmlformats.org/officeDocument/2006/relationships/hyperlink" Target="https://podminky.urs.cz/item/CS_URS_2024_02/132454204" TargetMode="External" /><Relationship Id="rId10" Type="http://schemas.openxmlformats.org/officeDocument/2006/relationships/hyperlink" Target="https://podminky.urs.cz/item/CS_URS_2024_02/139001101" TargetMode="External" /><Relationship Id="rId11" Type="http://schemas.openxmlformats.org/officeDocument/2006/relationships/hyperlink" Target="https://podminky.urs.cz/item/CS_URS_2024_02/151101102" TargetMode="External" /><Relationship Id="rId12" Type="http://schemas.openxmlformats.org/officeDocument/2006/relationships/hyperlink" Target="https://podminky.urs.cz/item/CS_URS_2024_02/151101112" TargetMode="External" /><Relationship Id="rId13" Type="http://schemas.openxmlformats.org/officeDocument/2006/relationships/hyperlink" Target="https://podminky.urs.cz/item/CS_URS_2024_02/162651132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12109" TargetMode="External" /><Relationship Id="rId16" Type="http://schemas.openxmlformats.org/officeDocument/2006/relationships/hyperlink" Target="https://podminky.urs.cz/item/CS_URS_2024_02/175151101" TargetMode="External" /><Relationship Id="rId17" Type="http://schemas.openxmlformats.org/officeDocument/2006/relationships/hyperlink" Target="https://podminky.urs.cz/item/CS_URS_2024_02/451572111" TargetMode="External" /><Relationship Id="rId18" Type="http://schemas.openxmlformats.org/officeDocument/2006/relationships/hyperlink" Target="https://podminky.urs.cz/item/CS_URS_2024_02/452311131" TargetMode="External" /><Relationship Id="rId19" Type="http://schemas.openxmlformats.org/officeDocument/2006/relationships/hyperlink" Target="https://podminky.urs.cz/item/CS_URS_2024_02/810441811" TargetMode="External" /><Relationship Id="rId20" Type="http://schemas.openxmlformats.org/officeDocument/2006/relationships/hyperlink" Target="https://podminky.urs.cz/item/CS_URS_2024_02/871370320" TargetMode="External" /><Relationship Id="rId21" Type="http://schemas.openxmlformats.org/officeDocument/2006/relationships/hyperlink" Target="https://podminky.urs.cz/item/CS_URS_2024_02/877370320" TargetMode="External" /><Relationship Id="rId22" Type="http://schemas.openxmlformats.org/officeDocument/2006/relationships/hyperlink" Target="https://podminky.urs.cz/item/CS_URS_2024_02/894118001" TargetMode="External" /><Relationship Id="rId23" Type="http://schemas.openxmlformats.org/officeDocument/2006/relationships/hyperlink" Target="https://podminky.urs.cz/item/CS_URS_2024_02/894411121" TargetMode="External" /><Relationship Id="rId24" Type="http://schemas.openxmlformats.org/officeDocument/2006/relationships/hyperlink" Target="https://podminky.urs.cz/item/CS_URS_2024_02/899104112" TargetMode="External" /><Relationship Id="rId25" Type="http://schemas.openxmlformats.org/officeDocument/2006/relationships/hyperlink" Target="https://podminky.urs.cz/item/CS_URS_2024_02/899133112" TargetMode="External" /><Relationship Id="rId26" Type="http://schemas.openxmlformats.org/officeDocument/2006/relationships/hyperlink" Target="https://podminky.urs.cz/item/CS_URS_2024_02/899722113" TargetMode="External" /><Relationship Id="rId27" Type="http://schemas.openxmlformats.org/officeDocument/2006/relationships/hyperlink" Target="https://podminky.urs.cz/item/CS_URS_2024_02/977151129" TargetMode="External" /><Relationship Id="rId28" Type="http://schemas.openxmlformats.org/officeDocument/2006/relationships/hyperlink" Target="https://podminky.urs.cz/item/CS_URS_2024_02/997013111" TargetMode="External" /><Relationship Id="rId29" Type="http://schemas.openxmlformats.org/officeDocument/2006/relationships/hyperlink" Target="https://podminky.urs.cz/item/CS_URS_2024_02/997013501" TargetMode="External" /><Relationship Id="rId30" Type="http://schemas.openxmlformats.org/officeDocument/2006/relationships/hyperlink" Target="https://podminky.urs.cz/item/CS_URS_2024_02/997013509" TargetMode="External" /><Relationship Id="rId31" Type="http://schemas.openxmlformats.org/officeDocument/2006/relationships/hyperlink" Target="https://podminky.urs.cz/item/CS_URS_2024_02/998276101" TargetMode="External" /><Relationship Id="rId32" Type="http://schemas.openxmlformats.org/officeDocument/2006/relationships/hyperlink" Target="https://podminky.urs.cz/item/CS_URS_2024_02/998276124" TargetMode="External" /><Relationship Id="rId33" Type="http://schemas.openxmlformats.org/officeDocument/2006/relationships/hyperlink" Target="https://podminky.urs.cz/item/CS_URS_2024_02/230170005" TargetMode="External" /><Relationship Id="rId34" Type="http://schemas.openxmlformats.org/officeDocument/2006/relationships/hyperlink" Target="https://podminky.urs.cz/item/CS_URS_2024_02/230170015" TargetMode="External" /><Relationship Id="rId35" Type="http://schemas.openxmlformats.org/officeDocument/2006/relationships/hyperlink" Target="https://podminky.urs.cz/item/CS_URS_2024_02/043103000" TargetMode="External" /><Relationship Id="rId36" Type="http://schemas.openxmlformats.org/officeDocument/2006/relationships/hyperlink" Target="https://podminky.urs.cz/item/CS_URS_2024_02/094002000" TargetMode="External" /><Relationship Id="rId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001103" TargetMode="External" /><Relationship Id="rId2" Type="http://schemas.openxmlformats.org/officeDocument/2006/relationships/hyperlink" Target="https://podminky.urs.cz/item/CS_URS_2024_02/119001406" TargetMode="External" /><Relationship Id="rId3" Type="http://schemas.openxmlformats.org/officeDocument/2006/relationships/hyperlink" Target="https://podminky.urs.cz/item/CS_URS_2024_02/119001421" TargetMode="External" /><Relationship Id="rId4" Type="http://schemas.openxmlformats.org/officeDocument/2006/relationships/hyperlink" Target="https://podminky.urs.cz/item/CS_URS_2024_02/131251201" TargetMode="External" /><Relationship Id="rId5" Type="http://schemas.openxmlformats.org/officeDocument/2006/relationships/hyperlink" Target="https://podminky.urs.cz/item/CS_URS_2024_02/132254201" TargetMode="External" /><Relationship Id="rId6" Type="http://schemas.openxmlformats.org/officeDocument/2006/relationships/hyperlink" Target="https://podminky.urs.cz/item/CS_URS_2024_02/132354204" TargetMode="External" /><Relationship Id="rId7" Type="http://schemas.openxmlformats.org/officeDocument/2006/relationships/hyperlink" Target="https://podminky.urs.cz/item/CS_URS_2024_02/132454202" TargetMode="External" /><Relationship Id="rId8" Type="http://schemas.openxmlformats.org/officeDocument/2006/relationships/hyperlink" Target="https://podminky.urs.cz/item/CS_URS_2024_02/139001101" TargetMode="External" /><Relationship Id="rId9" Type="http://schemas.openxmlformats.org/officeDocument/2006/relationships/hyperlink" Target="https://podminky.urs.cz/item/CS_URS_2024_02/151101102" TargetMode="External" /><Relationship Id="rId10" Type="http://schemas.openxmlformats.org/officeDocument/2006/relationships/hyperlink" Target="https://podminky.urs.cz/item/CS_URS_2024_02/151101112" TargetMode="External" /><Relationship Id="rId11" Type="http://schemas.openxmlformats.org/officeDocument/2006/relationships/hyperlink" Target="https://podminky.urs.cz/item/CS_URS_2024_02/162651132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12109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451572111" TargetMode="External" /><Relationship Id="rId16" Type="http://schemas.openxmlformats.org/officeDocument/2006/relationships/hyperlink" Target="https://podminky.urs.cz/item/CS_URS_2024_02/452311131" TargetMode="External" /><Relationship Id="rId17" Type="http://schemas.openxmlformats.org/officeDocument/2006/relationships/hyperlink" Target="https://podminky.urs.cz/item/CS_URS_2024_02/810351811" TargetMode="External" /><Relationship Id="rId18" Type="http://schemas.openxmlformats.org/officeDocument/2006/relationships/hyperlink" Target="https://podminky.urs.cz/item/CS_URS_2024_02/871310320" TargetMode="External" /><Relationship Id="rId19" Type="http://schemas.openxmlformats.org/officeDocument/2006/relationships/hyperlink" Target="https://podminky.urs.cz/item/CS_URS_2024_02/877310310" TargetMode="External" /><Relationship Id="rId20" Type="http://schemas.openxmlformats.org/officeDocument/2006/relationships/hyperlink" Target="https://podminky.urs.cz/item/CS_URS_2024_02/877310330" TargetMode="External" /><Relationship Id="rId21" Type="http://schemas.openxmlformats.org/officeDocument/2006/relationships/hyperlink" Target="https://podminky.urs.cz/item/CS_URS_2024_02/894811135" TargetMode="External" /><Relationship Id="rId22" Type="http://schemas.openxmlformats.org/officeDocument/2006/relationships/hyperlink" Target="https://podminky.urs.cz/item/CS_URS_2024_02/899722113" TargetMode="External" /><Relationship Id="rId23" Type="http://schemas.openxmlformats.org/officeDocument/2006/relationships/hyperlink" Target="https://podminky.urs.cz/item/CS_URS_2024_02/997013111" TargetMode="External" /><Relationship Id="rId24" Type="http://schemas.openxmlformats.org/officeDocument/2006/relationships/hyperlink" Target="https://podminky.urs.cz/item/CS_URS_2024_02/997013501" TargetMode="External" /><Relationship Id="rId25" Type="http://schemas.openxmlformats.org/officeDocument/2006/relationships/hyperlink" Target="https://podminky.urs.cz/item/CS_URS_2024_02/997013509" TargetMode="External" /><Relationship Id="rId26" Type="http://schemas.openxmlformats.org/officeDocument/2006/relationships/hyperlink" Target="https://podminky.urs.cz/item/CS_URS_2024_02/998276101" TargetMode="External" /><Relationship Id="rId27" Type="http://schemas.openxmlformats.org/officeDocument/2006/relationships/hyperlink" Target="https://podminky.urs.cz/item/CS_URS_2024_02/998276124" TargetMode="External" /><Relationship Id="rId28" Type="http://schemas.openxmlformats.org/officeDocument/2006/relationships/hyperlink" Target="https://podminky.urs.cz/item/CS_URS_2024_02/230170004" TargetMode="External" /><Relationship Id="rId29" Type="http://schemas.openxmlformats.org/officeDocument/2006/relationships/hyperlink" Target="https://podminky.urs.cz/item/CS_URS_2024_02/230170014" TargetMode="External" /><Relationship Id="rId30" Type="http://schemas.openxmlformats.org/officeDocument/2006/relationships/hyperlink" Target="https://podminky.urs.cz/item/CS_URS_2024_02/094002000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85" TargetMode="External" /><Relationship Id="rId2" Type="http://schemas.openxmlformats.org/officeDocument/2006/relationships/hyperlink" Target="https://podminky.urs.cz/item/CS_URS_2024_02/113106211" TargetMode="External" /><Relationship Id="rId3" Type="http://schemas.openxmlformats.org/officeDocument/2006/relationships/hyperlink" Target="https://podminky.urs.cz/item/CS_URS_2024_02/113106271" TargetMode="External" /><Relationship Id="rId4" Type="http://schemas.openxmlformats.org/officeDocument/2006/relationships/hyperlink" Target="https://podminky.urs.cz/item/CS_URS_2024_02/113107161" TargetMode="External" /><Relationship Id="rId5" Type="http://schemas.openxmlformats.org/officeDocument/2006/relationships/hyperlink" Target="https://podminky.urs.cz/item/CS_URS_2024_02/113107162" TargetMode="External" /><Relationship Id="rId6" Type="http://schemas.openxmlformats.org/officeDocument/2006/relationships/hyperlink" Target="https://podminky.urs.cz/item/CS_URS_2024_02/113107164" TargetMode="External" /><Relationship Id="rId7" Type="http://schemas.openxmlformats.org/officeDocument/2006/relationships/hyperlink" Target="https://podminky.urs.cz/item/CS_URS_2024_02/113107223" TargetMode="External" /><Relationship Id="rId8" Type="http://schemas.openxmlformats.org/officeDocument/2006/relationships/hyperlink" Target="https://podminky.urs.cz/item/CS_URS_2024_02/113107335" TargetMode="External" /><Relationship Id="rId9" Type="http://schemas.openxmlformats.org/officeDocument/2006/relationships/hyperlink" Target="https://podminky.urs.cz/item/CS_URS_2024_02/113154548" TargetMode="External" /><Relationship Id="rId10" Type="http://schemas.openxmlformats.org/officeDocument/2006/relationships/hyperlink" Target="https://podminky.urs.cz/item/CS_URS_2024_02/113201112" TargetMode="External" /><Relationship Id="rId11" Type="http://schemas.openxmlformats.org/officeDocument/2006/relationships/hyperlink" Target="https://podminky.urs.cz/item/CS_URS_2024_02/121151123" TargetMode="External" /><Relationship Id="rId12" Type="http://schemas.openxmlformats.org/officeDocument/2006/relationships/hyperlink" Target="https://podminky.urs.cz/item/CS_URS_2024_02/122251105" TargetMode="External" /><Relationship Id="rId13" Type="http://schemas.openxmlformats.org/officeDocument/2006/relationships/hyperlink" Target="https://podminky.urs.cz/item/CS_URS_2024_02/129001101" TargetMode="External" /><Relationship Id="rId14" Type="http://schemas.openxmlformats.org/officeDocument/2006/relationships/hyperlink" Target="https://podminky.urs.cz/item/CS_URS_2024_02/162351103" TargetMode="External" /><Relationship Id="rId15" Type="http://schemas.openxmlformats.org/officeDocument/2006/relationships/hyperlink" Target="https://podminky.urs.cz/item/CS_URS_2024_02/162651112" TargetMode="External" /><Relationship Id="rId16" Type="http://schemas.openxmlformats.org/officeDocument/2006/relationships/hyperlink" Target="https://podminky.urs.cz/item/CS_URS_2024_02/167151101" TargetMode="External" /><Relationship Id="rId17" Type="http://schemas.openxmlformats.org/officeDocument/2006/relationships/hyperlink" Target="https://podminky.urs.cz/item/CS_URS_2024_02/171152101" TargetMode="External" /><Relationship Id="rId18" Type="http://schemas.openxmlformats.org/officeDocument/2006/relationships/hyperlink" Target="https://podminky.urs.cz/item/CS_URS_2024_02/181152302" TargetMode="External" /><Relationship Id="rId19" Type="http://schemas.openxmlformats.org/officeDocument/2006/relationships/hyperlink" Target="https://podminky.urs.cz/item/CS_URS_2024_01/211971110" TargetMode="External" /><Relationship Id="rId20" Type="http://schemas.openxmlformats.org/officeDocument/2006/relationships/hyperlink" Target="https://podminky.urs.cz/item/CS_URS_2024_01/212752402" TargetMode="External" /><Relationship Id="rId21" Type="http://schemas.openxmlformats.org/officeDocument/2006/relationships/hyperlink" Target="https://podminky.urs.cz/item/CS_URS_2024_02/279311116" TargetMode="External" /><Relationship Id="rId22" Type="http://schemas.openxmlformats.org/officeDocument/2006/relationships/hyperlink" Target="https://podminky.urs.cz/item/CS_URS_2024_02/561121113" TargetMode="External" /><Relationship Id="rId23" Type="http://schemas.openxmlformats.org/officeDocument/2006/relationships/hyperlink" Target="https://podminky.urs.cz/item/CS_URS_2024_02/561121114" TargetMode="External" /><Relationship Id="rId24" Type="http://schemas.openxmlformats.org/officeDocument/2006/relationships/hyperlink" Target="https://podminky.urs.cz/item/CS_URS_2024_02/564851011" TargetMode="External" /><Relationship Id="rId25" Type="http://schemas.openxmlformats.org/officeDocument/2006/relationships/hyperlink" Target="https://podminky.urs.cz/item/CS_URS_2024_02/564851111" TargetMode="External" /><Relationship Id="rId26" Type="http://schemas.openxmlformats.org/officeDocument/2006/relationships/hyperlink" Target="https://podminky.urs.cz/item/CS_URS_2024_02/564861011" TargetMode="External" /><Relationship Id="rId27" Type="http://schemas.openxmlformats.org/officeDocument/2006/relationships/hyperlink" Target="https://podminky.urs.cz/item/CS_URS_2024_02/564861111" TargetMode="External" /><Relationship Id="rId28" Type="http://schemas.openxmlformats.org/officeDocument/2006/relationships/hyperlink" Target="https://podminky.urs.cz/item/CS_URS_2024_02/564871111" TargetMode="External" /><Relationship Id="rId29" Type="http://schemas.openxmlformats.org/officeDocument/2006/relationships/hyperlink" Target="https://podminky.urs.cz/item/CS_URS_2024_02/564930412" TargetMode="External" /><Relationship Id="rId30" Type="http://schemas.openxmlformats.org/officeDocument/2006/relationships/hyperlink" Target="https://podminky.urs.cz/item/CS_URS_2024_02/567122111" TargetMode="External" /><Relationship Id="rId31" Type="http://schemas.openxmlformats.org/officeDocument/2006/relationships/hyperlink" Target="https://podminky.urs.cz/item/CS_URS_2024_02/567132111" TargetMode="External" /><Relationship Id="rId32" Type="http://schemas.openxmlformats.org/officeDocument/2006/relationships/hyperlink" Target="https://podminky.urs.cz/item/CS_URS_2024_02/573191111" TargetMode="External" /><Relationship Id="rId33" Type="http://schemas.openxmlformats.org/officeDocument/2006/relationships/hyperlink" Target="https://podminky.urs.cz/item/CS_URS_2024_02/565145111" TargetMode="External" /><Relationship Id="rId34" Type="http://schemas.openxmlformats.org/officeDocument/2006/relationships/hyperlink" Target="https://podminky.urs.cz/item/CS_URS_2024_02/573231108" TargetMode="External" /><Relationship Id="rId35" Type="http://schemas.openxmlformats.org/officeDocument/2006/relationships/hyperlink" Target="https://podminky.urs.cz/item/CS_URS_2024_02/573451115" TargetMode="External" /><Relationship Id="rId36" Type="http://schemas.openxmlformats.org/officeDocument/2006/relationships/hyperlink" Target="https://podminky.urs.cz/item/CS_URS_2024_02/577134111" TargetMode="External" /><Relationship Id="rId37" Type="http://schemas.openxmlformats.org/officeDocument/2006/relationships/hyperlink" Target="https://podminky.urs.cz/item/CS_URS_2024_02/596212213" TargetMode="External" /><Relationship Id="rId38" Type="http://schemas.openxmlformats.org/officeDocument/2006/relationships/hyperlink" Target="https://podminky.urs.cz/item/CS_URS_2024_02/596412212" TargetMode="External" /><Relationship Id="rId39" Type="http://schemas.openxmlformats.org/officeDocument/2006/relationships/hyperlink" Target="https://podminky.urs.cz/item/CS_URS_2024_02/914111111" TargetMode="External" /><Relationship Id="rId40" Type="http://schemas.openxmlformats.org/officeDocument/2006/relationships/hyperlink" Target="https://podminky.urs.cz/item/CS_URS_2024_02/914511112" TargetMode="External" /><Relationship Id="rId41" Type="http://schemas.openxmlformats.org/officeDocument/2006/relationships/hyperlink" Target="https://podminky.urs.cz/item/CS_URS_2024_02/915211112" TargetMode="External" /><Relationship Id="rId42" Type="http://schemas.openxmlformats.org/officeDocument/2006/relationships/hyperlink" Target="https://podminky.urs.cz/item/CS_URS_2024_02/915231112" TargetMode="External" /><Relationship Id="rId43" Type="http://schemas.openxmlformats.org/officeDocument/2006/relationships/hyperlink" Target="https://podminky.urs.cz/item/CS_URS_2024_02/915611111" TargetMode="External" /><Relationship Id="rId44" Type="http://schemas.openxmlformats.org/officeDocument/2006/relationships/hyperlink" Target="https://podminky.urs.cz/item/CS_URS_2024_02/915621111" TargetMode="External" /><Relationship Id="rId45" Type="http://schemas.openxmlformats.org/officeDocument/2006/relationships/hyperlink" Target="https://podminky.urs.cz/item/CS_URS_2024_02/916131213" TargetMode="External" /><Relationship Id="rId46" Type="http://schemas.openxmlformats.org/officeDocument/2006/relationships/hyperlink" Target="https://podminky.urs.cz/item/CS_URS_2024_02/916231213" TargetMode="External" /><Relationship Id="rId47" Type="http://schemas.openxmlformats.org/officeDocument/2006/relationships/hyperlink" Target="https://podminky.urs.cz/item/CS_URS_2024_02/919726123" TargetMode="External" /><Relationship Id="rId48" Type="http://schemas.openxmlformats.org/officeDocument/2006/relationships/hyperlink" Target="https://podminky.urs.cz/item/CS_URS_2024_02/919726203" TargetMode="External" /><Relationship Id="rId49" Type="http://schemas.openxmlformats.org/officeDocument/2006/relationships/hyperlink" Target="https://podminky.urs.cz/item/CS_URS_2024_02/961022311" TargetMode="External" /><Relationship Id="rId50" Type="http://schemas.openxmlformats.org/officeDocument/2006/relationships/hyperlink" Target="https://podminky.urs.cz/item/CS_URS_2024_02/966006132" TargetMode="External" /><Relationship Id="rId51" Type="http://schemas.openxmlformats.org/officeDocument/2006/relationships/hyperlink" Target="https://podminky.urs.cz/item/CS_URS_2024_02/997221551" TargetMode="External" /><Relationship Id="rId52" Type="http://schemas.openxmlformats.org/officeDocument/2006/relationships/hyperlink" Target="https://podminky.urs.cz/item/CS_URS_2024_02/997221559" TargetMode="External" /><Relationship Id="rId53" Type="http://schemas.openxmlformats.org/officeDocument/2006/relationships/hyperlink" Target="https://podminky.urs.cz/item/CS_URS_2024_02/997221561" TargetMode="External" /><Relationship Id="rId54" Type="http://schemas.openxmlformats.org/officeDocument/2006/relationships/hyperlink" Target="https://podminky.urs.cz/item/CS_URS_2024_02/997221569" TargetMode="External" /><Relationship Id="rId55" Type="http://schemas.openxmlformats.org/officeDocument/2006/relationships/hyperlink" Target="https://podminky.urs.cz/item/CS_URS_2024_02/998225111" TargetMode="External" /><Relationship Id="rId56" Type="http://schemas.openxmlformats.org/officeDocument/2006/relationships/hyperlink" Target="https://podminky.urs.cz/item/CS_URS_2024_02/998225191" TargetMode="External" /><Relationship Id="rId5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83" TargetMode="External" /><Relationship Id="rId2" Type="http://schemas.openxmlformats.org/officeDocument/2006/relationships/hyperlink" Target="https://podminky.urs.cz/item/CS_URS_2024_02/113106571" TargetMode="External" /><Relationship Id="rId3" Type="http://schemas.openxmlformats.org/officeDocument/2006/relationships/hyperlink" Target="https://podminky.urs.cz/item/CS_URS_2024_02/113107223" TargetMode="External" /><Relationship Id="rId4" Type="http://schemas.openxmlformats.org/officeDocument/2006/relationships/hyperlink" Target="https://podminky.urs.cz/item/CS_URS_2024_02/113107224" TargetMode="External" /><Relationship Id="rId5" Type="http://schemas.openxmlformats.org/officeDocument/2006/relationships/hyperlink" Target="https://podminky.urs.cz/item/CS_URS_2024_02/113107321" TargetMode="External" /><Relationship Id="rId6" Type="http://schemas.openxmlformats.org/officeDocument/2006/relationships/hyperlink" Target="https://podminky.urs.cz/item/CS_URS_2024_02/113107322" TargetMode="External" /><Relationship Id="rId7" Type="http://schemas.openxmlformats.org/officeDocument/2006/relationships/hyperlink" Target="https://podminky.urs.cz/item/CS_URS_2024_02/113154528" TargetMode="External" /><Relationship Id="rId8" Type="http://schemas.openxmlformats.org/officeDocument/2006/relationships/hyperlink" Target="https://podminky.urs.cz/item/CS_URS_2024_02/113201112" TargetMode="External" /><Relationship Id="rId9" Type="http://schemas.openxmlformats.org/officeDocument/2006/relationships/hyperlink" Target="https://podminky.urs.cz/item/CS_URS_2024_02/121151113" TargetMode="External" /><Relationship Id="rId10" Type="http://schemas.openxmlformats.org/officeDocument/2006/relationships/hyperlink" Target="https://podminky.urs.cz/item/CS_URS_2024_02/122351105" TargetMode="External" /><Relationship Id="rId11" Type="http://schemas.openxmlformats.org/officeDocument/2006/relationships/hyperlink" Target="https://podminky.urs.cz/item/CS_URS_2024_02/129001101" TargetMode="External" /><Relationship Id="rId12" Type="http://schemas.openxmlformats.org/officeDocument/2006/relationships/hyperlink" Target="https://podminky.urs.cz/item/CS_URS_2024_02/162351103" TargetMode="External" /><Relationship Id="rId13" Type="http://schemas.openxmlformats.org/officeDocument/2006/relationships/hyperlink" Target="https://podminky.urs.cz/item/CS_URS_2024_02/162651112" TargetMode="External" /><Relationship Id="rId14" Type="http://schemas.openxmlformats.org/officeDocument/2006/relationships/hyperlink" Target="https://podminky.urs.cz/item/CS_URS_2024_02/167151102" TargetMode="External" /><Relationship Id="rId15" Type="http://schemas.openxmlformats.org/officeDocument/2006/relationships/hyperlink" Target="https://podminky.urs.cz/item/CS_URS_2024_02/171152101" TargetMode="External" /><Relationship Id="rId16" Type="http://schemas.openxmlformats.org/officeDocument/2006/relationships/hyperlink" Target="https://podminky.urs.cz/item/CS_URS_2024_02/181152302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752402" TargetMode="External" /><Relationship Id="rId19" Type="http://schemas.openxmlformats.org/officeDocument/2006/relationships/hyperlink" Target="https://podminky.urs.cz/item/CS_URS_2024_02/279311116" TargetMode="External" /><Relationship Id="rId20" Type="http://schemas.openxmlformats.org/officeDocument/2006/relationships/hyperlink" Target="https://podminky.urs.cz/item/CS_URS_2024_02/561121113" TargetMode="External" /><Relationship Id="rId21" Type="http://schemas.openxmlformats.org/officeDocument/2006/relationships/hyperlink" Target="https://podminky.urs.cz/item/CS_URS_2024_02/561121114" TargetMode="External" /><Relationship Id="rId22" Type="http://schemas.openxmlformats.org/officeDocument/2006/relationships/hyperlink" Target="https://podminky.urs.cz/item/CS_URS_2024_02/564851011" TargetMode="External" /><Relationship Id="rId23" Type="http://schemas.openxmlformats.org/officeDocument/2006/relationships/hyperlink" Target="https://podminky.urs.cz/item/CS_URS_2024_02/564861011" TargetMode="External" /><Relationship Id="rId24" Type="http://schemas.openxmlformats.org/officeDocument/2006/relationships/hyperlink" Target="https://podminky.urs.cz/item/CS_URS_2024_02/564861111" TargetMode="External" /><Relationship Id="rId25" Type="http://schemas.openxmlformats.org/officeDocument/2006/relationships/hyperlink" Target="https://podminky.urs.cz/item/CS_URS_2024_02/564871111" TargetMode="External" /><Relationship Id="rId26" Type="http://schemas.openxmlformats.org/officeDocument/2006/relationships/hyperlink" Target="https://podminky.urs.cz/item/CS_URS_2024_02/564931412" TargetMode="External" /><Relationship Id="rId27" Type="http://schemas.openxmlformats.org/officeDocument/2006/relationships/hyperlink" Target="https://podminky.urs.cz/item/CS_URS_2024_02/567122111" TargetMode="External" /><Relationship Id="rId28" Type="http://schemas.openxmlformats.org/officeDocument/2006/relationships/hyperlink" Target="https://podminky.urs.cz/item/CS_URS_2024_02/567132111" TargetMode="External" /><Relationship Id="rId29" Type="http://schemas.openxmlformats.org/officeDocument/2006/relationships/hyperlink" Target="https://podminky.urs.cz/item/CS_URS_2024_02/565145111" TargetMode="External" /><Relationship Id="rId30" Type="http://schemas.openxmlformats.org/officeDocument/2006/relationships/hyperlink" Target="https://podminky.urs.cz/item/CS_URS_2024_02/573191111" TargetMode="External" /><Relationship Id="rId31" Type="http://schemas.openxmlformats.org/officeDocument/2006/relationships/hyperlink" Target="https://podminky.urs.cz/item/CS_URS_2024_02/573231108" TargetMode="External" /><Relationship Id="rId32" Type="http://schemas.openxmlformats.org/officeDocument/2006/relationships/hyperlink" Target="https://podminky.urs.cz/item/CS_URS_2024_02/577134111" TargetMode="External" /><Relationship Id="rId33" Type="http://schemas.openxmlformats.org/officeDocument/2006/relationships/hyperlink" Target="https://podminky.urs.cz/item/CS_URS_2024_02/573451115" TargetMode="External" /><Relationship Id="rId34" Type="http://schemas.openxmlformats.org/officeDocument/2006/relationships/hyperlink" Target="https://podminky.urs.cz/item/CS_URS_2024_02/596212213" TargetMode="External" /><Relationship Id="rId35" Type="http://schemas.openxmlformats.org/officeDocument/2006/relationships/hyperlink" Target="https://podminky.urs.cz/item/CS_URS_2024_02/596412212" TargetMode="External" /><Relationship Id="rId36" Type="http://schemas.openxmlformats.org/officeDocument/2006/relationships/hyperlink" Target="https://podminky.urs.cz/item/CS_URS_2024_02/914111111" TargetMode="External" /><Relationship Id="rId37" Type="http://schemas.openxmlformats.org/officeDocument/2006/relationships/hyperlink" Target="https://podminky.urs.cz/item/CS_URS_2024_02/914511112" TargetMode="External" /><Relationship Id="rId38" Type="http://schemas.openxmlformats.org/officeDocument/2006/relationships/hyperlink" Target="https://podminky.urs.cz/item/CS_URS_2024_02/915211112" TargetMode="External" /><Relationship Id="rId39" Type="http://schemas.openxmlformats.org/officeDocument/2006/relationships/hyperlink" Target="https://podminky.urs.cz/item/CS_URS_2024_02/915611111" TargetMode="External" /><Relationship Id="rId40" Type="http://schemas.openxmlformats.org/officeDocument/2006/relationships/hyperlink" Target="https://podminky.urs.cz/item/CS_URS_2024_02/916131213" TargetMode="External" /><Relationship Id="rId41" Type="http://schemas.openxmlformats.org/officeDocument/2006/relationships/hyperlink" Target="https://podminky.urs.cz/item/CS_URS_2024_02/916231213" TargetMode="External" /><Relationship Id="rId42" Type="http://schemas.openxmlformats.org/officeDocument/2006/relationships/hyperlink" Target="https://podminky.urs.cz/item/CS_URS_2024_02/919726123" TargetMode="External" /><Relationship Id="rId43" Type="http://schemas.openxmlformats.org/officeDocument/2006/relationships/hyperlink" Target="https://podminky.urs.cz/item/CS_URS_2024_02/919726203" TargetMode="External" /><Relationship Id="rId44" Type="http://schemas.openxmlformats.org/officeDocument/2006/relationships/hyperlink" Target="https://podminky.urs.cz/item/CS_URS_2024_02/961022311" TargetMode="External" /><Relationship Id="rId45" Type="http://schemas.openxmlformats.org/officeDocument/2006/relationships/hyperlink" Target="https://podminky.urs.cz/item/CS_URS_2024_02/966006132" TargetMode="External" /><Relationship Id="rId46" Type="http://schemas.openxmlformats.org/officeDocument/2006/relationships/hyperlink" Target="https://podminky.urs.cz/item/CS_URS_2024_02/997221551" TargetMode="External" /><Relationship Id="rId47" Type="http://schemas.openxmlformats.org/officeDocument/2006/relationships/hyperlink" Target="https://podminky.urs.cz/item/CS_URS_2024_02/997221559" TargetMode="External" /><Relationship Id="rId48" Type="http://schemas.openxmlformats.org/officeDocument/2006/relationships/hyperlink" Target="https://podminky.urs.cz/item/CS_URS_2024_02/997221561" TargetMode="External" /><Relationship Id="rId49" Type="http://schemas.openxmlformats.org/officeDocument/2006/relationships/hyperlink" Target="https://podminky.urs.cz/item/CS_URS_2024_02/997221569" TargetMode="External" /><Relationship Id="rId50" Type="http://schemas.openxmlformats.org/officeDocument/2006/relationships/hyperlink" Target="https://podminky.urs.cz/item/CS_URS_2024_02/998225111" TargetMode="External" /><Relationship Id="rId51" Type="http://schemas.openxmlformats.org/officeDocument/2006/relationships/hyperlink" Target="https://podminky.urs.cz/item/CS_URS_2024_02/998225191" TargetMode="External" /><Relationship Id="rId5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201" TargetMode="External" /><Relationship Id="rId2" Type="http://schemas.openxmlformats.org/officeDocument/2006/relationships/hyperlink" Target="https://podminky.urs.cz/item/CS_URS_2024_02/132251252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451572111" TargetMode="External" /><Relationship Id="rId10" Type="http://schemas.openxmlformats.org/officeDocument/2006/relationships/hyperlink" Target="https://podminky.urs.cz/item/CS_URS_2024_02/452112122" TargetMode="External" /><Relationship Id="rId11" Type="http://schemas.openxmlformats.org/officeDocument/2006/relationships/hyperlink" Target="https://podminky.urs.cz/item/CS_URS_2024_02/452311131" TargetMode="External" /><Relationship Id="rId12" Type="http://schemas.openxmlformats.org/officeDocument/2006/relationships/hyperlink" Target="https://podminky.urs.cz/item/CS_URS_2024_02/871310310" TargetMode="External" /><Relationship Id="rId13" Type="http://schemas.openxmlformats.org/officeDocument/2006/relationships/hyperlink" Target="https://podminky.urs.cz/item/CS_URS_2024_02/895941302" TargetMode="External" /><Relationship Id="rId14" Type="http://schemas.openxmlformats.org/officeDocument/2006/relationships/hyperlink" Target="https://podminky.urs.cz/item/CS_URS_2024_02/895941314" TargetMode="External" /><Relationship Id="rId15" Type="http://schemas.openxmlformats.org/officeDocument/2006/relationships/hyperlink" Target="https://podminky.urs.cz/item/CS_URS_2024_02/895941322" TargetMode="External" /><Relationship Id="rId16" Type="http://schemas.openxmlformats.org/officeDocument/2006/relationships/hyperlink" Target="https://podminky.urs.cz/item/CS_URS_2024_02/895941331" TargetMode="External" /><Relationship Id="rId17" Type="http://schemas.openxmlformats.org/officeDocument/2006/relationships/hyperlink" Target="https://podminky.urs.cz/item/CS_URS_2024_02/899204112" TargetMode="External" /><Relationship Id="rId18" Type="http://schemas.openxmlformats.org/officeDocument/2006/relationships/hyperlink" Target="https://podminky.urs.cz/item/CS_URS_2024_02/899721111" TargetMode="External" /><Relationship Id="rId19" Type="http://schemas.openxmlformats.org/officeDocument/2006/relationships/hyperlink" Target="https://podminky.urs.cz/item/CS_URS_2024_02/899722113" TargetMode="External" /><Relationship Id="rId20" Type="http://schemas.openxmlformats.org/officeDocument/2006/relationships/hyperlink" Target="https://podminky.urs.cz/item/CS_URS_2024_02/998276101" TargetMode="External" /><Relationship Id="rId21" Type="http://schemas.openxmlformats.org/officeDocument/2006/relationships/hyperlink" Target="https://podminky.urs.cz/item/CS_URS_2024_02/998276124" TargetMode="External" /><Relationship Id="rId22" Type="http://schemas.openxmlformats.org/officeDocument/2006/relationships/hyperlink" Target="https://podminky.urs.cz/item/CS_URS_2024_02/230170004" TargetMode="External" /><Relationship Id="rId23" Type="http://schemas.openxmlformats.org/officeDocument/2006/relationships/hyperlink" Target="https://podminky.urs.cz/item/CS_URS_2024_02/230170014" TargetMode="External" /><Relationship Id="rId24" Type="http://schemas.openxmlformats.org/officeDocument/2006/relationships/hyperlink" Target="https://podminky.urs.cz/item/CS_URS_2024_02/043103000" TargetMode="External" /><Relationship Id="rId25" Type="http://schemas.openxmlformats.org/officeDocument/2006/relationships/hyperlink" Target="https://podminky.urs.cz/item/CS_URS_2024_02/094002000" TargetMode="External" /><Relationship Id="rId2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351103" TargetMode="External" /><Relationship Id="rId2" Type="http://schemas.openxmlformats.org/officeDocument/2006/relationships/hyperlink" Target="https://podminky.urs.cz/item/CS_URS_2024_02/167151101" TargetMode="External" /><Relationship Id="rId3" Type="http://schemas.openxmlformats.org/officeDocument/2006/relationships/hyperlink" Target="https://podminky.urs.cz/item/CS_URS_2024_02/181351103" TargetMode="External" /><Relationship Id="rId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41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50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51</v>
      </c>
      <c r="E29" s="50"/>
      <c r="F29" s="34" t="s">
        <v>52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58</v>
      </c>
      <c r="U35" s="57"/>
      <c r="V35" s="57"/>
      <c r="W35" s="57"/>
      <c r="X35" s="59" t="s">
        <v>59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22-2024-3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Rekonstrukce místních komunikací v sídlišti K Hradišťku v Dačicích - III. Etapa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Dačice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11. 7. 2024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Dačice, Krajířova 27, 380 13 Dačice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Ing. arch. Martin Jirovský Ph.D., MBA</v>
      </c>
      <c r="AN49" s="67"/>
      <c r="AO49" s="67"/>
      <c r="AP49" s="67"/>
      <c r="AQ49" s="43"/>
      <c r="AR49" s="47"/>
      <c r="AS49" s="77" t="s">
        <v>61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42</v>
      </c>
      <c r="AJ50" s="43"/>
      <c r="AK50" s="43"/>
      <c r="AL50" s="43"/>
      <c r="AM50" s="76" t="str">
        <f>IF(E20="","",E20)</f>
        <v>Ateliér M.A.A.T. s.r.o., Petra Stejskalová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62</v>
      </c>
      <c r="D52" s="90"/>
      <c r="E52" s="90"/>
      <c r="F52" s="90"/>
      <c r="G52" s="90"/>
      <c r="H52" s="91"/>
      <c r="I52" s="92" t="s">
        <v>63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64</v>
      </c>
      <c r="AH52" s="90"/>
      <c r="AI52" s="90"/>
      <c r="AJ52" s="90"/>
      <c r="AK52" s="90"/>
      <c r="AL52" s="90"/>
      <c r="AM52" s="90"/>
      <c r="AN52" s="92" t="s">
        <v>65</v>
      </c>
      <c r="AO52" s="90"/>
      <c r="AP52" s="90"/>
      <c r="AQ52" s="94" t="s">
        <v>66</v>
      </c>
      <c r="AR52" s="47"/>
      <c r="AS52" s="95" t="s">
        <v>67</v>
      </c>
      <c r="AT52" s="96" t="s">
        <v>68</v>
      </c>
      <c r="AU52" s="96" t="s">
        <v>69</v>
      </c>
      <c r="AV52" s="96" t="s">
        <v>70</v>
      </c>
      <c r="AW52" s="96" t="s">
        <v>71</v>
      </c>
      <c r="AX52" s="96" t="s">
        <v>72</v>
      </c>
      <c r="AY52" s="96" t="s">
        <v>73</v>
      </c>
      <c r="AZ52" s="96" t="s">
        <v>74</v>
      </c>
      <c r="BA52" s="96" t="s">
        <v>75</v>
      </c>
      <c r="BB52" s="96" t="s">
        <v>76</v>
      </c>
      <c r="BC52" s="96" t="s">
        <v>77</v>
      </c>
      <c r="BD52" s="97" t="s">
        <v>78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ROUND(AG55+AG61+AG68,2)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35</v>
      </c>
      <c r="AR54" s="107"/>
      <c r="AS54" s="108">
        <f>ROUND(AS55+AS61+AS68,2)</f>
        <v>0</v>
      </c>
      <c r="AT54" s="109">
        <f>ROUND(SUM(AV54:AW54),2)</f>
        <v>0</v>
      </c>
      <c r="AU54" s="110">
        <f>ROUND(AU55+AU61+AU68,5)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ROUND(AZ55+AZ61+AZ68,2)</f>
        <v>0</v>
      </c>
      <c r="BA54" s="109">
        <f>ROUND(BA55+BA61+BA68,2)</f>
        <v>0</v>
      </c>
      <c r="BB54" s="109">
        <f>ROUND(BB55+BB61+BB68,2)</f>
        <v>0</v>
      </c>
      <c r="BC54" s="109">
        <f>ROUND(BC55+BC61+BC68,2)</f>
        <v>0</v>
      </c>
      <c r="BD54" s="111">
        <f>ROUND(BD55+BD61+BD68,2)</f>
        <v>0</v>
      </c>
      <c r="BE54" s="6"/>
      <c r="BS54" s="112" t="s">
        <v>80</v>
      </c>
      <c r="BT54" s="112" t="s">
        <v>81</v>
      </c>
      <c r="BU54" s="113" t="s">
        <v>82</v>
      </c>
      <c r="BV54" s="112" t="s">
        <v>83</v>
      </c>
      <c r="BW54" s="112" t="s">
        <v>5</v>
      </c>
      <c r="BX54" s="112" t="s">
        <v>84</v>
      </c>
      <c r="CL54" s="112" t="s">
        <v>19</v>
      </c>
    </row>
    <row r="55" s="7" customFormat="1" ht="37.5" customHeight="1">
      <c r="A55" s="7"/>
      <c r="B55" s="114"/>
      <c r="C55" s="115"/>
      <c r="D55" s="116" t="s">
        <v>85</v>
      </c>
      <c r="E55" s="116"/>
      <c r="F55" s="116"/>
      <c r="G55" s="116"/>
      <c r="H55" s="116"/>
      <c r="I55" s="117"/>
      <c r="J55" s="116" t="s">
        <v>86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ROUND(SUM(AG56:AG60),2)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87</v>
      </c>
      <c r="AR55" s="121"/>
      <c r="AS55" s="122">
        <f>ROUND(SUM(AS56:AS60),2)</f>
        <v>0</v>
      </c>
      <c r="AT55" s="123">
        <f>ROUND(SUM(AV55:AW55),2)</f>
        <v>0</v>
      </c>
      <c r="AU55" s="124">
        <f>ROUND(SUM(AU56:AU60),5)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ROUND(SUM(AZ56:AZ60),2)</f>
        <v>0</v>
      </c>
      <c r="BA55" s="123">
        <f>ROUND(SUM(BA56:BA60),2)</f>
        <v>0</v>
      </c>
      <c r="BB55" s="123">
        <f>ROUND(SUM(BB56:BB60),2)</f>
        <v>0</v>
      </c>
      <c r="BC55" s="123">
        <f>ROUND(SUM(BC56:BC60),2)</f>
        <v>0</v>
      </c>
      <c r="BD55" s="125">
        <f>ROUND(SUM(BD56:BD60),2)</f>
        <v>0</v>
      </c>
      <c r="BE55" s="7"/>
      <c r="BS55" s="126" t="s">
        <v>80</v>
      </c>
      <c r="BT55" s="126" t="s">
        <v>88</v>
      </c>
      <c r="BU55" s="126" t="s">
        <v>82</v>
      </c>
      <c r="BV55" s="126" t="s">
        <v>83</v>
      </c>
      <c r="BW55" s="126" t="s">
        <v>89</v>
      </c>
      <c r="BX55" s="126" t="s">
        <v>5</v>
      </c>
      <c r="CL55" s="126" t="s">
        <v>90</v>
      </c>
      <c r="CM55" s="126" t="s">
        <v>21</v>
      </c>
    </row>
    <row r="56" s="4" customFormat="1" ht="16.5" customHeight="1">
      <c r="A56" s="127" t="s">
        <v>91</v>
      </c>
      <c r="B56" s="66"/>
      <c r="C56" s="128"/>
      <c r="D56" s="128"/>
      <c r="E56" s="129" t="s">
        <v>92</v>
      </c>
      <c r="F56" s="129"/>
      <c r="G56" s="129"/>
      <c r="H56" s="129"/>
      <c r="I56" s="129"/>
      <c r="J56" s="128"/>
      <c r="K56" s="129" t="s">
        <v>93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302 - Dešťová kanalizace'!J32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94</v>
      </c>
      <c r="AR56" s="68"/>
      <c r="AS56" s="132">
        <v>0</v>
      </c>
      <c r="AT56" s="133">
        <f>ROUND(SUM(AV56:AW56),2)</f>
        <v>0</v>
      </c>
      <c r="AU56" s="134">
        <f>'SO 302 - Dešťová kanalizace'!P96</f>
        <v>0</v>
      </c>
      <c r="AV56" s="133">
        <f>'SO 302 - Dešťová kanalizace'!J35</f>
        <v>0</v>
      </c>
      <c r="AW56" s="133">
        <f>'SO 302 - Dešťová kanalizace'!J36</f>
        <v>0</v>
      </c>
      <c r="AX56" s="133">
        <f>'SO 302 - Dešťová kanalizace'!J37</f>
        <v>0</v>
      </c>
      <c r="AY56" s="133">
        <f>'SO 302 - Dešťová kanalizace'!J38</f>
        <v>0</v>
      </c>
      <c r="AZ56" s="133">
        <f>'SO 302 - Dešťová kanalizace'!F35</f>
        <v>0</v>
      </c>
      <c r="BA56" s="133">
        <f>'SO 302 - Dešťová kanalizace'!F36</f>
        <v>0</v>
      </c>
      <c r="BB56" s="133">
        <f>'SO 302 - Dešťová kanalizace'!F37</f>
        <v>0</v>
      </c>
      <c r="BC56" s="133">
        <f>'SO 302 - Dešťová kanalizace'!F38</f>
        <v>0</v>
      </c>
      <c r="BD56" s="135">
        <f>'SO 302 - Dešťová kanalizace'!F39</f>
        <v>0</v>
      </c>
      <c r="BE56" s="4"/>
      <c r="BT56" s="136" t="s">
        <v>21</v>
      </c>
      <c r="BV56" s="136" t="s">
        <v>83</v>
      </c>
      <c r="BW56" s="136" t="s">
        <v>95</v>
      </c>
      <c r="BX56" s="136" t="s">
        <v>89</v>
      </c>
      <c r="CL56" s="136" t="s">
        <v>90</v>
      </c>
    </row>
    <row r="57" s="4" customFormat="1" ht="16.5" customHeight="1">
      <c r="A57" s="127" t="s">
        <v>91</v>
      </c>
      <c r="B57" s="66"/>
      <c r="C57" s="128"/>
      <c r="D57" s="128"/>
      <c r="E57" s="129" t="s">
        <v>96</v>
      </c>
      <c r="F57" s="129"/>
      <c r="G57" s="129"/>
      <c r="H57" s="129"/>
      <c r="I57" s="129"/>
      <c r="J57" s="128"/>
      <c r="K57" s="129" t="s">
        <v>97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303 - Vodovodní řad'!J32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94</v>
      </c>
      <c r="AR57" s="68"/>
      <c r="AS57" s="132">
        <v>0</v>
      </c>
      <c r="AT57" s="133">
        <f>ROUND(SUM(AV57:AW57),2)</f>
        <v>0</v>
      </c>
      <c r="AU57" s="134">
        <f>'SO 303 - Vodovodní řad'!P98</f>
        <v>0</v>
      </c>
      <c r="AV57" s="133">
        <f>'SO 303 - Vodovodní řad'!J35</f>
        <v>0</v>
      </c>
      <c r="AW57" s="133">
        <f>'SO 303 - Vodovodní řad'!J36</f>
        <v>0</v>
      </c>
      <c r="AX57" s="133">
        <f>'SO 303 - Vodovodní řad'!J37</f>
        <v>0</v>
      </c>
      <c r="AY57" s="133">
        <f>'SO 303 - Vodovodní řad'!J38</f>
        <v>0</v>
      </c>
      <c r="AZ57" s="133">
        <f>'SO 303 - Vodovodní řad'!F35</f>
        <v>0</v>
      </c>
      <c r="BA57" s="133">
        <f>'SO 303 - Vodovodní řad'!F36</f>
        <v>0</v>
      </c>
      <c r="BB57" s="133">
        <f>'SO 303 - Vodovodní řad'!F37</f>
        <v>0</v>
      </c>
      <c r="BC57" s="133">
        <f>'SO 303 - Vodovodní řad'!F38</f>
        <v>0</v>
      </c>
      <c r="BD57" s="135">
        <f>'SO 303 - Vodovodní řad'!F39</f>
        <v>0</v>
      </c>
      <c r="BE57" s="4"/>
      <c r="BT57" s="136" t="s">
        <v>21</v>
      </c>
      <c r="BV57" s="136" t="s">
        <v>83</v>
      </c>
      <c r="BW57" s="136" t="s">
        <v>98</v>
      </c>
      <c r="BX57" s="136" t="s">
        <v>89</v>
      </c>
      <c r="CL57" s="136" t="s">
        <v>90</v>
      </c>
    </row>
    <row r="58" s="4" customFormat="1" ht="16.5" customHeight="1">
      <c r="A58" s="127" t="s">
        <v>91</v>
      </c>
      <c r="B58" s="66"/>
      <c r="C58" s="128"/>
      <c r="D58" s="128"/>
      <c r="E58" s="129" t="s">
        <v>99</v>
      </c>
      <c r="F58" s="129"/>
      <c r="G58" s="129"/>
      <c r="H58" s="129"/>
      <c r="I58" s="129"/>
      <c r="J58" s="128"/>
      <c r="K58" s="129" t="s">
        <v>100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304 - Přípojky vodovodu'!J32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94</v>
      </c>
      <c r="AR58" s="68"/>
      <c r="AS58" s="132">
        <v>0</v>
      </c>
      <c r="AT58" s="133">
        <f>ROUND(SUM(AV58:AW58),2)</f>
        <v>0</v>
      </c>
      <c r="AU58" s="134">
        <f>'SO 304 - Přípojky vodovodu'!P97</f>
        <v>0</v>
      </c>
      <c r="AV58" s="133">
        <f>'SO 304 - Přípojky vodovodu'!J35</f>
        <v>0</v>
      </c>
      <c r="AW58" s="133">
        <f>'SO 304 - Přípojky vodovodu'!J36</f>
        <v>0</v>
      </c>
      <c r="AX58" s="133">
        <f>'SO 304 - Přípojky vodovodu'!J37</f>
        <v>0</v>
      </c>
      <c r="AY58" s="133">
        <f>'SO 304 - Přípojky vodovodu'!J38</f>
        <v>0</v>
      </c>
      <c r="AZ58" s="133">
        <f>'SO 304 - Přípojky vodovodu'!F35</f>
        <v>0</v>
      </c>
      <c r="BA58" s="133">
        <f>'SO 304 - Přípojky vodovodu'!F36</f>
        <v>0</v>
      </c>
      <c r="BB58" s="133">
        <f>'SO 304 - Přípojky vodovodu'!F37</f>
        <v>0</v>
      </c>
      <c r="BC58" s="133">
        <f>'SO 304 - Přípojky vodovodu'!F38</f>
        <v>0</v>
      </c>
      <c r="BD58" s="135">
        <f>'SO 304 - Přípojky vodovodu'!F39</f>
        <v>0</v>
      </c>
      <c r="BE58" s="4"/>
      <c r="BT58" s="136" t="s">
        <v>21</v>
      </c>
      <c r="BV58" s="136" t="s">
        <v>83</v>
      </c>
      <c r="BW58" s="136" t="s">
        <v>101</v>
      </c>
      <c r="BX58" s="136" t="s">
        <v>89</v>
      </c>
      <c r="CL58" s="136" t="s">
        <v>90</v>
      </c>
    </row>
    <row r="59" s="4" customFormat="1" ht="16.5" customHeight="1">
      <c r="A59" s="127" t="s">
        <v>91</v>
      </c>
      <c r="B59" s="66"/>
      <c r="C59" s="128"/>
      <c r="D59" s="128"/>
      <c r="E59" s="129" t="s">
        <v>102</v>
      </c>
      <c r="F59" s="129"/>
      <c r="G59" s="129"/>
      <c r="H59" s="129"/>
      <c r="I59" s="129"/>
      <c r="J59" s="128"/>
      <c r="K59" s="129" t="s">
        <v>103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305 - Jednotná kanalizace'!J32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94</v>
      </c>
      <c r="AR59" s="68"/>
      <c r="AS59" s="132">
        <v>0</v>
      </c>
      <c r="AT59" s="133">
        <f>ROUND(SUM(AV59:AW59),2)</f>
        <v>0</v>
      </c>
      <c r="AU59" s="134">
        <f>'SO 305 - Jednotná kanalizace'!P97</f>
        <v>0</v>
      </c>
      <c r="AV59" s="133">
        <f>'SO 305 - Jednotná kanalizace'!J35</f>
        <v>0</v>
      </c>
      <c r="AW59" s="133">
        <f>'SO 305 - Jednotná kanalizace'!J36</f>
        <v>0</v>
      </c>
      <c r="AX59" s="133">
        <f>'SO 305 - Jednotná kanalizace'!J37</f>
        <v>0</v>
      </c>
      <c r="AY59" s="133">
        <f>'SO 305 - Jednotná kanalizace'!J38</f>
        <v>0</v>
      </c>
      <c r="AZ59" s="133">
        <f>'SO 305 - Jednotná kanalizace'!F35</f>
        <v>0</v>
      </c>
      <c r="BA59" s="133">
        <f>'SO 305 - Jednotná kanalizace'!F36</f>
        <v>0</v>
      </c>
      <c r="BB59" s="133">
        <f>'SO 305 - Jednotná kanalizace'!F37</f>
        <v>0</v>
      </c>
      <c r="BC59" s="133">
        <f>'SO 305 - Jednotná kanalizace'!F38</f>
        <v>0</v>
      </c>
      <c r="BD59" s="135">
        <f>'SO 305 - Jednotná kanalizace'!F39</f>
        <v>0</v>
      </c>
      <c r="BE59" s="4"/>
      <c r="BT59" s="136" t="s">
        <v>21</v>
      </c>
      <c r="BV59" s="136" t="s">
        <v>83</v>
      </c>
      <c r="BW59" s="136" t="s">
        <v>104</v>
      </c>
      <c r="BX59" s="136" t="s">
        <v>89</v>
      </c>
      <c r="CL59" s="136" t="s">
        <v>90</v>
      </c>
    </row>
    <row r="60" s="4" customFormat="1" ht="16.5" customHeight="1">
      <c r="A60" s="127" t="s">
        <v>91</v>
      </c>
      <c r="B60" s="66"/>
      <c r="C60" s="128"/>
      <c r="D60" s="128"/>
      <c r="E60" s="129" t="s">
        <v>105</v>
      </c>
      <c r="F60" s="129"/>
      <c r="G60" s="129"/>
      <c r="H60" s="129"/>
      <c r="I60" s="129"/>
      <c r="J60" s="128"/>
      <c r="K60" s="129" t="s">
        <v>106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306 - Přípojky kanalizace'!J32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94</v>
      </c>
      <c r="AR60" s="68"/>
      <c r="AS60" s="132">
        <v>0</v>
      </c>
      <c r="AT60" s="133">
        <f>ROUND(SUM(AV60:AW60),2)</f>
        <v>0</v>
      </c>
      <c r="AU60" s="134">
        <f>'SO 306 - Přípojky kanalizace'!P95</f>
        <v>0</v>
      </c>
      <c r="AV60" s="133">
        <f>'SO 306 - Přípojky kanalizace'!J35</f>
        <v>0</v>
      </c>
      <c r="AW60" s="133">
        <f>'SO 306 - Přípojky kanalizace'!J36</f>
        <v>0</v>
      </c>
      <c r="AX60" s="133">
        <f>'SO 306 - Přípojky kanalizace'!J37</f>
        <v>0</v>
      </c>
      <c r="AY60" s="133">
        <f>'SO 306 - Přípojky kanalizace'!J38</f>
        <v>0</v>
      </c>
      <c r="AZ60" s="133">
        <f>'SO 306 - Přípojky kanalizace'!F35</f>
        <v>0</v>
      </c>
      <c r="BA60" s="133">
        <f>'SO 306 - Přípojky kanalizace'!F36</f>
        <v>0</v>
      </c>
      <c r="BB60" s="133">
        <f>'SO 306 - Přípojky kanalizace'!F37</f>
        <v>0</v>
      </c>
      <c r="BC60" s="133">
        <f>'SO 306 - Přípojky kanalizace'!F38</f>
        <v>0</v>
      </c>
      <c r="BD60" s="135">
        <f>'SO 306 - Přípojky kanalizace'!F39</f>
        <v>0</v>
      </c>
      <c r="BE60" s="4"/>
      <c r="BT60" s="136" t="s">
        <v>21</v>
      </c>
      <c r="BV60" s="136" t="s">
        <v>83</v>
      </c>
      <c r="BW60" s="136" t="s">
        <v>107</v>
      </c>
      <c r="BX60" s="136" t="s">
        <v>89</v>
      </c>
      <c r="CL60" s="136" t="s">
        <v>90</v>
      </c>
    </row>
    <row r="61" s="7" customFormat="1" ht="37.5" customHeight="1">
      <c r="A61" s="7"/>
      <c r="B61" s="114"/>
      <c r="C61" s="115"/>
      <c r="D61" s="116" t="s">
        <v>108</v>
      </c>
      <c r="E61" s="116"/>
      <c r="F61" s="116"/>
      <c r="G61" s="116"/>
      <c r="H61" s="116"/>
      <c r="I61" s="117"/>
      <c r="J61" s="116" t="s">
        <v>109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ROUND(SUM(AG62:AG67),2)</f>
        <v>0</v>
      </c>
      <c r="AH61" s="117"/>
      <c r="AI61" s="117"/>
      <c r="AJ61" s="117"/>
      <c r="AK61" s="117"/>
      <c r="AL61" s="117"/>
      <c r="AM61" s="117"/>
      <c r="AN61" s="119">
        <f>SUM(AG61,AT61)</f>
        <v>0</v>
      </c>
      <c r="AO61" s="117"/>
      <c r="AP61" s="117"/>
      <c r="AQ61" s="120" t="s">
        <v>87</v>
      </c>
      <c r="AR61" s="121"/>
      <c r="AS61" s="122">
        <f>ROUND(SUM(AS62:AS67),2)</f>
        <v>0</v>
      </c>
      <c r="AT61" s="123">
        <f>ROUND(SUM(AV61:AW61),2)</f>
        <v>0</v>
      </c>
      <c r="AU61" s="124">
        <f>ROUND(SUM(AU62:AU67),5)</f>
        <v>0</v>
      </c>
      <c r="AV61" s="123">
        <f>ROUND(AZ61*L29,2)</f>
        <v>0</v>
      </c>
      <c r="AW61" s="123">
        <f>ROUND(BA61*L30,2)</f>
        <v>0</v>
      </c>
      <c r="AX61" s="123">
        <f>ROUND(BB61*L29,2)</f>
        <v>0</v>
      </c>
      <c r="AY61" s="123">
        <f>ROUND(BC61*L30,2)</f>
        <v>0</v>
      </c>
      <c r="AZ61" s="123">
        <f>ROUND(SUM(AZ62:AZ67),2)</f>
        <v>0</v>
      </c>
      <c r="BA61" s="123">
        <f>ROUND(SUM(BA62:BA67),2)</f>
        <v>0</v>
      </c>
      <c r="BB61" s="123">
        <f>ROUND(SUM(BB62:BB67),2)</f>
        <v>0</v>
      </c>
      <c r="BC61" s="123">
        <f>ROUND(SUM(BC62:BC67),2)</f>
        <v>0</v>
      </c>
      <c r="BD61" s="125">
        <f>ROUND(SUM(BD62:BD67),2)</f>
        <v>0</v>
      </c>
      <c r="BE61" s="7"/>
      <c r="BS61" s="126" t="s">
        <v>80</v>
      </c>
      <c r="BT61" s="126" t="s">
        <v>88</v>
      </c>
      <c r="BU61" s="126" t="s">
        <v>82</v>
      </c>
      <c r="BV61" s="126" t="s">
        <v>83</v>
      </c>
      <c r="BW61" s="126" t="s">
        <v>110</v>
      </c>
      <c r="BX61" s="126" t="s">
        <v>5</v>
      </c>
      <c r="CL61" s="126" t="s">
        <v>90</v>
      </c>
      <c r="CM61" s="126" t="s">
        <v>21</v>
      </c>
    </row>
    <row r="62" s="4" customFormat="1" ht="16.5" customHeight="1">
      <c r="A62" s="127" t="s">
        <v>91</v>
      </c>
      <c r="B62" s="66"/>
      <c r="C62" s="128"/>
      <c r="D62" s="128"/>
      <c r="E62" s="129" t="s">
        <v>111</v>
      </c>
      <c r="F62" s="129"/>
      <c r="G62" s="129"/>
      <c r="H62" s="129"/>
      <c r="I62" s="129"/>
      <c r="J62" s="128"/>
      <c r="K62" s="129" t="s">
        <v>112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104 - OZ Jana Žižky'!J32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94</v>
      </c>
      <c r="AR62" s="68"/>
      <c r="AS62" s="132">
        <v>0</v>
      </c>
      <c r="AT62" s="133">
        <f>ROUND(SUM(AV62:AW62),2)</f>
        <v>0</v>
      </c>
      <c r="AU62" s="134">
        <f>'SO 104 - OZ Jana Žižky'!P92</f>
        <v>0</v>
      </c>
      <c r="AV62" s="133">
        <f>'SO 104 - OZ Jana Žižky'!J35</f>
        <v>0</v>
      </c>
      <c r="AW62" s="133">
        <f>'SO 104 - OZ Jana Žižky'!J36</f>
        <v>0</v>
      </c>
      <c r="AX62" s="133">
        <f>'SO 104 - OZ Jana Žižky'!J37</f>
        <v>0</v>
      </c>
      <c r="AY62" s="133">
        <f>'SO 104 - OZ Jana Žižky'!J38</f>
        <v>0</v>
      </c>
      <c r="AZ62" s="133">
        <f>'SO 104 - OZ Jana Žižky'!F35</f>
        <v>0</v>
      </c>
      <c r="BA62" s="133">
        <f>'SO 104 - OZ Jana Žižky'!F36</f>
        <v>0</v>
      </c>
      <c r="BB62" s="133">
        <f>'SO 104 - OZ Jana Žižky'!F37</f>
        <v>0</v>
      </c>
      <c r="BC62" s="133">
        <f>'SO 104 - OZ Jana Žižky'!F38</f>
        <v>0</v>
      </c>
      <c r="BD62" s="135">
        <f>'SO 104 - OZ Jana Žižky'!F39</f>
        <v>0</v>
      </c>
      <c r="BE62" s="4"/>
      <c r="BT62" s="136" t="s">
        <v>21</v>
      </c>
      <c r="BV62" s="136" t="s">
        <v>83</v>
      </c>
      <c r="BW62" s="136" t="s">
        <v>113</v>
      </c>
      <c r="BX62" s="136" t="s">
        <v>110</v>
      </c>
      <c r="CL62" s="136" t="s">
        <v>19</v>
      </c>
    </row>
    <row r="63" s="4" customFormat="1" ht="16.5" customHeight="1">
      <c r="A63" s="127" t="s">
        <v>91</v>
      </c>
      <c r="B63" s="66"/>
      <c r="C63" s="128"/>
      <c r="D63" s="128"/>
      <c r="E63" s="129" t="s">
        <v>114</v>
      </c>
      <c r="F63" s="129"/>
      <c r="G63" s="129"/>
      <c r="H63" s="129"/>
      <c r="I63" s="129"/>
      <c r="J63" s="128"/>
      <c r="K63" s="129" t="s">
        <v>115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105 - OZ Zahradní'!J32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94</v>
      </c>
      <c r="AR63" s="68"/>
      <c r="AS63" s="132">
        <v>0</v>
      </c>
      <c r="AT63" s="133">
        <f>ROUND(SUM(AV63:AW63),2)</f>
        <v>0</v>
      </c>
      <c r="AU63" s="134">
        <f>'SO 105 - OZ Zahradní'!P92</f>
        <v>0</v>
      </c>
      <c r="AV63" s="133">
        <f>'SO 105 - OZ Zahradní'!J35</f>
        <v>0</v>
      </c>
      <c r="AW63" s="133">
        <f>'SO 105 - OZ Zahradní'!J36</f>
        <v>0</v>
      </c>
      <c r="AX63" s="133">
        <f>'SO 105 - OZ Zahradní'!J37</f>
        <v>0</v>
      </c>
      <c r="AY63" s="133">
        <f>'SO 105 - OZ Zahradní'!J38</f>
        <v>0</v>
      </c>
      <c r="AZ63" s="133">
        <f>'SO 105 - OZ Zahradní'!F35</f>
        <v>0</v>
      </c>
      <c r="BA63" s="133">
        <f>'SO 105 - OZ Zahradní'!F36</f>
        <v>0</v>
      </c>
      <c r="BB63" s="133">
        <f>'SO 105 - OZ Zahradní'!F37</f>
        <v>0</v>
      </c>
      <c r="BC63" s="133">
        <f>'SO 105 - OZ Zahradní'!F38</f>
        <v>0</v>
      </c>
      <c r="BD63" s="135">
        <f>'SO 105 - OZ Zahradní'!F39</f>
        <v>0</v>
      </c>
      <c r="BE63" s="4"/>
      <c r="BT63" s="136" t="s">
        <v>21</v>
      </c>
      <c r="BV63" s="136" t="s">
        <v>83</v>
      </c>
      <c r="BW63" s="136" t="s">
        <v>116</v>
      </c>
      <c r="BX63" s="136" t="s">
        <v>110</v>
      </c>
      <c r="CL63" s="136" t="s">
        <v>19</v>
      </c>
    </row>
    <row r="64" s="4" customFormat="1" ht="16.5" customHeight="1">
      <c r="A64" s="127" t="s">
        <v>91</v>
      </c>
      <c r="B64" s="66"/>
      <c r="C64" s="128"/>
      <c r="D64" s="128"/>
      <c r="E64" s="129" t="s">
        <v>117</v>
      </c>
      <c r="F64" s="129"/>
      <c r="G64" s="129"/>
      <c r="H64" s="129"/>
      <c r="I64" s="129"/>
      <c r="J64" s="128"/>
      <c r="K64" s="129" t="s">
        <v>118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'SO 301 - Odvodnění komuni...'!J32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94</v>
      </c>
      <c r="AR64" s="68"/>
      <c r="AS64" s="132">
        <v>0</v>
      </c>
      <c r="AT64" s="133">
        <f>ROUND(SUM(AV64:AW64),2)</f>
        <v>0</v>
      </c>
      <c r="AU64" s="134">
        <f>'SO 301 - Odvodnění komuni...'!P95</f>
        <v>0</v>
      </c>
      <c r="AV64" s="133">
        <f>'SO 301 - Odvodnění komuni...'!J35</f>
        <v>0</v>
      </c>
      <c r="AW64" s="133">
        <f>'SO 301 - Odvodnění komuni...'!J36</f>
        <v>0</v>
      </c>
      <c r="AX64" s="133">
        <f>'SO 301 - Odvodnění komuni...'!J37</f>
        <v>0</v>
      </c>
      <c r="AY64" s="133">
        <f>'SO 301 - Odvodnění komuni...'!J38</f>
        <v>0</v>
      </c>
      <c r="AZ64" s="133">
        <f>'SO 301 - Odvodnění komuni...'!F35</f>
        <v>0</v>
      </c>
      <c r="BA64" s="133">
        <f>'SO 301 - Odvodnění komuni...'!F36</f>
        <v>0</v>
      </c>
      <c r="BB64" s="133">
        <f>'SO 301 - Odvodnění komuni...'!F37</f>
        <v>0</v>
      </c>
      <c r="BC64" s="133">
        <f>'SO 301 - Odvodnění komuni...'!F38</f>
        <v>0</v>
      </c>
      <c r="BD64" s="135">
        <f>'SO 301 - Odvodnění komuni...'!F39</f>
        <v>0</v>
      </c>
      <c r="BE64" s="4"/>
      <c r="BT64" s="136" t="s">
        <v>21</v>
      </c>
      <c r="BV64" s="136" t="s">
        <v>83</v>
      </c>
      <c r="BW64" s="136" t="s">
        <v>119</v>
      </c>
      <c r="BX64" s="136" t="s">
        <v>110</v>
      </c>
      <c r="CL64" s="136" t="s">
        <v>19</v>
      </c>
    </row>
    <row r="65" s="4" customFormat="1" ht="16.5" customHeight="1">
      <c r="A65" s="127" t="s">
        <v>91</v>
      </c>
      <c r="B65" s="66"/>
      <c r="C65" s="128"/>
      <c r="D65" s="128"/>
      <c r="E65" s="129" t="s">
        <v>120</v>
      </c>
      <c r="F65" s="129"/>
      <c r="G65" s="129"/>
      <c r="H65" s="129"/>
      <c r="I65" s="129"/>
      <c r="J65" s="128"/>
      <c r="K65" s="129" t="s">
        <v>121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'SO 401 - Veřejné osvětlení'!J32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94</v>
      </c>
      <c r="AR65" s="68"/>
      <c r="AS65" s="132">
        <v>0</v>
      </c>
      <c r="AT65" s="133">
        <f>ROUND(SUM(AV65:AW65),2)</f>
        <v>0</v>
      </c>
      <c r="AU65" s="134">
        <f>'SO 401 - Veřejné osvětlení'!P95</f>
        <v>0</v>
      </c>
      <c r="AV65" s="133">
        <f>'SO 401 - Veřejné osvětlení'!J35</f>
        <v>0</v>
      </c>
      <c r="AW65" s="133">
        <f>'SO 401 - Veřejné osvětlení'!J36</f>
        <v>0</v>
      </c>
      <c r="AX65" s="133">
        <f>'SO 401 - Veřejné osvětlení'!J37</f>
        <v>0</v>
      </c>
      <c r="AY65" s="133">
        <f>'SO 401 - Veřejné osvětlení'!J38</f>
        <v>0</v>
      </c>
      <c r="AZ65" s="133">
        <f>'SO 401 - Veřejné osvětlení'!F35</f>
        <v>0</v>
      </c>
      <c r="BA65" s="133">
        <f>'SO 401 - Veřejné osvětlení'!F36</f>
        <v>0</v>
      </c>
      <c r="BB65" s="133">
        <f>'SO 401 - Veřejné osvětlení'!F37</f>
        <v>0</v>
      </c>
      <c r="BC65" s="133">
        <f>'SO 401 - Veřejné osvětlení'!F38</f>
        <v>0</v>
      </c>
      <c r="BD65" s="135">
        <f>'SO 401 - Veřejné osvětlení'!F39</f>
        <v>0</v>
      </c>
      <c r="BE65" s="4"/>
      <c r="BT65" s="136" t="s">
        <v>21</v>
      </c>
      <c r="BV65" s="136" t="s">
        <v>83</v>
      </c>
      <c r="BW65" s="136" t="s">
        <v>122</v>
      </c>
      <c r="BX65" s="136" t="s">
        <v>110</v>
      </c>
      <c r="CL65" s="136" t="s">
        <v>19</v>
      </c>
    </row>
    <row r="66" s="4" customFormat="1" ht="16.5" customHeight="1">
      <c r="A66" s="127" t="s">
        <v>91</v>
      </c>
      <c r="B66" s="66"/>
      <c r="C66" s="128"/>
      <c r="D66" s="128"/>
      <c r="E66" s="129" t="s">
        <v>123</v>
      </c>
      <c r="F66" s="129"/>
      <c r="G66" s="129"/>
      <c r="H66" s="129"/>
      <c r="I66" s="129"/>
      <c r="J66" s="128"/>
      <c r="K66" s="129" t="s">
        <v>124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'SO 402 - Chráničky pro me...'!J32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94</v>
      </c>
      <c r="AR66" s="68"/>
      <c r="AS66" s="132">
        <v>0</v>
      </c>
      <c r="AT66" s="133">
        <f>ROUND(SUM(AV66:AW66),2)</f>
        <v>0</v>
      </c>
      <c r="AU66" s="134">
        <f>'SO 402 - Chráničky pro me...'!P93</f>
        <v>0</v>
      </c>
      <c r="AV66" s="133">
        <f>'SO 402 - Chráničky pro me...'!J35</f>
        <v>0</v>
      </c>
      <c r="AW66" s="133">
        <f>'SO 402 - Chráničky pro me...'!J36</f>
        <v>0</v>
      </c>
      <c r="AX66" s="133">
        <f>'SO 402 - Chráničky pro me...'!J37</f>
        <v>0</v>
      </c>
      <c r="AY66" s="133">
        <f>'SO 402 - Chráničky pro me...'!J38</f>
        <v>0</v>
      </c>
      <c r="AZ66" s="133">
        <f>'SO 402 - Chráničky pro me...'!F35</f>
        <v>0</v>
      </c>
      <c r="BA66" s="133">
        <f>'SO 402 - Chráničky pro me...'!F36</f>
        <v>0</v>
      </c>
      <c r="BB66" s="133">
        <f>'SO 402 - Chráničky pro me...'!F37</f>
        <v>0</v>
      </c>
      <c r="BC66" s="133">
        <f>'SO 402 - Chráničky pro me...'!F38</f>
        <v>0</v>
      </c>
      <c r="BD66" s="135">
        <f>'SO 402 - Chráničky pro me...'!F39</f>
        <v>0</v>
      </c>
      <c r="BE66" s="4"/>
      <c r="BT66" s="136" t="s">
        <v>21</v>
      </c>
      <c r="BV66" s="136" t="s">
        <v>83</v>
      </c>
      <c r="BW66" s="136" t="s">
        <v>125</v>
      </c>
      <c r="BX66" s="136" t="s">
        <v>110</v>
      </c>
      <c r="CL66" s="136" t="s">
        <v>19</v>
      </c>
    </row>
    <row r="67" s="4" customFormat="1" ht="16.5" customHeight="1">
      <c r="A67" s="127" t="s">
        <v>91</v>
      </c>
      <c r="B67" s="66"/>
      <c r="C67" s="128"/>
      <c r="D67" s="128"/>
      <c r="E67" s="129" t="s">
        <v>126</v>
      </c>
      <c r="F67" s="129"/>
      <c r="G67" s="129"/>
      <c r="H67" s="129"/>
      <c r="I67" s="129"/>
      <c r="J67" s="128"/>
      <c r="K67" s="129" t="s">
        <v>127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'SO 801 - Kácení, výsadba 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94</v>
      </c>
      <c r="AR67" s="68"/>
      <c r="AS67" s="132">
        <v>0</v>
      </c>
      <c r="AT67" s="133">
        <f>ROUND(SUM(AV67:AW67),2)</f>
        <v>0</v>
      </c>
      <c r="AU67" s="134">
        <f>'SO 801 - Kácení, výsadba ...'!P88</f>
        <v>0</v>
      </c>
      <c r="AV67" s="133">
        <f>'SO 801 - Kácení, výsadba ...'!J35</f>
        <v>0</v>
      </c>
      <c r="AW67" s="133">
        <f>'SO 801 - Kácení, výsadba ...'!J36</f>
        <v>0</v>
      </c>
      <c r="AX67" s="133">
        <f>'SO 801 - Kácení, výsadba ...'!J37</f>
        <v>0</v>
      </c>
      <c r="AY67" s="133">
        <f>'SO 801 - Kácení, výsadba ...'!J38</f>
        <v>0</v>
      </c>
      <c r="AZ67" s="133">
        <f>'SO 801 - Kácení, výsadba ...'!F35</f>
        <v>0</v>
      </c>
      <c r="BA67" s="133">
        <f>'SO 801 - Kácení, výsadba ...'!F36</f>
        <v>0</v>
      </c>
      <c r="BB67" s="133">
        <f>'SO 801 - Kácení, výsadba ...'!F37</f>
        <v>0</v>
      </c>
      <c r="BC67" s="133">
        <f>'SO 801 - Kácení, výsadba ...'!F38</f>
        <v>0</v>
      </c>
      <c r="BD67" s="135">
        <f>'SO 801 - Kácení, výsadba ...'!F39</f>
        <v>0</v>
      </c>
      <c r="BE67" s="4"/>
      <c r="BT67" s="136" t="s">
        <v>21</v>
      </c>
      <c r="BV67" s="136" t="s">
        <v>83</v>
      </c>
      <c r="BW67" s="136" t="s">
        <v>128</v>
      </c>
      <c r="BX67" s="136" t="s">
        <v>110</v>
      </c>
      <c r="CL67" s="136" t="s">
        <v>19</v>
      </c>
    </row>
    <row r="68" s="7" customFormat="1" ht="16.5" customHeight="1">
      <c r="A68" s="127" t="s">
        <v>91</v>
      </c>
      <c r="B68" s="114"/>
      <c r="C68" s="115"/>
      <c r="D68" s="116" t="s">
        <v>129</v>
      </c>
      <c r="E68" s="116"/>
      <c r="F68" s="116"/>
      <c r="G68" s="116"/>
      <c r="H68" s="116"/>
      <c r="I68" s="117"/>
      <c r="J68" s="116" t="s">
        <v>130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'VON - Vedlejší a ostatní 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87</v>
      </c>
      <c r="AR68" s="121"/>
      <c r="AS68" s="137">
        <v>0</v>
      </c>
      <c r="AT68" s="138">
        <f>ROUND(SUM(AV68:AW68),2)</f>
        <v>0</v>
      </c>
      <c r="AU68" s="139">
        <f>'VON - Vedlejší a ostatní ...'!P89</f>
        <v>0</v>
      </c>
      <c r="AV68" s="138">
        <f>'VON - Vedlejší a ostatní ...'!J33</f>
        <v>0</v>
      </c>
      <c r="AW68" s="138">
        <f>'VON - Vedlejší a ostatní ...'!J34</f>
        <v>0</v>
      </c>
      <c r="AX68" s="138">
        <f>'VON - Vedlejší a ostatní ...'!J35</f>
        <v>0</v>
      </c>
      <c r="AY68" s="138">
        <f>'VON - Vedlejší a ostatní ...'!J36</f>
        <v>0</v>
      </c>
      <c r="AZ68" s="138">
        <f>'VON - Vedlejší a ostatní ...'!F33</f>
        <v>0</v>
      </c>
      <c r="BA68" s="138">
        <f>'VON - Vedlejší a ostatní ...'!F34</f>
        <v>0</v>
      </c>
      <c r="BB68" s="138">
        <f>'VON - Vedlejší a ostatní ...'!F35</f>
        <v>0</v>
      </c>
      <c r="BC68" s="138">
        <f>'VON - Vedlejší a ostatní ...'!F36</f>
        <v>0</v>
      </c>
      <c r="BD68" s="140">
        <f>'VON - Vedlejší a ostatní ...'!F37</f>
        <v>0</v>
      </c>
      <c r="BE68" s="7"/>
      <c r="BT68" s="126" t="s">
        <v>88</v>
      </c>
      <c r="BV68" s="126" t="s">
        <v>83</v>
      </c>
      <c r="BW68" s="126" t="s">
        <v>131</v>
      </c>
      <c r="BX68" s="126" t="s">
        <v>5</v>
      </c>
      <c r="CL68" s="126" t="s">
        <v>90</v>
      </c>
      <c r="CM68" s="126" t="s">
        <v>21</v>
      </c>
    </row>
    <row r="69" s="2" customFormat="1" ht="30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</sheetData>
  <sheetProtection sheet="1" formatColumns="0" formatRows="0" objects="1" scenarios="1" spinCount="100000" saltValue="MuWdLOSRmBm1rdPS9hNTa4DWyZ/N34rjwEEWqB5gRaSFub4BVdrAkRGtA3vL4Vn9LezpAlHjkHxqc7T50JfSUA==" hashValue="R11We4Z+3QgEYFceorPcSPzQB4R8AZlE2NCkIUW3lnK6vFtetgYazCxWMCJg4A4SlrhlzxK3ro7/AC0bk4hsww==" algorithmName="SHA-512" password="CC35"/>
  <mergeCells count="94">
    <mergeCell ref="C52:G52"/>
    <mergeCell ref="D61:H61"/>
    <mergeCell ref="D55:H55"/>
    <mergeCell ref="E60:I60"/>
    <mergeCell ref="E56:I56"/>
    <mergeCell ref="E64:I64"/>
    <mergeCell ref="E57:I57"/>
    <mergeCell ref="E62:I62"/>
    <mergeCell ref="E58:I58"/>
    <mergeCell ref="E59:I59"/>
    <mergeCell ref="E63:I63"/>
    <mergeCell ref="I52:AF52"/>
    <mergeCell ref="J61:AF61"/>
    <mergeCell ref="J55:AF55"/>
    <mergeCell ref="K62:AF62"/>
    <mergeCell ref="K58:AF58"/>
    <mergeCell ref="K63:AF63"/>
    <mergeCell ref="K60:AF60"/>
    <mergeCell ref="K56:AF56"/>
    <mergeCell ref="K64:AF64"/>
    <mergeCell ref="K59:AF59"/>
    <mergeCell ref="K57:AF57"/>
    <mergeCell ref="L45:AO45"/>
    <mergeCell ref="E65:I65"/>
    <mergeCell ref="K65:AF65"/>
    <mergeCell ref="E66:I66"/>
    <mergeCell ref="K66:AF66"/>
    <mergeCell ref="E67:I67"/>
    <mergeCell ref="K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62:AP62"/>
    <mergeCell ref="AN55:AP55"/>
    <mergeCell ref="AN60:AP60"/>
    <mergeCell ref="AN56:AP56"/>
    <mergeCell ref="AN57:AP57"/>
    <mergeCell ref="AN61:AP61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SO 302 - Dešťová kanalizace'!C2" display="/"/>
    <hyperlink ref="A57" location="'SO 303 - Vodovodní řad'!C2" display="/"/>
    <hyperlink ref="A58" location="'SO 304 - Přípojky vodovodu'!C2" display="/"/>
    <hyperlink ref="A59" location="'SO 305 - Jednotná kanalizace'!C2" display="/"/>
    <hyperlink ref="A60" location="'SO 306 - Přípojky kanalizace'!C2" display="/"/>
    <hyperlink ref="A62" location="'SO 104 - OZ Jana Žižky'!C2" display="/"/>
    <hyperlink ref="A63" location="'SO 105 - OZ Zahradní'!C2" display="/"/>
    <hyperlink ref="A64" location="'SO 301 - Odvodnění komuni...'!C2" display="/"/>
    <hyperlink ref="A65" location="'SO 401 - Veřejné osvětlení'!C2" display="/"/>
    <hyperlink ref="A66" location="'SO 402 - Chráničky pro me...'!C2" display="/"/>
    <hyperlink ref="A67" location="'SO 801 - Kácení, výsadba ...'!C2" display="/"/>
    <hyperlink ref="A6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134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90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ROUND((SUM(BE96:BE245)),  2)</f>
        <v>0</v>
      </c>
      <c r="G35" s="41"/>
      <c r="H35" s="41"/>
      <c r="I35" s="160">
        <v>0.20999999999999999</v>
      </c>
      <c r="J35" s="159">
        <f>ROUND(((SUM(BE96:BE245))*I35),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ROUND((SUM(BF96:BF245)),  2)</f>
        <v>0</v>
      </c>
      <c r="G36" s="41"/>
      <c r="H36" s="41"/>
      <c r="I36" s="160">
        <v>0.12</v>
      </c>
      <c r="J36" s="159">
        <f>ROUND(((SUM(BF96:BF245))*I36),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ROUND((SUM(BG96:BG245)),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ROUND((SUM(BH96:BH245)),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ROUND((SUM(BI96:BI245)),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134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302 - Dešťová kanalizace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144</v>
      </c>
      <c r="E66" s="185"/>
      <c r="F66" s="185"/>
      <c r="G66" s="185"/>
      <c r="H66" s="185"/>
      <c r="I66" s="185"/>
      <c r="J66" s="186">
        <f>J163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145</v>
      </c>
      <c r="E67" s="185"/>
      <c r="F67" s="185"/>
      <c r="G67" s="185"/>
      <c r="H67" s="185"/>
      <c r="I67" s="185"/>
      <c r="J67" s="186">
        <f>J173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146</v>
      </c>
      <c r="E68" s="185"/>
      <c r="F68" s="185"/>
      <c r="G68" s="185"/>
      <c r="H68" s="185"/>
      <c r="I68" s="185"/>
      <c r="J68" s="186">
        <f>J217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147</v>
      </c>
      <c r="E69" s="185"/>
      <c r="F69" s="185"/>
      <c r="G69" s="185"/>
      <c r="H69" s="185"/>
      <c r="I69" s="185"/>
      <c r="J69" s="186">
        <f>J226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148</v>
      </c>
      <c r="E70" s="180"/>
      <c r="F70" s="180"/>
      <c r="G70" s="180"/>
      <c r="H70" s="180"/>
      <c r="I70" s="180"/>
      <c r="J70" s="181">
        <f>J231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149</v>
      </c>
      <c r="E71" s="185"/>
      <c r="F71" s="185"/>
      <c r="G71" s="185"/>
      <c r="H71" s="185"/>
      <c r="I71" s="185"/>
      <c r="J71" s="186">
        <f>J232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150</v>
      </c>
      <c r="E72" s="180"/>
      <c r="F72" s="180"/>
      <c r="G72" s="180"/>
      <c r="H72" s="180"/>
      <c r="I72" s="180"/>
      <c r="J72" s="181">
        <f>J237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151</v>
      </c>
      <c r="E73" s="185"/>
      <c r="F73" s="185"/>
      <c r="G73" s="185"/>
      <c r="H73" s="185"/>
      <c r="I73" s="185"/>
      <c r="J73" s="186">
        <f>J238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152</v>
      </c>
      <c r="E74" s="185"/>
      <c r="F74" s="185"/>
      <c r="G74" s="185"/>
      <c r="H74" s="185"/>
      <c r="I74" s="185"/>
      <c r="J74" s="186">
        <f>J242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5" t="s">
        <v>153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Rekonstrukce místních komunikací v sídlišti K Hradišťku v Dačicích - III. Etapa</v>
      </c>
      <c r="F84" s="34"/>
      <c r="G84" s="34"/>
      <c r="H84" s="34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3"/>
      <c r="C85" s="34" t="s">
        <v>133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1"/>
      <c r="B86" s="42"/>
      <c r="C86" s="43"/>
      <c r="D86" s="43"/>
      <c r="E86" s="172" t="s">
        <v>134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135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302 - Dešťová kanalizace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</v>
      </c>
      <c r="D90" s="43"/>
      <c r="E90" s="43"/>
      <c r="F90" s="29" t="str">
        <f>F14</f>
        <v>Dačice</v>
      </c>
      <c r="G90" s="43"/>
      <c r="H90" s="43"/>
      <c r="I90" s="34" t="s">
        <v>24</v>
      </c>
      <c r="J90" s="75" t="str">
        <f>IF(J14="","",J14)</f>
        <v>11. 7. 2024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4" t="s">
        <v>30</v>
      </c>
      <c r="D92" s="43"/>
      <c r="E92" s="43"/>
      <c r="F92" s="29" t="str">
        <f>E17</f>
        <v>Město Dačice, Krajířova 27, 380 13 Dačice</v>
      </c>
      <c r="G92" s="43"/>
      <c r="H92" s="43"/>
      <c r="I92" s="34" t="s">
        <v>38</v>
      </c>
      <c r="J92" s="39" t="str">
        <f>E23</f>
        <v>Ing. arch. Martin Jirovský Ph.D., MBA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36</v>
      </c>
      <c r="D93" s="43"/>
      <c r="E93" s="43"/>
      <c r="F93" s="29" t="str">
        <f>IF(E20="","",E20)</f>
        <v>Vyplň údaj</v>
      </c>
      <c r="G93" s="43"/>
      <c r="H93" s="43"/>
      <c r="I93" s="34" t="s">
        <v>42</v>
      </c>
      <c r="J93" s="39" t="str">
        <f>E26</f>
        <v>Centrum služeb Staré město; Petra Stejskalová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154</v>
      </c>
      <c r="D95" s="191" t="s">
        <v>66</v>
      </c>
      <c r="E95" s="191" t="s">
        <v>62</v>
      </c>
      <c r="F95" s="191" t="s">
        <v>63</v>
      </c>
      <c r="G95" s="191" t="s">
        <v>155</v>
      </c>
      <c r="H95" s="191" t="s">
        <v>156</v>
      </c>
      <c r="I95" s="191" t="s">
        <v>157</v>
      </c>
      <c r="J95" s="191" t="s">
        <v>140</v>
      </c>
      <c r="K95" s="192" t="s">
        <v>158</v>
      </c>
      <c r="L95" s="193"/>
      <c r="M95" s="95" t="s">
        <v>35</v>
      </c>
      <c r="N95" s="96" t="s">
        <v>51</v>
      </c>
      <c r="O95" s="96" t="s">
        <v>159</v>
      </c>
      <c r="P95" s="96" t="s">
        <v>160</v>
      </c>
      <c r="Q95" s="96" t="s">
        <v>161</v>
      </c>
      <c r="R95" s="96" t="s">
        <v>162</v>
      </c>
      <c r="S95" s="96" t="s">
        <v>163</v>
      </c>
      <c r="T95" s="97" t="s">
        <v>164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165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P97+P231+P237</f>
        <v>0</v>
      </c>
      <c r="Q96" s="99"/>
      <c r="R96" s="196">
        <f>R97+R231+R237</f>
        <v>342.92708266</v>
      </c>
      <c r="S96" s="99"/>
      <c r="T96" s="197">
        <f>T97+T231+T237</f>
        <v>59.520000000000003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80</v>
      </c>
      <c r="AU96" s="19" t="s">
        <v>141</v>
      </c>
      <c r="BK96" s="198">
        <f>BK97+BK231+BK237</f>
        <v>0</v>
      </c>
    </row>
    <row r="97" s="12" customFormat="1" ht="25.92" customHeight="1">
      <c r="A97" s="12"/>
      <c r="B97" s="199"/>
      <c r="C97" s="200"/>
      <c r="D97" s="201" t="s">
        <v>80</v>
      </c>
      <c r="E97" s="202" t="s">
        <v>166</v>
      </c>
      <c r="F97" s="202" t="s">
        <v>167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P98+P163+P173+P217+P226</f>
        <v>0</v>
      </c>
      <c r="Q97" s="207"/>
      <c r="R97" s="208">
        <f>R98+R163+R173+R217+R226</f>
        <v>342.92708266</v>
      </c>
      <c r="S97" s="207"/>
      <c r="T97" s="209">
        <f>T98+T163+T173+T217+T226</f>
        <v>59.520000000000003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88</v>
      </c>
      <c r="AT97" s="211" t="s">
        <v>80</v>
      </c>
      <c r="AU97" s="211" t="s">
        <v>81</v>
      </c>
      <c r="AY97" s="210" t="s">
        <v>168</v>
      </c>
      <c r="BK97" s="212">
        <f>BK98+BK163+BK173+BK217+BK226</f>
        <v>0</v>
      </c>
    </row>
    <row r="98" s="12" customFormat="1" ht="22.8" customHeight="1">
      <c r="A98" s="12"/>
      <c r="B98" s="199"/>
      <c r="C98" s="200"/>
      <c r="D98" s="201" t="s">
        <v>80</v>
      </c>
      <c r="E98" s="213" t="s">
        <v>88</v>
      </c>
      <c r="F98" s="213" t="s">
        <v>169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SUM(P99:P162)</f>
        <v>0</v>
      </c>
      <c r="Q98" s="207"/>
      <c r="R98" s="208">
        <f>SUM(R99:R162)</f>
        <v>233.70658</v>
      </c>
      <c r="S98" s="207"/>
      <c r="T98" s="209">
        <f>SUM(T99:T162)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88</v>
      </c>
      <c r="AT98" s="211" t="s">
        <v>80</v>
      </c>
      <c r="AU98" s="211" t="s">
        <v>88</v>
      </c>
      <c r="AY98" s="210" t="s">
        <v>168</v>
      </c>
      <c r="BK98" s="212">
        <f>SUM(BK99:BK162)</f>
        <v>0</v>
      </c>
    </row>
    <row r="99" s="2" customFormat="1" ht="21.75" customHeight="1">
      <c r="A99" s="41"/>
      <c r="B99" s="42"/>
      <c r="C99" s="215" t="s">
        <v>88</v>
      </c>
      <c r="D99" s="215" t="s">
        <v>170</v>
      </c>
      <c r="E99" s="216" t="s">
        <v>171</v>
      </c>
      <c r="F99" s="217" t="s">
        <v>172</v>
      </c>
      <c r="G99" s="218" t="s">
        <v>173</v>
      </c>
      <c r="H99" s="219">
        <v>30</v>
      </c>
      <c r="I99" s="220"/>
      <c r="J99" s="221">
        <f>ROUND(I99*H99,2)</f>
        <v>0</v>
      </c>
      <c r="K99" s="217" t="s">
        <v>174</v>
      </c>
      <c r="L99" s="47"/>
      <c r="M99" s="222" t="s">
        <v>35</v>
      </c>
      <c r="N99" s="223" t="s">
        <v>52</v>
      </c>
      <c r="O99" s="87"/>
      <c r="P99" s="224">
        <f>O99*H99</f>
        <v>0</v>
      </c>
      <c r="Q99" s="224">
        <v>4.0000000000000003E-05</v>
      </c>
      <c r="R99" s="224">
        <f>Q99*H99</f>
        <v>0.0012000000000000001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175</v>
      </c>
      <c r="AT99" s="226" t="s">
        <v>170</v>
      </c>
      <c r="AU99" s="226" t="s">
        <v>21</v>
      </c>
      <c r="AY99" s="19" t="s">
        <v>168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88</v>
      </c>
      <c r="BK99" s="227">
        <f>ROUND(I99*H99,2)</f>
        <v>0</v>
      </c>
      <c r="BL99" s="19" t="s">
        <v>175</v>
      </c>
      <c r="BM99" s="226" t="s">
        <v>176</v>
      </c>
    </row>
    <row r="100" s="2" customFormat="1">
      <c r="A100" s="41"/>
      <c r="B100" s="42"/>
      <c r="C100" s="43"/>
      <c r="D100" s="228" t="s">
        <v>177</v>
      </c>
      <c r="E100" s="43"/>
      <c r="F100" s="229" t="s">
        <v>178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177</v>
      </c>
      <c r="AU100" s="19" t="s">
        <v>21</v>
      </c>
    </row>
    <row r="101" s="2" customFormat="1">
      <c r="A101" s="41"/>
      <c r="B101" s="42"/>
      <c r="C101" s="43"/>
      <c r="D101" s="233" t="s">
        <v>179</v>
      </c>
      <c r="E101" s="43"/>
      <c r="F101" s="234" t="s">
        <v>180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179</v>
      </c>
      <c r="AU101" s="19" t="s">
        <v>21</v>
      </c>
    </row>
    <row r="102" s="2" customFormat="1" ht="24.15" customHeight="1">
      <c r="A102" s="41"/>
      <c r="B102" s="42"/>
      <c r="C102" s="215" t="s">
        <v>21</v>
      </c>
      <c r="D102" s="215" t="s">
        <v>170</v>
      </c>
      <c r="E102" s="216" t="s">
        <v>181</v>
      </c>
      <c r="F102" s="217" t="s">
        <v>182</v>
      </c>
      <c r="G102" s="218" t="s">
        <v>183</v>
      </c>
      <c r="H102" s="219">
        <v>30</v>
      </c>
      <c r="I102" s="220"/>
      <c r="J102" s="221">
        <f>ROUND(I102*H102,2)</f>
        <v>0</v>
      </c>
      <c r="K102" s="217" t="s">
        <v>174</v>
      </c>
      <c r="L102" s="47"/>
      <c r="M102" s="222" t="s">
        <v>35</v>
      </c>
      <c r="N102" s="223" t="s">
        <v>52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175</v>
      </c>
      <c r="AT102" s="226" t="s">
        <v>170</v>
      </c>
      <c r="AU102" s="226" t="s">
        <v>21</v>
      </c>
      <c r="AY102" s="19" t="s">
        <v>168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88</v>
      </c>
      <c r="BK102" s="227">
        <f>ROUND(I102*H102,2)</f>
        <v>0</v>
      </c>
      <c r="BL102" s="19" t="s">
        <v>175</v>
      </c>
      <c r="BM102" s="226" t="s">
        <v>184</v>
      </c>
    </row>
    <row r="103" s="2" customFormat="1">
      <c r="A103" s="41"/>
      <c r="B103" s="42"/>
      <c r="C103" s="43"/>
      <c r="D103" s="228" t="s">
        <v>177</v>
      </c>
      <c r="E103" s="43"/>
      <c r="F103" s="229" t="s">
        <v>185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177</v>
      </c>
      <c r="AU103" s="19" t="s">
        <v>21</v>
      </c>
    </row>
    <row r="104" s="2" customFormat="1">
      <c r="A104" s="41"/>
      <c r="B104" s="42"/>
      <c r="C104" s="43"/>
      <c r="D104" s="233" t="s">
        <v>179</v>
      </c>
      <c r="E104" s="43"/>
      <c r="F104" s="234" t="s">
        <v>180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179</v>
      </c>
      <c r="AU104" s="19" t="s">
        <v>21</v>
      </c>
    </row>
    <row r="105" s="2" customFormat="1" ht="49.05" customHeight="1">
      <c r="A105" s="41"/>
      <c r="B105" s="42"/>
      <c r="C105" s="215" t="s">
        <v>186</v>
      </c>
      <c r="D105" s="215" t="s">
        <v>170</v>
      </c>
      <c r="E105" s="216" t="s">
        <v>187</v>
      </c>
      <c r="F105" s="217" t="s">
        <v>188</v>
      </c>
      <c r="G105" s="218" t="s">
        <v>189</v>
      </c>
      <c r="H105" s="219">
        <v>36</v>
      </c>
      <c r="I105" s="220"/>
      <c r="J105" s="221">
        <f>ROUND(I105*H105,2)</f>
        <v>0</v>
      </c>
      <c r="K105" s="217" t="s">
        <v>174</v>
      </c>
      <c r="L105" s="47"/>
      <c r="M105" s="222" t="s">
        <v>35</v>
      </c>
      <c r="N105" s="223" t="s">
        <v>52</v>
      </c>
      <c r="O105" s="87"/>
      <c r="P105" s="224">
        <f>O105*H105</f>
        <v>0</v>
      </c>
      <c r="Q105" s="224">
        <v>0.0086800000000000002</v>
      </c>
      <c r="R105" s="224">
        <f>Q105*H105</f>
        <v>0.31247999999999998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175</v>
      </c>
      <c r="AT105" s="226" t="s">
        <v>170</v>
      </c>
      <c r="AU105" s="226" t="s">
        <v>21</v>
      </c>
      <c r="AY105" s="19" t="s">
        <v>168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88</v>
      </c>
      <c r="BK105" s="227">
        <f>ROUND(I105*H105,2)</f>
        <v>0</v>
      </c>
      <c r="BL105" s="19" t="s">
        <v>175</v>
      </c>
      <c r="BM105" s="226" t="s">
        <v>190</v>
      </c>
    </row>
    <row r="106" s="2" customFormat="1">
      <c r="A106" s="41"/>
      <c r="B106" s="42"/>
      <c r="C106" s="43"/>
      <c r="D106" s="228" t="s">
        <v>177</v>
      </c>
      <c r="E106" s="43"/>
      <c r="F106" s="229" t="s">
        <v>191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177</v>
      </c>
      <c r="AU106" s="19" t="s">
        <v>21</v>
      </c>
    </row>
    <row r="107" s="2" customFormat="1" ht="49.05" customHeight="1">
      <c r="A107" s="41"/>
      <c r="B107" s="42"/>
      <c r="C107" s="215" t="s">
        <v>175</v>
      </c>
      <c r="D107" s="215" t="s">
        <v>170</v>
      </c>
      <c r="E107" s="216" t="s">
        <v>192</v>
      </c>
      <c r="F107" s="217" t="s">
        <v>193</v>
      </c>
      <c r="G107" s="218" t="s">
        <v>189</v>
      </c>
      <c r="H107" s="219">
        <v>4</v>
      </c>
      <c r="I107" s="220"/>
      <c r="J107" s="221">
        <f>ROUND(I107*H107,2)</f>
        <v>0</v>
      </c>
      <c r="K107" s="217" t="s">
        <v>174</v>
      </c>
      <c r="L107" s="47"/>
      <c r="M107" s="222" t="s">
        <v>35</v>
      </c>
      <c r="N107" s="223" t="s">
        <v>52</v>
      </c>
      <c r="O107" s="87"/>
      <c r="P107" s="224">
        <f>O107*H107</f>
        <v>0</v>
      </c>
      <c r="Q107" s="224">
        <v>0.036900000000000002</v>
      </c>
      <c r="R107" s="224">
        <f>Q107*H107</f>
        <v>0.14760000000000001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175</v>
      </c>
      <c r="AT107" s="226" t="s">
        <v>170</v>
      </c>
      <c r="AU107" s="226" t="s">
        <v>21</v>
      </c>
      <c r="AY107" s="19" t="s">
        <v>168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88</v>
      </c>
      <c r="BK107" s="227">
        <f>ROUND(I107*H107,2)</f>
        <v>0</v>
      </c>
      <c r="BL107" s="19" t="s">
        <v>175</v>
      </c>
      <c r="BM107" s="226" t="s">
        <v>194</v>
      </c>
    </row>
    <row r="108" s="2" customFormat="1">
      <c r="A108" s="41"/>
      <c r="B108" s="42"/>
      <c r="C108" s="43"/>
      <c r="D108" s="228" t="s">
        <v>177</v>
      </c>
      <c r="E108" s="43"/>
      <c r="F108" s="229" t="s">
        <v>195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177</v>
      </c>
      <c r="AU108" s="19" t="s">
        <v>21</v>
      </c>
    </row>
    <row r="109" s="2" customFormat="1" ht="24.15" customHeight="1">
      <c r="A109" s="41"/>
      <c r="B109" s="42"/>
      <c r="C109" s="215" t="s">
        <v>196</v>
      </c>
      <c r="D109" s="215" t="s">
        <v>170</v>
      </c>
      <c r="E109" s="216" t="s">
        <v>197</v>
      </c>
      <c r="F109" s="217" t="s">
        <v>198</v>
      </c>
      <c r="G109" s="218" t="s">
        <v>199</v>
      </c>
      <c r="H109" s="219">
        <v>38.271999999999998</v>
      </c>
      <c r="I109" s="220"/>
      <c r="J109" s="221">
        <f>ROUND(I109*H109,2)</f>
        <v>0</v>
      </c>
      <c r="K109" s="217" t="s">
        <v>174</v>
      </c>
      <c r="L109" s="47"/>
      <c r="M109" s="222" t="s">
        <v>35</v>
      </c>
      <c r="N109" s="223" t="s">
        <v>52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175</v>
      </c>
      <c r="AT109" s="226" t="s">
        <v>170</v>
      </c>
      <c r="AU109" s="226" t="s">
        <v>21</v>
      </c>
      <c r="AY109" s="19" t="s">
        <v>168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88</v>
      </c>
      <c r="BK109" s="227">
        <f>ROUND(I109*H109,2)</f>
        <v>0</v>
      </c>
      <c r="BL109" s="19" t="s">
        <v>175</v>
      </c>
      <c r="BM109" s="226" t="s">
        <v>200</v>
      </c>
    </row>
    <row r="110" s="2" customFormat="1">
      <c r="A110" s="41"/>
      <c r="B110" s="42"/>
      <c r="C110" s="43"/>
      <c r="D110" s="228" t="s">
        <v>177</v>
      </c>
      <c r="E110" s="43"/>
      <c r="F110" s="229" t="s">
        <v>201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177</v>
      </c>
      <c r="AU110" s="19" t="s">
        <v>21</v>
      </c>
    </row>
    <row r="111" s="13" customFormat="1">
      <c r="A111" s="13"/>
      <c r="B111" s="235"/>
      <c r="C111" s="236"/>
      <c r="D111" s="233" t="s">
        <v>202</v>
      </c>
      <c r="E111" s="237" t="s">
        <v>35</v>
      </c>
      <c r="F111" s="238" t="s">
        <v>203</v>
      </c>
      <c r="G111" s="236"/>
      <c r="H111" s="239">
        <v>21.658000000000001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202</v>
      </c>
      <c r="AU111" s="245" t="s">
        <v>21</v>
      </c>
      <c r="AV111" s="13" t="s">
        <v>21</v>
      </c>
      <c r="AW111" s="13" t="s">
        <v>41</v>
      </c>
      <c r="AX111" s="13" t="s">
        <v>81</v>
      </c>
      <c r="AY111" s="245" t="s">
        <v>168</v>
      </c>
    </row>
    <row r="112" s="13" customFormat="1">
      <c r="A112" s="13"/>
      <c r="B112" s="235"/>
      <c r="C112" s="236"/>
      <c r="D112" s="233" t="s">
        <v>202</v>
      </c>
      <c r="E112" s="237" t="s">
        <v>35</v>
      </c>
      <c r="F112" s="238" t="s">
        <v>204</v>
      </c>
      <c r="G112" s="236"/>
      <c r="H112" s="239">
        <v>16.614000000000001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202</v>
      </c>
      <c r="AU112" s="245" t="s">
        <v>21</v>
      </c>
      <c r="AV112" s="13" t="s">
        <v>21</v>
      </c>
      <c r="AW112" s="13" t="s">
        <v>41</v>
      </c>
      <c r="AX112" s="13" t="s">
        <v>81</v>
      </c>
      <c r="AY112" s="245" t="s">
        <v>168</v>
      </c>
    </row>
    <row r="113" s="14" customFormat="1">
      <c r="A113" s="14"/>
      <c r="B113" s="246"/>
      <c r="C113" s="247"/>
      <c r="D113" s="233" t="s">
        <v>202</v>
      </c>
      <c r="E113" s="248" t="s">
        <v>35</v>
      </c>
      <c r="F113" s="249" t="s">
        <v>205</v>
      </c>
      <c r="G113" s="247"/>
      <c r="H113" s="250">
        <v>38.271999999999998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202</v>
      </c>
      <c r="AU113" s="256" t="s">
        <v>21</v>
      </c>
      <c r="AV113" s="14" t="s">
        <v>175</v>
      </c>
      <c r="AW113" s="14" t="s">
        <v>41</v>
      </c>
      <c r="AX113" s="14" t="s">
        <v>88</v>
      </c>
      <c r="AY113" s="256" t="s">
        <v>168</v>
      </c>
    </row>
    <row r="114" s="2" customFormat="1" ht="24.15" customHeight="1">
      <c r="A114" s="41"/>
      <c r="B114" s="42"/>
      <c r="C114" s="215" t="s">
        <v>206</v>
      </c>
      <c r="D114" s="215" t="s">
        <v>170</v>
      </c>
      <c r="E114" s="216" t="s">
        <v>207</v>
      </c>
      <c r="F114" s="217" t="s">
        <v>208</v>
      </c>
      <c r="G114" s="218" t="s">
        <v>199</v>
      </c>
      <c r="H114" s="219">
        <v>30.75</v>
      </c>
      <c r="I114" s="220"/>
      <c r="J114" s="221">
        <f>ROUND(I114*H114,2)</f>
        <v>0</v>
      </c>
      <c r="K114" s="217" t="s">
        <v>174</v>
      </c>
      <c r="L114" s="47"/>
      <c r="M114" s="222" t="s">
        <v>35</v>
      </c>
      <c r="N114" s="223" t="s">
        <v>52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175</v>
      </c>
      <c r="AT114" s="226" t="s">
        <v>170</v>
      </c>
      <c r="AU114" s="226" t="s">
        <v>21</v>
      </c>
      <c r="AY114" s="19" t="s">
        <v>168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88</v>
      </c>
      <c r="BK114" s="227">
        <f>ROUND(I114*H114,2)</f>
        <v>0</v>
      </c>
      <c r="BL114" s="19" t="s">
        <v>175</v>
      </c>
      <c r="BM114" s="226" t="s">
        <v>209</v>
      </c>
    </row>
    <row r="115" s="2" customFormat="1">
      <c r="A115" s="41"/>
      <c r="B115" s="42"/>
      <c r="C115" s="43"/>
      <c r="D115" s="228" t="s">
        <v>177</v>
      </c>
      <c r="E115" s="43"/>
      <c r="F115" s="229" t="s">
        <v>210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177</v>
      </c>
      <c r="AU115" s="19" t="s">
        <v>21</v>
      </c>
    </row>
    <row r="116" s="13" customFormat="1">
      <c r="A116" s="13"/>
      <c r="B116" s="235"/>
      <c r="C116" s="236"/>
      <c r="D116" s="233" t="s">
        <v>202</v>
      </c>
      <c r="E116" s="237" t="s">
        <v>35</v>
      </c>
      <c r="F116" s="238" t="s">
        <v>211</v>
      </c>
      <c r="G116" s="236"/>
      <c r="H116" s="239">
        <v>30.75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202</v>
      </c>
      <c r="AU116" s="245" t="s">
        <v>21</v>
      </c>
      <c r="AV116" s="13" t="s">
        <v>21</v>
      </c>
      <c r="AW116" s="13" t="s">
        <v>41</v>
      </c>
      <c r="AX116" s="13" t="s">
        <v>88</v>
      </c>
      <c r="AY116" s="245" t="s">
        <v>168</v>
      </c>
    </row>
    <row r="117" s="2" customFormat="1" ht="24.15" customHeight="1">
      <c r="A117" s="41"/>
      <c r="B117" s="42"/>
      <c r="C117" s="215" t="s">
        <v>212</v>
      </c>
      <c r="D117" s="215" t="s">
        <v>170</v>
      </c>
      <c r="E117" s="216" t="s">
        <v>213</v>
      </c>
      <c r="F117" s="217" t="s">
        <v>214</v>
      </c>
      <c r="G117" s="218" t="s">
        <v>199</v>
      </c>
      <c r="H117" s="219">
        <v>365</v>
      </c>
      <c r="I117" s="220"/>
      <c r="J117" s="221">
        <f>ROUND(I117*H117,2)</f>
        <v>0</v>
      </c>
      <c r="K117" s="217" t="s">
        <v>174</v>
      </c>
      <c r="L117" s="47"/>
      <c r="M117" s="222" t="s">
        <v>35</v>
      </c>
      <c r="N117" s="223" t="s">
        <v>52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175</v>
      </c>
      <c r="AT117" s="226" t="s">
        <v>170</v>
      </c>
      <c r="AU117" s="226" t="s">
        <v>21</v>
      </c>
      <c r="AY117" s="19" t="s">
        <v>168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88</v>
      </c>
      <c r="BK117" s="227">
        <f>ROUND(I117*H117,2)</f>
        <v>0</v>
      </c>
      <c r="BL117" s="19" t="s">
        <v>175</v>
      </c>
      <c r="BM117" s="226" t="s">
        <v>215</v>
      </c>
    </row>
    <row r="118" s="2" customFormat="1">
      <c r="A118" s="41"/>
      <c r="B118" s="42"/>
      <c r="C118" s="43"/>
      <c r="D118" s="228" t="s">
        <v>177</v>
      </c>
      <c r="E118" s="43"/>
      <c r="F118" s="229" t="s">
        <v>216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177</v>
      </c>
      <c r="AU118" s="19" t="s">
        <v>21</v>
      </c>
    </row>
    <row r="119" s="2" customFormat="1">
      <c r="A119" s="41"/>
      <c r="B119" s="42"/>
      <c r="C119" s="43"/>
      <c r="D119" s="233" t="s">
        <v>179</v>
      </c>
      <c r="E119" s="43"/>
      <c r="F119" s="234" t="s">
        <v>217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179</v>
      </c>
      <c r="AU119" s="19" t="s">
        <v>21</v>
      </c>
    </row>
    <row r="120" s="13" customFormat="1">
      <c r="A120" s="13"/>
      <c r="B120" s="235"/>
      <c r="C120" s="236"/>
      <c r="D120" s="233" t="s">
        <v>202</v>
      </c>
      <c r="E120" s="237" t="s">
        <v>35</v>
      </c>
      <c r="F120" s="238" t="s">
        <v>218</v>
      </c>
      <c r="G120" s="236"/>
      <c r="H120" s="239">
        <v>324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202</v>
      </c>
      <c r="AU120" s="245" t="s">
        <v>21</v>
      </c>
      <c r="AV120" s="13" t="s">
        <v>21</v>
      </c>
      <c r="AW120" s="13" t="s">
        <v>41</v>
      </c>
      <c r="AX120" s="13" t="s">
        <v>81</v>
      </c>
      <c r="AY120" s="245" t="s">
        <v>168</v>
      </c>
    </row>
    <row r="121" s="13" customFormat="1">
      <c r="A121" s="13"/>
      <c r="B121" s="235"/>
      <c r="C121" s="236"/>
      <c r="D121" s="233" t="s">
        <v>202</v>
      </c>
      <c r="E121" s="237" t="s">
        <v>35</v>
      </c>
      <c r="F121" s="238" t="s">
        <v>219</v>
      </c>
      <c r="G121" s="236"/>
      <c r="H121" s="239">
        <v>41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202</v>
      </c>
      <c r="AU121" s="245" t="s">
        <v>21</v>
      </c>
      <c r="AV121" s="13" t="s">
        <v>21</v>
      </c>
      <c r="AW121" s="13" t="s">
        <v>41</v>
      </c>
      <c r="AX121" s="13" t="s">
        <v>81</v>
      </c>
      <c r="AY121" s="245" t="s">
        <v>168</v>
      </c>
    </row>
    <row r="122" s="14" customFormat="1">
      <c r="A122" s="14"/>
      <c r="B122" s="246"/>
      <c r="C122" s="247"/>
      <c r="D122" s="233" t="s">
        <v>202</v>
      </c>
      <c r="E122" s="248" t="s">
        <v>35</v>
      </c>
      <c r="F122" s="249" t="s">
        <v>205</v>
      </c>
      <c r="G122" s="247"/>
      <c r="H122" s="250">
        <v>365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202</v>
      </c>
      <c r="AU122" s="256" t="s">
        <v>21</v>
      </c>
      <c r="AV122" s="14" t="s">
        <v>175</v>
      </c>
      <c r="AW122" s="14" t="s">
        <v>41</v>
      </c>
      <c r="AX122" s="14" t="s">
        <v>88</v>
      </c>
      <c r="AY122" s="256" t="s">
        <v>168</v>
      </c>
    </row>
    <row r="123" s="2" customFormat="1" ht="24.15" customHeight="1">
      <c r="A123" s="41"/>
      <c r="B123" s="42"/>
      <c r="C123" s="215" t="s">
        <v>220</v>
      </c>
      <c r="D123" s="215" t="s">
        <v>170</v>
      </c>
      <c r="E123" s="216" t="s">
        <v>221</v>
      </c>
      <c r="F123" s="217" t="s">
        <v>222</v>
      </c>
      <c r="G123" s="218" t="s">
        <v>199</v>
      </c>
      <c r="H123" s="219">
        <v>133.25</v>
      </c>
      <c r="I123" s="220"/>
      <c r="J123" s="221">
        <f>ROUND(I123*H123,2)</f>
        <v>0</v>
      </c>
      <c r="K123" s="217" t="s">
        <v>174</v>
      </c>
      <c r="L123" s="47"/>
      <c r="M123" s="222" t="s">
        <v>35</v>
      </c>
      <c r="N123" s="223" t="s">
        <v>52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175</v>
      </c>
      <c r="AT123" s="226" t="s">
        <v>170</v>
      </c>
      <c r="AU123" s="226" t="s">
        <v>21</v>
      </c>
      <c r="AY123" s="19" t="s">
        <v>168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88</v>
      </c>
      <c r="BK123" s="227">
        <f>ROUND(I123*H123,2)</f>
        <v>0</v>
      </c>
      <c r="BL123" s="19" t="s">
        <v>175</v>
      </c>
      <c r="BM123" s="226" t="s">
        <v>223</v>
      </c>
    </row>
    <row r="124" s="2" customFormat="1">
      <c r="A124" s="41"/>
      <c r="B124" s="42"/>
      <c r="C124" s="43"/>
      <c r="D124" s="228" t="s">
        <v>177</v>
      </c>
      <c r="E124" s="43"/>
      <c r="F124" s="229" t="s">
        <v>224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177</v>
      </c>
      <c r="AU124" s="19" t="s">
        <v>21</v>
      </c>
    </row>
    <row r="125" s="2" customFormat="1">
      <c r="A125" s="41"/>
      <c r="B125" s="42"/>
      <c r="C125" s="43"/>
      <c r="D125" s="233" t="s">
        <v>179</v>
      </c>
      <c r="E125" s="43"/>
      <c r="F125" s="234" t="s">
        <v>225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179</v>
      </c>
      <c r="AU125" s="19" t="s">
        <v>21</v>
      </c>
    </row>
    <row r="126" s="13" customFormat="1">
      <c r="A126" s="13"/>
      <c r="B126" s="235"/>
      <c r="C126" s="236"/>
      <c r="D126" s="233" t="s">
        <v>202</v>
      </c>
      <c r="E126" s="237" t="s">
        <v>35</v>
      </c>
      <c r="F126" s="238" t="s">
        <v>226</v>
      </c>
      <c r="G126" s="236"/>
      <c r="H126" s="239">
        <v>133.25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202</v>
      </c>
      <c r="AU126" s="245" t="s">
        <v>21</v>
      </c>
      <c r="AV126" s="13" t="s">
        <v>21</v>
      </c>
      <c r="AW126" s="13" t="s">
        <v>41</v>
      </c>
      <c r="AX126" s="13" t="s">
        <v>88</v>
      </c>
      <c r="AY126" s="245" t="s">
        <v>168</v>
      </c>
    </row>
    <row r="127" s="2" customFormat="1" ht="24.15" customHeight="1">
      <c r="A127" s="41"/>
      <c r="B127" s="42"/>
      <c r="C127" s="215" t="s">
        <v>227</v>
      </c>
      <c r="D127" s="215" t="s">
        <v>170</v>
      </c>
      <c r="E127" s="216" t="s">
        <v>228</v>
      </c>
      <c r="F127" s="217" t="s">
        <v>229</v>
      </c>
      <c r="G127" s="218" t="s">
        <v>199</v>
      </c>
      <c r="H127" s="219">
        <v>20</v>
      </c>
      <c r="I127" s="220"/>
      <c r="J127" s="221">
        <f>ROUND(I127*H127,2)</f>
        <v>0</v>
      </c>
      <c r="K127" s="217" t="s">
        <v>174</v>
      </c>
      <c r="L127" s="47"/>
      <c r="M127" s="222" t="s">
        <v>35</v>
      </c>
      <c r="N127" s="223" t="s">
        <v>52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175</v>
      </c>
      <c r="AT127" s="226" t="s">
        <v>170</v>
      </c>
      <c r="AU127" s="226" t="s">
        <v>21</v>
      </c>
      <c r="AY127" s="19" t="s">
        <v>168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88</v>
      </c>
      <c r="BK127" s="227">
        <f>ROUND(I127*H127,2)</f>
        <v>0</v>
      </c>
      <c r="BL127" s="19" t="s">
        <v>175</v>
      </c>
      <c r="BM127" s="226" t="s">
        <v>230</v>
      </c>
    </row>
    <row r="128" s="2" customFormat="1">
      <c r="A128" s="41"/>
      <c r="B128" s="42"/>
      <c r="C128" s="43"/>
      <c r="D128" s="228" t="s">
        <v>177</v>
      </c>
      <c r="E128" s="43"/>
      <c r="F128" s="229" t="s">
        <v>231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177</v>
      </c>
      <c r="AU128" s="19" t="s">
        <v>21</v>
      </c>
    </row>
    <row r="129" s="2" customFormat="1">
      <c r="A129" s="41"/>
      <c r="B129" s="42"/>
      <c r="C129" s="43"/>
      <c r="D129" s="233" t="s">
        <v>179</v>
      </c>
      <c r="E129" s="43"/>
      <c r="F129" s="234" t="s">
        <v>232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179</v>
      </c>
      <c r="AU129" s="19" t="s">
        <v>21</v>
      </c>
    </row>
    <row r="130" s="13" customFormat="1">
      <c r="A130" s="13"/>
      <c r="B130" s="235"/>
      <c r="C130" s="236"/>
      <c r="D130" s="233" t="s">
        <v>202</v>
      </c>
      <c r="E130" s="237" t="s">
        <v>35</v>
      </c>
      <c r="F130" s="238" t="s">
        <v>233</v>
      </c>
      <c r="G130" s="236"/>
      <c r="H130" s="239">
        <v>20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202</v>
      </c>
      <c r="AU130" s="245" t="s">
        <v>21</v>
      </c>
      <c r="AV130" s="13" t="s">
        <v>21</v>
      </c>
      <c r="AW130" s="13" t="s">
        <v>41</v>
      </c>
      <c r="AX130" s="13" t="s">
        <v>88</v>
      </c>
      <c r="AY130" s="245" t="s">
        <v>168</v>
      </c>
    </row>
    <row r="131" s="2" customFormat="1" ht="24.15" customHeight="1">
      <c r="A131" s="41"/>
      <c r="B131" s="42"/>
      <c r="C131" s="215" t="s">
        <v>234</v>
      </c>
      <c r="D131" s="215" t="s">
        <v>170</v>
      </c>
      <c r="E131" s="216" t="s">
        <v>235</v>
      </c>
      <c r="F131" s="217" t="s">
        <v>236</v>
      </c>
      <c r="G131" s="218" t="s">
        <v>237</v>
      </c>
      <c r="H131" s="219">
        <v>1058</v>
      </c>
      <c r="I131" s="220"/>
      <c r="J131" s="221">
        <f>ROUND(I131*H131,2)</f>
        <v>0</v>
      </c>
      <c r="K131" s="217" t="s">
        <v>174</v>
      </c>
      <c r="L131" s="47"/>
      <c r="M131" s="222" t="s">
        <v>35</v>
      </c>
      <c r="N131" s="223" t="s">
        <v>52</v>
      </c>
      <c r="O131" s="87"/>
      <c r="P131" s="224">
        <f>O131*H131</f>
        <v>0</v>
      </c>
      <c r="Q131" s="224">
        <v>0.00084999999999999995</v>
      </c>
      <c r="R131" s="224">
        <f>Q131*H131</f>
        <v>0.89929999999999999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175</v>
      </c>
      <c r="AT131" s="226" t="s">
        <v>170</v>
      </c>
      <c r="AU131" s="226" t="s">
        <v>21</v>
      </c>
      <c r="AY131" s="19" t="s">
        <v>168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88</v>
      </c>
      <c r="BK131" s="227">
        <f>ROUND(I131*H131,2)</f>
        <v>0</v>
      </c>
      <c r="BL131" s="19" t="s">
        <v>175</v>
      </c>
      <c r="BM131" s="226" t="s">
        <v>238</v>
      </c>
    </row>
    <row r="132" s="2" customFormat="1">
      <c r="A132" s="41"/>
      <c r="B132" s="42"/>
      <c r="C132" s="43"/>
      <c r="D132" s="228" t="s">
        <v>177</v>
      </c>
      <c r="E132" s="43"/>
      <c r="F132" s="229" t="s">
        <v>239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177</v>
      </c>
      <c r="AU132" s="19" t="s">
        <v>21</v>
      </c>
    </row>
    <row r="133" s="13" customFormat="1">
      <c r="A133" s="13"/>
      <c r="B133" s="235"/>
      <c r="C133" s="236"/>
      <c r="D133" s="233" t="s">
        <v>202</v>
      </c>
      <c r="E133" s="237" t="s">
        <v>35</v>
      </c>
      <c r="F133" s="238" t="s">
        <v>240</v>
      </c>
      <c r="G133" s="236"/>
      <c r="H133" s="239">
        <v>410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202</v>
      </c>
      <c r="AU133" s="245" t="s">
        <v>21</v>
      </c>
      <c r="AV133" s="13" t="s">
        <v>21</v>
      </c>
      <c r="AW133" s="13" t="s">
        <v>41</v>
      </c>
      <c r="AX133" s="13" t="s">
        <v>81</v>
      </c>
      <c r="AY133" s="245" t="s">
        <v>168</v>
      </c>
    </row>
    <row r="134" s="13" customFormat="1">
      <c r="A134" s="13"/>
      <c r="B134" s="235"/>
      <c r="C134" s="236"/>
      <c r="D134" s="233" t="s">
        <v>202</v>
      </c>
      <c r="E134" s="237" t="s">
        <v>35</v>
      </c>
      <c r="F134" s="238" t="s">
        <v>241</v>
      </c>
      <c r="G134" s="236"/>
      <c r="H134" s="239">
        <v>648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202</v>
      </c>
      <c r="AU134" s="245" t="s">
        <v>21</v>
      </c>
      <c r="AV134" s="13" t="s">
        <v>21</v>
      </c>
      <c r="AW134" s="13" t="s">
        <v>41</v>
      </c>
      <c r="AX134" s="13" t="s">
        <v>81</v>
      </c>
      <c r="AY134" s="245" t="s">
        <v>168</v>
      </c>
    </row>
    <row r="135" s="14" customFormat="1">
      <c r="A135" s="14"/>
      <c r="B135" s="246"/>
      <c r="C135" s="247"/>
      <c r="D135" s="233" t="s">
        <v>202</v>
      </c>
      <c r="E135" s="248" t="s">
        <v>35</v>
      </c>
      <c r="F135" s="249" t="s">
        <v>205</v>
      </c>
      <c r="G135" s="247"/>
      <c r="H135" s="250">
        <v>1058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202</v>
      </c>
      <c r="AU135" s="256" t="s">
        <v>21</v>
      </c>
      <c r="AV135" s="14" t="s">
        <v>175</v>
      </c>
      <c r="AW135" s="14" t="s">
        <v>41</v>
      </c>
      <c r="AX135" s="14" t="s">
        <v>88</v>
      </c>
      <c r="AY135" s="256" t="s">
        <v>168</v>
      </c>
    </row>
    <row r="136" s="2" customFormat="1" ht="24.15" customHeight="1">
      <c r="A136" s="41"/>
      <c r="B136" s="42"/>
      <c r="C136" s="215" t="s">
        <v>242</v>
      </c>
      <c r="D136" s="215" t="s">
        <v>170</v>
      </c>
      <c r="E136" s="216" t="s">
        <v>243</v>
      </c>
      <c r="F136" s="217" t="s">
        <v>244</v>
      </c>
      <c r="G136" s="218" t="s">
        <v>237</v>
      </c>
      <c r="H136" s="219">
        <v>1058</v>
      </c>
      <c r="I136" s="220"/>
      <c r="J136" s="221">
        <f>ROUND(I136*H136,2)</f>
        <v>0</v>
      </c>
      <c r="K136" s="217" t="s">
        <v>174</v>
      </c>
      <c r="L136" s="47"/>
      <c r="M136" s="222" t="s">
        <v>35</v>
      </c>
      <c r="N136" s="223" t="s">
        <v>52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175</v>
      </c>
      <c r="AT136" s="226" t="s">
        <v>170</v>
      </c>
      <c r="AU136" s="226" t="s">
        <v>21</v>
      </c>
      <c r="AY136" s="19" t="s">
        <v>168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88</v>
      </c>
      <c r="BK136" s="227">
        <f>ROUND(I136*H136,2)</f>
        <v>0</v>
      </c>
      <c r="BL136" s="19" t="s">
        <v>175</v>
      </c>
      <c r="BM136" s="226" t="s">
        <v>245</v>
      </c>
    </row>
    <row r="137" s="2" customFormat="1">
      <c r="A137" s="41"/>
      <c r="B137" s="42"/>
      <c r="C137" s="43"/>
      <c r="D137" s="228" t="s">
        <v>177</v>
      </c>
      <c r="E137" s="43"/>
      <c r="F137" s="229" t="s">
        <v>246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177</v>
      </c>
      <c r="AU137" s="19" t="s">
        <v>21</v>
      </c>
    </row>
    <row r="138" s="2" customFormat="1" ht="37.8" customHeight="1">
      <c r="A138" s="41"/>
      <c r="B138" s="42"/>
      <c r="C138" s="215" t="s">
        <v>8</v>
      </c>
      <c r="D138" s="215" t="s">
        <v>170</v>
      </c>
      <c r="E138" s="216" t="s">
        <v>247</v>
      </c>
      <c r="F138" s="217" t="s">
        <v>248</v>
      </c>
      <c r="G138" s="218" t="s">
        <v>199</v>
      </c>
      <c r="H138" s="219">
        <v>191.12100000000001</v>
      </c>
      <c r="I138" s="220"/>
      <c r="J138" s="221">
        <f>ROUND(I138*H138,2)</f>
        <v>0</v>
      </c>
      <c r="K138" s="217" t="s">
        <v>174</v>
      </c>
      <c r="L138" s="47"/>
      <c r="M138" s="222" t="s">
        <v>35</v>
      </c>
      <c r="N138" s="223" t="s">
        <v>52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175</v>
      </c>
      <c r="AT138" s="226" t="s">
        <v>170</v>
      </c>
      <c r="AU138" s="226" t="s">
        <v>21</v>
      </c>
      <c r="AY138" s="19" t="s">
        <v>168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88</v>
      </c>
      <c r="BK138" s="227">
        <f>ROUND(I138*H138,2)</f>
        <v>0</v>
      </c>
      <c r="BL138" s="19" t="s">
        <v>175</v>
      </c>
      <c r="BM138" s="226" t="s">
        <v>249</v>
      </c>
    </row>
    <row r="139" s="2" customFormat="1">
      <c r="A139" s="41"/>
      <c r="B139" s="42"/>
      <c r="C139" s="43"/>
      <c r="D139" s="228" t="s">
        <v>177</v>
      </c>
      <c r="E139" s="43"/>
      <c r="F139" s="229" t="s">
        <v>250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177</v>
      </c>
      <c r="AU139" s="19" t="s">
        <v>21</v>
      </c>
    </row>
    <row r="140" s="13" customFormat="1">
      <c r="A140" s="13"/>
      <c r="B140" s="235"/>
      <c r="C140" s="236"/>
      <c r="D140" s="233" t="s">
        <v>202</v>
      </c>
      <c r="E140" s="237" t="s">
        <v>35</v>
      </c>
      <c r="F140" s="238" t="s">
        <v>251</v>
      </c>
      <c r="G140" s="236"/>
      <c r="H140" s="239">
        <v>191.12100000000001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202</v>
      </c>
      <c r="AU140" s="245" t="s">
        <v>21</v>
      </c>
      <c r="AV140" s="13" t="s">
        <v>21</v>
      </c>
      <c r="AW140" s="13" t="s">
        <v>41</v>
      </c>
      <c r="AX140" s="13" t="s">
        <v>88</v>
      </c>
      <c r="AY140" s="245" t="s">
        <v>168</v>
      </c>
    </row>
    <row r="141" s="2" customFormat="1" ht="24.15" customHeight="1">
      <c r="A141" s="41"/>
      <c r="B141" s="42"/>
      <c r="C141" s="215" t="s">
        <v>252</v>
      </c>
      <c r="D141" s="215" t="s">
        <v>170</v>
      </c>
      <c r="E141" s="216" t="s">
        <v>253</v>
      </c>
      <c r="F141" s="217" t="s">
        <v>254</v>
      </c>
      <c r="G141" s="218" t="s">
        <v>255</v>
      </c>
      <c r="H141" s="219">
        <v>382.24200000000002</v>
      </c>
      <c r="I141" s="220"/>
      <c r="J141" s="221">
        <f>ROUND(I141*H141,2)</f>
        <v>0</v>
      </c>
      <c r="K141" s="217" t="s">
        <v>35</v>
      </c>
      <c r="L141" s="47"/>
      <c r="M141" s="222" t="s">
        <v>35</v>
      </c>
      <c r="N141" s="223" t="s">
        <v>52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175</v>
      </c>
      <c r="AT141" s="226" t="s">
        <v>170</v>
      </c>
      <c r="AU141" s="226" t="s">
        <v>21</v>
      </c>
      <c r="AY141" s="19" t="s">
        <v>168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88</v>
      </c>
      <c r="BK141" s="227">
        <f>ROUND(I141*H141,2)</f>
        <v>0</v>
      </c>
      <c r="BL141" s="19" t="s">
        <v>175</v>
      </c>
      <c r="BM141" s="226" t="s">
        <v>256</v>
      </c>
    </row>
    <row r="142" s="13" customFormat="1">
      <c r="A142" s="13"/>
      <c r="B142" s="235"/>
      <c r="C142" s="236"/>
      <c r="D142" s="233" t="s">
        <v>202</v>
      </c>
      <c r="E142" s="236"/>
      <c r="F142" s="238" t="s">
        <v>257</v>
      </c>
      <c r="G142" s="236"/>
      <c r="H142" s="239">
        <v>382.24200000000002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202</v>
      </c>
      <c r="AU142" s="245" t="s">
        <v>21</v>
      </c>
      <c r="AV142" s="13" t="s">
        <v>21</v>
      </c>
      <c r="AW142" s="13" t="s">
        <v>4</v>
      </c>
      <c r="AX142" s="13" t="s">
        <v>88</v>
      </c>
      <c r="AY142" s="245" t="s">
        <v>168</v>
      </c>
    </row>
    <row r="143" s="2" customFormat="1" ht="24.15" customHeight="1">
      <c r="A143" s="41"/>
      <c r="B143" s="42"/>
      <c r="C143" s="215" t="s">
        <v>258</v>
      </c>
      <c r="D143" s="215" t="s">
        <v>170</v>
      </c>
      <c r="E143" s="216" t="s">
        <v>259</v>
      </c>
      <c r="F143" s="217" t="s">
        <v>260</v>
      </c>
      <c r="G143" s="218" t="s">
        <v>199</v>
      </c>
      <c r="H143" s="219">
        <v>376.15100000000001</v>
      </c>
      <c r="I143" s="220"/>
      <c r="J143" s="221">
        <f>ROUND(I143*H143,2)</f>
        <v>0</v>
      </c>
      <c r="K143" s="217" t="s">
        <v>174</v>
      </c>
      <c r="L143" s="47"/>
      <c r="M143" s="222" t="s">
        <v>35</v>
      </c>
      <c r="N143" s="223" t="s">
        <v>52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175</v>
      </c>
      <c r="AT143" s="226" t="s">
        <v>170</v>
      </c>
      <c r="AU143" s="226" t="s">
        <v>21</v>
      </c>
      <c r="AY143" s="19" t="s">
        <v>168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88</v>
      </c>
      <c r="BK143" s="227">
        <f>ROUND(I143*H143,2)</f>
        <v>0</v>
      </c>
      <c r="BL143" s="19" t="s">
        <v>175</v>
      </c>
      <c r="BM143" s="226" t="s">
        <v>261</v>
      </c>
    </row>
    <row r="144" s="2" customFormat="1">
      <c r="A144" s="41"/>
      <c r="B144" s="42"/>
      <c r="C144" s="43"/>
      <c r="D144" s="228" t="s">
        <v>177</v>
      </c>
      <c r="E144" s="43"/>
      <c r="F144" s="229" t="s">
        <v>262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177</v>
      </c>
      <c r="AU144" s="19" t="s">
        <v>21</v>
      </c>
    </row>
    <row r="145" s="13" customFormat="1">
      <c r="A145" s="13"/>
      <c r="B145" s="235"/>
      <c r="C145" s="236"/>
      <c r="D145" s="233" t="s">
        <v>202</v>
      </c>
      <c r="E145" s="237" t="s">
        <v>35</v>
      </c>
      <c r="F145" s="238" t="s">
        <v>263</v>
      </c>
      <c r="G145" s="236"/>
      <c r="H145" s="239">
        <v>529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202</v>
      </c>
      <c r="AU145" s="245" t="s">
        <v>21</v>
      </c>
      <c r="AV145" s="13" t="s">
        <v>21</v>
      </c>
      <c r="AW145" s="13" t="s">
        <v>41</v>
      </c>
      <c r="AX145" s="13" t="s">
        <v>81</v>
      </c>
      <c r="AY145" s="245" t="s">
        <v>168</v>
      </c>
    </row>
    <row r="146" s="13" customFormat="1">
      <c r="A146" s="13"/>
      <c r="B146" s="235"/>
      <c r="C146" s="236"/>
      <c r="D146" s="233" t="s">
        <v>202</v>
      </c>
      <c r="E146" s="237" t="s">
        <v>35</v>
      </c>
      <c r="F146" s="238" t="s">
        <v>264</v>
      </c>
      <c r="G146" s="236"/>
      <c r="H146" s="239">
        <v>-153.33099999999999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202</v>
      </c>
      <c r="AU146" s="245" t="s">
        <v>21</v>
      </c>
      <c r="AV146" s="13" t="s">
        <v>21</v>
      </c>
      <c r="AW146" s="13" t="s">
        <v>41</v>
      </c>
      <c r="AX146" s="13" t="s">
        <v>81</v>
      </c>
      <c r="AY146" s="245" t="s">
        <v>168</v>
      </c>
    </row>
    <row r="147" s="13" customFormat="1">
      <c r="A147" s="13"/>
      <c r="B147" s="235"/>
      <c r="C147" s="236"/>
      <c r="D147" s="233" t="s">
        <v>202</v>
      </c>
      <c r="E147" s="237" t="s">
        <v>35</v>
      </c>
      <c r="F147" s="238" t="s">
        <v>265</v>
      </c>
      <c r="G147" s="236"/>
      <c r="H147" s="239">
        <v>-14.807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202</v>
      </c>
      <c r="AU147" s="245" t="s">
        <v>21</v>
      </c>
      <c r="AV147" s="13" t="s">
        <v>21</v>
      </c>
      <c r="AW147" s="13" t="s">
        <v>41</v>
      </c>
      <c r="AX147" s="13" t="s">
        <v>81</v>
      </c>
      <c r="AY147" s="245" t="s">
        <v>168</v>
      </c>
    </row>
    <row r="148" s="13" customFormat="1">
      <c r="A148" s="13"/>
      <c r="B148" s="235"/>
      <c r="C148" s="236"/>
      <c r="D148" s="233" t="s">
        <v>202</v>
      </c>
      <c r="E148" s="237" t="s">
        <v>35</v>
      </c>
      <c r="F148" s="238" t="s">
        <v>266</v>
      </c>
      <c r="G148" s="236"/>
      <c r="H148" s="239">
        <v>38.271999999999998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202</v>
      </c>
      <c r="AU148" s="245" t="s">
        <v>21</v>
      </c>
      <c r="AV148" s="13" t="s">
        <v>21</v>
      </c>
      <c r="AW148" s="13" t="s">
        <v>41</v>
      </c>
      <c r="AX148" s="13" t="s">
        <v>81</v>
      </c>
      <c r="AY148" s="245" t="s">
        <v>168</v>
      </c>
    </row>
    <row r="149" s="13" customFormat="1">
      <c r="A149" s="13"/>
      <c r="B149" s="235"/>
      <c r="C149" s="236"/>
      <c r="D149" s="233" t="s">
        <v>202</v>
      </c>
      <c r="E149" s="237" t="s">
        <v>35</v>
      </c>
      <c r="F149" s="238" t="s">
        <v>267</v>
      </c>
      <c r="G149" s="236"/>
      <c r="H149" s="239">
        <v>-3.1499999999999999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202</v>
      </c>
      <c r="AU149" s="245" t="s">
        <v>21</v>
      </c>
      <c r="AV149" s="13" t="s">
        <v>21</v>
      </c>
      <c r="AW149" s="13" t="s">
        <v>41</v>
      </c>
      <c r="AX149" s="13" t="s">
        <v>81</v>
      </c>
      <c r="AY149" s="245" t="s">
        <v>168</v>
      </c>
    </row>
    <row r="150" s="13" customFormat="1">
      <c r="A150" s="13"/>
      <c r="B150" s="235"/>
      <c r="C150" s="236"/>
      <c r="D150" s="233" t="s">
        <v>202</v>
      </c>
      <c r="E150" s="237" t="s">
        <v>35</v>
      </c>
      <c r="F150" s="238" t="s">
        <v>268</v>
      </c>
      <c r="G150" s="236"/>
      <c r="H150" s="239">
        <v>-11.223000000000001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202</v>
      </c>
      <c r="AU150" s="245" t="s">
        <v>21</v>
      </c>
      <c r="AV150" s="13" t="s">
        <v>21</v>
      </c>
      <c r="AW150" s="13" t="s">
        <v>41</v>
      </c>
      <c r="AX150" s="13" t="s">
        <v>81</v>
      </c>
      <c r="AY150" s="245" t="s">
        <v>168</v>
      </c>
    </row>
    <row r="151" s="13" customFormat="1">
      <c r="A151" s="13"/>
      <c r="B151" s="235"/>
      <c r="C151" s="236"/>
      <c r="D151" s="233" t="s">
        <v>202</v>
      </c>
      <c r="E151" s="237" t="s">
        <v>35</v>
      </c>
      <c r="F151" s="238" t="s">
        <v>269</v>
      </c>
      <c r="G151" s="236"/>
      <c r="H151" s="239">
        <v>-8.6099999999999994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202</v>
      </c>
      <c r="AU151" s="245" t="s">
        <v>21</v>
      </c>
      <c r="AV151" s="13" t="s">
        <v>21</v>
      </c>
      <c r="AW151" s="13" t="s">
        <v>41</v>
      </c>
      <c r="AX151" s="13" t="s">
        <v>81</v>
      </c>
      <c r="AY151" s="245" t="s">
        <v>168</v>
      </c>
    </row>
    <row r="152" s="14" customFormat="1">
      <c r="A152" s="14"/>
      <c r="B152" s="246"/>
      <c r="C152" s="247"/>
      <c r="D152" s="233" t="s">
        <v>202</v>
      </c>
      <c r="E152" s="248" t="s">
        <v>35</v>
      </c>
      <c r="F152" s="249" t="s">
        <v>205</v>
      </c>
      <c r="G152" s="247"/>
      <c r="H152" s="250">
        <v>376.15100000000001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202</v>
      </c>
      <c r="AU152" s="256" t="s">
        <v>21</v>
      </c>
      <c r="AV152" s="14" t="s">
        <v>175</v>
      </c>
      <c r="AW152" s="14" t="s">
        <v>41</v>
      </c>
      <c r="AX152" s="14" t="s">
        <v>88</v>
      </c>
      <c r="AY152" s="256" t="s">
        <v>168</v>
      </c>
    </row>
    <row r="153" s="2" customFormat="1" ht="44.25" customHeight="1">
      <c r="A153" s="41"/>
      <c r="B153" s="42"/>
      <c r="C153" s="215" t="s">
        <v>270</v>
      </c>
      <c r="D153" s="215" t="s">
        <v>170</v>
      </c>
      <c r="E153" s="216" t="s">
        <v>271</v>
      </c>
      <c r="F153" s="217" t="s">
        <v>272</v>
      </c>
      <c r="G153" s="218" t="s">
        <v>199</v>
      </c>
      <c r="H153" s="219">
        <v>307.12900000000002</v>
      </c>
      <c r="I153" s="220"/>
      <c r="J153" s="221">
        <f>ROUND(I153*H153,2)</f>
        <v>0</v>
      </c>
      <c r="K153" s="217" t="s">
        <v>174</v>
      </c>
      <c r="L153" s="47"/>
      <c r="M153" s="222" t="s">
        <v>35</v>
      </c>
      <c r="N153" s="223" t="s">
        <v>52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175</v>
      </c>
      <c r="AT153" s="226" t="s">
        <v>170</v>
      </c>
      <c r="AU153" s="226" t="s">
        <v>21</v>
      </c>
      <c r="AY153" s="19" t="s">
        <v>168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88</v>
      </c>
      <c r="BK153" s="227">
        <f>ROUND(I153*H153,2)</f>
        <v>0</v>
      </c>
      <c r="BL153" s="19" t="s">
        <v>175</v>
      </c>
      <c r="BM153" s="226" t="s">
        <v>273</v>
      </c>
    </row>
    <row r="154" s="2" customFormat="1">
      <c r="A154" s="41"/>
      <c r="B154" s="42"/>
      <c r="C154" s="43"/>
      <c r="D154" s="228" t="s">
        <v>177</v>
      </c>
      <c r="E154" s="43"/>
      <c r="F154" s="229" t="s">
        <v>274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177</v>
      </c>
      <c r="AU154" s="19" t="s">
        <v>21</v>
      </c>
    </row>
    <row r="155" s="13" customFormat="1">
      <c r="A155" s="13"/>
      <c r="B155" s="235"/>
      <c r="C155" s="236"/>
      <c r="D155" s="233" t="s">
        <v>202</v>
      </c>
      <c r="E155" s="237" t="s">
        <v>35</v>
      </c>
      <c r="F155" s="238" t="s">
        <v>275</v>
      </c>
      <c r="G155" s="236"/>
      <c r="H155" s="239">
        <v>307.12900000000002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202</v>
      </c>
      <c r="AU155" s="245" t="s">
        <v>21</v>
      </c>
      <c r="AV155" s="13" t="s">
        <v>21</v>
      </c>
      <c r="AW155" s="13" t="s">
        <v>41</v>
      </c>
      <c r="AX155" s="13" t="s">
        <v>88</v>
      </c>
      <c r="AY155" s="245" t="s">
        <v>168</v>
      </c>
    </row>
    <row r="156" s="2" customFormat="1" ht="37.8" customHeight="1">
      <c r="A156" s="41"/>
      <c r="B156" s="42"/>
      <c r="C156" s="215" t="s">
        <v>276</v>
      </c>
      <c r="D156" s="215" t="s">
        <v>170</v>
      </c>
      <c r="E156" s="216" t="s">
        <v>277</v>
      </c>
      <c r="F156" s="217" t="s">
        <v>278</v>
      </c>
      <c r="G156" s="218" t="s">
        <v>199</v>
      </c>
      <c r="H156" s="219">
        <v>116.173</v>
      </c>
      <c r="I156" s="220"/>
      <c r="J156" s="221">
        <f>ROUND(I156*H156,2)</f>
        <v>0</v>
      </c>
      <c r="K156" s="217" t="s">
        <v>174</v>
      </c>
      <c r="L156" s="47"/>
      <c r="M156" s="222" t="s">
        <v>35</v>
      </c>
      <c r="N156" s="223" t="s">
        <v>52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175</v>
      </c>
      <c r="AT156" s="226" t="s">
        <v>170</v>
      </c>
      <c r="AU156" s="226" t="s">
        <v>21</v>
      </c>
      <c r="AY156" s="19" t="s">
        <v>168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88</v>
      </c>
      <c r="BK156" s="227">
        <f>ROUND(I156*H156,2)</f>
        <v>0</v>
      </c>
      <c r="BL156" s="19" t="s">
        <v>175</v>
      </c>
      <c r="BM156" s="226" t="s">
        <v>279</v>
      </c>
    </row>
    <row r="157" s="2" customFormat="1">
      <c r="A157" s="41"/>
      <c r="B157" s="42"/>
      <c r="C157" s="43"/>
      <c r="D157" s="228" t="s">
        <v>177</v>
      </c>
      <c r="E157" s="43"/>
      <c r="F157" s="229" t="s">
        <v>280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177</v>
      </c>
      <c r="AU157" s="19" t="s">
        <v>21</v>
      </c>
    </row>
    <row r="158" s="13" customFormat="1">
      <c r="A158" s="13"/>
      <c r="B158" s="235"/>
      <c r="C158" s="236"/>
      <c r="D158" s="233" t="s">
        <v>202</v>
      </c>
      <c r="E158" s="237" t="s">
        <v>35</v>
      </c>
      <c r="F158" s="238" t="s">
        <v>281</v>
      </c>
      <c r="G158" s="236"/>
      <c r="H158" s="239">
        <v>64.364999999999995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202</v>
      </c>
      <c r="AU158" s="245" t="s">
        <v>21</v>
      </c>
      <c r="AV158" s="13" t="s">
        <v>21</v>
      </c>
      <c r="AW158" s="13" t="s">
        <v>41</v>
      </c>
      <c r="AX158" s="13" t="s">
        <v>81</v>
      </c>
      <c r="AY158" s="245" t="s">
        <v>168</v>
      </c>
    </row>
    <row r="159" s="13" customFormat="1">
      <c r="A159" s="13"/>
      <c r="B159" s="235"/>
      <c r="C159" s="236"/>
      <c r="D159" s="233" t="s">
        <v>202</v>
      </c>
      <c r="E159" s="237" t="s">
        <v>35</v>
      </c>
      <c r="F159" s="238" t="s">
        <v>282</v>
      </c>
      <c r="G159" s="236"/>
      <c r="H159" s="239">
        <v>51.808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202</v>
      </c>
      <c r="AU159" s="245" t="s">
        <v>21</v>
      </c>
      <c r="AV159" s="13" t="s">
        <v>21</v>
      </c>
      <c r="AW159" s="13" t="s">
        <v>41</v>
      </c>
      <c r="AX159" s="13" t="s">
        <v>81</v>
      </c>
      <c r="AY159" s="245" t="s">
        <v>168</v>
      </c>
    </row>
    <row r="160" s="14" customFormat="1">
      <c r="A160" s="14"/>
      <c r="B160" s="246"/>
      <c r="C160" s="247"/>
      <c r="D160" s="233" t="s">
        <v>202</v>
      </c>
      <c r="E160" s="248" t="s">
        <v>35</v>
      </c>
      <c r="F160" s="249" t="s">
        <v>205</v>
      </c>
      <c r="G160" s="247"/>
      <c r="H160" s="250">
        <v>116.173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202</v>
      </c>
      <c r="AU160" s="256" t="s">
        <v>21</v>
      </c>
      <c r="AV160" s="14" t="s">
        <v>175</v>
      </c>
      <c r="AW160" s="14" t="s">
        <v>41</v>
      </c>
      <c r="AX160" s="14" t="s">
        <v>88</v>
      </c>
      <c r="AY160" s="256" t="s">
        <v>168</v>
      </c>
    </row>
    <row r="161" s="2" customFormat="1" ht="16.5" customHeight="1">
      <c r="A161" s="41"/>
      <c r="B161" s="42"/>
      <c r="C161" s="257" t="s">
        <v>283</v>
      </c>
      <c r="D161" s="257" t="s">
        <v>284</v>
      </c>
      <c r="E161" s="258" t="s">
        <v>285</v>
      </c>
      <c r="F161" s="259" t="s">
        <v>286</v>
      </c>
      <c r="G161" s="260" t="s">
        <v>255</v>
      </c>
      <c r="H161" s="261">
        <v>232.346</v>
      </c>
      <c r="I161" s="262"/>
      <c r="J161" s="263">
        <f>ROUND(I161*H161,2)</f>
        <v>0</v>
      </c>
      <c r="K161" s="259" t="s">
        <v>174</v>
      </c>
      <c r="L161" s="264"/>
      <c r="M161" s="265" t="s">
        <v>35</v>
      </c>
      <c r="N161" s="266" t="s">
        <v>52</v>
      </c>
      <c r="O161" s="87"/>
      <c r="P161" s="224">
        <f>O161*H161</f>
        <v>0</v>
      </c>
      <c r="Q161" s="224">
        <v>1</v>
      </c>
      <c r="R161" s="224">
        <f>Q161*H161</f>
        <v>232.346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220</v>
      </c>
      <c r="AT161" s="226" t="s">
        <v>284</v>
      </c>
      <c r="AU161" s="226" t="s">
        <v>21</v>
      </c>
      <c r="AY161" s="19" t="s">
        <v>168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88</v>
      </c>
      <c r="BK161" s="227">
        <f>ROUND(I161*H161,2)</f>
        <v>0</v>
      </c>
      <c r="BL161" s="19" t="s">
        <v>175</v>
      </c>
      <c r="BM161" s="226" t="s">
        <v>287</v>
      </c>
    </row>
    <row r="162" s="13" customFormat="1">
      <c r="A162" s="13"/>
      <c r="B162" s="235"/>
      <c r="C162" s="236"/>
      <c r="D162" s="233" t="s">
        <v>202</v>
      </c>
      <c r="E162" s="236"/>
      <c r="F162" s="238" t="s">
        <v>288</v>
      </c>
      <c r="G162" s="236"/>
      <c r="H162" s="239">
        <v>232.346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202</v>
      </c>
      <c r="AU162" s="245" t="s">
        <v>21</v>
      </c>
      <c r="AV162" s="13" t="s">
        <v>21</v>
      </c>
      <c r="AW162" s="13" t="s">
        <v>4</v>
      </c>
      <c r="AX162" s="13" t="s">
        <v>88</v>
      </c>
      <c r="AY162" s="245" t="s">
        <v>168</v>
      </c>
    </row>
    <row r="163" s="12" customFormat="1" ht="22.8" customHeight="1">
      <c r="A163" s="12"/>
      <c r="B163" s="199"/>
      <c r="C163" s="200"/>
      <c r="D163" s="201" t="s">
        <v>80</v>
      </c>
      <c r="E163" s="213" t="s">
        <v>175</v>
      </c>
      <c r="F163" s="213" t="s">
        <v>289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SUM(P164:P172)</f>
        <v>0</v>
      </c>
      <c r="Q163" s="207"/>
      <c r="R163" s="208">
        <f>SUM(R164:R172)</f>
        <v>77.505444659999995</v>
      </c>
      <c r="S163" s="207"/>
      <c r="T163" s="209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88</v>
      </c>
      <c r="AT163" s="211" t="s">
        <v>80</v>
      </c>
      <c r="AU163" s="211" t="s">
        <v>88</v>
      </c>
      <c r="AY163" s="210" t="s">
        <v>168</v>
      </c>
      <c r="BK163" s="212">
        <f>SUM(BK164:BK172)</f>
        <v>0</v>
      </c>
    </row>
    <row r="164" s="2" customFormat="1" ht="21.75" customHeight="1">
      <c r="A164" s="41"/>
      <c r="B164" s="42"/>
      <c r="C164" s="215" t="s">
        <v>290</v>
      </c>
      <c r="D164" s="215" t="s">
        <v>170</v>
      </c>
      <c r="E164" s="216" t="s">
        <v>291</v>
      </c>
      <c r="F164" s="217" t="s">
        <v>292</v>
      </c>
      <c r="G164" s="218" t="s">
        <v>199</v>
      </c>
      <c r="H164" s="219">
        <v>37.158000000000001</v>
      </c>
      <c r="I164" s="220"/>
      <c r="J164" s="221">
        <f>ROUND(I164*H164,2)</f>
        <v>0</v>
      </c>
      <c r="K164" s="217" t="s">
        <v>174</v>
      </c>
      <c r="L164" s="47"/>
      <c r="M164" s="222" t="s">
        <v>35</v>
      </c>
      <c r="N164" s="223" t="s">
        <v>52</v>
      </c>
      <c r="O164" s="87"/>
      <c r="P164" s="224">
        <f>O164*H164</f>
        <v>0</v>
      </c>
      <c r="Q164" s="224">
        <v>1.8907700000000001</v>
      </c>
      <c r="R164" s="224">
        <f>Q164*H164</f>
        <v>70.257231660000002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175</v>
      </c>
      <c r="AT164" s="226" t="s">
        <v>170</v>
      </c>
      <c r="AU164" s="226" t="s">
        <v>21</v>
      </c>
      <c r="AY164" s="19" t="s">
        <v>168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88</v>
      </c>
      <c r="BK164" s="227">
        <f>ROUND(I164*H164,2)</f>
        <v>0</v>
      </c>
      <c r="BL164" s="19" t="s">
        <v>175</v>
      </c>
      <c r="BM164" s="226" t="s">
        <v>293</v>
      </c>
    </row>
    <row r="165" s="2" customFormat="1">
      <c r="A165" s="41"/>
      <c r="B165" s="42"/>
      <c r="C165" s="43"/>
      <c r="D165" s="228" t="s">
        <v>177</v>
      </c>
      <c r="E165" s="43"/>
      <c r="F165" s="229" t="s">
        <v>294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177</v>
      </c>
      <c r="AU165" s="19" t="s">
        <v>21</v>
      </c>
    </row>
    <row r="166" s="13" customFormat="1">
      <c r="A166" s="13"/>
      <c r="B166" s="235"/>
      <c r="C166" s="236"/>
      <c r="D166" s="233" t="s">
        <v>202</v>
      </c>
      <c r="E166" s="237" t="s">
        <v>35</v>
      </c>
      <c r="F166" s="238" t="s">
        <v>295</v>
      </c>
      <c r="G166" s="236"/>
      <c r="H166" s="239">
        <v>22.071999999999999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202</v>
      </c>
      <c r="AU166" s="245" t="s">
        <v>21</v>
      </c>
      <c r="AV166" s="13" t="s">
        <v>21</v>
      </c>
      <c r="AW166" s="13" t="s">
        <v>41</v>
      </c>
      <c r="AX166" s="13" t="s">
        <v>81</v>
      </c>
      <c r="AY166" s="245" t="s">
        <v>168</v>
      </c>
    </row>
    <row r="167" s="13" customFormat="1">
      <c r="A167" s="13"/>
      <c r="B167" s="235"/>
      <c r="C167" s="236"/>
      <c r="D167" s="233" t="s">
        <v>202</v>
      </c>
      <c r="E167" s="237" t="s">
        <v>35</v>
      </c>
      <c r="F167" s="238" t="s">
        <v>296</v>
      </c>
      <c r="G167" s="236"/>
      <c r="H167" s="239">
        <v>17.823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202</v>
      </c>
      <c r="AU167" s="245" t="s">
        <v>21</v>
      </c>
      <c r="AV167" s="13" t="s">
        <v>21</v>
      </c>
      <c r="AW167" s="13" t="s">
        <v>41</v>
      </c>
      <c r="AX167" s="13" t="s">
        <v>81</v>
      </c>
      <c r="AY167" s="245" t="s">
        <v>168</v>
      </c>
    </row>
    <row r="168" s="13" customFormat="1">
      <c r="A168" s="13"/>
      <c r="B168" s="235"/>
      <c r="C168" s="236"/>
      <c r="D168" s="233" t="s">
        <v>202</v>
      </c>
      <c r="E168" s="237" t="s">
        <v>35</v>
      </c>
      <c r="F168" s="238" t="s">
        <v>297</v>
      </c>
      <c r="G168" s="236"/>
      <c r="H168" s="239">
        <v>-2.7370000000000001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202</v>
      </c>
      <c r="AU168" s="245" t="s">
        <v>21</v>
      </c>
      <c r="AV168" s="13" t="s">
        <v>21</v>
      </c>
      <c r="AW168" s="13" t="s">
        <v>41</v>
      </c>
      <c r="AX168" s="13" t="s">
        <v>81</v>
      </c>
      <c r="AY168" s="245" t="s">
        <v>168</v>
      </c>
    </row>
    <row r="169" s="14" customFormat="1">
      <c r="A169" s="14"/>
      <c r="B169" s="246"/>
      <c r="C169" s="247"/>
      <c r="D169" s="233" t="s">
        <v>202</v>
      </c>
      <c r="E169" s="248" t="s">
        <v>35</v>
      </c>
      <c r="F169" s="249" t="s">
        <v>205</v>
      </c>
      <c r="G169" s="247"/>
      <c r="H169" s="250">
        <v>37.158000000000001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202</v>
      </c>
      <c r="AU169" s="256" t="s">
        <v>21</v>
      </c>
      <c r="AV169" s="14" t="s">
        <v>175</v>
      </c>
      <c r="AW169" s="14" t="s">
        <v>41</v>
      </c>
      <c r="AX169" s="14" t="s">
        <v>88</v>
      </c>
      <c r="AY169" s="256" t="s">
        <v>168</v>
      </c>
    </row>
    <row r="170" s="2" customFormat="1" ht="24.15" customHeight="1">
      <c r="A170" s="41"/>
      <c r="B170" s="42"/>
      <c r="C170" s="215" t="s">
        <v>298</v>
      </c>
      <c r="D170" s="215" t="s">
        <v>170</v>
      </c>
      <c r="E170" s="216" t="s">
        <v>299</v>
      </c>
      <c r="F170" s="217" t="s">
        <v>300</v>
      </c>
      <c r="G170" s="218" t="s">
        <v>199</v>
      </c>
      <c r="H170" s="219">
        <v>3.1499999999999999</v>
      </c>
      <c r="I170" s="220"/>
      <c r="J170" s="221">
        <f>ROUND(I170*H170,2)</f>
        <v>0</v>
      </c>
      <c r="K170" s="217" t="s">
        <v>174</v>
      </c>
      <c r="L170" s="47"/>
      <c r="M170" s="222" t="s">
        <v>35</v>
      </c>
      <c r="N170" s="223" t="s">
        <v>52</v>
      </c>
      <c r="O170" s="87"/>
      <c r="P170" s="224">
        <f>O170*H170</f>
        <v>0</v>
      </c>
      <c r="Q170" s="224">
        <v>2.3010199999999998</v>
      </c>
      <c r="R170" s="224">
        <f>Q170*H170</f>
        <v>7.2482129999999989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175</v>
      </c>
      <c r="AT170" s="226" t="s">
        <v>170</v>
      </c>
      <c r="AU170" s="226" t="s">
        <v>21</v>
      </c>
      <c r="AY170" s="19" t="s">
        <v>168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88</v>
      </c>
      <c r="BK170" s="227">
        <f>ROUND(I170*H170,2)</f>
        <v>0</v>
      </c>
      <c r="BL170" s="19" t="s">
        <v>175</v>
      </c>
      <c r="BM170" s="226" t="s">
        <v>301</v>
      </c>
    </row>
    <row r="171" s="2" customFormat="1">
      <c r="A171" s="41"/>
      <c r="B171" s="42"/>
      <c r="C171" s="43"/>
      <c r="D171" s="228" t="s">
        <v>177</v>
      </c>
      <c r="E171" s="43"/>
      <c r="F171" s="229" t="s">
        <v>302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177</v>
      </c>
      <c r="AU171" s="19" t="s">
        <v>21</v>
      </c>
    </row>
    <row r="172" s="13" customFormat="1">
      <c r="A172" s="13"/>
      <c r="B172" s="235"/>
      <c r="C172" s="236"/>
      <c r="D172" s="233" t="s">
        <v>202</v>
      </c>
      <c r="E172" s="237" t="s">
        <v>35</v>
      </c>
      <c r="F172" s="238" t="s">
        <v>303</v>
      </c>
      <c r="G172" s="236"/>
      <c r="H172" s="239">
        <v>3.1499999999999999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202</v>
      </c>
      <c r="AU172" s="245" t="s">
        <v>21</v>
      </c>
      <c r="AV172" s="13" t="s">
        <v>21</v>
      </c>
      <c r="AW172" s="13" t="s">
        <v>41</v>
      </c>
      <c r="AX172" s="13" t="s">
        <v>88</v>
      </c>
      <c r="AY172" s="245" t="s">
        <v>168</v>
      </c>
    </row>
    <row r="173" s="12" customFormat="1" ht="22.8" customHeight="1">
      <c r="A173" s="12"/>
      <c r="B173" s="199"/>
      <c r="C173" s="200"/>
      <c r="D173" s="201" t="s">
        <v>80</v>
      </c>
      <c r="E173" s="213" t="s">
        <v>220</v>
      </c>
      <c r="F173" s="213" t="s">
        <v>304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SUM(P174:P216)</f>
        <v>0</v>
      </c>
      <c r="Q173" s="207"/>
      <c r="R173" s="208">
        <f>SUM(R174:R216)</f>
        <v>31.715058000000003</v>
      </c>
      <c r="S173" s="207"/>
      <c r="T173" s="209">
        <f>SUM(T174:T216)</f>
        <v>59.520000000000003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88</v>
      </c>
      <c r="AT173" s="211" t="s">
        <v>80</v>
      </c>
      <c r="AU173" s="211" t="s">
        <v>88</v>
      </c>
      <c r="AY173" s="210" t="s">
        <v>168</v>
      </c>
      <c r="BK173" s="212">
        <f>SUM(BK174:BK216)</f>
        <v>0</v>
      </c>
    </row>
    <row r="174" s="2" customFormat="1" ht="16.5" customHeight="1">
      <c r="A174" s="41"/>
      <c r="B174" s="42"/>
      <c r="C174" s="215" t="s">
        <v>305</v>
      </c>
      <c r="D174" s="215" t="s">
        <v>170</v>
      </c>
      <c r="E174" s="216" t="s">
        <v>306</v>
      </c>
      <c r="F174" s="217" t="s">
        <v>307</v>
      </c>
      <c r="G174" s="218" t="s">
        <v>189</v>
      </c>
      <c r="H174" s="219">
        <v>186</v>
      </c>
      <c r="I174" s="220"/>
      <c r="J174" s="221">
        <f>ROUND(I174*H174,2)</f>
        <v>0</v>
      </c>
      <c r="K174" s="217" t="s">
        <v>174</v>
      </c>
      <c r="L174" s="47"/>
      <c r="M174" s="222" t="s">
        <v>35</v>
      </c>
      <c r="N174" s="223" t="s">
        <v>52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0.32000000000000001</v>
      </c>
      <c r="T174" s="225">
        <f>S174*H174</f>
        <v>59.520000000000003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175</v>
      </c>
      <c r="AT174" s="226" t="s">
        <v>170</v>
      </c>
      <c r="AU174" s="226" t="s">
        <v>21</v>
      </c>
      <c r="AY174" s="19" t="s">
        <v>168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88</v>
      </c>
      <c r="BK174" s="227">
        <f>ROUND(I174*H174,2)</f>
        <v>0</v>
      </c>
      <c r="BL174" s="19" t="s">
        <v>175</v>
      </c>
      <c r="BM174" s="226" t="s">
        <v>308</v>
      </c>
    </row>
    <row r="175" s="2" customFormat="1">
      <c r="A175" s="41"/>
      <c r="B175" s="42"/>
      <c r="C175" s="43"/>
      <c r="D175" s="228" t="s">
        <v>177</v>
      </c>
      <c r="E175" s="43"/>
      <c r="F175" s="229" t="s">
        <v>309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177</v>
      </c>
      <c r="AU175" s="19" t="s">
        <v>21</v>
      </c>
    </row>
    <row r="176" s="2" customFormat="1">
      <c r="A176" s="41"/>
      <c r="B176" s="42"/>
      <c r="C176" s="43"/>
      <c r="D176" s="233" t="s">
        <v>179</v>
      </c>
      <c r="E176" s="43"/>
      <c r="F176" s="234" t="s">
        <v>310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179</v>
      </c>
      <c r="AU176" s="19" t="s">
        <v>21</v>
      </c>
    </row>
    <row r="177" s="13" customFormat="1">
      <c r="A177" s="13"/>
      <c r="B177" s="235"/>
      <c r="C177" s="236"/>
      <c r="D177" s="233" t="s">
        <v>202</v>
      </c>
      <c r="E177" s="237" t="s">
        <v>35</v>
      </c>
      <c r="F177" s="238" t="s">
        <v>311</v>
      </c>
      <c r="G177" s="236"/>
      <c r="H177" s="239">
        <v>88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202</v>
      </c>
      <c r="AU177" s="245" t="s">
        <v>21</v>
      </c>
      <c r="AV177" s="13" t="s">
        <v>21</v>
      </c>
      <c r="AW177" s="13" t="s">
        <v>41</v>
      </c>
      <c r="AX177" s="13" t="s">
        <v>81</v>
      </c>
      <c r="AY177" s="245" t="s">
        <v>168</v>
      </c>
    </row>
    <row r="178" s="13" customFormat="1">
      <c r="A178" s="13"/>
      <c r="B178" s="235"/>
      <c r="C178" s="236"/>
      <c r="D178" s="233" t="s">
        <v>202</v>
      </c>
      <c r="E178" s="237" t="s">
        <v>35</v>
      </c>
      <c r="F178" s="238" t="s">
        <v>312</v>
      </c>
      <c r="G178" s="236"/>
      <c r="H178" s="239">
        <v>98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202</v>
      </c>
      <c r="AU178" s="245" t="s">
        <v>21</v>
      </c>
      <c r="AV178" s="13" t="s">
        <v>21</v>
      </c>
      <c r="AW178" s="13" t="s">
        <v>41</v>
      </c>
      <c r="AX178" s="13" t="s">
        <v>81</v>
      </c>
      <c r="AY178" s="245" t="s">
        <v>168</v>
      </c>
    </row>
    <row r="179" s="14" customFormat="1">
      <c r="A179" s="14"/>
      <c r="B179" s="246"/>
      <c r="C179" s="247"/>
      <c r="D179" s="233" t="s">
        <v>202</v>
      </c>
      <c r="E179" s="248" t="s">
        <v>35</v>
      </c>
      <c r="F179" s="249" t="s">
        <v>205</v>
      </c>
      <c r="G179" s="247"/>
      <c r="H179" s="250">
        <v>186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202</v>
      </c>
      <c r="AU179" s="256" t="s">
        <v>21</v>
      </c>
      <c r="AV179" s="14" t="s">
        <v>175</v>
      </c>
      <c r="AW179" s="14" t="s">
        <v>41</v>
      </c>
      <c r="AX179" s="14" t="s">
        <v>88</v>
      </c>
      <c r="AY179" s="256" t="s">
        <v>168</v>
      </c>
    </row>
    <row r="180" s="2" customFormat="1" ht="16.5" customHeight="1">
      <c r="A180" s="41"/>
      <c r="B180" s="42"/>
      <c r="C180" s="215" t="s">
        <v>7</v>
      </c>
      <c r="D180" s="215" t="s">
        <v>170</v>
      </c>
      <c r="E180" s="216" t="s">
        <v>313</v>
      </c>
      <c r="F180" s="217" t="s">
        <v>314</v>
      </c>
      <c r="G180" s="218" t="s">
        <v>189</v>
      </c>
      <c r="H180" s="219">
        <v>142.40000000000001</v>
      </c>
      <c r="I180" s="220"/>
      <c r="J180" s="221">
        <f>ROUND(I180*H180,2)</f>
        <v>0</v>
      </c>
      <c r="K180" s="217" t="s">
        <v>174</v>
      </c>
      <c r="L180" s="47"/>
      <c r="M180" s="222" t="s">
        <v>35</v>
      </c>
      <c r="N180" s="223" t="s">
        <v>52</v>
      </c>
      <c r="O180" s="87"/>
      <c r="P180" s="224">
        <f>O180*H180</f>
        <v>0</v>
      </c>
      <c r="Q180" s="224">
        <v>2.0000000000000002E-05</v>
      </c>
      <c r="R180" s="224">
        <f>Q180*H180</f>
        <v>0.0028480000000000003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175</v>
      </c>
      <c r="AT180" s="226" t="s">
        <v>170</v>
      </c>
      <c r="AU180" s="226" t="s">
        <v>21</v>
      </c>
      <c r="AY180" s="19" t="s">
        <v>168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88</v>
      </c>
      <c r="BK180" s="227">
        <f>ROUND(I180*H180,2)</f>
        <v>0</v>
      </c>
      <c r="BL180" s="19" t="s">
        <v>175</v>
      </c>
      <c r="BM180" s="226" t="s">
        <v>315</v>
      </c>
    </row>
    <row r="181" s="2" customFormat="1">
      <c r="A181" s="41"/>
      <c r="B181" s="42"/>
      <c r="C181" s="43"/>
      <c r="D181" s="228" t="s">
        <v>177</v>
      </c>
      <c r="E181" s="43"/>
      <c r="F181" s="229" t="s">
        <v>316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177</v>
      </c>
      <c r="AU181" s="19" t="s">
        <v>21</v>
      </c>
    </row>
    <row r="182" s="2" customFormat="1" ht="16.5" customHeight="1">
      <c r="A182" s="41"/>
      <c r="B182" s="42"/>
      <c r="C182" s="257" t="s">
        <v>317</v>
      </c>
      <c r="D182" s="257" t="s">
        <v>284</v>
      </c>
      <c r="E182" s="258" t="s">
        <v>318</v>
      </c>
      <c r="F182" s="259" t="s">
        <v>319</v>
      </c>
      <c r="G182" s="260" t="s">
        <v>189</v>
      </c>
      <c r="H182" s="261">
        <v>144.536</v>
      </c>
      <c r="I182" s="262"/>
      <c r="J182" s="263">
        <f>ROUND(I182*H182,2)</f>
        <v>0</v>
      </c>
      <c r="K182" s="259" t="s">
        <v>174</v>
      </c>
      <c r="L182" s="264"/>
      <c r="M182" s="265" t="s">
        <v>35</v>
      </c>
      <c r="N182" s="266" t="s">
        <v>52</v>
      </c>
      <c r="O182" s="87"/>
      <c r="P182" s="224">
        <f>O182*H182</f>
        <v>0</v>
      </c>
      <c r="Q182" s="224">
        <v>0.010999999999999999</v>
      </c>
      <c r="R182" s="224">
        <f>Q182*H182</f>
        <v>1.589896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220</v>
      </c>
      <c r="AT182" s="226" t="s">
        <v>284</v>
      </c>
      <c r="AU182" s="226" t="s">
        <v>21</v>
      </c>
      <c r="AY182" s="19" t="s">
        <v>168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88</v>
      </c>
      <c r="BK182" s="227">
        <f>ROUND(I182*H182,2)</f>
        <v>0</v>
      </c>
      <c r="BL182" s="19" t="s">
        <v>175</v>
      </c>
      <c r="BM182" s="226" t="s">
        <v>320</v>
      </c>
    </row>
    <row r="183" s="13" customFormat="1">
      <c r="A183" s="13"/>
      <c r="B183" s="235"/>
      <c r="C183" s="236"/>
      <c r="D183" s="233" t="s">
        <v>202</v>
      </c>
      <c r="E183" s="236"/>
      <c r="F183" s="238" t="s">
        <v>321</v>
      </c>
      <c r="G183" s="236"/>
      <c r="H183" s="239">
        <v>144.536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202</v>
      </c>
      <c r="AU183" s="245" t="s">
        <v>21</v>
      </c>
      <c r="AV183" s="13" t="s">
        <v>21</v>
      </c>
      <c r="AW183" s="13" t="s">
        <v>4</v>
      </c>
      <c r="AX183" s="13" t="s">
        <v>88</v>
      </c>
      <c r="AY183" s="245" t="s">
        <v>168</v>
      </c>
    </row>
    <row r="184" s="2" customFormat="1" ht="16.5" customHeight="1">
      <c r="A184" s="41"/>
      <c r="B184" s="42"/>
      <c r="C184" s="215" t="s">
        <v>322</v>
      </c>
      <c r="D184" s="215" t="s">
        <v>170</v>
      </c>
      <c r="E184" s="216" t="s">
        <v>323</v>
      </c>
      <c r="F184" s="217" t="s">
        <v>324</v>
      </c>
      <c r="G184" s="218" t="s">
        <v>189</v>
      </c>
      <c r="H184" s="219">
        <v>78.700000000000003</v>
      </c>
      <c r="I184" s="220"/>
      <c r="J184" s="221">
        <f>ROUND(I184*H184,2)</f>
        <v>0</v>
      </c>
      <c r="K184" s="217" t="s">
        <v>174</v>
      </c>
      <c r="L184" s="47"/>
      <c r="M184" s="222" t="s">
        <v>35</v>
      </c>
      <c r="N184" s="223" t="s">
        <v>52</v>
      </c>
      <c r="O184" s="87"/>
      <c r="P184" s="224">
        <f>O184*H184</f>
        <v>0</v>
      </c>
      <c r="Q184" s="224">
        <v>2.0000000000000002E-05</v>
      </c>
      <c r="R184" s="224">
        <f>Q184*H184</f>
        <v>0.0015740000000000001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175</v>
      </c>
      <c r="AT184" s="226" t="s">
        <v>170</v>
      </c>
      <c r="AU184" s="226" t="s">
        <v>21</v>
      </c>
      <c r="AY184" s="19" t="s">
        <v>168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88</v>
      </c>
      <c r="BK184" s="227">
        <f>ROUND(I184*H184,2)</f>
        <v>0</v>
      </c>
      <c r="BL184" s="19" t="s">
        <v>175</v>
      </c>
      <c r="BM184" s="226" t="s">
        <v>325</v>
      </c>
    </row>
    <row r="185" s="2" customFormat="1">
      <c r="A185" s="41"/>
      <c r="B185" s="42"/>
      <c r="C185" s="43"/>
      <c r="D185" s="228" t="s">
        <v>177</v>
      </c>
      <c r="E185" s="43"/>
      <c r="F185" s="229" t="s">
        <v>326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177</v>
      </c>
      <c r="AU185" s="19" t="s">
        <v>21</v>
      </c>
    </row>
    <row r="186" s="13" customFormat="1">
      <c r="A186" s="13"/>
      <c r="B186" s="235"/>
      <c r="C186" s="236"/>
      <c r="D186" s="233" t="s">
        <v>202</v>
      </c>
      <c r="E186" s="237" t="s">
        <v>35</v>
      </c>
      <c r="F186" s="238" t="s">
        <v>327</v>
      </c>
      <c r="G186" s="236"/>
      <c r="H186" s="239">
        <v>78.700000000000003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202</v>
      </c>
      <c r="AU186" s="245" t="s">
        <v>21</v>
      </c>
      <c r="AV186" s="13" t="s">
        <v>21</v>
      </c>
      <c r="AW186" s="13" t="s">
        <v>41</v>
      </c>
      <c r="AX186" s="13" t="s">
        <v>88</v>
      </c>
      <c r="AY186" s="245" t="s">
        <v>168</v>
      </c>
    </row>
    <row r="187" s="2" customFormat="1" ht="16.5" customHeight="1">
      <c r="A187" s="41"/>
      <c r="B187" s="42"/>
      <c r="C187" s="257" t="s">
        <v>328</v>
      </c>
      <c r="D187" s="257" t="s">
        <v>284</v>
      </c>
      <c r="E187" s="258" t="s">
        <v>329</v>
      </c>
      <c r="F187" s="259" t="s">
        <v>330</v>
      </c>
      <c r="G187" s="260" t="s">
        <v>189</v>
      </c>
      <c r="H187" s="261">
        <v>78.700000000000003</v>
      </c>
      <c r="I187" s="262"/>
      <c r="J187" s="263">
        <f>ROUND(I187*H187,2)</f>
        <v>0</v>
      </c>
      <c r="K187" s="259" t="s">
        <v>174</v>
      </c>
      <c r="L187" s="264"/>
      <c r="M187" s="265" t="s">
        <v>35</v>
      </c>
      <c r="N187" s="266" t="s">
        <v>52</v>
      </c>
      <c r="O187" s="87"/>
      <c r="P187" s="224">
        <f>O187*H187</f>
        <v>0</v>
      </c>
      <c r="Q187" s="224">
        <v>0.017000000000000001</v>
      </c>
      <c r="R187" s="224">
        <f>Q187*H187</f>
        <v>1.3379000000000001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220</v>
      </c>
      <c r="AT187" s="226" t="s">
        <v>284</v>
      </c>
      <c r="AU187" s="226" t="s">
        <v>21</v>
      </c>
      <c r="AY187" s="19" t="s">
        <v>168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88</v>
      </c>
      <c r="BK187" s="227">
        <f>ROUND(I187*H187,2)</f>
        <v>0</v>
      </c>
      <c r="BL187" s="19" t="s">
        <v>175</v>
      </c>
      <c r="BM187" s="226" t="s">
        <v>331</v>
      </c>
    </row>
    <row r="188" s="2" customFormat="1" ht="24.15" customHeight="1">
      <c r="A188" s="41"/>
      <c r="B188" s="42"/>
      <c r="C188" s="215" t="s">
        <v>332</v>
      </c>
      <c r="D188" s="215" t="s">
        <v>170</v>
      </c>
      <c r="E188" s="216" t="s">
        <v>333</v>
      </c>
      <c r="F188" s="217" t="s">
        <v>334</v>
      </c>
      <c r="G188" s="218" t="s">
        <v>335</v>
      </c>
      <c r="H188" s="219">
        <v>4</v>
      </c>
      <c r="I188" s="220"/>
      <c r="J188" s="221">
        <f>ROUND(I188*H188,2)</f>
        <v>0</v>
      </c>
      <c r="K188" s="217" t="s">
        <v>174</v>
      </c>
      <c r="L188" s="47"/>
      <c r="M188" s="222" t="s">
        <v>35</v>
      </c>
      <c r="N188" s="223" t="s">
        <v>52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175</v>
      </c>
      <c r="AT188" s="226" t="s">
        <v>170</v>
      </c>
      <c r="AU188" s="226" t="s">
        <v>21</v>
      </c>
      <c r="AY188" s="19" t="s">
        <v>168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88</v>
      </c>
      <c r="BK188" s="227">
        <f>ROUND(I188*H188,2)</f>
        <v>0</v>
      </c>
      <c r="BL188" s="19" t="s">
        <v>175</v>
      </c>
      <c r="BM188" s="226" t="s">
        <v>336</v>
      </c>
    </row>
    <row r="189" s="2" customFormat="1">
      <c r="A189" s="41"/>
      <c r="B189" s="42"/>
      <c r="C189" s="43"/>
      <c r="D189" s="228" t="s">
        <v>177</v>
      </c>
      <c r="E189" s="43"/>
      <c r="F189" s="229" t="s">
        <v>337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177</v>
      </c>
      <c r="AU189" s="19" t="s">
        <v>21</v>
      </c>
    </row>
    <row r="190" s="2" customFormat="1" ht="16.5" customHeight="1">
      <c r="A190" s="41"/>
      <c r="B190" s="42"/>
      <c r="C190" s="257" t="s">
        <v>338</v>
      </c>
      <c r="D190" s="257" t="s">
        <v>284</v>
      </c>
      <c r="E190" s="258" t="s">
        <v>339</v>
      </c>
      <c r="F190" s="259" t="s">
        <v>340</v>
      </c>
      <c r="G190" s="260" t="s">
        <v>335</v>
      </c>
      <c r="H190" s="261">
        <v>4</v>
      </c>
      <c r="I190" s="262"/>
      <c r="J190" s="263">
        <f>ROUND(I190*H190,2)</f>
        <v>0</v>
      </c>
      <c r="K190" s="259" t="s">
        <v>174</v>
      </c>
      <c r="L190" s="264"/>
      <c r="M190" s="265" t="s">
        <v>35</v>
      </c>
      <c r="N190" s="266" t="s">
        <v>52</v>
      </c>
      <c r="O190" s="87"/>
      <c r="P190" s="224">
        <f>O190*H190</f>
        <v>0</v>
      </c>
      <c r="Q190" s="224">
        <v>0.0023999999999999998</v>
      </c>
      <c r="R190" s="224">
        <f>Q190*H190</f>
        <v>0.0095999999999999992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220</v>
      </c>
      <c r="AT190" s="226" t="s">
        <v>284</v>
      </c>
      <c r="AU190" s="226" t="s">
        <v>21</v>
      </c>
      <c r="AY190" s="19" t="s">
        <v>168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88</v>
      </c>
      <c r="BK190" s="227">
        <f>ROUND(I190*H190,2)</f>
        <v>0</v>
      </c>
      <c r="BL190" s="19" t="s">
        <v>175</v>
      </c>
      <c r="BM190" s="226" t="s">
        <v>341</v>
      </c>
    </row>
    <row r="191" s="2" customFormat="1" ht="24.15" customHeight="1">
      <c r="A191" s="41"/>
      <c r="B191" s="42"/>
      <c r="C191" s="215" t="s">
        <v>342</v>
      </c>
      <c r="D191" s="215" t="s">
        <v>170</v>
      </c>
      <c r="E191" s="216" t="s">
        <v>343</v>
      </c>
      <c r="F191" s="217" t="s">
        <v>344</v>
      </c>
      <c r="G191" s="218" t="s">
        <v>335</v>
      </c>
      <c r="H191" s="219">
        <v>4</v>
      </c>
      <c r="I191" s="220"/>
      <c r="J191" s="221">
        <f>ROUND(I191*H191,2)</f>
        <v>0</v>
      </c>
      <c r="K191" s="217" t="s">
        <v>174</v>
      </c>
      <c r="L191" s="47"/>
      <c r="M191" s="222" t="s">
        <v>35</v>
      </c>
      <c r="N191" s="223" t="s">
        <v>52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175</v>
      </c>
      <c r="AT191" s="226" t="s">
        <v>170</v>
      </c>
      <c r="AU191" s="226" t="s">
        <v>21</v>
      </c>
      <c r="AY191" s="19" t="s">
        <v>168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88</v>
      </c>
      <c r="BK191" s="227">
        <f>ROUND(I191*H191,2)</f>
        <v>0</v>
      </c>
      <c r="BL191" s="19" t="s">
        <v>175</v>
      </c>
      <c r="BM191" s="226" t="s">
        <v>345</v>
      </c>
    </row>
    <row r="192" s="2" customFormat="1">
      <c r="A192" s="41"/>
      <c r="B192" s="42"/>
      <c r="C192" s="43"/>
      <c r="D192" s="228" t="s">
        <v>177</v>
      </c>
      <c r="E192" s="43"/>
      <c r="F192" s="229" t="s">
        <v>346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177</v>
      </c>
      <c r="AU192" s="19" t="s">
        <v>21</v>
      </c>
    </row>
    <row r="193" s="2" customFormat="1" ht="16.5" customHeight="1">
      <c r="A193" s="41"/>
      <c r="B193" s="42"/>
      <c r="C193" s="257" t="s">
        <v>347</v>
      </c>
      <c r="D193" s="257" t="s">
        <v>284</v>
      </c>
      <c r="E193" s="258" t="s">
        <v>348</v>
      </c>
      <c r="F193" s="259" t="s">
        <v>349</v>
      </c>
      <c r="G193" s="260" t="s">
        <v>335</v>
      </c>
      <c r="H193" s="261">
        <v>4</v>
      </c>
      <c r="I193" s="262"/>
      <c r="J193" s="263">
        <f>ROUND(I193*H193,2)</f>
        <v>0</v>
      </c>
      <c r="K193" s="259" t="s">
        <v>174</v>
      </c>
      <c r="L193" s="264"/>
      <c r="M193" s="265" t="s">
        <v>35</v>
      </c>
      <c r="N193" s="266" t="s">
        <v>52</v>
      </c>
      <c r="O193" s="87"/>
      <c r="P193" s="224">
        <f>O193*H193</f>
        <v>0</v>
      </c>
      <c r="Q193" s="224">
        <v>0.0086999999999999994</v>
      </c>
      <c r="R193" s="224">
        <f>Q193*H193</f>
        <v>0.034799999999999998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220</v>
      </c>
      <c r="AT193" s="226" t="s">
        <v>284</v>
      </c>
      <c r="AU193" s="226" t="s">
        <v>21</v>
      </c>
      <c r="AY193" s="19" t="s">
        <v>168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88</v>
      </c>
      <c r="BK193" s="227">
        <f>ROUND(I193*H193,2)</f>
        <v>0</v>
      </c>
      <c r="BL193" s="19" t="s">
        <v>175</v>
      </c>
      <c r="BM193" s="226" t="s">
        <v>350</v>
      </c>
    </row>
    <row r="194" s="2" customFormat="1" ht="16.5" customHeight="1">
      <c r="A194" s="41"/>
      <c r="B194" s="42"/>
      <c r="C194" s="215" t="s">
        <v>351</v>
      </c>
      <c r="D194" s="215" t="s">
        <v>170</v>
      </c>
      <c r="E194" s="216" t="s">
        <v>352</v>
      </c>
      <c r="F194" s="217" t="s">
        <v>353</v>
      </c>
      <c r="G194" s="218" t="s">
        <v>335</v>
      </c>
      <c r="H194" s="219">
        <v>13</v>
      </c>
      <c r="I194" s="220"/>
      <c r="J194" s="221">
        <f>ROUND(I194*H194,2)</f>
        <v>0</v>
      </c>
      <c r="K194" s="217" t="s">
        <v>174</v>
      </c>
      <c r="L194" s="47"/>
      <c r="M194" s="222" t="s">
        <v>35</v>
      </c>
      <c r="N194" s="223" t="s">
        <v>52</v>
      </c>
      <c r="O194" s="87"/>
      <c r="P194" s="224">
        <f>O194*H194</f>
        <v>0</v>
      </c>
      <c r="Q194" s="224">
        <v>0.035749999999999997</v>
      </c>
      <c r="R194" s="224">
        <f>Q194*H194</f>
        <v>0.46474999999999994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175</v>
      </c>
      <c r="AT194" s="226" t="s">
        <v>170</v>
      </c>
      <c r="AU194" s="226" t="s">
        <v>21</v>
      </c>
      <c r="AY194" s="19" t="s">
        <v>168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88</v>
      </c>
      <c r="BK194" s="227">
        <f>ROUND(I194*H194,2)</f>
        <v>0</v>
      </c>
      <c r="BL194" s="19" t="s">
        <v>175</v>
      </c>
      <c r="BM194" s="226" t="s">
        <v>354</v>
      </c>
    </row>
    <row r="195" s="2" customFormat="1">
      <c r="A195" s="41"/>
      <c r="B195" s="42"/>
      <c r="C195" s="43"/>
      <c r="D195" s="228" t="s">
        <v>177</v>
      </c>
      <c r="E195" s="43"/>
      <c r="F195" s="229" t="s">
        <v>355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177</v>
      </c>
      <c r="AU195" s="19" t="s">
        <v>21</v>
      </c>
    </row>
    <row r="196" s="2" customFormat="1" ht="24.15" customHeight="1">
      <c r="A196" s="41"/>
      <c r="B196" s="42"/>
      <c r="C196" s="215" t="s">
        <v>356</v>
      </c>
      <c r="D196" s="215" t="s">
        <v>170</v>
      </c>
      <c r="E196" s="216" t="s">
        <v>357</v>
      </c>
      <c r="F196" s="217" t="s">
        <v>358</v>
      </c>
      <c r="G196" s="218" t="s">
        <v>335</v>
      </c>
      <c r="H196" s="219">
        <v>6</v>
      </c>
      <c r="I196" s="220"/>
      <c r="J196" s="221">
        <f>ROUND(I196*H196,2)</f>
        <v>0</v>
      </c>
      <c r="K196" s="217" t="s">
        <v>174</v>
      </c>
      <c r="L196" s="47"/>
      <c r="M196" s="222" t="s">
        <v>35</v>
      </c>
      <c r="N196" s="223" t="s">
        <v>52</v>
      </c>
      <c r="O196" s="87"/>
      <c r="P196" s="224">
        <f>O196*H196</f>
        <v>0</v>
      </c>
      <c r="Q196" s="224">
        <v>2.1158700000000001</v>
      </c>
      <c r="R196" s="224">
        <f>Q196*H196</f>
        <v>12.695220000000001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175</v>
      </c>
      <c r="AT196" s="226" t="s">
        <v>170</v>
      </c>
      <c r="AU196" s="226" t="s">
        <v>21</v>
      </c>
      <c r="AY196" s="19" t="s">
        <v>168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88</v>
      </c>
      <c r="BK196" s="227">
        <f>ROUND(I196*H196,2)</f>
        <v>0</v>
      </c>
      <c r="BL196" s="19" t="s">
        <v>175</v>
      </c>
      <c r="BM196" s="226" t="s">
        <v>359</v>
      </c>
    </row>
    <row r="197" s="2" customFormat="1">
      <c r="A197" s="41"/>
      <c r="B197" s="42"/>
      <c r="C197" s="43"/>
      <c r="D197" s="228" t="s">
        <v>177</v>
      </c>
      <c r="E197" s="43"/>
      <c r="F197" s="229" t="s">
        <v>360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177</v>
      </c>
      <c r="AU197" s="19" t="s">
        <v>21</v>
      </c>
    </row>
    <row r="198" s="2" customFormat="1">
      <c r="A198" s="41"/>
      <c r="B198" s="42"/>
      <c r="C198" s="43"/>
      <c r="D198" s="233" t="s">
        <v>179</v>
      </c>
      <c r="E198" s="43"/>
      <c r="F198" s="234" t="s">
        <v>361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179</v>
      </c>
      <c r="AU198" s="19" t="s">
        <v>21</v>
      </c>
    </row>
    <row r="199" s="2" customFormat="1" ht="16.5" customHeight="1">
      <c r="A199" s="41"/>
      <c r="B199" s="42"/>
      <c r="C199" s="257" t="s">
        <v>362</v>
      </c>
      <c r="D199" s="257" t="s">
        <v>284</v>
      </c>
      <c r="E199" s="258" t="s">
        <v>363</v>
      </c>
      <c r="F199" s="259" t="s">
        <v>364</v>
      </c>
      <c r="G199" s="260" t="s">
        <v>335</v>
      </c>
      <c r="H199" s="261">
        <v>2</v>
      </c>
      <c r="I199" s="262"/>
      <c r="J199" s="263">
        <f>ROUND(I199*H199,2)</f>
        <v>0</v>
      </c>
      <c r="K199" s="259" t="s">
        <v>174</v>
      </c>
      <c r="L199" s="264"/>
      <c r="M199" s="265" t="s">
        <v>35</v>
      </c>
      <c r="N199" s="266" t="s">
        <v>52</v>
      </c>
      <c r="O199" s="87"/>
      <c r="P199" s="224">
        <f>O199*H199</f>
        <v>0</v>
      </c>
      <c r="Q199" s="224">
        <v>1.4099999999999999</v>
      </c>
      <c r="R199" s="224">
        <f>Q199*H199</f>
        <v>2.8199999999999998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220</v>
      </c>
      <c r="AT199" s="226" t="s">
        <v>284</v>
      </c>
      <c r="AU199" s="226" t="s">
        <v>21</v>
      </c>
      <c r="AY199" s="19" t="s">
        <v>168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88</v>
      </c>
      <c r="BK199" s="227">
        <f>ROUND(I199*H199,2)</f>
        <v>0</v>
      </c>
      <c r="BL199" s="19" t="s">
        <v>175</v>
      </c>
      <c r="BM199" s="226" t="s">
        <v>365</v>
      </c>
    </row>
    <row r="200" s="2" customFormat="1">
      <c r="A200" s="41"/>
      <c r="B200" s="42"/>
      <c r="C200" s="43"/>
      <c r="D200" s="233" t="s">
        <v>179</v>
      </c>
      <c r="E200" s="43"/>
      <c r="F200" s="234" t="s">
        <v>366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179</v>
      </c>
      <c r="AU200" s="19" t="s">
        <v>21</v>
      </c>
    </row>
    <row r="201" s="2" customFormat="1" ht="16.5" customHeight="1">
      <c r="A201" s="41"/>
      <c r="B201" s="42"/>
      <c r="C201" s="257" t="s">
        <v>367</v>
      </c>
      <c r="D201" s="257" t="s">
        <v>284</v>
      </c>
      <c r="E201" s="258" t="s">
        <v>368</v>
      </c>
      <c r="F201" s="259" t="s">
        <v>369</v>
      </c>
      <c r="G201" s="260" t="s">
        <v>335</v>
      </c>
      <c r="H201" s="261">
        <v>4</v>
      </c>
      <c r="I201" s="262"/>
      <c r="J201" s="263">
        <f>ROUND(I201*H201,2)</f>
        <v>0</v>
      </c>
      <c r="K201" s="259" t="s">
        <v>174</v>
      </c>
      <c r="L201" s="264"/>
      <c r="M201" s="265" t="s">
        <v>35</v>
      </c>
      <c r="N201" s="266" t="s">
        <v>52</v>
      </c>
      <c r="O201" s="87"/>
      <c r="P201" s="224">
        <f>O201*H201</f>
        <v>0</v>
      </c>
      <c r="Q201" s="224">
        <v>1.29</v>
      </c>
      <c r="R201" s="224">
        <f>Q201*H201</f>
        <v>5.1600000000000001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220</v>
      </c>
      <c r="AT201" s="226" t="s">
        <v>284</v>
      </c>
      <c r="AU201" s="226" t="s">
        <v>21</v>
      </c>
      <c r="AY201" s="19" t="s">
        <v>168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88</v>
      </c>
      <c r="BK201" s="227">
        <f>ROUND(I201*H201,2)</f>
        <v>0</v>
      </c>
      <c r="BL201" s="19" t="s">
        <v>175</v>
      </c>
      <c r="BM201" s="226" t="s">
        <v>370</v>
      </c>
    </row>
    <row r="202" s="2" customFormat="1">
      <c r="A202" s="41"/>
      <c r="B202" s="42"/>
      <c r="C202" s="43"/>
      <c r="D202" s="233" t="s">
        <v>179</v>
      </c>
      <c r="E202" s="43"/>
      <c r="F202" s="234" t="s">
        <v>371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179</v>
      </c>
      <c r="AU202" s="19" t="s">
        <v>21</v>
      </c>
    </row>
    <row r="203" s="2" customFormat="1" ht="16.5" customHeight="1">
      <c r="A203" s="41"/>
      <c r="B203" s="42"/>
      <c r="C203" s="257" t="s">
        <v>372</v>
      </c>
      <c r="D203" s="257" t="s">
        <v>284</v>
      </c>
      <c r="E203" s="258" t="s">
        <v>373</v>
      </c>
      <c r="F203" s="259" t="s">
        <v>374</v>
      </c>
      <c r="G203" s="260" t="s">
        <v>335</v>
      </c>
      <c r="H203" s="261">
        <v>1</v>
      </c>
      <c r="I203" s="262"/>
      <c r="J203" s="263">
        <f>ROUND(I203*H203,2)</f>
        <v>0</v>
      </c>
      <c r="K203" s="259" t="s">
        <v>174</v>
      </c>
      <c r="L203" s="264"/>
      <c r="M203" s="265" t="s">
        <v>35</v>
      </c>
      <c r="N203" s="266" t="s">
        <v>52</v>
      </c>
      <c r="O203" s="87"/>
      <c r="P203" s="224">
        <f>O203*H203</f>
        <v>0</v>
      </c>
      <c r="Q203" s="224">
        <v>0.26200000000000001</v>
      </c>
      <c r="R203" s="224">
        <f>Q203*H203</f>
        <v>0.26200000000000001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220</v>
      </c>
      <c r="AT203" s="226" t="s">
        <v>284</v>
      </c>
      <c r="AU203" s="226" t="s">
        <v>21</v>
      </c>
      <c r="AY203" s="19" t="s">
        <v>168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88</v>
      </c>
      <c r="BK203" s="227">
        <f>ROUND(I203*H203,2)</f>
        <v>0</v>
      </c>
      <c r="BL203" s="19" t="s">
        <v>175</v>
      </c>
      <c r="BM203" s="226" t="s">
        <v>375</v>
      </c>
    </row>
    <row r="204" s="2" customFormat="1" ht="16.5" customHeight="1">
      <c r="A204" s="41"/>
      <c r="B204" s="42"/>
      <c r="C204" s="257" t="s">
        <v>376</v>
      </c>
      <c r="D204" s="257" t="s">
        <v>284</v>
      </c>
      <c r="E204" s="258" t="s">
        <v>377</v>
      </c>
      <c r="F204" s="259" t="s">
        <v>378</v>
      </c>
      <c r="G204" s="260" t="s">
        <v>335</v>
      </c>
      <c r="H204" s="261">
        <v>3</v>
      </c>
      <c r="I204" s="262"/>
      <c r="J204" s="263">
        <f>ROUND(I204*H204,2)</f>
        <v>0</v>
      </c>
      <c r="K204" s="259" t="s">
        <v>174</v>
      </c>
      <c r="L204" s="264"/>
      <c r="M204" s="265" t="s">
        <v>35</v>
      </c>
      <c r="N204" s="266" t="s">
        <v>52</v>
      </c>
      <c r="O204" s="87"/>
      <c r="P204" s="224">
        <f>O204*H204</f>
        <v>0</v>
      </c>
      <c r="Q204" s="224">
        <v>0.52600000000000002</v>
      </c>
      <c r="R204" s="224">
        <f>Q204*H204</f>
        <v>1.5780000000000001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220</v>
      </c>
      <c r="AT204" s="226" t="s">
        <v>284</v>
      </c>
      <c r="AU204" s="226" t="s">
        <v>21</v>
      </c>
      <c r="AY204" s="19" t="s">
        <v>168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88</v>
      </c>
      <c r="BK204" s="227">
        <f>ROUND(I204*H204,2)</f>
        <v>0</v>
      </c>
      <c r="BL204" s="19" t="s">
        <v>175</v>
      </c>
      <c r="BM204" s="226" t="s">
        <v>379</v>
      </c>
    </row>
    <row r="205" s="2" customFormat="1" ht="16.5" customHeight="1">
      <c r="A205" s="41"/>
      <c r="B205" s="42"/>
      <c r="C205" s="257" t="s">
        <v>380</v>
      </c>
      <c r="D205" s="257" t="s">
        <v>284</v>
      </c>
      <c r="E205" s="258" t="s">
        <v>381</v>
      </c>
      <c r="F205" s="259" t="s">
        <v>382</v>
      </c>
      <c r="G205" s="260" t="s">
        <v>335</v>
      </c>
      <c r="H205" s="261">
        <v>6</v>
      </c>
      <c r="I205" s="262"/>
      <c r="J205" s="263">
        <f>ROUND(I205*H205,2)</f>
        <v>0</v>
      </c>
      <c r="K205" s="259" t="s">
        <v>174</v>
      </c>
      <c r="L205" s="264"/>
      <c r="M205" s="265" t="s">
        <v>35</v>
      </c>
      <c r="N205" s="266" t="s">
        <v>52</v>
      </c>
      <c r="O205" s="87"/>
      <c r="P205" s="224">
        <f>O205*H205</f>
        <v>0</v>
      </c>
      <c r="Q205" s="224">
        <v>0.58499999999999996</v>
      </c>
      <c r="R205" s="224">
        <f>Q205*H205</f>
        <v>3.5099999999999998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220</v>
      </c>
      <c r="AT205" s="226" t="s">
        <v>284</v>
      </c>
      <c r="AU205" s="226" t="s">
        <v>21</v>
      </c>
      <c r="AY205" s="19" t="s">
        <v>168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88</v>
      </c>
      <c r="BK205" s="227">
        <f>ROUND(I205*H205,2)</f>
        <v>0</v>
      </c>
      <c r="BL205" s="19" t="s">
        <v>175</v>
      </c>
      <c r="BM205" s="226" t="s">
        <v>383</v>
      </c>
    </row>
    <row r="206" s="2" customFormat="1" ht="16.5" customHeight="1">
      <c r="A206" s="41"/>
      <c r="B206" s="42"/>
      <c r="C206" s="257" t="s">
        <v>384</v>
      </c>
      <c r="D206" s="257" t="s">
        <v>284</v>
      </c>
      <c r="E206" s="258" t="s">
        <v>385</v>
      </c>
      <c r="F206" s="259" t="s">
        <v>386</v>
      </c>
      <c r="G206" s="260" t="s">
        <v>335</v>
      </c>
      <c r="H206" s="261">
        <v>2</v>
      </c>
      <c r="I206" s="262"/>
      <c r="J206" s="263">
        <f>ROUND(I206*H206,2)</f>
        <v>0</v>
      </c>
      <c r="K206" s="259" t="s">
        <v>174</v>
      </c>
      <c r="L206" s="264"/>
      <c r="M206" s="265" t="s">
        <v>35</v>
      </c>
      <c r="N206" s="266" t="s">
        <v>52</v>
      </c>
      <c r="O206" s="87"/>
      <c r="P206" s="224">
        <f>O206*H206</f>
        <v>0</v>
      </c>
      <c r="Q206" s="224">
        <v>0.040000000000000001</v>
      </c>
      <c r="R206" s="224">
        <f>Q206*H206</f>
        <v>0.080000000000000002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220</v>
      </c>
      <c r="AT206" s="226" t="s">
        <v>284</v>
      </c>
      <c r="AU206" s="226" t="s">
        <v>21</v>
      </c>
      <c r="AY206" s="19" t="s">
        <v>168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88</v>
      </c>
      <c r="BK206" s="227">
        <f>ROUND(I206*H206,2)</f>
        <v>0</v>
      </c>
      <c r="BL206" s="19" t="s">
        <v>175</v>
      </c>
      <c r="BM206" s="226" t="s">
        <v>387</v>
      </c>
    </row>
    <row r="207" s="2" customFormat="1" ht="16.5" customHeight="1">
      <c r="A207" s="41"/>
      <c r="B207" s="42"/>
      <c r="C207" s="257" t="s">
        <v>388</v>
      </c>
      <c r="D207" s="257" t="s">
        <v>284</v>
      </c>
      <c r="E207" s="258" t="s">
        <v>389</v>
      </c>
      <c r="F207" s="259" t="s">
        <v>390</v>
      </c>
      <c r="G207" s="260" t="s">
        <v>335</v>
      </c>
      <c r="H207" s="261">
        <v>3</v>
      </c>
      <c r="I207" s="262"/>
      <c r="J207" s="263">
        <f>ROUND(I207*H207,2)</f>
        <v>0</v>
      </c>
      <c r="K207" s="259" t="s">
        <v>174</v>
      </c>
      <c r="L207" s="264"/>
      <c r="M207" s="265" t="s">
        <v>35</v>
      </c>
      <c r="N207" s="266" t="s">
        <v>52</v>
      </c>
      <c r="O207" s="87"/>
      <c r="P207" s="224">
        <f>O207*H207</f>
        <v>0</v>
      </c>
      <c r="Q207" s="224">
        <v>0.050999999999999997</v>
      </c>
      <c r="R207" s="224">
        <f>Q207*H207</f>
        <v>0.153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220</v>
      </c>
      <c r="AT207" s="226" t="s">
        <v>284</v>
      </c>
      <c r="AU207" s="226" t="s">
        <v>21</v>
      </c>
      <c r="AY207" s="19" t="s">
        <v>168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88</v>
      </c>
      <c r="BK207" s="227">
        <f>ROUND(I207*H207,2)</f>
        <v>0</v>
      </c>
      <c r="BL207" s="19" t="s">
        <v>175</v>
      </c>
      <c r="BM207" s="226" t="s">
        <v>391</v>
      </c>
    </row>
    <row r="208" s="2" customFormat="1" ht="16.5" customHeight="1">
      <c r="A208" s="41"/>
      <c r="B208" s="42"/>
      <c r="C208" s="257" t="s">
        <v>392</v>
      </c>
      <c r="D208" s="257" t="s">
        <v>284</v>
      </c>
      <c r="E208" s="258" t="s">
        <v>393</v>
      </c>
      <c r="F208" s="259" t="s">
        <v>394</v>
      </c>
      <c r="G208" s="260" t="s">
        <v>335</v>
      </c>
      <c r="H208" s="261">
        <v>2</v>
      </c>
      <c r="I208" s="262"/>
      <c r="J208" s="263">
        <f>ROUND(I208*H208,2)</f>
        <v>0</v>
      </c>
      <c r="K208" s="259" t="s">
        <v>174</v>
      </c>
      <c r="L208" s="264"/>
      <c r="M208" s="265" t="s">
        <v>35</v>
      </c>
      <c r="N208" s="266" t="s">
        <v>52</v>
      </c>
      <c r="O208" s="87"/>
      <c r="P208" s="224">
        <f>O208*H208</f>
        <v>0</v>
      </c>
      <c r="Q208" s="224">
        <v>0.068000000000000005</v>
      </c>
      <c r="R208" s="224">
        <f>Q208*H208</f>
        <v>0.13600000000000001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220</v>
      </c>
      <c r="AT208" s="226" t="s">
        <v>284</v>
      </c>
      <c r="AU208" s="226" t="s">
        <v>21</v>
      </c>
      <c r="AY208" s="19" t="s">
        <v>168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88</v>
      </c>
      <c r="BK208" s="227">
        <f>ROUND(I208*H208,2)</f>
        <v>0</v>
      </c>
      <c r="BL208" s="19" t="s">
        <v>175</v>
      </c>
      <c r="BM208" s="226" t="s">
        <v>395</v>
      </c>
    </row>
    <row r="209" s="2" customFormat="1" ht="16.5" customHeight="1">
      <c r="A209" s="41"/>
      <c r="B209" s="42"/>
      <c r="C209" s="257" t="s">
        <v>396</v>
      </c>
      <c r="D209" s="257" t="s">
        <v>284</v>
      </c>
      <c r="E209" s="258" t="s">
        <v>397</v>
      </c>
      <c r="F209" s="259" t="s">
        <v>398</v>
      </c>
      <c r="G209" s="260" t="s">
        <v>335</v>
      </c>
      <c r="H209" s="261">
        <v>7</v>
      </c>
      <c r="I209" s="262"/>
      <c r="J209" s="263">
        <f>ROUND(I209*H209,2)</f>
        <v>0</v>
      </c>
      <c r="K209" s="259" t="s">
        <v>174</v>
      </c>
      <c r="L209" s="264"/>
      <c r="M209" s="265" t="s">
        <v>35</v>
      </c>
      <c r="N209" s="266" t="s">
        <v>52</v>
      </c>
      <c r="O209" s="87"/>
      <c r="P209" s="224">
        <f>O209*H209</f>
        <v>0</v>
      </c>
      <c r="Q209" s="224">
        <v>0.081000000000000003</v>
      </c>
      <c r="R209" s="224">
        <f>Q209*H209</f>
        <v>0.56700000000000006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220</v>
      </c>
      <c r="AT209" s="226" t="s">
        <v>284</v>
      </c>
      <c r="AU209" s="226" t="s">
        <v>21</v>
      </c>
      <c r="AY209" s="19" t="s">
        <v>168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88</v>
      </c>
      <c r="BK209" s="227">
        <f>ROUND(I209*H209,2)</f>
        <v>0</v>
      </c>
      <c r="BL209" s="19" t="s">
        <v>175</v>
      </c>
      <c r="BM209" s="226" t="s">
        <v>399</v>
      </c>
    </row>
    <row r="210" s="2" customFormat="1" ht="24.15" customHeight="1">
      <c r="A210" s="41"/>
      <c r="B210" s="42"/>
      <c r="C210" s="215" t="s">
        <v>400</v>
      </c>
      <c r="D210" s="215" t="s">
        <v>170</v>
      </c>
      <c r="E210" s="216" t="s">
        <v>401</v>
      </c>
      <c r="F210" s="217" t="s">
        <v>402</v>
      </c>
      <c r="G210" s="218" t="s">
        <v>335</v>
      </c>
      <c r="H210" s="219">
        <v>6</v>
      </c>
      <c r="I210" s="220"/>
      <c r="J210" s="221">
        <f>ROUND(I210*H210,2)</f>
        <v>0</v>
      </c>
      <c r="K210" s="217" t="s">
        <v>174</v>
      </c>
      <c r="L210" s="47"/>
      <c r="M210" s="222" t="s">
        <v>35</v>
      </c>
      <c r="N210" s="223" t="s">
        <v>52</v>
      </c>
      <c r="O210" s="87"/>
      <c r="P210" s="224">
        <f>O210*H210</f>
        <v>0</v>
      </c>
      <c r="Q210" s="224">
        <v>0.089999999999999997</v>
      </c>
      <c r="R210" s="224">
        <f>Q210*H210</f>
        <v>0.54000000000000004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175</v>
      </c>
      <c r="AT210" s="226" t="s">
        <v>170</v>
      </c>
      <c r="AU210" s="226" t="s">
        <v>21</v>
      </c>
      <c r="AY210" s="19" t="s">
        <v>168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88</v>
      </c>
      <c r="BK210" s="227">
        <f>ROUND(I210*H210,2)</f>
        <v>0</v>
      </c>
      <c r="BL210" s="19" t="s">
        <v>175</v>
      </c>
      <c r="BM210" s="226" t="s">
        <v>403</v>
      </c>
    </row>
    <row r="211" s="2" customFormat="1">
      <c r="A211" s="41"/>
      <c r="B211" s="42"/>
      <c r="C211" s="43"/>
      <c r="D211" s="228" t="s">
        <v>177</v>
      </c>
      <c r="E211" s="43"/>
      <c r="F211" s="229" t="s">
        <v>404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177</v>
      </c>
      <c r="AU211" s="19" t="s">
        <v>21</v>
      </c>
    </row>
    <row r="212" s="2" customFormat="1" ht="16.5" customHeight="1">
      <c r="A212" s="41"/>
      <c r="B212" s="42"/>
      <c r="C212" s="257" t="s">
        <v>405</v>
      </c>
      <c r="D212" s="257" t="s">
        <v>284</v>
      </c>
      <c r="E212" s="258" t="s">
        <v>406</v>
      </c>
      <c r="F212" s="259" t="s">
        <v>407</v>
      </c>
      <c r="G212" s="260" t="s">
        <v>335</v>
      </c>
      <c r="H212" s="261">
        <v>6</v>
      </c>
      <c r="I212" s="262"/>
      <c r="J212" s="263">
        <f>ROUND(I212*H212,2)</f>
        <v>0</v>
      </c>
      <c r="K212" s="259" t="s">
        <v>174</v>
      </c>
      <c r="L212" s="264"/>
      <c r="M212" s="265" t="s">
        <v>35</v>
      </c>
      <c r="N212" s="266" t="s">
        <v>52</v>
      </c>
      <c r="O212" s="87"/>
      <c r="P212" s="224">
        <f>O212*H212</f>
        <v>0</v>
      </c>
      <c r="Q212" s="224">
        <v>0.12</v>
      </c>
      <c r="R212" s="224">
        <f>Q212*H212</f>
        <v>0.71999999999999997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220</v>
      </c>
      <c r="AT212" s="226" t="s">
        <v>284</v>
      </c>
      <c r="AU212" s="226" t="s">
        <v>21</v>
      </c>
      <c r="AY212" s="19" t="s">
        <v>168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88</v>
      </c>
      <c r="BK212" s="227">
        <f>ROUND(I212*H212,2)</f>
        <v>0</v>
      </c>
      <c r="BL212" s="19" t="s">
        <v>175</v>
      </c>
      <c r="BM212" s="226" t="s">
        <v>408</v>
      </c>
    </row>
    <row r="213" s="2" customFormat="1" ht="16.5" customHeight="1">
      <c r="A213" s="41"/>
      <c r="B213" s="42"/>
      <c r="C213" s="215" t="s">
        <v>29</v>
      </c>
      <c r="D213" s="215" t="s">
        <v>170</v>
      </c>
      <c r="E213" s="216" t="s">
        <v>409</v>
      </c>
      <c r="F213" s="217" t="s">
        <v>410</v>
      </c>
      <c r="G213" s="218" t="s">
        <v>189</v>
      </c>
      <c r="H213" s="219">
        <v>583</v>
      </c>
      <c r="I213" s="220"/>
      <c r="J213" s="221">
        <f>ROUND(I213*H213,2)</f>
        <v>0</v>
      </c>
      <c r="K213" s="217" t="s">
        <v>174</v>
      </c>
      <c r="L213" s="47"/>
      <c r="M213" s="222" t="s">
        <v>35</v>
      </c>
      <c r="N213" s="223" t="s">
        <v>52</v>
      </c>
      <c r="O213" s="87"/>
      <c r="P213" s="224">
        <f>O213*H213</f>
        <v>0</v>
      </c>
      <c r="Q213" s="224">
        <v>9.0000000000000006E-05</v>
      </c>
      <c r="R213" s="224">
        <f>Q213*H213</f>
        <v>0.052470000000000003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175</v>
      </c>
      <c r="AT213" s="226" t="s">
        <v>170</v>
      </c>
      <c r="AU213" s="226" t="s">
        <v>21</v>
      </c>
      <c r="AY213" s="19" t="s">
        <v>168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88</v>
      </c>
      <c r="BK213" s="227">
        <f>ROUND(I213*H213,2)</f>
        <v>0</v>
      </c>
      <c r="BL213" s="19" t="s">
        <v>175</v>
      </c>
      <c r="BM213" s="226" t="s">
        <v>411</v>
      </c>
    </row>
    <row r="214" s="2" customFormat="1">
      <c r="A214" s="41"/>
      <c r="B214" s="42"/>
      <c r="C214" s="43"/>
      <c r="D214" s="228" t="s">
        <v>177</v>
      </c>
      <c r="E214" s="43"/>
      <c r="F214" s="229" t="s">
        <v>412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177</v>
      </c>
      <c r="AU214" s="19" t="s">
        <v>21</v>
      </c>
    </row>
    <row r="215" s="2" customFormat="1">
      <c r="A215" s="41"/>
      <c r="B215" s="42"/>
      <c r="C215" s="43"/>
      <c r="D215" s="233" t="s">
        <v>179</v>
      </c>
      <c r="E215" s="43"/>
      <c r="F215" s="234" t="s">
        <v>413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179</v>
      </c>
      <c r="AU215" s="19" t="s">
        <v>21</v>
      </c>
    </row>
    <row r="216" s="13" customFormat="1">
      <c r="A216" s="13"/>
      <c r="B216" s="235"/>
      <c r="C216" s="236"/>
      <c r="D216" s="233" t="s">
        <v>202</v>
      </c>
      <c r="E216" s="236"/>
      <c r="F216" s="238" t="s">
        <v>414</v>
      </c>
      <c r="G216" s="236"/>
      <c r="H216" s="239">
        <v>583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202</v>
      </c>
      <c r="AU216" s="245" t="s">
        <v>21</v>
      </c>
      <c r="AV216" s="13" t="s">
        <v>21</v>
      </c>
      <c r="AW216" s="13" t="s">
        <v>4</v>
      </c>
      <c r="AX216" s="13" t="s">
        <v>88</v>
      </c>
      <c r="AY216" s="245" t="s">
        <v>168</v>
      </c>
    </row>
    <row r="217" s="12" customFormat="1" ht="22.8" customHeight="1">
      <c r="A217" s="12"/>
      <c r="B217" s="199"/>
      <c r="C217" s="200"/>
      <c r="D217" s="201" t="s">
        <v>80</v>
      </c>
      <c r="E217" s="213" t="s">
        <v>415</v>
      </c>
      <c r="F217" s="213" t="s">
        <v>416</v>
      </c>
      <c r="G217" s="200"/>
      <c r="H217" s="200"/>
      <c r="I217" s="203"/>
      <c r="J217" s="214">
        <f>BK217</f>
        <v>0</v>
      </c>
      <c r="K217" s="200"/>
      <c r="L217" s="205"/>
      <c r="M217" s="206"/>
      <c r="N217" s="207"/>
      <c r="O217" s="207"/>
      <c r="P217" s="208">
        <f>SUM(P218:P225)</f>
        <v>0</v>
      </c>
      <c r="Q217" s="207"/>
      <c r="R217" s="208">
        <f>SUM(R218:R225)</f>
        <v>0</v>
      </c>
      <c r="S217" s="207"/>
      <c r="T217" s="209">
        <f>SUM(T218:T225)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88</v>
      </c>
      <c r="AT217" s="211" t="s">
        <v>80</v>
      </c>
      <c r="AU217" s="211" t="s">
        <v>88</v>
      </c>
      <c r="AY217" s="210" t="s">
        <v>168</v>
      </c>
      <c r="BK217" s="212">
        <f>SUM(BK218:BK225)</f>
        <v>0</v>
      </c>
    </row>
    <row r="218" s="2" customFormat="1" ht="24.15" customHeight="1">
      <c r="A218" s="41"/>
      <c r="B218" s="42"/>
      <c r="C218" s="215" t="s">
        <v>417</v>
      </c>
      <c r="D218" s="215" t="s">
        <v>170</v>
      </c>
      <c r="E218" s="216" t="s">
        <v>418</v>
      </c>
      <c r="F218" s="217" t="s">
        <v>419</v>
      </c>
      <c r="G218" s="218" t="s">
        <v>255</v>
      </c>
      <c r="H218" s="219">
        <v>59.520000000000003</v>
      </c>
      <c r="I218" s="220"/>
      <c r="J218" s="221">
        <f>ROUND(I218*H218,2)</f>
        <v>0</v>
      </c>
      <c r="K218" s="217" t="s">
        <v>174</v>
      </c>
      <c r="L218" s="47"/>
      <c r="M218" s="222" t="s">
        <v>35</v>
      </c>
      <c r="N218" s="223" t="s">
        <v>52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175</v>
      </c>
      <c r="AT218" s="226" t="s">
        <v>170</v>
      </c>
      <c r="AU218" s="226" t="s">
        <v>21</v>
      </c>
      <c r="AY218" s="19" t="s">
        <v>168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88</v>
      </c>
      <c r="BK218" s="227">
        <f>ROUND(I218*H218,2)</f>
        <v>0</v>
      </c>
      <c r="BL218" s="19" t="s">
        <v>175</v>
      </c>
      <c r="BM218" s="226" t="s">
        <v>420</v>
      </c>
    </row>
    <row r="219" s="2" customFormat="1">
      <c r="A219" s="41"/>
      <c r="B219" s="42"/>
      <c r="C219" s="43"/>
      <c r="D219" s="228" t="s">
        <v>177</v>
      </c>
      <c r="E219" s="43"/>
      <c r="F219" s="229" t="s">
        <v>421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177</v>
      </c>
      <c r="AU219" s="19" t="s">
        <v>21</v>
      </c>
    </row>
    <row r="220" s="2" customFormat="1" ht="21.75" customHeight="1">
      <c r="A220" s="41"/>
      <c r="B220" s="42"/>
      <c r="C220" s="215" t="s">
        <v>422</v>
      </c>
      <c r="D220" s="215" t="s">
        <v>170</v>
      </c>
      <c r="E220" s="216" t="s">
        <v>423</v>
      </c>
      <c r="F220" s="217" t="s">
        <v>424</v>
      </c>
      <c r="G220" s="218" t="s">
        <v>255</v>
      </c>
      <c r="H220" s="219">
        <v>59.520000000000003</v>
      </c>
      <c r="I220" s="220"/>
      <c r="J220" s="221">
        <f>ROUND(I220*H220,2)</f>
        <v>0</v>
      </c>
      <c r="K220" s="217" t="s">
        <v>174</v>
      </c>
      <c r="L220" s="47"/>
      <c r="M220" s="222" t="s">
        <v>35</v>
      </c>
      <c r="N220" s="223" t="s">
        <v>52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175</v>
      </c>
      <c r="AT220" s="226" t="s">
        <v>170</v>
      </c>
      <c r="AU220" s="226" t="s">
        <v>21</v>
      </c>
      <c r="AY220" s="19" t="s">
        <v>168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88</v>
      </c>
      <c r="BK220" s="227">
        <f>ROUND(I220*H220,2)</f>
        <v>0</v>
      </c>
      <c r="BL220" s="19" t="s">
        <v>175</v>
      </c>
      <c r="BM220" s="226" t="s">
        <v>425</v>
      </c>
    </row>
    <row r="221" s="2" customFormat="1">
      <c r="A221" s="41"/>
      <c r="B221" s="42"/>
      <c r="C221" s="43"/>
      <c r="D221" s="228" t="s">
        <v>177</v>
      </c>
      <c r="E221" s="43"/>
      <c r="F221" s="229" t="s">
        <v>426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177</v>
      </c>
      <c r="AU221" s="19" t="s">
        <v>21</v>
      </c>
    </row>
    <row r="222" s="2" customFormat="1" ht="24.15" customHeight="1">
      <c r="A222" s="41"/>
      <c r="B222" s="42"/>
      <c r="C222" s="215" t="s">
        <v>427</v>
      </c>
      <c r="D222" s="215" t="s">
        <v>170</v>
      </c>
      <c r="E222" s="216" t="s">
        <v>428</v>
      </c>
      <c r="F222" s="217" t="s">
        <v>429</v>
      </c>
      <c r="G222" s="218" t="s">
        <v>255</v>
      </c>
      <c r="H222" s="219">
        <v>297.60000000000002</v>
      </c>
      <c r="I222" s="220"/>
      <c r="J222" s="221">
        <f>ROUND(I222*H222,2)</f>
        <v>0</v>
      </c>
      <c r="K222" s="217" t="s">
        <v>174</v>
      </c>
      <c r="L222" s="47"/>
      <c r="M222" s="222" t="s">
        <v>35</v>
      </c>
      <c r="N222" s="223" t="s">
        <v>52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175</v>
      </c>
      <c r="AT222" s="226" t="s">
        <v>170</v>
      </c>
      <c r="AU222" s="226" t="s">
        <v>21</v>
      </c>
      <c r="AY222" s="19" t="s">
        <v>168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88</v>
      </c>
      <c r="BK222" s="227">
        <f>ROUND(I222*H222,2)</f>
        <v>0</v>
      </c>
      <c r="BL222" s="19" t="s">
        <v>175</v>
      </c>
      <c r="BM222" s="226" t="s">
        <v>430</v>
      </c>
    </row>
    <row r="223" s="2" customFormat="1">
      <c r="A223" s="41"/>
      <c r="B223" s="42"/>
      <c r="C223" s="43"/>
      <c r="D223" s="228" t="s">
        <v>177</v>
      </c>
      <c r="E223" s="43"/>
      <c r="F223" s="229" t="s">
        <v>431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177</v>
      </c>
      <c r="AU223" s="19" t="s">
        <v>21</v>
      </c>
    </row>
    <row r="224" s="13" customFormat="1">
      <c r="A224" s="13"/>
      <c r="B224" s="235"/>
      <c r="C224" s="236"/>
      <c r="D224" s="233" t="s">
        <v>202</v>
      </c>
      <c r="E224" s="236"/>
      <c r="F224" s="238" t="s">
        <v>432</v>
      </c>
      <c r="G224" s="236"/>
      <c r="H224" s="239">
        <v>297.60000000000002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202</v>
      </c>
      <c r="AU224" s="245" t="s">
        <v>21</v>
      </c>
      <c r="AV224" s="13" t="s">
        <v>21</v>
      </c>
      <c r="AW224" s="13" t="s">
        <v>4</v>
      </c>
      <c r="AX224" s="13" t="s">
        <v>88</v>
      </c>
      <c r="AY224" s="245" t="s">
        <v>168</v>
      </c>
    </row>
    <row r="225" s="2" customFormat="1" ht="24.15" customHeight="1">
      <c r="A225" s="41"/>
      <c r="B225" s="42"/>
      <c r="C225" s="215" t="s">
        <v>433</v>
      </c>
      <c r="D225" s="215" t="s">
        <v>170</v>
      </c>
      <c r="E225" s="216" t="s">
        <v>434</v>
      </c>
      <c r="F225" s="217" t="s">
        <v>435</v>
      </c>
      <c r="G225" s="218" t="s">
        <v>255</v>
      </c>
      <c r="H225" s="219">
        <v>60.799999999999997</v>
      </c>
      <c r="I225" s="220"/>
      <c r="J225" s="221">
        <f>ROUND(I225*H225,2)</f>
        <v>0</v>
      </c>
      <c r="K225" s="217" t="s">
        <v>35</v>
      </c>
      <c r="L225" s="47"/>
      <c r="M225" s="222" t="s">
        <v>35</v>
      </c>
      <c r="N225" s="223" t="s">
        <v>52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175</v>
      </c>
      <c r="AT225" s="226" t="s">
        <v>170</v>
      </c>
      <c r="AU225" s="226" t="s">
        <v>21</v>
      </c>
      <c r="AY225" s="19" t="s">
        <v>168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88</v>
      </c>
      <c r="BK225" s="227">
        <f>ROUND(I225*H225,2)</f>
        <v>0</v>
      </c>
      <c r="BL225" s="19" t="s">
        <v>175</v>
      </c>
      <c r="BM225" s="226" t="s">
        <v>436</v>
      </c>
    </row>
    <row r="226" s="12" customFormat="1" ht="22.8" customHeight="1">
      <c r="A226" s="12"/>
      <c r="B226" s="199"/>
      <c r="C226" s="200"/>
      <c r="D226" s="201" t="s">
        <v>80</v>
      </c>
      <c r="E226" s="213" t="s">
        <v>437</v>
      </c>
      <c r="F226" s="213" t="s">
        <v>438</v>
      </c>
      <c r="G226" s="200"/>
      <c r="H226" s="200"/>
      <c r="I226" s="203"/>
      <c r="J226" s="214">
        <f>BK226</f>
        <v>0</v>
      </c>
      <c r="K226" s="200"/>
      <c r="L226" s="205"/>
      <c r="M226" s="206"/>
      <c r="N226" s="207"/>
      <c r="O226" s="207"/>
      <c r="P226" s="208">
        <f>SUM(P227:P230)</f>
        <v>0</v>
      </c>
      <c r="Q226" s="207"/>
      <c r="R226" s="208">
        <f>SUM(R227:R230)</f>
        <v>0</v>
      </c>
      <c r="S226" s="207"/>
      <c r="T226" s="209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88</v>
      </c>
      <c r="AT226" s="211" t="s">
        <v>80</v>
      </c>
      <c r="AU226" s="211" t="s">
        <v>88</v>
      </c>
      <c r="AY226" s="210" t="s">
        <v>168</v>
      </c>
      <c r="BK226" s="212">
        <f>SUM(BK227:BK230)</f>
        <v>0</v>
      </c>
    </row>
    <row r="227" s="2" customFormat="1" ht="24.15" customHeight="1">
      <c r="A227" s="41"/>
      <c r="B227" s="42"/>
      <c r="C227" s="215" t="s">
        <v>439</v>
      </c>
      <c r="D227" s="215" t="s">
        <v>170</v>
      </c>
      <c r="E227" s="216" t="s">
        <v>440</v>
      </c>
      <c r="F227" s="217" t="s">
        <v>441</v>
      </c>
      <c r="G227" s="218" t="s">
        <v>255</v>
      </c>
      <c r="H227" s="219">
        <v>342.92700000000002</v>
      </c>
      <c r="I227" s="220"/>
      <c r="J227" s="221">
        <f>ROUND(I227*H227,2)</f>
        <v>0</v>
      </c>
      <c r="K227" s="217" t="s">
        <v>174</v>
      </c>
      <c r="L227" s="47"/>
      <c r="M227" s="222" t="s">
        <v>35</v>
      </c>
      <c r="N227" s="223" t="s">
        <v>52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175</v>
      </c>
      <c r="AT227" s="226" t="s">
        <v>170</v>
      </c>
      <c r="AU227" s="226" t="s">
        <v>21</v>
      </c>
      <c r="AY227" s="19" t="s">
        <v>168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88</v>
      </c>
      <c r="BK227" s="227">
        <f>ROUND(I227*H227,2)</f>
        <v>0</v>
      </c>
      <c r="BL227" s="19" t="s">
        <v>175</v>
      </c>
      <c r="BM227" s="226" t="s">
        <v>442</v>
      </c>
    </row>
    <row r="228" s="2" customFormat="1">
      <c r="A228" s="41"/>
      <c r="B228" s="42"/>
      <c r="C228" s="43"/>
      <c r="D228" s="228" t="s">
        <v>177</v>
      </c>
      <c r="E228" s="43"/>
      <c r="F228" s="229" t="s">
        <v>443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177</v>
      </c>
      <c r="AU228" s="19" t="s">
        <v>21</v>
      </c>
    </row>
    <row r="229" s="2" customFormat="1" ht="24.15" customHeight="1">
      <c r="A229" s="41"/>
      <c r="B229" s="42"/>
      <c r="C229" s="215" t="s">
        <v>444</v>
      </c>
      <c r="D229" s="215" t="s">
        <v>170</v>
      </c>
      <c r="E229" s="216" t="s">
        <v>445</v>
      </c>
      <c r="F229" s="217" t="s">
        <v>446</v>
      </c>
      <c r="G229" s="218" t="s">
        <v>255</v>
      </c>
      <c r="H229" s="219">
        <v>342.92700000000002</v>
      </c>
      <c r="I229" s="220"/>
      <c r="J229" s="221">
        <f>ROUND(I229*H229,2)</f>
        <v>0</v>
      </c>
      <c r="K229" s="217" t="s">
        <v>174</v>
      </c>
      <c r="L229" s="47"/>
      <c r="M229" s="222" t="s">
        <v>35</v>
      </c>
      <c r="N229" s="223" t="s">
        <v>52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175</v>
      </c>
      <c r="AT229" s="226" t="s">
        <v>170</v>
      </c>
      <c r="AU229" s="226" t="s">
        <v>21</v>
      </c>
      <c r="AY229" s="19" t="s">
        <v>168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88</v>
      </c>
      <c r="BK229" s="227">
        <f>ROUND(I229*H229,2)</f>
        <v>0</v>
      </c>
      <c r="BL229" s="19" t="s">
        <v>175</v>
      </c>
      <c r="BM229" s="226" t="s">
        <v>447</v>
      </c>
    </row>
    <row r="230" s="2" customFormat="1">
      <c r="A230" s="41"/>
      <c r="B230" s="42"/>
      <c r="C230" s="43"/>
      <c r="D230" s="228" t="s">
        <v>177</v>
      </c>
      <c r="E230" s="43"/>
      <c r="F230" s="229" t="s">
        <v>448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177</v>
      </c>
      <c r="AU230" s="19" t="s">
        <v>21</v>
      </c>
    </row>
    <row r="231" s="12" customFormat="1" ht="25.92" customHeight="1">
      <c r="A231" s="12"/>
      <c r="B231" s="199"/>
      <c r="C231" s="200"/>
      <c r="D231" s="201" t="s">
        <v>80</v>
      </c>
      <c r="E231" s="202" t="s">
        <v>284</v>
      </c>
      <c r="F231" s="202" t="s">
        <v>449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P232</f>
        <v>0</v>
      </c>
      <c r="Q231" s="207"/>
      <c r="R231" s="208">
        <f>R232</f>
        <v>0</v>
      </c>
      <c r="S231" s="207"/>
      <c r="T231" s="209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186</v>
      </c>
      <c r="AT231" s="211" t="s">
        <v>80</v>
      </c>
      <c r="AU231" s="211" t="s">
        <v>81</v>
      </c>
      <c r="AY231" s="210" t="s">
        <v>168</v>
      </c>
      <c r="BK231" s="212">
        <f>BK232</f>
        <v>0</v>
      </c>
    </row>
    <row r="232" s="12" customFormat="1" ht="22.8" customHeight="1">
      <c r="A232" s="12"/>
      <c r="B232" s="199"/>
      <c r="C232" s="200"/>
      <c r="D232" s="201" t="s">
        <v>80</v>
      </c>
      <c r="E232" s="213" t="s">
        <v>450</v>
      </c>
      <c r="F232" s="213" t="s">
        <v>451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SUM(P233:P236)</f>
        <v>0</v>
      </c>
      <c r="Q232" s="207"/>
      <c r="R232" s="208">
        <f>SUM(R233:R236)</f>
        <v>0</v>
      </c>
      <c r="S232" s="207"/>
      <c r="T232" s="209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186</v>
      </c>
      <c r="AT232" s="211" t="s">
        <v>80</v>
      </c>
      <c r="AU232" s="211" t="s">
        <v>88</v>
      </c>
      <c r="AY232" s="210" t="s">
        <v>168</v>
      </c>
      <c r="BK232" s="212">
        <f>SUM(BK233:BK236)</f>
        <v>0</v>
      </c>
    </row>
    <row r="233" s="2" customFormat="1" ht="16.5" customHeight="1">
      <c r="A233" s="41"/>
      <c r="B233" s="42"/>
      <c r="C233" s="215" t="s">
        <v>452</v>
      </c>
      <c r="D233" s="215" t="s">
        <v>170</v>
      </c>
      <c r="E233" s="216" t="s">
        <v>453</v>
      </c>
      <c r="F233" s="217" t="s">
        <v>454</v>
      </c>
      <c r="G233" s="218" t="s">
        <v>455</v>
      </c>
      <c r="H233" s="219">
        <v>1</v>
      </c>
      <c r="I233" s="220"/>
      <c r="J233" s="221">
        <f>ROUND(I233*H233,2)</f>
        <v>0</v>
      </c>
      <c r="K233" s="217" t="s">
        <v>174</v>
      </c>
      <c r="L233" s="47"/>
      <c r="M233" s="222" t="s">
        <v>35</v>
      </c>
      <c r="N233" s="223" t="s">
        <v>52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456</v>
      </c>
      <c r="AT233" s="226" t="s">
        <v>170</v>
      </c>
      <c r="AU233" s="226" t="s">
        <v>21</v>
      </c>
      <c r="AY233" s="19" t="s">
        <v>168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88</v>
      </c>
      <c r="BK233" s="227">
        <f>ROUND(I233*H233,2)</f>
        <v>0</v>
      </c>
      <c r="BL233" s="19" t="s">
        <v>456</v>
      </c>
      <c r="BM233" s="226" t="s">
        <v>457</v>
      </c>
    </row>
    <row r="234" s="2" customFormat="1">
      <c r="A234" s="41"/>
      <c r="B234" s="42"/>
      <c r="C234" s="43"/>
      <c r="D234" s="228" t="s">
        <v>177</v>
      </c>
      <c r="E234" s="43"/>
      <c r="F234" s="229" t="s">
        <v>458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177</v>
      </c>
      <c r="AU234" s="19" t="s">
        <v>21</v>
      </c>
    </row>
    <row r="235" s="2" customFormat="1" ht="16.5" customHeight="1">
      <c r="A235" s="41"/>
      <c r="B235" s="42"/>
      <c r="C235" s="215" t="s">
        <v>459</v>
      </c>
      <c r="D235" s="215" t="s">
        <v>170</v>
      </c>
      <c r="E235" s="216" t="s">
        <v>460</v>
      </c>
      <c r="F235" s="217" t="s">
        <v>461</v>
      </c>
      <c r="G235" s="218" t="s">
        <v>189</v>
      </c>
      <c r="H235" s="219">
        <v>265</v>
      </c>
      <c r="I235" s="220"/>
      <c r="J235" s="221">
        <f>ROUND(I235*H235,2)</f>
        <v>0</v>
      </c>
      <c r="K235" s="217" t="s">
        <v>174</v>
      </c>
      <c r="L235" s="47"/>
      <c r="M235" s="222" t="s">
        <v>35</v>
      </c>
      <c r="N235" s="223" t="s">
        <v>52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456</v>
      </c>
      <c r="AT235" s="226" t="s">
        <v>170</v>
      </c>
      <c r="AU235" s="226" t="s">
        <v>21</v>
      </c>
      <c r="AY235" s="19" t="s">
        <v>168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88</v>
      </c>
      <c r="BK235" s="227">
        <f>ROUND(I235*H235,2)</f>
        <v>0</v>
      </c>
      <c r="BL235" s="19" t="s">
        <v>456</v>
      </c>
      <c r="BM235" s="226" t="s">
        <v>462</v>
      </c>
    </row>
    <row r="236" s="2" customFormat="1">
      <c r="A236" s="41"/>
      <c r="B236" s="42"/>
      <c r="C236" s="43"/>
      <c r="D236" s="228" t="s">
        <v>177</v>
      </c>
      <c r="E236" s="43"/>
      <c r="F236" s="229" t="s">
        <v>463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177</v>
      </c>
      <c r="AU236" s="19" t="s">
        <v>21</v>
      </c>
    </row>
    <row r="237" s="12" customFormat="1" ht="25.92" customHeight="1">
      <c r="A237" s="12"/>
      <c r="B237" s="199"/>
      <c r="C237" s="200"/>
      <c r="D237" s="201" t="s">
        <v>80</v>
      </c>
      <c r="E237" s="202" t="s">
        <v>464</v>
      </c>
      <c r="F237" s="202" t="s">
        <v>465</v>
      </c>
      <c r="G237" s="200"/>
      <c r="H237" s="200"/>
      <c r="I237" s="203"/>
      <c r="J237" s="204">
        <f>BK237</f>
        <v>0</v>
      </c>
      <c r="K237" s="200"/>
      <c r="L237" s="205"/>
      <c r="M237" s="206"/>
      <c r="N237" s="207"/>
      <c r="O237" s="207"/>
      <c r="P237" s="208">
        <f>P238+P242</f>
        <v>0</v>
      </c>
      <c r="Q237" s="207"/>
      <c r="R237" s="208">
        <f>R238+R242</f>
        <v>0</v>
      </c>
      <c r="S237" s="207"/>
      <c r="T237" s="209">
        <f>T238+T242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0" t="s">
        <v>196</v>
      </c>
      <c r="AT237" s="211" t="s">
        <v>80</v>
      </c>
      <c r="AU237" s="211" t="s">
        <v>81</v>
      </c>
      <c r="AY237" s="210" t="s">
        <v>168</v>
      </c>
      <c r="BK237" s="212">
        <f>BK238+BK242</f>
        <v>0</v>
      </c>
    </row>
    <row r="238" s="12" customFormat="1" ht="22.8" customHeight="1">
      <c r="A238" s="12"/>
      <c r="B238" s="199"/>
      <c r="C238" s="200"/>
      <c r="D238" s="201" t="s">
        <v>80</v>
      </c>
      <c r="E238" s="213" t="s">
        <v>466</v>
      </c>
      <c r="F238" s="213" t="s">
        <v>467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SUM(P239:P241)</f>
        <v>0</v>
      </c>
      <c r="Q238" s="207"/>
      <c r="R238" s="208">
        <f>SUM(R239:R241)</f>
        <v>0</v>
      </c>
      <c r="S238" s="207"/>
      <c r="T238" s="209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196</v>
      </c>
      <c r="AT238" s="211" t="s">
        <v>80</v>
      </c>
      <c r="AU238" s="211" t="s">
        <v>88</v>
      </c>
      <c r="AY238" s="210" t="s">
        <v>168</v>
      </c>
      <c r="BK238" s="212">
        <f>SUM(BK239:BK241)</f>
        <v>0</v>
      </c>
    </row>
    <row r="239" s="2" customFormat="1" ht="16.5" customHeight="1">
      <c r="A239" s="41"/>
      <c r="B239" s="42"/>
      <c r="C239" s="215" t="s">
        <v>468</v>
      </c>
      <c r="D239" s="215" t="s">
        <v>170</v>
      </c>
      <c r="E239" s="216" t="s">
        <v>469</v>
      </c>
      <c r="F239" s="217" t="s">
        <v>470</v>
      </c>
      <c r="G239" s="218" t="s">
        <v>471</v>
      </c>
      <c r="H239" s="219">
        <v>1</v>
      </c>
      <c r="I239" s="220"/>
      <c r="J239" s="221">
        <f>ROUND(I239*H239,2)</f>
        <v>0</v>
      </c>
      <c r="K239" s="217" t="s">
        <v>174</v>
      </c>
      <c r="L239" s="47"/>
      <c r="M239" s="222" t="s">
        <v>35</v>
      </c>
      <c r="N239" s="223" t="s">
        <v>52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472</v>
      </c>
      <c r="AT239" s="226" t="s">
        <v>170</v>
      </c>
      <c r="AU239" s="226" t="s">
        <v>21</v>
      </c>
      <c r="AY239" s="19" t="s">
        <v>168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88</v>
      </c>
      <c r="BK239" s="227">
        <f>ROUND(I239*H239,2)</f>
        <v>0</v>
      </c>
      <c r="BL239" s="19" t="s">
        <v>472</v>
      </c>
      <c r="BM239" s="226" t="s">
        <v>473</v>
      </c>
    </row>
    <row r="240" s="2" customFormat="1">
      <c r="A240" s="41"/>
      <c r="B240" s="42"/>
      <c r="C240" s="43"/>
      <c r="D240" s="228" t="s">
        <v>177</v>
      </c>
      <c r="E240" s="43"/>
      <c r="F240" s="229" t="s">
        <v>474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177</v>
      </c>
      <c r="AU240" s="19" t="s">
        <v>21</v>
      </c>
    </row>
    <row r="241" s="2" customFormat="1">
      <c r="A241" s="41"/>
      <c r="B241" s="42"/>
      <c r="C241" s="43"/>
      <c r="D241" s="233" t="s">
        <v>179</v>
      </c>
      <c r="E241" s="43"/>
      <c r="F241" s="234" t="s">
        <v>475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179</v>
      </c>
      <c r="AU241" s="19" t="s">
        <v>21</v>
      </c>
    </row>
    <row r="242" s="12" customFormat="1" ht="22.8" customHeight="1">
      <c r="A242" s="12"/>
      <c r="B242" s="199"/>
      <c r="C242" s="200"/>
      <c r="D242" s="201" t="s">
        <v>80</v>
      </c>
      <c r="E242" s="213" t="s">
        <v>476</v>
      </c>
      <c r="F242" s="213" t="s">
        <v>477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SUM(P243:P245)</f>
        <v>0</v>
      </c>
      <c r="Q242" s="207"/>
      <c r="R242" s="208">
        <f>SUM(R243:R245)</f>
        <v>0</v>
      </c>
      <c r="S242" s="207"/>
      <c r="T242" s="209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196</v>
      </c>
      <c r="AT242" s="211" t="s">
        <v>80</v>
      </c>
      <c r="AU242" s="211" t="s">
        <v>88</v>
      </c>
      <c r="AY242" s="210" t="s">
        <v>168</v>
      </c>
      <c r="BK242" s="212">
        <f>SUM(BK243:BK245)</f>
        <v>0</v>
      </c>
    </row>
    <row r="243" s="2" customFormat="1" ht="16.5" customHeight="1">
      <c r="A243" s="41"/>
      <c r="B243" s="42"/>
      <c r="C243" s="215" t="s">
        <v>478</v>
      </c>
      <c r="D243" s="215" t="s">
        <v>170</v>
      </c>
      <c r="E243" s="216" t="s">
        <v>479</v>
      </c>
      <c r="F243" s="217" t="s">
        <v>480</v>
      </c>
      <c r="G243" s="218" t="s">
        <v>471</v>
      </c>
      <c r="H243" s="219">
        <v>1</v>
      </c>
      <c r="I243" s="220"/>
      <c r="J243" s="221">
        <f>ROUND(I243*H243,2)</f>
        <v>0</v>
      </c>
      <c r="K243" s="217" t="s">
        <v>174</v>
      </c>
      <c r="L243" s="47"/>
      <c r="M243" s="222" t="s">
        <v>35</v>
      </c>
      <c r="N243" s="223" t="s">
        <v>52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472</v>
      </c>
      <c r="AT243" s="226" t="s">
        <v>170</v>
      </c>
      <c r="AU243" s="226" t="s">
        <v>21</v>
      </c>
      <c r="AY243" s="19" t="s">
        <v>168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88</v>
      </c>
      <c r="BK243" s="227">
        <f>ROUND(I243*H243,2)</f>
        <v>0</v>
      </c>
      <c r="BL243" s="19" t="s">
        <v>472</v>
      </c>
      <c r="BM243" s="226" t="s">
        <v>481</v>
      </c>
    </row>
    <row r="244" s="2" customFormat="1">
      <c r="A244" s="41"/>
      <c r="B244" s="42"/>
      <c r="C244" s="43"/>
      <c r="D244" s="228" t="s">
        <v>177</v>
      </c>
      <c r="E244" s="43"/>
      <c r="F244" s="229" t="s">
        <v>482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177</v>
      </c>
      <c r="AU244" s="19" t="s">
        <v>21</v>
      </c>
    </row>
    <row r="245" s="2" customFormat="1">
      <c r="A245" s="41"/>
      <c r="B245" s="42"/>
      <c r="C245" s="43"/>
      <c r="D245" s="233" t="s">
        <v>179</v>
      </c>
      <c r="E245" s="43"/>
      <c r="F245" s="234" t="s">
        <v>483</v>
      </c>
      <c r="G245" s="43"/>
      <c r="H245" s="43"/>
      <c r="I245" s="230"/>
      <c r="J245" s="43"/>
      <c r="K245" s="43"/>
      <c r="L245" s="47"/>
      <c r="M245" s="267"/>
      <c r="N245" s="268"/>
      <c r="O245" s="269"/>
      <c r="P245" s="269"/>
      <c r="Q245" s="269"/>
      <c r="R245" s="269"/>
      <c r="S245" s="269"/>
      <c r="T245" s="270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179</v>
      </c>
      <c r="AU245" s="19" t="s">
        <v>21</v>
      </c>
    </row>
    <row r="246" s="2" customFormat="1" ht="6.96" customHeight="1">
      <c r="A246" s="41"/>
      <c r="B246" s="62"/>
      <c r="C246" s="63"/>
      <c r="D246" s="63"/>
      <c r="E246" s="63"/>
      <c r="F246" s="63"/>
      <c r="G246" s="63"/>
      <c r="H246" s="63"/>
      <c r="I246" s="63"/>
      <c r="J246" s="63"/>
      <c r="K246" s="63"/>
      <c r="L246" s="47"/>
      <c r="M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</row>
  </sheetData>
  <sheetProtection sheet="1" autoFilter="0" formatColumns="0" formatRows="0" objects="1" scenarios="1" spinCount="100000" saltValue="iwHPWeRLkb+h3COaF2e7YFG4PuQxFjAxfU4iPIUeh3y6jefn/LSVervRTOGXxWGJhgehY0qTlwRK80zMs8b+nw==" hashValue="42yvuZLNOG+AOIIjtSvSWumhewgb5fiwiTY9c73/kvQ2TfoyKEbVJp05L91PFUxYEv1JdSG4trbm7TPgxO5/fw==" algorithmName="SHA-512" password="CC35"/>
  <autoFilter ref="C95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2"/>
    <hyperlink ref="F103" r:id="rId2" display="https://podminky.urs.cz/item/CS_URS_2024_02/115101302"/>
    <hyperlink ref="F106" r:id="rId3" display="https://podminky.urs.cz/item/CS_URS_2024_02/119001406"/>
    <hyperlink ref="F108" r:id="rId4" display="https://podminky.urs.cz/item/CS_URS_2024_02/119001421"/>
    <hyperlink ref="F110" r:id="rId5" display="https://podminky.urs.cz/item/CS_URS_2024_02/131251102"/>
    <hyperlink ref="F115" r:id="rId6" display="https://podminky.urs.cz/item/CS_URS_2024_02/132254202"/>
    <hyperlink ref="F118" r:id="rId7" display="https://podminky.urs.cz/item/CS_URS_2024_02/132354204"/>
    <hyperlink ref="F124" r:id="rId8" display="https://podminky.urs.cz/item/CS_URS_2024_02/132454204"/>
    <hyperlink ref="F128" r:id="rId9" display="https://podminky.urs.cz/item/CS_URS_2024_02/139001101"/>
    <hyperlink ref="F132" r:id="rId10" display="https://podminky.urs.cz/item/CS_URS_2024_02/151101102"/>
    <hyperlink ref="F137" r:id="rId11" display="https://podminky.urs.cz/item/CS_URS_2024_02/151101112"/>
    <hyperlink ref="F139" r:id="rId12" display="https://podminky.urs.cz/item/CS_URS_2024_02/162651132"/>
    <hyperlink ref="F144" r:id="rId13" display="https://podminky.urs.cz/item/CS_URS_2024_02/174151101"/>
    <hyperlink ref="F154" r:id="rId14" display="https://podminky.urs.cz/item/CS_URS_2024_02/175112109"/>
    <hyperlink ref="F157" r:id="rId15" display="https://podminky.urs.cz/item/CS_URS_2024_02/175151101"/>
    <hyperlink ref="F165" r:id="rId16" display="https://podminky.urs.cz/item/CS_URS_2024_02/451572111"/>
    <hyperlink ref="F171" r:id="rId17" display="https://podminky.urs.cz/item/CS_URS_2024_02/452311131"/>
    <hyperlink ref="F175" r:id="rId18" display="https://podminky.urs.cz/item/CS_URS_2024_02/810391811"/>
    <hyperlink ref="F181" r:id="rId19" display="https://podminky.urs.cz/item/CS_URS_2024_02/871360320"/>
    <hyperlink ref="F185" r:id="rId20" display="https://podminky.urs.cz/item/CS_URS_2024_02/871370320"/>
    <hyperlink ref="F189" r:id="rId21" display="https://podminky.urs.cz/item/CS_URS_2024_02/877360320"/>
    <hyperlink ref="F192" r:id="rId22" display="https://podminky.urs.cz/item/CS_URS_2024_02/877370320"/>
    <hyperlink ref="F195" r:id="rId23" display="https://podminky.urs.cz/item/CS_URS_2024_02/894118001"/>
    <hyperlink ref="F197" r:id="rId24" display="https://podminky.urs.cz/item/CS_URS_2024_02/894411121"/>
    <hyperlink ref="F211" r:id="rId25" display="https://podminky.urs.cz/item/CS_URS_2024_02/899104112"/>
    <hyperlink ref="F214" r:id="rId26" display="https://podminky.urs.cz/item/CS_URS_2024_02/899722113"/>
    <hyperlink ref="F219" r:id="rId27" display="https://podminky.urs.cz/item/CS_URS_2024_02/997013111"/>
    <hyperlink ref="F221" r:id="rId28" display="https://podminky.urs.cz/item/CS_URS_2024_02/997013501"/>
    <hyperlink ref="F223" r:id="rId29" display="https://podminky.urs.cz/item/CS_URS_2024_02/997013509"/>
    <hyperlink ref="F228" r:id="rId30" display="https://podminky.urs.cz/item/CS_URS_2024_02/998276101"/>
    <hyperlink ref="F230" r:id="rId31" display="https://podminky.urs.cz/item/CS_URS_2024_02/998276124"/>
    <hyperlink ref="F234" r:id="rId32" display="https://podminky.urs.cz/item/CS_URS_2024_02/230170005"/>
    <hyperlink ref="F236" r:id="rId33" display="https://podminky.urs.cz/item/CS_URS_2024_02/230170015"/>
    <hyperlink ref="F240" r:id="rId34" display="https://podminky.urs.cz/item/CS_URS_2024_02/043103000"/>
    <hyperlink ref="F244" r:id="rId35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134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484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90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ROUND((SUM(BE98:BE283)),  2)</f>
        <v>0</v>
      </c>
      <c r="G35" s="41"/>
      <c r="H35" s="41"/>
      <c r="I35" s="160">
        <v>0.20999999999999999</v>
      </c>
      <c r="J35" s="159">
        <f>ROUND(((SUM(BE98:BE283))*I35),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ROUND((SUM(BF98:BF283)),  2)</f>
        <v>0</v>
      </c>
      <c r="G36" s="41"/>
      <c r="H36" s="41"/>
      <c r="I36" s="160">
        <v>0.12</v>
      </c>
      <c r="J36" s="159">
        <f>ROUND(((SUM(BF98:BF283))*I36),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ROUND((SUM(BG98:BG283)),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ROUND((SUM(BH98:BH283)),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ROUND((SUM(BI98:BI283)),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134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303 - Vodovodní řad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144</v>
      </c>
      <c r="E66" s="185"/>
      <c r="F66" s="185"/>
      <c r="G66" s="185"/>
      <c r="H66" s="185"/>
      <c r="I66" s="185"/>
      <c r="J66" s="186">
        <f>J151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145</v>
      </c>
      <c r="E67" s="185"/>
      <c r="F67" s="185"/>
      <c r="G67" s="185"/>
      <c r="H67" s="185"/>
      <c r="I67" s="185"/>
      <c r="J67" s="186">
        <f>J160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146</v>
      </c>
      <c r="E68" s="185"/>
      <c r="F68" s="185"/>
      <c r="G68" s="185"/>
      <c r="H68" s="185"/>
      <c r="I68" s="185"/>
      <c r="J68" s="186">
        <f>J251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147</v>
      </c>
      <c r="E69" s="185"/>
      <c r="F69" s="185"/>
      <c r="G69" s="185"/>
      <c r="H69" s="185"/>
      <c r="I69" s="185"/>
      <c r="J69" s="186">
        <f>J260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485</v>
      </c>
      <c r="E70" s="180"/>
      <c r="F70" s="180"/>
      <c r="G70" s="180"/>
      <c r="H70" s="180"/>
      <c r="I70" s="180"/>
      <c r="J70" s="181">
        <f>J265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486</v>
      </c>
      <c r="E71" s="185"/>
      <c r="F71" s="185"/>
      <c r="G71" s="185"/>
      <c r="H71" s="185"/>
      <c r="I71" s="185"/>
      <c r="J71" s="186">
        <f>J266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148</v>
      </c>
      <c r="E72" s="180"/>
      <c r="F72" s="180"/>
      <c r="G72" s="180"/>
      <c r="H72" s="180"/>
      <c r="I72" s="180"/>
      <c r="J72" s="181">
        <f>J269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149</v>
      </c>
      <c r="E73" s="185"/>
      <c r="F73" s="185"/>
      <c r="G73" s="185"/>
      <c r="H73" s="185"/>
      <c r="I73" s="185"/>
      <c r="J73" s="186">
        <f>J270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150</v>
      </c>
      <c r="E74" s="180"/>
      <c r="F74" s="180"/>
      <c r="G74" s="180"/>
      <c r="H74" s="180"/>
      <c r="I74" s="180"/>
      <c r="J74" s="181">
        <f>J275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8"/>
      <c r="D75" s="184" t="s">
        <v>151</v>
      </c>
      <c r="E75" s="185"/>
      <c r="F75" s="185"/>
      <c r="G75" s="185"/>
      <c r="H75" s="185"/>
      <c r="I75" s="185"/>
      <c r="J75" s="186">
        <f>J276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152</v>
      </c>
      <c r="E76" s="185"/>
      <c r="F76" s="185"/>
      <c r="G76" s="185"/>
      <c r="H76" s="185"/>
      <c r="I76" s="185"/>
      <c r="J76" s="186">
        <f>J277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153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Rekonstrukce místních komunikací v sídlišti K Hradišťku v Dačicích - III. Etapa</v>
      </c>
      <c r="F86" s="34"/>
      <c r="G86" s="34"/>
      <c r="H86" s="34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133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1"/>
      <c r="B88" s="42"/>
      <c r="C88" s="43"/>
      <c r="D88" s="43"/>
      <c r="E88" s="172" t="s">
        <v>134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135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SO 303 - Vodovodní řad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4" t="s">
        <v>22</v>
      </c>
      <c r="D92" s="43"/>
      <c r="E92" s="43"/>
      <c r="F92" s="29" t="str">
        <f>F14</f>
        <v>Dačice</v>
      </c>
      <c r="G92" s="43"/>
      <c r="H92" s="43"/>
      <c r="I92" s="34" t="s">
        <v>24</v>
      </c>
      <c r="J92" s="75" t="str">
        <f>IF(J14="","",J14)</f>
        <v>11. 7. 2024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4" t="s">
        <v>30</v>
      </c>
      <c r="D94" s="43"/>
      <c r="E94" s="43"/>
      <c r="F94" s="29" t="str">
        <f>E17</f>
        <v>Město Dačice, Krajířova 27, 380 13 Dačice</v>
      </c>
      <c r="G94" s="43"/>
      <c r="H94" s="43"/>
      <c r="I94" s="34" t="s">
        <v>38</v>
      </c>
      <c r="J94" s="39" t="str">
        <f>E23</f>
        <v>Ing. arch. Martin Jirovský Ph.D., MBA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4" t="s">
        <v>36</v>
      </c>
      <c r="D95" s="43"/>
      <c r="E95" s="43"/>
      <c r="F95" s="29" t="str">
        <f>IF(E20="","",E20)</f>
        <v>Vyplň údaj</v>
      </c>
      <c r="G95" s="43"/>
      <c r="H95" s="43"/>
      <c r="I95" s="34" t="s">
        <v>42</v>
      </c>
      <c r="J95" s="39" t="str">
        <f>E26</f>
        <v>Centrum služeb Staré město; Petra Stejskalová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154</v>
      </c>
      <c r="D97" s="191" t="s">
        <v>66</v>
      </c>
      <c r="E97" s="191" t="s">
        <v>62</v>
      </c>
      <c r="F97" s="191" t="s">
        <v>63</v>
      </c>
      <c r="G97" s="191" t="s">
        <v>155</v>
      </c>
      <c r="H97" s="191" t="s">
        <v>156</v>
      </c>
      <c r="I97" s="191" t="s">
        <v>157</v>
      </c>
      <c r="J97" s="191" t="s">
        <v>140</v>
      </c>
      <c r="K97" s="192" t="s">
        <v>158</v>
      </c>
      <c r="L97" s="193"/>
      <c r="M97" s="95" t="s">
        <v>35</v>
      </c>
      <c r="N97" s="96" t="s">
        <v>51</v>
      </c>
      <c r="O97" s="96" t="s">
        <v>159</v>
      </c>
      <c r="P97" s="96" t="s">
        <v>160</v>
      </c>
      <c r="Q97" s="96" t="s">
        <v>161</v>
      </c>
      <c r="R97" s="96" t="s">
        <v>162</v>
      </c>
      <c r="S97" s="96" t="s">
        <v>163</v>
      </c>
      <c r="T97" s="97" t="s">
        <v>164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165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P99+P265+P269+P275</f>
        <v>0</v>
      </c>
      <c r="Q98" s="99"/>
      <c r="R98" s="196">
        <f>R99+R265+R269+R275</f>
        <v>248.27507805000002</v>
      </c>
      <c r="S98" s="99"/>
      <c r="T98" s="197">
        <f>T99+T265+T269+T275</f>
        <v>21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80</v>
      </c>
      <c r="AU98" s="19" t="s">
        <v>141</v>
      </c>
      <c r="BK98" s="198">
        <f>BK99+BK265+BK269+BK275</f>
        <v>0</v>
      </c>
    </row>
    <row r="99" s="12" customFormat="1" ht="25.92" customHeight="1">
      <c r="A99" s="12"/>
      <c r="B99" s="199"/>
      <c r="C99" s="200"/>
      <c r="D99" s="201" t="s">
        <v>80</v>
      </c>
      <c r="E99" s="202" t="s">
        <v>166</v>
      </c>
      <c r="F99" s="202" t="s">
        <v>167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P100+P151+P160+P251+P260</f>
        <v>0</v>
      </c>
      <c r="Q99" s="207"/>
      <c r="R99" s="208">
        <f>R100+R151+R160+R251+R260</f>
        <v>248.27243405000002</v>
      </c>
      <c r="S99" s="207"/>
      <c r="T99" s="209">
        <f>T100+T151+T160+T251+T260</f>
        <v>21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88</v>
      </c>
      <c r="AT99" s="211" t="s">
        <v>80</v>
      </c>
      <c r="AU99" s="211" t="s">
        <v>81</v>
      </c>
      <c r="AY99" s="210" t="s">
        <v>168</v>
      </c>
      <c r="BK99" s="212">
        <f>BK100+BK151+BK160+BK251+BK260</f>
        <v>0</v>
      </c>
    </row>
    <row r="100" s="12" customFormat="1" ht="22.8" customHeight="1">
      <c r="A100" s="12"/>
      <c r="B100" s="199"/>
      <c r="C100" s="200"/>
      <c r="D100" s="201" t="s">
        <v>80</v>
      </c>
      <c r="E100" s="213" t="s">
        <v>88</v>
      </c>
      <c r="F100" s="213" t="s">
        <v>169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SUM(P101:P150)</f>
        <v>0</v>
      </c>
      <c r="Q100" s="207"/>
      <c r="R100" s="208">
        <f>SUM(R101:R150)</f>
        <v>187.57843800000001</v>
      </c>
      <c r="S100" s="207"/>
      <c r="T100" s="209">
        <f>SUM(T101:T150)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88</v>
      </c>
      <c r="AT100" s="211" t="s">
        <v>80</v>
      </c>
      <c r="AU100" s="211" t="s">
        <v>88</v>
      </c>
      <c r="AY100" s="210" t="s">
        <v>168</v>
      </c>
      <c r="BK100" s="212">
        <f>SUM(BK101:BK150)</f>
        <v>0</v>
      </c>
    </row>
    <row r="101" s="2" customFormat="1" ht="21.75" customHeight="1">
      <c r="A101" s="41"/>
      <c r="B101" s="42"/>
      <c r="C101" s="215" t="s">
        <v>88</v>
      </c>
      <c r="D101" s="215" t="s">
        <v>170</v>
      </c>
      <c r="E101" s="216" t="s">
        <v>171</v>
      </c>
      <c r="F101" s="217" t="s">
        <v>172</v>
      </c>
      <c r="G101" s="218" t="s">
        <v>173</v>
      </c>
      <c r="H101" s="219">
        <v>25</v>
      </c>
      <c r="I101" s="220"/>
      <c r="J101" s="221">
        <f>ROUND(I101*H101,2)</f>
        <v>0</v>
      </c>
      <c r="K101" s="217" t="s">
        <v>174</v>
      </c>
      <c r="L101" s="47"/>
      <c r="M101" s="222" t="s">
        <v>35</v>
      </c>
      <c r="N101" s="223" t="s">
        <v>52</v>
      </c>
      <c r="O101" s="87"/>
      <c r="P101" s="224">
        <f>O101*H101</f>
        <v>0</v>
      </c>
      <c r="Q101" s="224">
        <v>4.0000000000000003E-05</v>
      </c>
      <c r="R101" s="224">
        <f>Q101*H101</f>
        <v>0.001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175</v>
      </c>
      <c r="AT101" s="226" t="s">
        <v>170</v>
      </c>
      <c r="AU101" s="226" t="s">
        <v>21</v>
      </c>
      <c r="AY101" s="19" t="s">
        <v>168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88</v>
      </c>
      <c r="BK101" s="227">
        <f>ROUND(I101*H101,2)</f>
        <v>0</v>
      </c>
      <c r="BL101" s="19" t="s">
        <v>175</v>
      </c>
      <c r="BM101" s="226" t="s">
        <v>487</v>
      </c>
    </row>
    <row r="102" s="2" customFormat="1">
      <c r="A102" s="41"/>
      <c r="B102" s="42"/>
      <c r="C102" s="43"/>
      <c r="D102" s="228" t="s">
        <v>177</v>
      </c>
      <c r="E102" s="43"/>
      <c r="F102" s="229" t="s">
        <v>178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177</v>
      </c>
      <c r="AU102" s="19" t="s">
        <v>21</v>
      </c>
    </row>
    <row r="103" s="2" customFormat="1">
      <c r="A103" s="41"/>
      <c r="B103" s="42"/>
      <c r="C103" s="43"/>
      <c r="D103" s="233" t="s">
        <v>179</v>
      </c>
      <c r="E103" s="43"/>
      <c r="F103" s="234" t="s">
        <v>180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179</v>
      </c>
      <c r="AU103" s="19" t="s">
        <v>21</v>
      </c>
    </row>
    <row r="104" s="2" customFormat="1" ht="24.15" customHeight="1">
      <c r="A104" s="41"/>
      <c r="B104" s="42"/>
      <c r="C104" s="215" t="s">
        <v>21</v>
      </c>
      <c r="D104" s="215" t="s">
        <v>170</v>
      </c>
      <c r="E104" s="216" t="s">
        <v>181</v>
      </c>
      <c r="F104" s="217" t="s">
        <v>182</v>
      </c>
      <c r="G104" s="218" t="s">
        <v>183</v>
      </c>
      <c r="H104" s="219">
        <v>25</v>
      </c>
      <c r="I104" s="220"/>
      <c r="J104" s="221">
        <f>ROUND(I104*H104,2)</f>
        <v>0</v>
      </c>
      <c r="K104" s="217" t="s">
        <v>174</v>
      </c>
      <c r="L104" s="47"/>
      <c r="M104" s="222" t="s">
        <v>35</v>
      </c>
      <c r="N104" s="223" t="s">
        <v>52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175</v>
      </c>
      <c r="AT104" s="226" t="s">
        <v>170</v>
      </c>
      <c r="AU104" s="226" t="s">
        <v>21</v>
      </c>
      <c r="AY104" s="19" t="s">
        <v>168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88</v>
      </c>
      <c r="BK104" s="227">
        <f>ROUND(I104*H104,2)</f>
        <v>0</v>
      </c>
      <c r="BL104" s="19" t="s">
        <v>175</v>
      </c>
      <c r="BM104" s="226" t="s">
        <v>488</v>
      </c>
    </row>
    <row r="105" s="2" customFormat="1">
      <c r="A105" s="41"/>
      <c r="B105" s="42"/>
      <c r="C105" s="43"/>
      <c r="D105" s="228" t="s">
        <v>177</v>
      </c>
      <c r="E105" s="43"/>
      <c r="F105" s="229" t="s">
        <v>185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177</v>
      </c>
      <c r="AU105" s="19" t="s">
        <v>21</v>
      </c>
    </row>
    <row r="106" s="2" customFormat="1">
      <c r="A106" s="41"/>
      <c r="B106" s="42"/>
      <c r="C106" s="43"/>
      <c r="D106" s="233" t="s">
        <v>179</v>
      </c>
      <c r="E106" s="43"/>
      <c r="F106" s="234" t="s">
        <v>180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179</v>
      </c>
      <c r="AU106" s="19" t="s">
        <v>21</v>
      </c>
    </row>
    <row r="107" s="2" customFormat="1" ht="49.05" customHeight="1">
      <c r="A107" s="41"/>
      <c r="B107" s="42"/>
      <c r="C107" s="215" t="s">
        <v>186</v>
      </c>
      <c r="D107" s="215" t="s">
        <v>170</v>
      </c>
      <c r="E107" s="216" t="s">
        <v>187</v>
      </c>
      <c r="F107" s="217" t="s">
        <v>188</v>
      </c>
      <c r="G107" s="218" t="s">
        <v>189</v>
      </c>
      <c r="H107" s="219">
        <v>34.200000000000003</v>
      </c>
      <c r="I107" s="220"/>
      <c r="J107" s="221">
        <f>ROUND(I107*H107,2)</f>
        <v>0</v>
      </c>
      <c r="K107" s="217" t="s">
        <v>174</v>
      </c>
      <c r="L107" s="47"/>
      <c r="M107" s="222" t="s">
        <v>35</v>
      </c>
      <c r="N107" s="223" t="s">
        <v>52</v>
      </c>
      <c r="O107" s="87"/>
      <c r="P107" s="224">
        <f>O107*H107</f>
        <v>0</v>
      </c>
      <c r="Q107" s="224">
        <v>0.0086800000000000002</v>
      </c>
      <c r="R107" s="224">
        <f>Q107*H107</f>
        <v>0.29685600000000001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175</v>
      </c>
      <c r="AT107" s="226" t="s">
        <v>170</v>
      </c>
      <c r="AU107" s="226" t="s">
        <v>21</v>
      </c>
      <c r="AY107" s="19" t="s">
        <v>168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88</v>
      </c>
      <c r="BK107" s="227">
        <f>ROUND(I107*H107,2)</f>
        <v>0</v>
      </c>
      <c r="BL107" s="19" t="s">
        <v>175</v>
      </c>
      <c r="BM107" s="226" t="s">
        <v>489</v>
      </c>
    </row>
    <row r="108" s="2" customFormat="1">
      <c r="A108" s="41"/>
      <c r="B108" s="42"/>
      <c r="C108" s="43"/>
      <c r="D108" s="228" t="s">
        <v>177</v>
      </c>
      <c r="E108" s="43"/>
      <c r="F108" s="229" t="s">
        <v>191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177</v>
      </c>
      <c r="AU108" s="19" t="s">
        <v>21</v>
      </c>
    </row>
    <row r="109" s="2" customFormat="1" ht="49.05" customHeight="1">
      <c r="A109" s="41"/>
      <c r="B109" s="42"/>
      <c r="C109" s="215" t="s">
        <v>175</v>
      </c>
      <c r="D109" s="215" t="s">
        <v>170</v>
      </c>
      <c r="E109" s="216" t="s">
        <v>192</v>
      </c>
      <c r="F109" s="217" t="s">
        <v>193</v>
      </c>
      <c r="G109" s="218" t="s">
        <v>189</v>
      </c>
      <c r="H109" s="219">
        <v>6.2999999999999998</v>
      </c>
      <c r="I109" s="220"/>
      <c r="J109" s="221">
        <f>ROUND(I109*H109,2)</f>
        <v>0</v>
      </c>
      <c r="K109" s="217" t="s">
        <v>174</v>
      </c>
      <c r="L109" s="47"/>
      <c r="M109" s="222" t="s">
        <v>35</v>
      </c>
      <c r="N109" s="223" t="s">
        <v>52</v>
      </c>
      <c r="O109" s="87"/>
      <c r="P109" s="224">
        <f>O109*H109</f>
        <v>0</v>
      </c>
      <c r="Q109" s="224">
        <v>0.036900000000000002</v>
      </c>
      <c r="R109" s="224">
        <f>Q109*H109</f>
        <v>0.23247000000000001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175</v>
      </c>
      <c r="AT109" s="226" t="s">
        <v>170</v>
      </c>
      <c r="AU109" s="226" t="s">
        <v>21</v>
      </c>
      <c r="AY109" s="19" t="s">
        <v>168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88</v>
      </c>
      <c r="BK109" s="227">
        <f>ROUND(I109*H109,2)</f>
        <v>0</v>
      </c>
      <c r="BL109" s="19" t="s">
        <v>175</v>
      </c>
      <c r="BM109" s="226" t="s">
        <v>490</v>
      </c>
    </row>
    <row r="110" s="2" customFormat="1">
      <c r="A110" s="41"/>
      <c r="B110" s="42"/>
      <c r="C110" s="43"/>
      <c r="D110" s="228" t="s">
        <v>177</v>
      </c>
      <c r="E110" s="43"/>
      <c r="F110" s="229" t="s">
        <v>195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177</v>
      </c>
      <c r="AU110" s="19" t="s">
        <v>21</v>
      </c>
    </row>
    <row r="111" s="2" customFormat="1" ht="24.15" customHeight="1">
      <c r="A111" s="41"/>
      <c r="B111" s="42"/>
      <c r="C111" s="215" t="s">
        <v>196</v>
      </c>
      <c r="D111" s="215" t="s">
        <v>170</v>
      </c>
      <c r="E111" s="216" t="s">
        <v>207</v>
      </c>
      <c r="F111" s="217" t="s">
        <v>208</v>
      </c>
      <c r="G111" s="218" t="s">
        <v>199</v>
      </c>
      <c r="H111" s="219">
        <v>41.625</v>
      </c>
      <c r="I111" s="220"/>
      <c r="J111" s="221">
        <f>ROUND(I111*H111,2)</f>
        <v>0</v>
      </c>
      <c r="K111" s="217" t="s">
        <v>174</v>
      </c>
      <c r="L111" s="47"/>
      <c r="M111" s="222" t="s">
        <v>35</v>
      </c>
      <c r="N111" s="223" t="s">
        <v>52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175</v>
      </c>
      <c r="AT111" s="226" t="s">
        <v>170</v>
      </c>
      <c r="AU111" s="226" t="s">
        <v>21</v>
      </c>
      <c r="AY111" s="19" t="s">
        <v>168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88</v>
      </c>
      <c r="BK111" s="227">
        <f>ROUND(I111*H111,2)</f>
        <v>0</v>
      </c>
      <c r="BL111" s="19" t="s">
        <v>175</v>
      </c>
      <c r="BM111" s="226" t="s">
        <v>491</v>
      </c>
    </row>
    <row r="112" s="2" customFormat="1">
      <c r="A112" s="41"/>
      <c r="B112" s="42"/>
      <c r="C112" s="43"/>
      <c r="D112" s="228" t="s">
        <v>177</v>
      </c>
      <c r="E112" s="43"/>
      <c r="F112" s="229" t="s">
        <v>210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177</v>
      </c>
      <c r="AU112" s="19" t="s">
        <v>21</v>
      </c>
    </row>
    <row r="113" s="13" customFormat="1">
      <c r="A113" s="13"/>
      <c r="B113" s="235"/>
      <c r="C113" s="236"/>
      <c r="D113" s="233" t="s">
        <v>202</v>
      </c>
      <c r="E113" s="237" t="s">
        <v>35</v>
      </c>
      <c r="F113" s="238" t="s">
        <v>492</v>
      </c>
      <c r="G113" s="236"/>
      <c r="H113" s="239">
        <v>41.625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202</v>
      </c>
      <c r="AU113" s="245" t="s">
        <v>21</v>
      </c>
      <c r="AV113" s="13" t="s">
        <v>21</v>
      </c>
      <c r="AW113" s="13" t="s">
        <v>41</v>
      </c>
      <c r="AX113" s="13" t="s">
        <v>88</v>
      </c>
      <c r="AY113" s="245" t="s">
        <v>168</v>
      </c>
    </row>
    <row r="114" s="2" customFormat="1" ht="24.15" customHeight="1">
      <c r="A114" s="41"/>
      <c r="B114" s="42"/>
      <c r="C114" s="215" t="s">
        <v>206</v>
      </c>
      <c r="D114" s="215" t="s">
        <v>170</v>
      </c>
      <c r="E114" s="216" t="s">
        <v>213</v>
      </c>
      <c r="F114" s="217" t="s">
        <v>214</v>
      </c>
      <c r="G114" s="218" t="s">
        <v>199</v>
      </c>
      <c r="H114" s="219">
        <v>271.03500000000003</v>
      </c>
      <c r="I114" s="220"/>
      <c r="J114" s="221">
        <f>ROUND(I114*H114,2)</f>
        <v>0</v>
      </c>
      <c r="K114" s="217" t="s">
        <v>174</v>
      </c>
      <c r="L114" s="47"/>
      <c r="M114" s="222" t="s">
        <v>35</v>
      </c>
      <c r="N114" s="223" t="s">
        <v>52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175</v>
      </c>
      <c r="AT114" s="226" t="s">
        <v>170</v>
      </c>
      <c r="AU114" s="226" t="s">
        <v>21</v>
      </c>
      <c r="AY114" s="19" t="s">
        <v>168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88</v>
      </c>
      <c r="BK114" s="227">
        <f>ROUND(I114*H114,2)</f>
        <v>0</v>
      </c>
      <c r="BL114" s="19" t="s">
        <v>175</v>
      </c>
      <c r="BM114" s="226" t="s">
        <v>493</v>
      </c>
    </row>
    <row r="115" s="2" customFormat="1">
      <c r="A115" s="41"/>
      <c r="B115" s="42"/>
      <c r="C115" s="43"/>
      <c r="D115" s="228" t="s">
        <v>177</v>
      </c>
      <c r="E115" s="43"/>
      <c r="F115" s="229" t="s">
        <v>216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177</v>
      </c>
      <c r="AU115" s="19" t="s">
        <v>21</v>
      </c>
    </row>
    <row r="116" s="2" customFormat="1">
      <c r="A116" s="41"/>
      <c r="B116" s="42"/>
      <c r="C116" s="43"/>
      <c r="D116" s="233" t="s">
        <v>179</v>
      </c>
      <c r="E116" s="43"/>
      <c r="F116" s="234" t="s">
        <v>494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179</v>
      </c>
      <c r="AU116" s="19" t="s">
        <v>21</v>
      </c>
    </row>
    <row r="117" s="13" customFormat="1">
      <c r="A117" s="13"/>
      <c r="B117" s="235"/>
      <c r="C117" s="236"/>
      <c r="D117" s="233" t="s">
        <v>202</v>
      </c>
      <c r="E117" s="237" t="s">
        <v>35</v>
      </c>
      <c r="F117" s="238" t="s">
        <v>495</v>
      </c>
      <c r="G117" s="236"/>
      <c r="H117" s="239">
        <v>271.03500000000003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202</v>
      </c>
      <c r="AU117" s="245" t="s">
        <v>21</v>
      </c>
      <c r="AV117" s="13" t="s">
        <v>21</v>
      </c>
      <c r="AW117" s="13" t="s">
        <v>41</v>
      </c>
      <c r="AX117" s="13" t="s">
        <v>88</v>
      </c>
      <c r="AY117" s="245" t="s">
        <v>168</v>
      </c>
    </row>
    <row r="118" s="2" customFormat="1" ht="24.15" customHeight="1">
      <c r="A118" s="41"/>
      <c r="B118" s="42"/>
      <c r="C118" s="215" t="s">
        <v>212</v>
      </c>
      <c r="D118" s="215" t="s">
        <v>170</v>
      </c>
      <c r="E118" s="216" t="s">
        <v>496</v>
      </c>
      <c r="F118" s="217" t="s">
        <v>497</v>
      </c>
      <c r="G118" s="218" t="s">
        <v>199</v>
      </c>
      <c r="H118" s="219">
        <v>82.620000000000005</v>
      </c>
      <c r="I118" s="220"/>
      <c r="J118" s="221">
        <f>ROUND(I118*H118,2)</f>
        <v>0</v>
      </c>
      <c r="K118" s="217" t="s">
        <v>174</v>
      </c>
      <c r="L118" s="47"/>
      <c r="M118" s="222" t="s">
        <v>35</v>
      </c>
      <c r="N118" s="223" t="s">
        <v>52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175</v>
      </c>
      <c r="AT118" s="226" t="s">
        <v>170</v>
      </c>
      <c r="AU118" s="226" t="s">
        <v>21</v>
      </c>
      <c r="AY118" s="19" t="s">
        <v>168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88</v>
      </c>
      <c r="BK118" s="227">
        <f>ROUND(I118*H118,2)</f>
        <v>0</v>
      </c>
      <c r="BL118" s="19" t="s">
        <v>175</v>
      </c>
      <c r="BM118" s="226" t="s">
        <v>498</v>
      </c>
    </row>
    <row r="119" s="2" customFormat="1">
      <c r="A119" s="41"/>
      <c r="B119" s="42"/>
      <c r="C119" s="43"/>
      <c r="D119" s="228" t="s">
        <v>177</v>
      </c>
      <c r="E119" s="43"/>
      <c r="F119" s="229" t="s">
        <v>499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177</v>
      </c>
      <c r="AU119" s="19" t="s">
        <v>21</v>
      </c>
    </row>
    <row r="120" s="2" customFormat="1">
      <c r="A120" s="41"/>
      <c r="B120" s="42"/>
      <c r="C120" s="43"/>
      <c r="D120" s="233" t="s">
        <v>179</v>
      </c>
      <c r="E120" s="43"/>
      <c r="F120" s="234" t="s">
        <v>500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179</v>
      </c>
      <c r="AU120" s="19" t="s">
        <v>21</v>
      </c>
    </row>
    <row r="121" s="13" customFormat="1">
      <c r="A121" s="13"/>
      <c r="B121" s="235"/>
      <c r="C121" s="236"/>
      <c r="D121" s="233" t="s">
        <v>202</v>
      </c>
      <c r="E121" s="237" t="s">
        <v>35</v>
      </c>
      <c r="F121" s="238" t="s">
        <v>501</v>
      </c>
      <c r="G121" s="236"/>
      <c r="H121" s="239">
        <v>99.900000000000006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202</v>
      </c>
      <c r="AU121" s="245" t="s">
        <v>21</v>
      </c>
      <c r="AV121" s="13" t="s">
        <v>21</v>
      </c>
      <c r="AW121" s="13" t="s">
        <v>41</v>
      </c>
      <c r="AX121" s="13" t="s">
        <v>81</v>
      </c>
      <c r="AY121" s="245" t="s">
        <v>168</v>
      </c>
    </row>
    <row r="122" s="13" customFormat="1">
      <c r="A122" s="13"/>
      <c r="B122" s="235"/>
      <c r="C122" s="236"/>
      <c r="D122" s="233" t="s">
        <v>202</v>
      </c>
      <c r="E122" s="237" t="s">
        <v>35</v>
      </c>
      <c r="F122" s="238" t="s">
        <v>502</v>
      </c>
      <c r="G122" s="236"/>
      <c r="H122" s="239">
        <v>-17.280000000000001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202</v>
      </c>
      <c r="AU122" s="245" t="s">
        <v>21</v>
      </c>
      <c r="AV122" s="13" t="s">
        <v>21</v>
      </c>
      <c r="AW122" s="13" t="s">
        <v>41</v>
      </c>
      <c r="AX122" s="13" t="s">
        <v>81</v>
      </c>
      <c r="AY122" s="245" t="s">
        <v>168</v>
      </c>
    </row>
    <row r="123" s="14" customFormat="1">
      <c r="A123" s="14"/>
      <c r="B123" s="246"/>
      <c r="C123" s="247"/>
      <c r="D123" s="233" t="s">
        <v>202</v>
      </c>
      <c r="E123" s="248" t="s">
        <v>35</v>
      </c>
      <c r="F123" s="249" t="s">
        <v>205</v>
      </c>
      <c r="G123" s="247"/>
      <c r="H123" s="250">
        <v>82.620000000000005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202</v>
      </c>
      <c r="AU123" s="256" t="s">
        <v>21</v>
      </c>
      <c r="AV123" s="14" t="s">
        <v>175</v>
      </c>
      <c r="AW123" s="14" t="s">
        <v>41</v>
      </c>
      <c r="AX123" s="14" t="s">
        <v>88</v>
      </c>
      <c r="AY123" s="256" t="s">
        <v>168</v>
      </c>
    </row>
    <row r="124" s="2" customFormat="1" ht="24.15" customHeight="1">
      <c r="A124" s="41"/>
      <c r="B124" s="42"/>
      <c r="C124" s="215" t="s">
        <v>220</v>
      </c>
      <c r="D124" s="215" t="s">
        <v>170</v>
      </c>
      <c r="E124" s="216" t="s">
        <v>228</v>
      </c>
      <c r="F124" s="217" t="s">
        <v>229</v>
      </c>
      <c r="G124" s="218" t="s">
        <v>199</v>
      </c>
      <c r="H124" s="219">
        <v>22.5</v>
      </c>
      <c r="I124" s="220"/>
      <c r="J124" s="221">
        <f>ROUND(I124*H124,2)</f>
        <v>0</v>
      </c>
      <c r="K124" s="217" t="s">
        <v>174</v>
      </c>
      <c r="L124" s="47"/>
      <c r="M124" s="222" t="s">
        <v>35</v>
      </c>
      <c r="N124" s="223" t="s">
        <v>52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175</v>
      </c>
      <c r="AT124" s="226" t="s">
        <v>170</v>
      </c>
      <c r="AU124" s="226" t="s">
        <v>21</v>
      </c>
      <c r="AY124" s="19" t="s">
        <v>168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88</v>
      </c>
      <c r="BK124" s="227">
        <f>ROUND(I124*H124,2)</f>
        <v>0</v>
      </c>
      <c r="BL124" s="19" t="s">
        <v>175</v>
      </c>
      <c r="BM124" s="226" t="s">
        <v>503</v>
      </c>
    </row>
    <row r="125" s="2" customFormat="1">
      <c r="A125" s="41"/>
      <c r="B125" s="42"/>
      <c r="C125" s="43"/>
      <c r="D125" s="228" t="s">
        <v>177</v>
      </c>
      <c r="E125" s="43"/>
      <c r="F125" s="229" t="s">
        <v>231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177</v>
      </c>
      <c r="AU125" s="19" t="s">
        <v>21</v>
      </c>
    </row>
    <row r="126" s="2" customFormat="1">
      <c r="A126" s="41"/>
      <c r="B126" s="42"/>
      <c r="C126" s="43"/>
      <c r="D126" s="233" t="s">
        <v>179</v>
      </c>
      <c r="E126" s="43"/>
      <c r="F126" s="234" t="s">
        <v>504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179</v>
      </c>
      <c r="AU126" s="19" t="s">
        <v>21</v>
      </c>
    </row>
    <row r="127" s="13" customFormat="1">
      <c r="A127" s="13"/>
      <c r="B127" s="235"/>
      <c r="C127" s="236"/>
      <c r="D127" s="233" t="s">
        <v>202</v>
      </c>
      <c r="E127" s="237" t="s">
        <v>35</v>
      </c>
      <c r="F127" s="238" t="s">
        <v>505</v>
      </c>
      <c r="G127" s="236"/>
      <c r="H127" s="239">
        <v>22.5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202</v>
      </c>
      <c r="AU127" s="245" t="s">
        <v>21</v>
      </c>
      <c r="AV127" s="13" t="s">
        <v>21</v>
      </c>
      <c r="AW127" s="13" t="s">
        <v>41</v>
      </c>
      <c r="AX127" s="13" t="s">
        <v>88</v>
      </c>
      <c r="AY127" s="245" t="s">
        <v>168</v>
      </c>
    </row>
    <row r="128" s="2" customFormat="1" ht="21.75" customHeight="1">
      <c r="A128" s="41"/>
      <c r="B128" s="42"/>
      <c r="C128" s="215" t="s">
        <v>227</v>
      </c>
      <c r="D128" s="215" t="s">
        <v>170</v>
      </c>
      <c r="E128" s="216" t="s">
        <v>506</v>
      </c>
      <c r="F128" s="217" t="s">
        <v>507</v>
      </c>
      <c r="G128" s="218" t="s">
        <v>237</v>
      </c>
      <c r="H128" s="219">
        <v>916.79999999999995</v>
      </c>
      <c r="I128" s="220"/>
      <c r="J128" s="221">
        <f>ROUND(I128*H128,2)</f>
        <v>0</v>
      </c>
      <c r="K128" s="217" t="s">
        <v>174</v>
      </c>
      <c r="L128" s="47"/>
      <c r="M128" s="222" t="s">
        <v>35</v>
      </c>
      <c r="N128" s="223" t="s">
        <v>52</v>
      </c>
      <c r="O128" s="87"/>
      <c r="P128" s="224">
        <f>O128*H128</f>
        <v>0</v>
      </c>
      <c r="Q128" s="224">
        <v>0.00084000000000000003</v>
      </c>
      <c r="R128" s="224">
        <f>Q128*H128</f>
        <v>0.77011200000000002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175</v>
      </c>
      <c r="AT128" s="226" t="s">
        <v>170</v>
      </c>
      <c r="AU128" s="226" t="s">
        <v>21</v>
      </c>
      <c r="AY128" s="19" t="s">
        <v>168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88</v>
      </c>
      <c r="BK128" s="227">
        <f>ROUND(I128*H128,2)</f>
        <v>0</v>
      </c>
      <c r="BL128" s="19" t="s">
        <v>175</v>
      </c>
      <c r="BM128" s="226" t="s">
        <v>508</v>
      </c>
    </row>
    <row r="129" s="2" customFormat="1">
      <c r="A129" s="41"/>
      <c r="B129" s="42"/>
      <c r="C129" s="43"/>
      <c r="D129" s="228" t="s">
        <v>177</v>
      </c>
      <c r="E129" s="43"/>
      <c r="F129" s="229" t="s">
        <v>509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177</v>
      </c>
      <c r="AU129" s="19" t="s">
        <v>21</v>
      </c>
    </row>
    <row r="130" s="13" customFormat="1">
      <c r="A130" s="13"/>
      <c r="B130" s="235"/>
      <c r="C130" s="236"/>
      <c r="D130" s="233" t="s">
        <v>202</v>
      </c>
      <c r="E130" s="237" t="s">
        <v>35</v>
      </c>
      <c r="F130" s="238" t="s">
        <v>510</v>
      </c>
      <c r="G130" s="236"/>
      <c r="H130" s="239">
        <v>916.79999999999995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202</v>
      </c>
      <c r="AU130" s="245" t="s">
        <v>21</v>
      </c>
      <c r="AV130" s="13" t="s">
        <v>21</v>
      </c>
      <c r="AW130" s="13" t="s">
        <v>41</v>
      </c>
      <c r="AX130" s="13" t="s">
        <v>88</v>
      </c>
      <c r="AY130" s="245" t="s">
        <v>168</v>
      </c>
    </row>
    <row r="131" s="2" customFormat="1" ht="24.15" customHeight="1">
      <c r="A131" s="41"/>
      <c r="B131" s="42"/>
      <c r="C131" s="215" t="s">
        <v>234</v>
      </c>
      <c r="D131" s="215" t="s">
        <v>170</v>
      </c>
      <c r="E131" s="216" t="s">
        <v>511</v>
      </c>
      <c r="F131" s="217" t="s">
        <v>512</v>
      </c>
      <c r="G131" s="218" t="s">
        <v>237</v>
      </c>
      <c r="H131" s="219">
        <v>916.79999999999995</v>
      </c>
      <c r="I131" s="220"/>
      <c r="J131" s="221">
        <f>ROUND(I131*H131,2)</f>
        <v>0</v>
      </c>
      <c r="K131" s="217" t="s">
        <v>174</v>
      </c>
      <c r="L131" s="47"/>
      <c r="M131" s="222" t="s">
        <v>35</v>
      </c>
      <c r="N131" s="223" t="s">
        <v>52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175</v>
      </c>
      <c r="AT131" s="226" t="s">
        <v>170</v>
      </c>
      <c r="AU131" s="226" t="s">
        <v>21</v>
      </c>
      <c r="AY131" s="19" t="s">
        <v>168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88</v>
      </c>
      <c r="BK131" s="227">
        <f>ROUND(I131*H131,2)</f>
        <v>0</v>
      </c>
      <c r="BL131" s="19" t="s">
        <v>175</v>
      </c>
      <c r="BM131" s="226" t="s">
        <v>513</v>
      </c>
    </row>
    <row r="132" s="2" customFormat="1">
      <c r="A132" s="41"/>
      <c r="B132" s="42"/>
      <c r="C132" s="43"/>
      <c r="D132" s="228" t="s">
        <v>177</v>
      </c>
      <c r="E132" s="43"/>
      <c r="F132" s="229" t="s">
        <v>514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177</v>
      </c>
      <c r="AU132" s="19" t="s">
        <v>21</v>
      </c>
    </row>
    <row r="133" s="2" customFormat="1" ht="37.8" customHeight="1">
      <c r="A133" s="41"/>
      <c r="B133" s="42"/>
      <c r="C133" s="215" t="s">
        <v>242</v>
      </c>
      <c r="D133" s="215" t="s">
        <v>170</v>
      </c>
      <c r="E133" s="216" t="s">
        <v>247</v>
      </c>
      <c r="F133" s="217" t="s">
        <v>248</v>
      </c>
      <c r="G133" s="218" t="s">
        <v>199</v>
      </c>
      <c r="H133" s="219">
        <v>123.04900000000001</v>
      </c>
      <c r="I133" s="220"/>
      <c r="J133" s="221">
        <f>ROUND(I133*H133,2)</f>
        <v>0</v>
      </c>
      <c r="K133" s="217" t="s">
        <v>174</v>
      </c>
      <c r="L133" s="47"/>
      <c r="M133" s="222" t="s">
        <v>35</v>
      </c>
      <c r="N133" s="223" t="s">
        <v>52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175</v>
      </c>
      <c r="AT133" s="226" t="s">
        <v>170</v>
      </c>
      <c r="AU133" s="226" t="s">
        <v>21</v>
      </c>
      <c r="AY133" s="19" t="s">
        <v>168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88</v>
      </c>
      <c r="BK133" s="227">
        <f>ROUND(I133*H133,2)</f>
        <v>0</v>
      </c>
      <c r="BL133" s="19" t="s">
        <v>175</v>
      </c>
      <c r="BM133" s="226" t="s">
        <v>515</v>
      </c>
    </row>
    <row r="134" s="2" customFormat="1">
      <c r="A134" s="41"/>
      <c r="B134" s="42"/>
      <c r="C134" s="43"/>
      <c r="D134" s="228" t="s">
        <v>177</v>
      </c>
      <c r="E134" s="43"/>
      <c r="F134" s="229" t="s">
        <v>250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177</v>
      </c>
      <c r="AU134" s="19" t="s">
        <v>21</v>
      </c>
    </row>
    <row r="135" s="13" customFormat="1">
      <c r="A135" s="13"/>
      <c r="B135" s="235"/>
      <c r="C135" s="236"/>
      <c r="D135" s="233" t="s">
        <v>202</v>
      </c>
      <c r="E135" s="237" t="s">
        <v>35</v>
      </c>
      <c r="F135" s="238" t="s">
        <v>516</v>
      </c>
      <c r="G135" s="236"/>
      <c r="H135" s="239">
        <v>123.04900000000001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202</v>
      </c>
      <c r="AU135" s="245" t="s">
        <v>21</v>
      </c>
      <c r="AV135" s="13" t="s">
        <v>21</v>
      </c>
      <c r="AW135" s="13" t="s">
        <v>41</v>
      </c>
      <c r="AX135" s="13" t="s">
        <v>88</v>
      </c>
      <c r="AY135" s="245" t="s">
        <v>168</v>
      </c>
    </row>
    <row r="136" s="2" customFormat="1" ht="24.15" customHeight="1">
      <c r="A136" s="41"/>
      <c r="B136" s="42"/>
      <c r="C136" s="215" t="s">
        <v>8</v>
      </c>
      <c r="D136" s="215" t="s">
        <v>170</v>
      </c>
      <c r="E136" s="216" t="s">
        <v>253</v>
      </c>
      <c r="F136" s="217" t="s">
        <v>254</v>
      </c>
      <c r="G136" s="218" t="s">
        <v>255</v>
      </c>
      <c r="H136" s="219">
        <v>246.09800000000001</v>
      </c>
      <c r="I136" s="220"/>
      <c r="J136" s="221">
        <f>ROUND(I136*H136,2)</f>
        <v>0</v>
      </c>
      <c r="K136" s="217" t="s">
        <v>35</v>
      </c>
      <c r="L136" s="47"/>
      <c r="M136" s="222" t="s">
        <v>35</v>
      </c>
      <c r="N136" s="223" t="s">
        <v>52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175</v>
      </c>
      <c r="AT136" s="226" t="s">
        <v>170</v>
      </c>
      <c r="AU136" s="226" t="s">
        <v>21</v>
      </c>
      <c r="AY136" s="19" t="s">
        <v>168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88</v>
      </c>
      <c r="BK136" s="227">
        <f>ROUND(I136*H136,2)</f>
        <v>0</v>
      </c>
      <c r="BL136" s="19" t="s">
        <v>175</v>
      </c>
      <c r="BM136" s="226" t="s">
        <v>517</v>
      </c>
    </row>
    <row r="137" s="13" customFormat="1">
      <c r="A137" s="13"/>
      <c r="B137" s="235"/>
      <c r="C137" s="236"/>
      <c r="D137" s="233" t="s">
        <v>202</v>
      </c>
      <c r="E137" s="236"/>
      <c r="F137" s="238" t="s">
        <v>518</v>
      </c>
      <c r="G137" s="236"/>
      <c r="H137" s="239">
        <v>246.09800000000001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202</v>
      </c>
      <c r="AU137" s="245" t="s">
        <v>21</v>
      </c>
      <c r="AV137" s="13" t="s">
        <v>21</v>
      </c>
      <c r="AW137" s="13" t="s">
        <v>4</v>
      </c>
      <c r="AX137" s="13" t="s">
        <v>88</v>
      </c>
      <c r="AY137" s="245" t="s">
        <v>168</v>
      </c>
    </row>
    <row r="138" s="2" customFormat="1" ht="24.15" customHeight="1">
      <c r="A138" s="41"/>
      <c r="B138" s="42"/>
      <c r="C138" s="215" t="s">
        <v>252</v>
      </c>
      <c r="D138" s="215" t="s">
        <v>170</v>
      </c>
      <c r="E138" s="216" t="s">
        <v>259</v>
      </c>
      <c r="F138" s="217" t="s">
        <v>260</v>
      </c>
      <c r="G138" s="218" t="s">
        <v>199</v>
      </c>
      <c r="H138" s="219">
        <v>271.94999999999999</v>
      </c>
      <c r="I138" s="220"/>
      <c r="J138" s="221">
        <f>ROUND(I138*H138,2)</f>
        <v>0</v>
      </c>
      <c r="K138" s="217" t="s">
        <v>174</v>
      </c>
      <c r="L138" s="47"/>
      <c r="M138" s="222" t="s">
        <v>35</v>
      </c>
      <c r="N138" s="223" t="s">
        <v>52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175</v>
      </c>
      <c r="AT138" s="226" t="s">
        <v>170</v>
      </c>
      <c r="AU138" s="226" t="s">
        <v>21</v>
      </c>
      <c r="AY138" s="19" t="s">
        <v>168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88</v>
      </c>
      <c r="BK138" s="227">
        <f>ROUND(I138*H138,2)</f>
        <v>0</v>
      </c>
      <c r="BL138" s="19" t="s">
        <v>175</v>
      </c>
      <c r="BM138" s="226" t="s">
        <v>519</v>
      </c>
    </row>
    <row r="139" s="2" customFormat="1">
      <c r="A139" s="41"/>
      <c r="B139" s="42"/>
      <c r="C139" s="43"/>
      <c r="D139" s="228" t="s">
        <v>177</v>
      </c>
      <c r="E139" s="43"/>
      <c r="F139" s="229" t="s">
        <v>262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177</v>
      </c>
      <c r="AU139" s="19" t="s">
        <v>21</v>
      </c>
    </row>
    <row r="140" s="13" customFormat="1">
      <c r="A140" s="13"/>
      <c r="B140" s="235"/>
      <c r="C140" s="236"/>
      <c r="D140" s="233" t="s">
        <v>202</v>
      </c>
      <c r="E140" s="237" t="s">
        <v>35</v>
      </c>
      <c r="F140" s="238" t="s">
        <v>520</v>
      </c>
      <c r="G140" s="236"/>
      <c r="H140" s="239">
        <v>271.94999999999999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202</v>
      </c>
      <c r="AU140" s="245" t="s">
        <v>21</v>
      </c>
      <c r="AV140" s="13" t="s">
        <v>21</v>
      </c>
      <c r="AW140" s="13" t="s">
        <v>41</v>
      </c>
      <c r="AX140" s="13" t="s">
        <v>88</v>
      </c>
      <c r="AY140" s="245" t="s">
        <v>168</v>
      </c>
    </row>
    <row r="141" s="2" customFormat="1" ht="44.25" customHeight="1">
      <c r="A141" s="41"/>
      <c r="B141" s="42"/>
      <c r="C141" s="215" t="s">
        <v>258</v>
      </c>
      <c r="D141" s="215" t="s">
        <v>170</v>
      </c>
      <c r="E141" s="216" t="s">
        <v>271</v>
      </c>
      <c r="F141" s="217" t="s">
        <v>272</v>
      </c>
      <c r="G141" s="218" t="s">
        <v>199</v>
      </c>
      <c r="H141" s="219">
        <v>241.125</v>
      </c>
      <c r="I141" s="220"/>
      <c r="J141" s="221">
        <f>ROUND(I141*H141,2)</f>
        <v>0</v>
      </c>
      <c r="K141" s="217" t="s">
        <v>174</v>
      </c>
      <c r="L141" s="47"/>
      <c r="M141" s="222" t="s">
        <v>35</v>
      </c>
      <c r="N141" s="223" t="s">
        <v>52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175</v>
      </c>
      <c r="AT141" s="226" t="s">
        <v>170</v>
      </c>
      <c r="AU141" s="226" t="s">
        <v>21</v>
      </c>
      <c r="AY141" s="19" t="s">
        <v>168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88</v>
      </c>
      <c r="BK141" s="227">
        <f>ROUND(I141*H141,2)</f>
        <v>0</v>
      </c>
      <c r="BL141" s="19" t="s">
        <v>175</v>
      </c>
      <c r="BM141" s="226" t="s">
        <v>521</v>
      </c>
    </row>
    <row r="142" s="2" customFormat="1">
      <c r="A142" s="41"/>
      <c r="B142" s="42"/>
      <c r="C142" s="43"/>
      <c r="D142" s="228" t="s">
        <v>177</v>
      </c>
      <c r="E142" s="43"/>
      <c r="F142" s="229" t="s">
        <v>274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177</v>
      </c>
      <c r="AU142" s="19" t="s">
        <v>21</v>
      </c>
    </row>
    <row r="143" s="13" customFormat="1">
      <c r="A143" s="13"/>
      <c r="B143" s="235"/>
      <c r="C143" s="236"/>
      <c r="D143" s="233" t="s">
        <v>202</v>
      </c>
      <c r="E143" s="237" t="s">
        <v>35</v>
      </c>
      <c r="F143" s="238" t="s">
        <v>522</v>
      </c>
      <c r="G143" s="236"/>
      <c r="H143" s="239">
        <v>241.125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202</v>
      </c>
      <c r="AU143" s="245" t="s">
        <v>21</v>
      </c>
      <c r="AV143" s="13" t="s">
        <v>21</v>
      </c>
      <c r="AW143" s="13" t="s">
        <v>41</v>
      </c>
      <c r="AX143" s="13" t="s">
        <v>88</v>
      </c>
      <c r="AY143" s="245" t="s">
        <v>168</v>
      </c>
    </row>
    <row r="144" s="2" customFormat="1" ht="37.8" customHeight="1">
      <c r="A144" s="41"/>
      <c r="B144" s="42"/>
      <c r="C144" s="215" t="s">
        <v>270</v>
      </c>
      <c r="D144" s="215" t="s">
        <v>170</v>
      </c>
      <c r="E144" s="216" t="s">
        <v>277</v>
      </c>
      <c r="F144" s="217" t="s">
        <v>278</v>
      </c>
      <c r="G144" s="218" t="s">
        <v>199</v>
      </c>
      <c r="H144" s="219">
        <v>93.138999999999996</v>
      </c>
      <c r="I144" s="220"/>
      <c r="J144" s="221">
        <f>ROUND(I144*H144,2)</f>
        <v>0</v>
      </c>
      <c r="K144" s="217" t="s">
        <v>174</v>
      </c>
      <c r="L144" s="47"/>
      <c r="M144" s="222" t="s">
        <v>35</v>
      </c>
      <c r="N144" s="223" t="s">
        <v>52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175</v>
      </c>
      <c r="AT144" s="226" t="s">
        <v>170</v>
      </c>
      <c r="AU144" s="226" t="s">
        <v>21</v>
      </c>
      <c r="AY144" s="19" t="s">
        <v>168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88</v>
      </c>
      <c r="BK144" s="227">
        <f>ROUND(I144*H144,2)</f>
        <v>0</v>
      </c>
      <c r="BL144" s="19" t="s">
        <v>175</v>
      </c>
      <c r="BM144" s="226" t="s">
        <v>523</v>
      </c>
    </row>
    <row r="145" s="2" customFormat="1">
      <c r="A145" s="41"/>
      <c r="B145" s="42"/>
      <c r="C145" s="43"/>
      <c r="D145" s="228" t="s">
        <v>177</v>
      </c>
      <c r="E145" s="43"/>
      <c r="F145" s="229" t="s">
        <v>280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177</v>
      </c>
      <c r="AU145" s="19" t="s">
        <v>21</v>
      </c>
    </row>
    <row r="146" s="13" customFormat="1">
      <c r="A146" s="13"/>
      <c r="B146" s="235"/>
      <c r="C146" s="236"/>
      <c r="D146" s="233" t="s">
        <v>202</v>
      </c>
      <c r="E146" s="237" t="s">
        <v>35</v>
      </c>
      <c r="F146" s="238" t="s">
        <v>524</v>
      </c>
      <c r="G146" s="236"/>
      <c r="H146" s="239">
        <v>98.539000000000001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202</v>
      </c>
      <c r="AU146" s="245" t="s">
        <v>21</v>
      </c>
      <c r="AV146" s="13" t="s">
        <v>21</v>
      </c>
      <c r="AW146" s="13" t="s">
        <v>41</v>
      </c>
      <c r="AX146" s="13" t="s">
        <v>81</v>
      </c>
      <c r="AY146" s="245" t="s">
        <v>168</v>
      </c>
    </row>
    <row r="147" s="13" customFormat="1">
      <c r="A147" s="13"/>
      <c r="B147" s="235"/>
      <c r="C147" s="236"/>
      <c r="D147" s="233" t="s">
        <v>202</v>
      </c>
      <c r="E147" s="237" t="s">
        <v>35</v>
      </c>
      <c r="F147" s="238" t="s">
        <v>525</v>
      </c>
      <c r="G147" s="236"/>
      <c r="H147" s="239">
        <v>-5.4000000000000004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202</v>
      </c>
      <c r="AU147" s="245" t="s">
        <v>21</v>
      </c>
      <c r="AV147" s="13" t="s">
        <v>21</v>
      </c>
      <c r="AW147" s="13" t="s">
        <v>41</v>
      </c>
      <c r="AX147" s="13" t="s">
        <v>81</v>
      </c>
      <c r="AY147" s="245" t="s">
        <v>168</v>
      </c>
    </row>
    <row r="148" s="14" customFormat="1">
      <c r="A148" s="14"/>
      <c r="B148" s="246"/>
      <c r="C148" s="247"/>
      <c r="D148" s="233" t="s">
        <v>202</v>
      </c>
      <c r="E148" s="248" t="s">
        <v>35</v>
      </c>
      <c r="F148" s="249" t="s">
        <v>205</v>
      </c>
      <c r="G148" s="247"/>
      <c r="H148" s="250">
        <v>93.138999999999996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202</v>
      </c>
      <c r="AU148" s="256" t="s">
        <v>21</v>
      </c>
      <c r="AV148" s="14" t="s">
        <v>175</v>
      </c>
      <c r="AW148" s="14" t="s">
        <v>41</v>
      </c>
      <c r="AX148" s="14" t="s">
        <v>88</v>
      </c>
      <c r="AY148" s="256" t="s">
        <v>168</v>
      </c>
    </row>
    <row r="149" s="2" customFormat="1" ht="16.5" customHeight="1">
      <c r="A149" s="41"/>
      <c r="B149" s="42"/>
      <c r="C149" s="257" t="s">
        <v>276</v>
      </c>
      <c r="D149" s="257" t="s">
        <v>284</v>
      </c>
      <c r="E149" s="258" t="s">
        <v>285</v>
      </c>
      <c r="F149" s="259" t="s">
        <v>286</v>
      </c>
      <c r="G149" s="260" t="s">
        <v>255</v>
      </c>
      <c r="H149" s="261">
        <v>186.27799999999999</v>
      </c>
      <c r="I149" s="262"/>
      <c r="J149" s="263">
        <f>ROUND(I149*H149,2)</f>
        <v>0</v>
      </c>
      <c r="K149" s="259" t="s">
        <v>174</v>
      </c>
      <c r="L149" s="264"/>
      <c r="M149" s="265" t="s">
        <v>35</v>
      </c>
      <c r="N149" s="266" t="s">
        <v>52</v>
      </c>
      <c r="O149" s="87"/>
      <c r="P149" s="224">
        <f>O149*H149</f>
        <v>0</v>
      </c>
      <c r="Q149" s="224">
        <v>1</v>
      </c>
      <c r="R149" s="224">
        <f>Q149*H149</f>
        <v>186.27799999999999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220</v>
      </c>
      <c r="AT149" s="226" t="s">
        <v>284</v>
      </c>
      <c r="AU149" s="226" t="s">
        <v>21</v>
      </c>
      <c r="AY149" s="19" t="s">
        <v>168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88</v>
      </c>
      <c r="BK149" s="227">
        <f>ROUND(I149*H149,2)</f>
        <v>0</v>
      </c>
      <c r="BL149" s="19" t="s">
        <v>175</v>
      </c>
      <c r="BM149" s="226" t="s">
        <v>526</v>
      </c>
    </row>
    <row r="150" s="13" customFormat="1">
      <c r="A150" s="13"/>
      <c r="B150" s="235"/>
      <c r="C150" s="236"/>
      <c r="D150" s="233" t="s">
        <v>202</v>
      </c>
      <c r="E150" s="236"/>
      <c r="F150" s="238" t="s">
        <v>527</v>
      </c>
      <c r="G150" s="236"/>
      <c r="H150" s="239">
        <v>186.27799999999999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202</v>
      </c>
      <c r="AU150" s="245" t="s">
        <v>21</v>
      </c>
      <c r="AV150" s="13" t="s">
        <v>21</v>
      </c>
      <c r="AW150" s="13" t="s">
        <v>4</v>
      </c>
      <c r="AX150" s="13" t="s">
        <v>88</v>
      </c>
      <c r="AY150" s="245" t="s">
        <v>168</v>
      </c>
    </row>
    <row r="151" s="12" customFormat="1" ht="22.8" customHeight="1">
      <c r="A151" s="12"/>
      <c r="B151" s="199"/>
      <c r="C151" s="200"/>
      <c r="D151" s="201" t="s">
        <v>80</v>
      </c>
      <c r="E151" s="213" t="s">
        <v>175</v>
      </c>
      <c r="F151" s="213" t="s">
        <v>289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SUM(P152:P159)</f>
        <v>0</v>
      </c>
      <c r="Q151" s="207"/>
      <c r="R151" s="208">
        <f>SUM(R152:R159)</f>
        <v>57.099826569999998</v>
      </c>
      <c r="S151" s="207"/>
      <c r="T151" s="209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88</v>
      </c>
      <c r="AT151" s="211" t="s">
        <v>80</v>
      </c>
      <c r="AU151" s="211" t="s">
        <v>88</v>
      </c>
      <c r="AY151" s="210" t="s">
        <v>168</v>
      </c>
      <c r="BK151" s="212">
        <f>SUM(BK152:BK159)</f>
        <v>0</v>
      </c>
    </row>
    <row r="152" s="2" customFormat="1" ht="21.75" customHeight="1">
      <c r="A152" s="41"/>
      <c r="B152" s="42"/>
      <c r="C152" s="215" t="s">
        <v>283</v>
      </c>
      <c r="D152" s="215" t="s">
        <v>170</v>
      </c>
      <c r="E152" s="216" t="s">
        <v>291</v>
      </c>
      <c r="F152" s="217" t="s">
        <v>292</v>
      </c>
      <c r="G152" s="218" t="s">
        <v>199</v>
      </c>
      <c r="H152" s="219">
        <v>30.152999999999999</v>
      </c>
      <c r="I152" s="220"/>
      <c r="J152" s="221">
        <f>ROUND(I152*H152,2)</f>
        <v>0</v>
      </c>
      <c r="K152" s="217" t="s">
        <v>174</v>
      </c>
      <c r="L152" s="47"/>
      <c r="M152" s="222" t="s">
        <v>35</v>
      </c>
      <c r="N152" s="223" t="s">
        <v>52</v>
      </c>
      <c r="O152" s="87"/>
      <c r="P152" s="224">
        <f>O152*H152</f>
        <v>0</v>
      </c>
      <c r="Q152" s="224">
        <v>1.8907700000000001</v>
      </c>
      <c r="R152" s="224">
        <f>Q152*H152</f>
        <v>57.01238781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175</v>
      </c>
      <c r="AT152" s="226" t="s">
        <v>170</v>
      </c>
      <c r="AU152" s="226" t="s">
        <v>21</v>
      </c>
      <c r="AY152" s="19" t="s">
        <v>168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88</v>
      </c>
      <c r="BK152" s="227">
        <f>ROUND(I152*H152,2)</f>
        <v>0</v>
      </c>
      <c r="BL152" s="19" t="s">
        <v>175</v>
      </c>
      <c r="BM152" s="226" t="s">
        <v>528</v>
      </c>
    </row>
    <row r="153" s="2" customFormat="1">
      <c r="A153" s="41"/>
      <c r="B153" s="42"/>
      <c r="C153" s="43"/>
      <c r="D153" s="228" t="s">
        <v>177</v>
      </c>
      <c r="E153" s="43"/>
      <c r="F153" s="229" t="s">
        <v>294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177</v>
      </c>
      <c r="AU153" s="19" t="s">
        <v>21</v>
      </c>
    </row>
    <row r="154" s="13" customFormat="1">
      <c r="A154" s="13"/>
      <c r="B154" s="235"/>
      <c r="C154" s="236"/>
      <c r="D154" s="233" t="s">
        <v>202</v>
      </c>
      <c r="E154" s="237" t="s">
        <v>35</v>
      </c>
      <c r="F154" s="238" t="s">
        <v>529</v>
      </c>
      <c r="G154" s="236"/>
      <c r="H154" s="239">
        <v>33.040999999999997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202</v>
      </c>
      <c r="AU154" s="245" t="s">
        <v>21</v>
      </c>
      <c r="AV154" s="13" t="s">
        <v>21</v>
      </c>
      <c r="AW154" s="13" t="s">
        <v>41</v>
      </c>
      <c r="AX154" s="13" t="s">
        <v>81</v>
      </c>
      <c r="AY154" s="245" t="s">
        <v>168</v>
      </c>
    </row>
    <row r="155" s="13" customFormat="1">
      <c r="A155" s="13"/>
      <c r="B155" s="235"/>
      <c r="C155" s="236"/>
      <c r="D155" s="233" t="s">
        <v>202</v>
      </c>
      <c r="E155" s="237" t="s">
        <v>35</v>
      </c>
      <c r="F155" s="238" t="s">
        <v>530</v>
      </c>
      <c r="G155" s="236"/>
      <c r="H155" s="239">
        <v>-2.8879999999999999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202</v>
      </c>
      <c r="AU155" s="245" t="s">
        <v>21</v>
      </c>
      <c r="AV155" s="13" t="s">
        <v>21</v>
      </c>
      <c r="AW155" s="13" t="s">
        <v>41</v>
      </c>
      <c r="AX155" s="13" t="s">
        <v>81</v>
      </c>
      <c r="AY155" s="245" t="s">
        <v>168</v>
      </c>
    </row>
    <row r="156" s="14" customFormat="1">
      <c r="A156" s="14"/>
      <c r="B156" s="246"/>
      <c r="C156" s="247"/>
      <c r="D156" s="233" t="s">
        <v>202</v>
      </c>
      <c r="E156" s="248" t="s">
        <v>35</v>
      </c>
      <c r="F156" s="249" t="s">
        <v>205</v>
      </c>
      <c r="G156" s="247"/>
      <c r="H156" s="250">
        <v>30.152999999999999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202</v>
      </c>
      <c r="AU156" s="256" t="s">
        <v>21</v>
      </c>
      <c r="AV156" s="14" t="s">
        <v>175</v>
      </c>
      <c r="AW156" s="14" t="s">
        <v>41</v>
      </c>
      <c r="AX156" s="14" t="s">
        <v>88</v>
      </c>
      <c r="AY156" s="256" t="s">
        <v>168</v>
      </c>
    </row>
    <row r="157" s="2" customFormat="1" ht="24.15" customHeight="1">
      <c r="A157" s="41"/>
      <c r="B157" s="42"/>
      <c r="C157" s="215" t="s">
        <v>290</v>
      </c>
      <c r="D157" s="215" t="s">
        <v>170</v>
      </c>
      <c r="E157" s="216" t="s">
        <v>299</v>
      </c>
      <c r="F157" s="217" t="s">
        <v>300</v>
      </c>
      <c r="G157" s="218" t="s">
        <v>199</v>
      </c>
      <c r="H157" s="219">
        <v>0.037999999999999999</v>
      </c>
      <c r="I157" s="220"/>
      <c r="J157" s="221">
        <f>ROUND(I157*H157,2)</f>
        <v>0</v>
      </c>
      <c r="K157" s="217" t="s">
        <v>174</v>
      </c>
      <c r="L157" s="47"/>
      <c r="M157" s="222" t="s">
        <v>35</v>
      </c>
      <c r="N157" s="223" t="s">
        <v>52</v>
      </c>
      <c r="O157" s="87"/>
      <c r="P157" s="224">
        <f>O157*H157</f>
        <v>0</v>
      </c>
      <c r="Q157" s="224">
        <v>2.3010199999999998</v>
      </c>
      <c r="R157" s="224">
        <f>Q157*H157</f>
        <v>0.08743875999999999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175</v>
      </c>
      <c r="AT157" s="226" t="s">
        <v>170</v>
      </c>
      <c r="AU157" s="226" t="s">
        <v>21</v>
      </c>
      <c r="AY157" s="19" t="s">
        <v>168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88</v>
      </c>
      <c r="BK157" s="227">
        <f>ROUND(I157*H157,2)</f>
        <v>0</v>
      </c>
      <c r="BL157" s="19" t="s">
        <v>175</v>
      </c>
      <c r="BM157" s="226" t="s">
        <v>531</v>
      </c>
    </row>
    <row r="158" s="2" customFormat="1">
      <c r="A158" s="41"/>
      <c r="B158" s="42"/>
      <c r="C158" s="43"/>
      <c r="D158" s="228" t="s">
        <v>177</v>
      </c>
      <c r="E158" s="43"/>
      <c r="F158" s="229" t="s">
        <v>302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177</v>
      </c>
      <c r="AU158" s="19" t="s">
        <v>21</v>
      </c>
    </row>
    <row r="159" s="13" customFormat="1">
      <c r="A159" s="13"/>
      <c r="B159" s="235"/>
      <c r="C159" s="236"/>
      <c r="D159" s="233" t="s">
        <v>202</v>
      </c>
      <c r="E159" s="237" t="s">
        <v>35</v>
      </c>
      <c r="F159" s="238" t="s">
        <v>532</v>
      </c>
      <c r="G159" s="236"/>
      <c r="H159" s="239">
        <v>0.037999999999999999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202</v>
      </c>
      <c r="AU159" s="245" t="s">
        <v>21</v>
      </c>
      <c r="AV159" s="13" t="s">
        <v>21</v>
      </c>
      <c r="AW159" s="13" t="s">
        <v>41</v>
      </c>
      <c r="AX159" s="13" t="s">
        <v>88</v>
      </c>
      <c r="AY159" s="245" t="s">
        <v>168</v>
      </c>
    </row>
    <row r="160" s="12" customFormat="1" ht="22.8" customHeight="1">
      <c r="A160" s="12"/>
      <c r="B160" s="199"/>
      <c r="C160" s="200"/>
      <c r="D160" s="201" t="s">
        <v>80</v>
      </c>
      <c r="E160" s="213" t="s">
        <v>220</v>
      </c>
      <c r="F160" s="213" t="s">
        <v>304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SUM(P161:P250)</f>
        <v>0</v>
      </c>
      <c r="Q160" s="207"/>
      <c r="R160" s="208">
        <f>SUM(R161:R250)</f>
        <v>3.5941694800000001</v>
      </c>
      <c r="S160" s="207"/>
      <c r="T160" s="209">
        <f>SUM(T161:T250)</f>
        <v>21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88</v>
      </c>
      <c r="AT160" s="211" t="s">
        <v>80</v>
      </c>
      <c r="AU160" s="211" t="s">
        <v>88</v>
      </c>
      <c r="AY160" s="210" t="s">
        <v>168</v>
      </c>
      <c r="BK160" s="212">
        <f>SUM(BK161:BK250)</f>
        <v>0</v>
      </c>
    </row>
    <row r="161" s="2" customFormat="1" ht="16.5" customHeight="1">
      <c r="A161" s="41"/>
      <c r="B161" s="42"/>
      <c r="C161" s="215" t="s">
        <v>298</v>
      </c>
      <c r="D161" s="215" t="s">
        <v>170</v>
      </c>
      <c r="E161" s="216" t="s">
        <v>533</v>
      </c>
      <c r="F161" s="217" t="s">
        <v>534</v>
      </c>
      <c r="G161" s="218" t="s">
        <v>189</v>
      </c>
      <c r="H161" s="219">
        <v>30</v>
      </c>
      <c r="I161" s="220"/>
      <c r="J161" s="221">
        <f>ROUND(I161*H161,2)</f>
        <v>0</v>
      </c>
      <c r="K161" s="217" t="s">
        <v>174</v>
      </c>
      <c r="L161" s="47"/>
      <c r="M161" s="222" t="s">
        <v>35</v>
      </c>
      <c r="N161" s="223" t="s">
        <v>52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0.69999999999999996</v>
      </c>
      <c r="T161" s="225">
        <f>S161*H161</f>
        <v>21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175</v>
      </c>
      <c r="AT161" s="226" t="s">
        <v>170</v>
      </c>
      <c r="AU161" s="226" t="s">
        <v>21</v>
      </c>
      <c r="AY161" s="19" t="s">
        <v>168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88</v>
      </c>
      <c r="BK161" s="227">
        <f>ROUND(I161*H161,2)</f>
        <v>0</v>
      </c>
      <c r="BL161" s="19" t="s">
        <v>175</v>
      </c>
      <c r="BM161" s="226" t="s">
        <v>535</v>
      </c>
    </row>
    <row r="162" s="2" customFormat="1">
      <c r="A162" s="41"/>
      <c r="B162" s="42"/>
      <c r="C162" s="43"/>
      <c r="D162" s="228" t="s">
        <v>177</v>
      </c>
      <c r="E162" s="43"/>
      <c r="F162" s="229" t="s">
        <v>536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177</v>
      </c>
      <c r="AU162" s="19" t="s">
        <v>21</v>
      </c>
    </row>
    <row r="163" s="13" customFormat="1">
      <c r="A163" s="13"/>
      <c r="B163" s="235"/>
      <c r="C163" s="236"/>
      <c r="D163" s="233" t="s">
        <v>202</v>
      </c>
      <c r="E163" s="237" t="s">
        <v>35</v>
      </c>
      <c r="F163" s="238" t="s">
        <v>537</v>
      </c>
      <c r="G163" s="236"/>
      <c r="H163" s="239">
        <v>30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202</v>
      </c>
      <c r="AU163" s="245" t="s">
        <v>21</v>
      </c>
      <c r="AV163" s="13" t="s">
        <v>21</v>
      </c>
      <c r="AW163" s="13" t="s">
        <v>41</v>
      </c>
      <c r="AX163" s="13" t="s">
        <v>88</v>
      </c>
      <c r="AY163" s="245" t="s">
        <v>168</v>
      </c>
    </row>
    <row r="164" s="2" customFormat="1" ht="24.15" customHeight="1">
      <c r="A164" s="41"/>
      <c r="B164" s="42"/>
      <c r="C164" s="215" t="s">
        <v>305</v>
      </c>
      <c r="D164" s="215" t="s">
        <v>170</v>
      </c>
      <c r="E164" s="216" t="s">
        <v>538</v>
      </c>
      <c r="F164" s="217" t="s">
        <v>539</v>
      </c>
      <c r="G164" s="218" t="s">
        <v>335</v>
      </c>
      <c r="H164" s="219">
        <v>5</v>
      </c>
      <c r="I164" s="220"/>
      <c r="J164" s="221">
        <f>ROUND(I164*H164,2)</f>
        <v>0</v>
      </c>
      <c r="K164" s="217" t="s">
        <v>174</v>
      </c>
      <c r="L164" s="47"/>
      <c r="M164" s="222" t="s">
        <v>35</v>
      </c>
      <c r="N164" s="223" t="s">
        <v>52</v>
      </c>
      <c r="O164" s="87"/>
      <c r="P164" s="224">
        <f>O164*H164</f>
        <v>0</v>
      </c>
      <c r="Q164" s="224">
        <v>0.00167</v>
      </c>
      <c r="R164" s="224">
        <f>Q164*H164</f>
        <v>0.0083499999999999998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175</v>
      </c>
      <c r="AT164" s="226" t="s">
        <v>170</v>
      </c>
      <c r="AU164" s="226" t="s">
        <v>21</v>
      </c>
      <c r="AY164" s="19" t="s">
        <v>168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88</v>
      </c>
      <c r="BK164" s="227">
        <f>ROUND(I164*H164,2)</f>
        <v>0</v>
      </c>
      <c r="BL164" s="19" t="s">
        <v>175</v>
      </c>
      <c r="BM164" s="226" t="s">
        <v>540</v>
      </c>
    </row>
    <row r="165" s="2" customFormat="1">
      <c r="A165" s="41"/>
      <c r="B165" s="42"/>
      <c r="C165" s="43"/>
      <c r="D165" s="228" t="s">
        <v>177</v>
      </c>
      <c r="E165" s="43"/>
      <c r="F165" s="229" t="s">
        <v>541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177</v>
      </c>
      <c r="AU165" s="19" t="s">
        <v>21</v>
      </c>
    </row>
    <row r="166" s="2" customFormat="1" ht="16.5" customHeight="1">
      <c r="A166" s="41"/>
      <c r="B166" s="42"/>
      <c r="C166" s="257" t="s">
        <v>7</v>
      </c>
      <c r="D166" s="257" t="s">
        <v>284</v>
      </c>
      <c r="E166" s="258" t="s">
        <v>542</v>
      </c>
      <c r="F166" s="259" t="s">
        <v>543</v>
      </c>
      <c r="G166" s="260" t="s">
        <v>335</v>
      </c>
      <c r="H166" s="261">
        <v>1</v>
      </c>
      <c r="I166" s="262"/>
      <c r="J166" s="263">
        <f>ROUND(I166*H166,2)</f>
        <v>0</v>
      </c>
      <c r="K166" s="259" t="s">
        <v>35</v>
      </c>
      <c r="L166" s="264"/>
      <c r="M166" s="265" t="s">
        <v>35</v>
      </c>
      <c r="N166" s="266" t="s">
        <v>52</v>
      </c>
      <c r="O166" s="87"/>
      <c r="P166" s="224">
        <f>O166*H166</f>
        <v>0</v>
      </c>
      <c r="Q166" s="224">
        <v>0.012999999999999999</v>
      </c>
      <c r="R166" s="224">
        <f>Q166*H166</f>
        <v>0.012999999999999999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220</v>
      </c>
      <c r="AT166" s="226" t="s">
        <v>284</v>
      </c>
      <c r="AU166" s="226" t="s">
        <v>21</v>
      </c>
      <c r="AY166" s="19" t="s">
        <v>168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88</v>
      </c>
      <c r="BK166" s="227">
        <f>ROUND(I166*H166,2)</f>
        <v>0</v>
      </c>
      <c r="BL166" s="19" t="s">
        <v>175</v>
      </c>
      <c r="BM166" s="226" t="s">
        <v>544</v>
      </c>
    </row>
    <row r="167" s="2" customFormat="1" ht="16.5" customHeight="1">
      <c r="A167" s="41"/>
      <c r="B167" s="42"/>
      <c r="C167" s="257" t="s">
        <v>317</v>
      </c>
      <c r="D167" s="257" t="s">
        <v>284</v>
      </c>
      <c r="E167" s="258" t="s">
        <v>545</v>
      </c>
      <c r="F167" s="259" t="s">
        <v>546</v>
      </c>
      <c r="G167" s="260" t="s">
        <v>335</v>
      </c>
      <c r="H167" s="261">
        <v>4</v>
      </c>
      <c r="I167" s="262"/>
      <c r="J167" s="263">
        <f>ROUND(I167*H167,2)</f>
        <v>0</v>
      </c>
      <c r="K167" s="259" t="s">
        <v>174</v>
      </c>
      <c r="L167" s="264"/>
      <c r="M167" s="265" t="s">
        <v>35</v>
      </c>
      <c r="N167" s="266" t="s">
        <v>52</v>
      </c>
      <c r="O167" s="87"/>
      <c r="P167" s="224">
        <f>O167*H167</f>
        <v>0</v>
      </c>
      <c r="Q167" s="224">
        <v>0.0080000000000000002</v>
      </c>
      <c r="R167" s="224">
        <f>Q167*H167</f>
        <v>0.032000000000000001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220</v>
      </c>
      <c r="AT167" s="226" t="s">
        <v>284</v>
      </c>
      <c r="AU167" s="226" t="s">
        <v>21</v>
      </c>
      <c r="AY167" s="19" t="s">
        <v>168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88</v>
      </c>
      <c r="BK167" s="227">
        <f>ROUND(I167*H167,2)</f>
        <v>0</v>
      </c>
      <c r="BL167" s="19" t="s">
        <v>175</v>
      </c>
      <c r="BM167" s="226" t="s">
        <v>547</v>
      </c>
    </row>
    <row r="168" s="13" customFormat="1">
      <c r="A168" s="13"/>
      <c r="B168" s="235"/>
      <c r="C168" s="236"/>
      <c r="D168" s="233" t="s">
        <v>202</v>
      </c>
      <c r="E168" s="237" t="s">
        <v>35</v>
      </c>
      <c r="F168" s="238" t="s">
        <v>548</v>
      </c>
      <c r="G168" s="236"/>
      <c r="H168" s="239">
        <v>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202</v>
      </c>
      <c r="AU168" s="245" t="s">
        <v>21</v>
      </c>
      <c r="AV168" s="13" t="s">
        <v>21</v>
      </c>
      <c r="AW168" s="13" t="s">
        <v>41</v>
      </c>
      <c r="AX168" s="13" t="s">
        <v>81</v>
      </c>
      <c r="AY168" s="245" t="s">
        <v>168</v>
      </c>
    </row>
    <row r="169" s="13" customFormat="1">
      <c r="A169" s="13"/>
      <c r="B169" s="235"/>
      <c r="C169" s="236"/>
      <c r="D169" s="233" t="s">
        <v>202</v>
      </c>
      <c r="E169" s="237" t="s">
        <v>35</v>
      </c>
      <c r="F169" s="238" t="s">
        <v>549</v>
      </c>
      <c r="G169" s="236"/>
      <c r="H169" s="239">
        <v>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202</v>
      </c>
      <c r="AU169" s="245" t="s">
        <v>21</v>
      </c>
      <c r="AV169" s="13" t="s">
        <v>21</v>
      </c>
      <c r="AW169" s="13" t="s">
        <v>41</v>
      </c>
      <c r="AX169" s="13" t="s">
        <v>81</v>
      </c>
      <c r="AY169" s="245" t="s">
        <v>168</v>
      </c>
    </row>
    <row r="170" s="14" customFormat="1">
      <c r="A170" s="14"/>
      <c r="B170" s="246"/>
      <c r="C170" s="247"/>
      <c r="D170" s="233" t="s">
        <v>202</v>
      </c>
      <c r="E170" s="248" t="s">
        <v>35</v>
      </c>
      <c r="F170" s="249" t="s">
        <v>205</v>
      </c>
      <c r="G170" s="247"/>
      <c r="H170" s="250">
        <v>4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202</v>
      </c>
      <c r="AU170" s="256" t="s">
        <v>21</v>
      </c>
      <c r="AV170" s="14" t="s">
        <v>175</v>
      </c>
      <c r="AW170" s="14" t="s">
        <v>41</v>
      </c>
      <c r="AX170" s="14" t="s">
        <v>88</v>
      </c>
      <c r="AY170" s="256" t="s">
        <v>168</v>
      </c>
    </row>
    <row r="171" s="2" customFormat="1" ht="24.15" customHeight="1">
      <c r="A171" s="41"/>
      <c r="B171" s="42"/>
      <c r="C171" s="215" t="s">
        <v>322</v>
      </c>
      <c r="D171" s="215" t="s">
        <v>170</v>
      </c>
      <c r="E171" s="216" t="s">
        <v>550</v>
      </c>
      <c r="F171" s="217" t="s">
        <v>551</v>
      </c>
      <c r="G171" s="218" t="s">
        <v>335</v>
      </c>
      <c r="H171" s="219">
        <v>2</v>
      </c>
      <c r="I171" s="220"/>
      <c r="J171" s="221">
        <f>ROUND(I171*H171,2)</f>
        <v>0</v>
      </c>
      <c r="K171" s="217" t="s">
        <v>174</v>
      </c>
      <c r="L171" s="47"/>
      <c r="M171" s="222" t="s">
        <v>35</v>
      </c>
      <c r="N171" s="223" t="s">
        <v>52</v>
      </c>
      <c r="O171" s="87"/>
      <c r="P171" s="224">
        <f>O171*H171</f>
        <v>0</v>
      </c>
      <c r="Q171" s="224">
        <v>0.0017099999999999999</v>
      </c>
      <c r="R171" s="224">
        <f>Q171*H171</f>
        <v>0.0034199999999999999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175</v>
      </c>
      <c r="AT171" s="226" t="s">
        <v>170</v>
      </c>
      <c r="AU171" s="226" t="s">
        <v>21</v>
      </c>
      <c r="AY171" s="19" t="s">
        <v>168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88</v>
      </c>
      <c r="BK171" s="227">
        <f>ROUND(I171*H171,2)</f>
        <v>0</v>
      </c>
      <c r="BL171" s="19" t="s">
        <v>175</v>
      </c>
      <c r="BM171" s="226" t="s">
        <v>552</v>
      </c>
    </row>
    <row r="172" s="2" customFormat="1">
      <c r="A172" s="41"/>
      <c r="B172" s="42"/>
      <c r="C172" s="43"/>
      <c r="D172" s="228" t="s">
        <v>177</v>
      </c>
      <c r="E172" s="43"/>
      <c r="F172" s="229" t="s">
        <v>553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177</v>
      </c>
      <c r="AU172" s="19" t="s">
        <v>21</v>
      </c>
    </row>
    <row r="173" s="2" customFormat="1" ht="16.5" customHeight="1">
      <c r="A173" s="41"/>
      <c r="B173" s="42"/>
      <c r="C173" s="257" t="s">
        <v>328</v>
      </c>
      <c r="D173" s="257" t="s">
        <v>284</v>
      </c>
      <c r="E173" s="258" t="s">
        <v>554</v>
      </c>
      <c r="F173" s="259" t="s">
        <v>555</v>
      </c>
      <c r="G173" s="260" t="s">
        <v>335</v>
      </c>
      <c r="H173" s="261">
        <v>2</v>
      </c>
      <c r="I173" s="262"/>
      <c r="J173" s="263">
        <f>ROUND(I173*H173,2)</f>
        <v>0</v>
      </c>
      <c r="K173" s="259" t="s">
        <v>174</v>
      </c>
      <c r="L173" s="264"/>
      <c r="M173" s="265" t="s">
        <v>35</v>
      </c>
      <c r="N173" s="266" t="s">
        <v>52</v>
      </c>
      <c r="O173" s="87"/>
      <c r="P173" s="224">
        <f>O173*H173</f>
        <v>0</v>
      </c>
      <c r="Q173" s="224">
        <v>0.0149</v>
      </c>
      <c r="R173" s="224">
        <f>Q173*H173</f>
        <v>0.0298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220</v>
      </c>
      <c r="AT173" s="226" t="s">
        <v>284</v>
      </c>
      <c r="AU173" s="226" t="s">
        <v>21</v>
      </c>
      <c r="AY173" s="19" t="s">
        <v>168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88</v>
      </c>
      <c r="BK173" s="227">
        <f>ROUND(I173*H173,2)</f>
        <v>0</v>
      </c>
      <c r="BL173" s="19" t="s">
        <v>175</v>
      </c>
      <c r="BM173" s="226" t="s">
        <v>556</v>
      </c>
    </row>
    <row r="174" s="13" customFormat="1">
      <c r="A174" s="13"/>
      <c r="B174" s="235"/>
      <c r="C174" s="236"/>
      <c r="D174" s="233" t="s">
        <v>202</v>
      </c>
      <c r="E174" s="237" t="s">
        <v>35</v>
      </c>
      <c r="F174" s="238" t="s">
        <v>557</v>
      </c>
      <c r="G174" s="236"/>
      <c r="H174" s="239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202</v>
      </c>
      <c r="AU174" s="245" t="s">
        <v>21</v>
      </c>
      <c r="AV174" s="13" t="s">
        <v>21</v>
      </c>
      <c r="AW174" s="13" t="s">
        <v>41</v>
      </c>
      <c r="AX174" s="13" t="s">
        <v>81</v>
      </c>
      <c r="AY174" s="245" t="s">
        <v>168</v>
      </c>
    </row>
    <row r="175" s="13" customFormat="1">
      <c r="A175" s="13"/>
      <c r="B175" s="235"/>
      <c r="C175" s="236"/>
      <c r="D175" s="233" t="s">
        <v>202</v>
      </c>
      <c r="E175" s="237" t="s">
        <v>35</v>
      </c>
      <c r="F175" s="238" t="s">
        <v>558</v>
      </c>
      <c r="G175" s="236"/>
      <c r="H175" s="239">
        <v>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202</v>
      </c>
      <c r="AU175" s="245" t="s">
        <v>21</v>
      </c>
      <c r="AV175" s="13" t="s">
        <v>21</v>
      </c>
      <c r="AW175" s="13" t="s">
        <v>41</v>
      </c>
      <c r="AX175" s="13" t="s">
        <v>81</v>
      </c>
      <c r="AY175" s="245" t="s">
        <v>168</v>
      </c>
    </row>
    <row r="176" s="14" customFormat="1">
      <c r="A176" s="14"/>
      <c r="B176" s="246"/>
      <c r="C176" s="247"/>
      <c r="D176" s="233" t="s">
        <v>202</v>
      </c>
      <c r="E176" s="248" t="s">
        <v>35</v>
      </c>
      <c r="F176" s="249" t="s">
        <v>205</v>
      </c>
      <c r="G176" s="247"/>
      <c r="H176" s="250">
        <v>2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202</v>
      </c>
      <c r="AU176" s="256" t="s">
        <v>21</v>
      </c>
      <c r="AV176" s="14" t="s">
        <v>175</v>
      </c>
      <c r="AW176" s="14" t="s">
        <v>41</v>
      </c>
      <c r="AX176" s="14" t="s">
        <v>88</v>
      </c>
      <c r="AY176" s="256" t="s">
        <v>168</v>
      </c>
    </row>
    <row r="177" s="2" customFormat="1" ht="24.15" customHeight="1">
      <c r="A177" s="41"/>
      <c r="B177" s="42"/>
      <c r="C177" s="215" t="s">
        <v>332</v>
      </c>
      <c r="D177" s="215" t="s">
        <v>170</v>
      </c>
      <c r="E177" s="216" t="s">
        <v>559</v>
      </c>
      <c r="F177" s="217" t="s">
        <v>560</v>
      </c>
      <c r="G177" s="218" t="s">
        <v>335</v>
      </c>
      <c r="H177" s="219">
        <v>7</v>
      </c>
      <c r="I177" s="220"/>
      <c r="J177" s="221">
        <f>ROUND(I177*H177,2)</f>
        <v>0</v>
      </c>
      <c r="K177" s="217" t="s">
        <v>174</v>
      </c>
      <c r="L177" s="47"/>
      <c r="M177" s="222" t="s">
        <v>35</v>
      </c>
      <c r="N177" s="223" t="s">
        <v>52</v>
      </c>
      <c r="O177" s="87"/>
      <c r="P177" s="224">
        <f>O177*H177</f>
        <v>0</v>
      </c>
      <c r="Q177" s="224">
        <v>0.00167</v>
      </c>
      <c r="R177" s="224">
        <f>Q177*H177</f>
        <v>0.011690000000000001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175</v>
      </c>
      <c r="AT177" s="226" t="s">
        <v>170</v>
      </c>
      <c r="AU177" s="226" t="s">
        <v>21</v>
      </c>
      <c r="AY177" s="19" t="s">
        <v>168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88</v>
      </c>
      <c r="BK177" s="227">
        <f>ROUND(I177*H177,2)</f>
        <v>0</v>
      </c>
      <c r="BL177" s="19" t="s">
        <v>175</v>
      </c>
      <c r="BM177" s="226" t="s">
        <v>561</v>
      </c>
    </row>
    <row r="178" s="2" customFormat="1">
      <c r="A178" s="41"/>
      <c r="B178" s="42"/>
      <c r="C178" s="43"/>
      <c r="D178" s="228" t="s">
        <v>177</v>
      </c>
      <c r="E178" s="43"/>
      <c r="F178" s="229" t="s">
        <v>562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177</v>
      </c>
      <c r="AU178" s="19" t="s">
        <v>21</v>
      </c>
    </row>
    <row r="179" s="2" customFormat="1" ht="16.5" customHeight="1">
      <c r="A179" s="41"/>
      <c r="B179" s="42"/>
      <c r="C179" s="257" t="s">
        <v>338</v>
      </c>
      <c r="D179" s="257" t="s">
        <v>284</v>
      </c>
      <c r="E179" s="258" t="s">
        <v>563</v>
      </c>
      <c r="F179" s="259" t="s">
        <v>564</v>
      </c>
      <c r="G179" s="260" t="s">
        <v>335</v>
      </c>
      <c r="H179" s="261">
        <v>1</v>
      </c>
      <c r="I179" s="262"/>
      <c r="J179" s="263">
        <f>ROUND(I179*H179,2)</f>
        <v>0</v>
      </c>
      <c r="K179" s="259" t="s">
        <v>174</v>
      </c>
      <c r="L179" s="264"/>
      <c r="M179" s="265" t="s">
        <v>35</v>
      </c>
      <c r="N179" s="266" t="s">
        <v>52</v>
      </c>
      <c r="O179" s="87"/>
      <c r="P179" s="224">
        <f>O179*H179</f>
        <v>0</v>
      </c>
      <c r="Q179" s="224">
        <v>0.012500000000000001</v>
      </c>
      <c r="R179" s="224">
        <f>Q179*H179</f>
        <v>0.012500000000000001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220</v>
      </c>
      <c r="AT179" s="226" t="s">
        <v>284</v>
      </c>
      <c r="AU179" s="226" t="s">
        <v>21</v>
      </c>
      <c r="AY179" s="19" t="s">
        <v>168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88</v>
      </c>
      <c r="BK179" s="227">
        <f>ROUND(I179*H179,2)</f>
        <v>0</v>
      </c>
      <c r="BL179" s="19" t="s">
        <v>175</v>
      </c>
      <c r="BM179" s="226" t="s">
        <v>565</v>
      </c>
    </row>
    <row r="180" s="13" customFormat="1">
      <c r="A180" s="13"/>
      <c r="B180" s="235"/>
      <c r="C180" s="236"/>
      <c r="D180" s="233" t="s">
        <v>202</v>
      </c>
      <c r="E180" s="237" t="s">
        <v>35</v>
      </c>
      <c r="F180" s="238" t="s">
        <v>566</v>
      </c>
      <c r="G180" s="236"/>
      <c r="H180" s="239">
        <v>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202</v>
      </c>
      <c r="AU180" s="245" t="s">
        <v>21</v>
      </c>
      <c r="AV180" s="13" t="s">
        <v>21</v>
      </c>
      <c r="AW180" s="13" t="s">
        <v>41</v>
      </c>
      <c r="AX180" s="13" t="s">
        <v>88</v>
      </c>
      <c r="AY180" s="245" t="s">
        <v>168</v>
      </c>
    </row>
    <row r="181" s="2" customFormat="1" ht="16.5" customHeight="1">
      <c r="A181" s="41"/>
      <c r="B181" s="42"/>
      <c r="C181" s="257" t="s">
        <v>342</v>
      </c>
      <c r="D181" s="257" t="s">
        <v>284</v>
      </c>
      <c r="E181" s="258" t="s">
        <v>567</v>
      </c>
      <c r="F181" s="259" t="s">
        <v>568</v>
      </c>
      <c r="G181" s="260" t="s">
        <v>335</v>
      </c>
      <c r="H181" s="261">
        <v>2</v>
      </c>
      <c r="I181" s="262"/>
      <c r="J181" s="263">
        <f>ROUND(I181*H181,2)</f>
        <v>0</v>
      </c>
      <c r="K181" s="259" t="s">
        <v>174</v>
      </c>
      <c r="L181" s="264"/>
      <c r="M181" s="265" t="s">
        <v>35</v>
      </c>
      <c r="N181" s="266" t="s">
        <v>52</v>
      </c>
      <c r="O181" s="87"/>
      <c r="P181" s="224">
        <f>O181*H181</f>
        <v>0</v>
      </c>
      <c r="Q181" s="224">
        <v>0.010699999999999999</v>
      </c>
      <c r="R181" s="224">
        <f>Q181*H181</f>
        <v>0.021399999999999999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220</v>
      </c>
      <c r="AT181" s="226" t="s">
        <v>284</v>
      </c>
      <c r="AU181" s="226" t="s">
        <v>21</v>
      </c>
      <c r="AY181" s="19" t="s">
        <v>168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88</v>
      </c>
      <c r="BK181" s="227">
        <f>ROUND(I181*H181,2)</f>
        <v>0</v>
      </c>
      <c r="BL181" s="19" t="s">
        <v>175</v>
      </c>
      <c r="BM181" s="226" t="s">
        <v>569</v>
      </c>
    </row>
    <row r="182" s="13" customFormat="1">
      <c r="A182" s="13"/>
      <c r="B182" s="235"/>
      <c r="C182" s="236"/>
      <c r="D182" s="233" t="s">
        <v>202</v>
      </c>
      <c r="E182" s="237" t="s">
        <v>35</v>
      </c>
      <c r="F182" s="238" t="s">
        <v>557</v>
      </c>
      <c r="G182" s="236"/>
      <c r="H182" s="239">
        <v>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202</v>
      </c>
      <c r="AU182" s="245" t="s">
        <v>21</v>
      </c>
      <c r="AV182" s="13" t="s">
        <v>21</v>
      </c>
      <c r="AW182" s="13" t="s">
        <v>41</v>
      </c>
      <c r="AX182" s="13" t="s">
        <v>81</v>
      </c>
      <c r="AY182" s="245" t="s">
        <v>168</v>
      </c>
    </row>
    <row r="183" s="13" customFormat="1">
      <c r="A183" s="13"/>
      <c r="B183" s="235"/>
      <c r="C183" s="236"/>
      <c r="D183" s="233" t="s">
        <v>202</v>
      </c>
      <c r="E183" s="237" t="s">
        <v>35</v>
      </c>
      <c r="F183" s="238" t="s">
        <v>558</v>
      </c>
      <c r="G183" s="236"/>
      <c r="H183" s="239">
        <v>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202</v>
      </c>
      <c r="AU183" s="245" t="s">
        <v>21</v>
      </c>
      <c r="AV183" s="13" t="s">
        <v>21</v>
      </c>
      <c r="AW183" s="13" t="s">
        <v>41</v>
      </c>
      <c r="AX183" s="13" t="s">
        <v>81</v>
      </c>
      <c r="AY183" s="245" t="s">
        <v>168</v>
      </c>
    </row>
    <row r="184" s="14" customFormat="1">
      <c r="A184" s="14"/>
      <c r="B184" s="246"/>
      <c r="C184" s="247"/>
      <c r="D184" s="233" t="s">
        <v>202</v>
      </c>
      <c r="E184" s="248" t="s">
        <v>35</v>
      </c>
      <c r="F184" s="249" t="s">
        <v>205</v>
      </c>
      <c r="G184" s="247"/>
      <c r="H184" s="250">
        <v>2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202</v>
      </c>
      <c r="AU184" s="256" t="s">
        <v>21</v>
      </c>
      <c r="AV184" s="14" t="s">
        <v>175</v>
      </c>
      <c r="AW184" s="14" t="s">
        <v>41</v>
      </c>
      <c r="AX184" s="14" t="s">
        <v>88</v>
      </c>
      <c r="AY184" s="256" t="s">
        <v>168</v>
      </c>
    </row>
    <row r="185" s="2" customFormat="1" ht="16.5" customHeight="1">
      <c r="A185" s="41"/>
      <c r="B185" s="42"/>
      <c r="C185" s="257" t="s">
        <v>347</v>
      </c>
      <c r="D185" s="257" t="s">
        <v>284</v>
      </c>
      <c r="E185" s="258" t="s">
        <v>570</v>
      </c>
      <c r="F185" s="259" t="s">
        <v>571</v>
      </c>
      <c r="G185" s="260" t="s">
        <v>335</v>
      </c>
      <c r="H185" s="261">
        <v>4</v>
      </c>
      <c r="I185" s="262"/>
      <c r="J185" s="263">
        <f>ROUND(I185*H185,2)</f>
        <v>0</v>
      </c>
      <c r="K185" s="259" t="s">
        <v>35</v>
      </c>
      <c r="L185" s="264"/>
      <c r="M185" s="265" t="s">
        <v>35</v>
      </c>
      <c r="N185" s="266" t="s">
        <v>52</v>
      </c>
      <c r="O185" s="87"/>
      <c r="P185" s="224">
        <f>O185*H185</f>
        <v>0</v>
      </c>
      <c r="Q185" s="224">
        <v>0.0080000000000000002</v>
      </c>
      <c r="R185" s="224">
        <f>Q185*H185</f>
        <v>0.032000000000000001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220</v>
      </c>
      <c r="AT185" s="226" t="s">
        <v>284</v>
      </c>
      <c r="AU185" s="226" t="s">
        <v>21</v>
      </c>
      <c r="AY185" s="19" t="s">
        <v>168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88</v>
      </c>
      <c r="BK185" s="227">
        <f>ROUND(I185*H185,2)</f>
        <v>0</v>
      </c>
      <c r="BL185" s="19" t="s">
        <v>175</v>
      </c>
      <c r="BM185" s="226" t="s">
        <v>572</v>
      </c>
    </row>
    <row r="186" s="13" customFormat="1">
      <c r="A186" s="13"/>
      <c r="B186" s="235"/>
      <c r="C186" s="236"/>
      <c r="D186" s="233" t="s">
        <v>202</v>
      </c>
      <c r="E186" s="237" t="s">
        <v>35</v>
      </c>
      <c r="F186" s="238" t="s">
        <v>573</v>
      </c>
      <c r="G186" s="236"/>
      <c r="H186" s="239">
        <v>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202</v>
      </c>
      <c r="AU186" s="245" t="s">
        <v>21</v>
      </c>
      <c r="AV186" s="13" t="s">
        <v>21</v>
      </c>
      <c r="AW186" s="13" t="s">
        <v>41</v>
      </c>
      <c r="AX186" s="13" t="s">
        <v>81</v>
      </c>
      <c r="AY186" s="245" t="s">
        <v>168</v>
      </c>
    </row>
    <row r="187" s="13" customFormat="1">
      <c r="A187" s="13"/>
      <c r="B187" s="235"/>
      <c r="C187" s="236"/>
      <c r="D187" s="233" t="s">
        <v>202</v>
      </c>
      <c r="E187" s="237" t="s">
        <v>35</v>
      </c>
      <c r="F187" s="238" t="s">
        <v>574</v>
      </c>
      <c r="G187" s="236"/>
      <c r="H187" s="239">
        <v>2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202</v>
      </c>
      <c r="AU187" s="245" t="s">
        <v>21</v>
      </c>
      <c r="AV187" s="13" t="s">
        <v>21</v>
      </c>
      <c r="AW187" s="13" t="s">
        <v>41</v>
      </c>
      <c r="AX187" s="13" t="s">
        <v>81</v>
      </c>
      <c r="AY187" s="245" t="s">
        <v>168</v>
      </c>
    </row>
    <row r="188" s="14" customFormat="1">
      <c r="A188" s="14"/>
      <c r="B188" s="246"/>
      <c r="C188" s="247"/>
      <c r="D188" s="233" t="s">
        <v>202</v>
      </c>
      <c r="E188" s="248" t="s">
        <v>35</v>
      </c>
      <c r="F188" s="249" t="s">
        <v>205</v>
      </c>
      <c r="G188" s="247"/>
      <c r="H188" s="250">
        <v>4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202</v>
      </c>
      <c r="AU188" s="256" t="s">
        <v>21</v>
      </c>
      <c r="AV188" s="14" t="s">
        <v>175</v>
      </c>
      <c r="AW188" s="14" t="s">
        <v>41</v>
      </c>
      <c r="AX188" s="14" t="s">
        <v>88</v>
      </c>
      <c r="AY188" s="256" t="s">
        <v>168</v>
      </c>
    </row>
    <row r="189" s="2" customFormat="1" ht="24.15" customHeight="1">
      <c r="A189" s="41"/>
      <c r="B189" s="42"/>
      <c r="C189" s="215" t="s">
        <v>351</v>
      </c>
      <c r="D189" s="215" t="s">
        <v>170</v>
      </c>
      <c r="E189" s="216" t="s">
        <v>575</v>
      </c>
      <c r="F189" s="217" t="s">
        <v>576</v>
      </c>
      <c r="G189" s="218" t="s">
        <v>335</v>
      </c>
      <c r="H189" s="219">
        <v>2</v>
      </c>
      <c r="I189" s="220"/>
      <c r="J189" s="221">
        <f>ROUND(I189*H189,2)</f>
        <v>0</v>
      </c>
      <c r="K189" s="217" t="s">
        <v>174</v>
      </c>
      <c r="L189" s="47"/>
      <c r="M189" s="222" t="s">
        <v>35</v>
      </c>
      <c r="N189" s="223" t="s">
        <v>52</v>
      </c>
      <c r="O189" s="87"/>
      <c r="P189" s="224">
        <f>O189*H189</f>
        <v>0</v>
      </c>
      <c r="Q189" s="224">
        <v>0.0017099999999999999</v>
      </c>
      <c r="R189" s="224">
        <f>Q189*H189</f>
        <v>0.0034199999999999999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175</v>
      </c>
      <c r="AT189" s="226" t="s">
        <v>170</v>
      </c>
      <c r="AU189" s="226" t="s">
        <v>21</v>
      </c>
      <c r="AY189" s="19" t="s">
        <v>168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88</v>
      </c>
      <c r="BK189" s="227">
        <f>ROUND(I189*H189,2)</f>
        <v>0</v>
      </c>
      <c r="BL189" s="19" t="s">
        <v>175</v>
      </c>
      <c r="BM189" s="226" t="s">
        <v>577</v>
      </c>
    </row>
    <row r="190" s="2" customFormat="1">
      <c r="A190" s="41"/>
      <c r="B190" s="42"/>
      <c r="C190" s="43"/>
      <c r="D190" s="228" t="s">
        <v>177</v>
      </c>
      <c r="E190" s="43"/>
      <c r="F190" s="229" t="s">
        <v>578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177</v>
      </c>
      <c r="AU190" s="19" t="s">
        <v>21</v>
      </c>
    </row>
    <row r="191" s="2" customFormat="1" ht="16.5" customHeight="1">
      <c r="A191" s="41"/>
      <c r="B191" s="42"/>
      <c r="C191" s="257" t="s">
        <v>356</v>
      </c>
      <c r="D191" s="257" t="s">
        <v>284</v>
      </c>
      <c r="E191" s="258" t="s">
        <v>579</v>
      </c>
      <c r="F191" s="259" t="s">
        <v>580</v>
      </c>
      <c r="G191" s="260" t="s">
        <v>335</v>
      </c>
      <c r="H191" s="261">
        <v>1</v>
      </c>
      <c r="I191" s="262"/>
      <c r="J191" s="263">
        <f>ROUND(I191*H191,2)</f>
        <v>0</v>
      </c>
      <c r="K191" s="259" t="s">
        <v>174</v>
      </c>
      <c r="L191" s="264"/>
      <c r="M191" s="265" t="s">
        <v>35</v>
      </c>
      <c r="N191" s="266" t="s">
        <v>52</v>
      </c>
      <c r="O191" s="87"/>
      <c r="P191" s="224">
        <f>O191*H191</f>
        <v>0</v>
      </c>
      <c r="Q191" s="224">
        <v>0.019699999999999999</v>
      </c>
      <c r="R191" s="224">
        <f>Q191*H191</f>
        <v>0.019699999999999999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220</v>
      </c>
      <c r="AT191" s="226" t="s">
        <v>284</v>
      </c>
      <c r="AU191" s="226" t="s">
        <v>21</v>
      </c>
      <c r="AY191" s="19" t="s">
        <v>168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88</v>
      </c>
      <c r="BK191" s="227">
        <f>ROUND(I191*H191,2)</f>
        <v>0</v>
      </c>
      <c r="BL191" s="19" t="s">
        <v>175</v>
      </c>
      <c r="BM191" s="226" t="s">
        <v>581</v>
      </c>
    </row>
    <row r="192" s="13" customFormat="1">
      <c r="A192" s="13"/>
      <c r="B192" s="235"/>
      <c r="C192" s="236"/>
      <c r="D192" s="233" t="s">
        <v>202</v>
      </c>
      <c r="E192" s="237" t="s">
        <v>35</v>
      </c>
      <c r="F192" s="238" t="s">
        <v>557</v>
      </c>
      <c r="G192" s="236"/>
      <c r="H192" s="239">
        <v>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202</v>
      </c>
      <c r="AU192" s="245" t="s">
        <v>21</v>
      </c>
      <c r="AV192" s="13" t="s">
        <v>21</v>
      </c>
      <c r="AW192" s="13" t="s">
        <v>41</v>
      </c>
      <c r="AX192" s="13" t="s">
        <v>81</v>
      </c>
      <c r="AY192" s="245" t="s">
        <v>168</v>
      </c>
    </row>
    <row r="193" s="13" customFormat="1">
      <c r="A193" s="13"/>
      <c r="B193" s="235"/>
      <c r="C193" s="236"/>
      <c r="D193" s="233" t="s">
        <v>202</v>
      </c>
      <c r="E193" s="237" t="s">
        <v>35</v>
      </c>
      <c r="F193" s="238" t="s">
        <v>558</v>
      </c>
      <c r="G193" s="236"/>
      <c r="H193" s="239">
        <v>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202</v>
      </c>
      <c r="AU193" s="245" t="s">
        <v>21</v>
      </c>
      <c r="AV193" s="13" t="s">
        <v>21</v>
      </c>
      <c r="AW193" s="13" t="s">
        <v>41</v>
      </c>
      <c r="AX193" s="13" t="s">
        <v>81</v>
      </c>
      <c r="AY193" s="245" t="s">
        <v>168</v>
      </c>
    </row>
    <row r="194" s="13" customFormat="1">
      <c r="A194" s="13"/>
      <c r="B194" s="235"/>
      <c r="C194" s="236"/>
      <c r="D194" s="233" t="s">
        <v>202</v>
      </c>
      <c r="E194" s="237" t="s">
        <v>35</v>
      </c>
      <c r="F194" s="238" t="s">
        <v>582</v>
      </c>
      <c r="G194" s="236"/>
      <c r="H194" s="239">
        <v>-1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202</v>
      </c>
      <c r="AU194" s="245" t="s">
        <v>21</v>
      </c>
      <c r="AV194" s="13" t="s">
        <v>21</v>
      </c>
      <c r="AW194" s="13" t="s">
        <v>41</v>
      </c>
      <c r="AX194" s="13" t="s">
        <v>81</v>
      </c>
      <c r="AY194" s="245" t="s">
        <v>168</v>
      </c>
    </row>
    <row r="195" s="14" customFormat="1">
      <c r="A195" s="14"/>
      <c r="B195" s="246"/>
      <c r="C195" s="247"/>
      <c r="D195" s="233" t="s">
        <v>202</v>
      </c>
      <c r="E195" s="248" t="s">
        <v>35</v>
      </c>
      <c r="F195" s="249" t="s">
        <v>205</v>
      </c>
      <c r="G195" s="247"/>
      <c r="H195" s="250">
        <v>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202</v>
      </c>
      <c r="AU195" s="256" t="s">
        <v>21</v>
      </c>
      <c r="AV195" s="14" t="s">
        <v>175</v>
      </c>
      <c r="AW195" s="14" t="s">
        <v>41</v>
      </c>
      <c r="AX195" s="14" t="s">
        <v>88</v>
      </c>
      <c r="AY195" s="256" t="s">
        <v>168</v>
      </c>
    </row>
    <row r="196" s="2" customFormat="1" ht="21.75" customHeight="1">
      <c r="A196" s="41"/>
      <c r="B196" s="42"/>
      <c r="C196" s="257" t="s">
        <v>362</v>
      </c>
      <c r="D196" s="257" t="s">
        <v>284</v>
      </c>
      <c r="E196" s="258" t="s">
        <v>583</v>
      </c>
      <c r="F196" s="259" t="s">
        <v>584</v>
      </c>
      <c r="G196" s="260" t="s">
        <v>335</v>
      </c>
      <c r="H196" s="261">
        <v>1</v>
      </c>
      <c r="I196" s="262"/>
      <c r="J196" s="263">
        <f>ROUND(I196*H196,2)</f>
        <v>0</v>
      </c>
      <c r="K196" s="259" t="s">
        <v>174</v>
      </c>
      <c r="L196" s="264"/>
      <c r="M196" s="265" t="s">
        <v>35</v>
      </c>
      <c r="N196" s="266" t="s">
        <v>52</v>
      </c>
      <c r="O196" s="87"/>
      <c r="P196" s="224">
        <f>O196*H196</f>
        <v>0</v>
      </c>
      <c r="Q196" s="224">
        <v>0.014999999999999999</v>
      </c>
      <c r="R196" s="224">
        <f>Q196*H196</f>
        <v>0.014999999999999999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220</v>
      </c>
      <c r="AT196" s="226" t="s">
        <v>284</v>
      </c>
      <c r="AU196" s="226" t="s">
        <v>21</v>
      </c>
      <c r="AY196" s="19" t="s">
        <v>168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88</v>
      </c>
      <c r="BK196" s="227">
        <f>ROUND(I196*H196,2)</f>
        <v>0</v>
      </c>
      <c r="BL196" s="19" t="s">
        <v>175</v>
      </c>
      <c r="BM196" s="226" t="s">
        <v>585</v>
      </c>
    </row>
    <row r="197" s="13" customFormat="1">
      <c r="A197" s="13"/>
      <c r="B197" s="235"/>
      <c r="C197" s="236"/>
      <c r="D197" s="233" t="s">
        <v>202</v>
      </c>
      <c r="E197" s="237" t="s">
        <v>35</v>
      </c>
      <c r="F197" s="238" t="s">
        <v>558</v>
      </c>
      <c r="G197" s="236"/>
      <c r="H197" s="239">
        <v>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202</v>
      </c>
      <c r="AU197" s="245" t="s">
        <v>21</v>
      </c>
      <c r="AV197" s="13" t="s">
        <v>21</v>
      </c>
      <c r="AW197" s="13" t="s">
        <v>41</v>
      </c>
      <c r="AX197" s="13" t="s">
        <v>88</v>
      </c>
      <c r="AY197" s="245" t="s">
        <v>168</v>
      </c>
    </row>
    <row r="198" s="2" customFormat="1" ht="24.15" customHeight="1">
      <c r="A198" s="41"/>
      <c r="B198" s="42"/>
      <c r="C198" s="215" t="s">
        <v>367</v>
      </c>
      <c r="D198" s="215" t="s">
        <v>170</v>
      </c>
      <c r="E198" s="216" t="s">
        <v>586</v>
      </c>
      <c r="F198" s="217" t="s">
        <v>587</v>
      </c>
      <c r="G198" s="218" t="s">
        <v>189</v>
      </c>
      <c r="H198" s="219">
        <v>264.39999999999998</v>
      </c>
      <c r="I198" s="220"/>
      <c r="J198" s="221">
        <f>ROUND(I198*H198,2)</f>
        <v>0</v>
      </c>
      <c r="K198" s="217" t="s">
        <v>174</v>
      </c>
      <c r="L198" s="47"/>
      <c r="M198" s="222" t="s">
        <v>35</v>
      </c>
      <c r="N198" s="223" t="s">
        <v>52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175</v>
      </c>
      <c r="AT198" s="226" t="s">
        <v>170</v>
      </c>
      <c r="AU198" s="226" t="s">
        <v>21</v>
      </c>
      <c r="AY198" s="19" t="s">
        <v>168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88</v>
      </c>
      <c r="BK198" s="227">
        <f>ROUND(I198*H198,2)</f>
        <v>0</v>
      </c>
      <c r="BL198" s="19" t="s">
        <v>175</v>
      </c>
      <c r="BM198" s="226" t="s">
        <v>588</v>
      </c>
    </row>
    <row r="199" s="2" customFormat="1">
      <c r="A199" s="41"/>
      <c r="B199" s="42"/>
      <c r="C199" s="43"/>
      <c r="D199" s="228" t="s">
        <v>177</v>
      </c>
      <c r="E199" s="43"/>
      <c r="F199" s="229" t="s">
        <v>589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177</v>
      </c>
      <c r="AU199" s="19" t="s">
        <v>21</v>
      </c>
    </row>
    <row r="200" s="13" customFormat="1">
      <c r="A200" s="13"/>
      <c r="B200" s="235"/>
      <c r="C200" s="236"/>
      <c r="D200" s="233" t="s">
        <v>202</v>
      </c>
      <c r="E200" s="237" t="s">
        <v>35</v>
      </c>
      <c r="F200" s="238" t="s">
        <v>590</v>
      </c>
      <c r="G200" s="236"/>
      <c r="H200" s="239">
        <v>264.39999999999998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202</v>
      </c>
      <c r="AU200" s="245" t="s">
        <v>21</v>
      </c>
      <c r="AV200" s="13" t="s">
        <v>21</v>
      </c>
      <c r="AW200" s="13" t="s">
        <v>41</v>
      </c>
      <c r="AX200" s="13" t="s">
        <v>88</v>
      </c>
      <c r="AY200" s="245" t="s">
        <v>168</v>
      </c>
    </row>
    <row r="201" s="2" customFormat="1" ht="16.5" customHeight="1">
      <c r="A201" s="41"/>
      <c r="B201" s="42"/>
      <c r="C201" s="257" t="s">
        <v>372</v>
      </c>
      <c r="D201" s="257" t="s">
        <v>284</v>
      </c>
      <c r="E201" s="258" t="s">
        <v>591</v>
      </c>
      <c r="F201" s="259" t="s">
        <v>592</v>
      </c>
      <c r="G201" s="260" t="s">
        <v>189</v>
      </c>
      <c r="H201" s="261">
        <v>268.36599999999999</v>
      </c>
      <c r="I201" s="262"/>
      <c r="J201" s="263">
        <f>ROUND(I201*H201,2)</f>
        <v>0</v>
      </c>
      <c r="K201" s="259" t="s">
        <v>174</v>
      </c>
      <c r="L201" s="264"/>
      <c r="M201" s="265" t="s">
        <v>35</v>
      </c>
      <c r="N201" s="266" t="s">
        <v>52</v>
      </c>
      <c r="O201" s="87"/>
      <c r="P201" s="224">
        <f>O201*H201</f>
        <v>0</v>
      </c>
      <c r="Q201" s="224">
        <v>0.0031800000000000001</v>
      </c>
      <c r="R201" s="224">
        <f>Q201*H201</f>
        <v>0.85340388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220</v>
      </c>
      <c r="AT201" s="226" t="s">
        <v>284</v>
      </c>
      <c r="AU201" s="226" t="s">
        <v>21</v>
      </c>
      <c r="AY201" s="19" t="s">
        <v>168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88</v>
      </c>
      <c r="BK201" s="227">
        <f>ROUND(I201*H201,2)</f>
        <v>0</v>
      </c>
      <c r="BL201" s="19" t="s">
        <v>175</v>
      </c>
      <c r="BM201" s="226" t="s">
        <v>593</v>
      </c>
    </row>
    <row r="202" s="13" customFormat="1">
      <c r="A202" s="13"/>
      <c r="B202" s="235"/>
      <c r="C202" s="236"/>
      <c r="D202" s="233" t="s">
        <v>202</v>
      </c>
      <c r="E202" s="236"/>
      <c r="F202" s="238" t="s">
        <v>594</v>
      </c>
      <c r="G202" s="236"/>
      <c r="H202" s="239">
        <v>268.36599999999999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202</v>
      </c>
      <c r="AU202" s="245" t="s">
        <v>21</v>
      </c>
      <c r="AV202" s="13" t="s">
        <v>21</v>
      </c>
      <c r="AW202" s="13" t="s">
        <v>4</v>
      </c>
      <c r="AX202" s="13" t="s">
        <v>88</v>
      </c>
      <c r="AY202" s="245" t="s">
        <v>168</v>
      </c>
    </row>
    <row r="203" s="2" customFormat="1" ht="24.15" customHeight="1">
      <c r="A203" s="41"/>
      <c r="B203" s="42"/>
      <c r="C203" s="215" t="s">
        <v>376</v>
      </c>
      <c r="D203" s="215" t="s">
        <v>170</v>
      </c>
      <c r="E203" s="216" t="s">
        <v>595</v>
      </c>
      <c r="F203" s="217" t="s">
        <v>596</v>
      </c>
      <c r="G203" s="218" t="s">
        <v>335</v>
      </c>
      <c r="H203" s="219">
        <v>1</v>
      </c>
      <c r="I203" s="220"/>
      <c r="J203" s="221">
        <f>ROUND(I203*H203,2)</f>
        <v>0</v>
      </c>
      <c r="K203" s="217" t="s">
        <v>174</v>
      </c>
      <c r="L203" s="47"/>
      <c r="M203" s="222" t="s">
        <v>35</v>
      </c>
      <c r="N203" s="223" t="s">
        <v>52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175</v>
      </c>
      <c r="AT203" s="226" t="s">
        <v>170</v>
      </c>
      <c r="AU203" s="226" t="s">
        <v>21</v>
      </c>
      <c r="AY203" s="19" t="s">
        <v>168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88</v>
      </c>
      <c r="BK203" s="227">
        <f>ROUND(I203*H203,2)</f>
        <v>0</v>
      </c>
      <c r="BL203" s="19" t="s">
        <v>175</v>
      </c>
      <c r="BM203" s="226" t="s">
        <v>597</v>
      </c>
    </row>
    <row r="204" s="2" customFormat="1">
      <c r="A204" s="41"/>
      <c r="B204" s="42"/>
      <c r="C204" s="43"/>
      <c r="D204" s="228" t="s">
        <v>177</v>
      </c>
      <c r="E204" s="43"/>
      <c r="F204" s="229" t="s">
        <v>598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177</v>
      </c>
      <c r="AU204" s="19" t="s">
        <v>21</v>
      </c>
    </row>
    <row r="205" s="2" customFormat="1" ht="16.5" customHeight="1">
      <c r="A205" s="41"/>
      <c r="B205" s="42"/>
      <c r="C205" s="257" t="s">
        <v>380</v>
      </c>
      <c r="D205" s="257" t="s">
        <v>284</v>
      </c>
      <c r="E205" s="258" t="s">
        <v>599</v>
      </c>
      <c r="F205" s="259" t="s">
        <v>600</v>
      </c>
      <c r="G205" s="260" t="s">
        <v>335</v>
      </c>
      <c r="H205" s="261">
        <v>1</v>
      </c>
      <c r="I205" s="262"/>
      <c r="J205" s="263">
        <f>ROUND(I205*H205,2)</f>
        <v>0</v>
      </c>
      <c r="K205" s="259" t="s">
        <v>35</v>
      </c>
      <c r="L205" s="264"/>
      <c r="M205" s="265" t="s">
        <v>35</v>
      </c>
      <c r="N205" s="266" t="s">
        <v>52</v>
      </c>
      <c r="O205" s="87"/>
      <c r="P205" s="224">
        <f>O205*H205</f>
        <v>0</v>
      </c>
      <c r="Q205" s="224">
        <v>0.00097000000000000005</v>
      </c>
      <c r="R205" s="224">
        <f>Q205*H205</f>
        <v>0.00097000000000000005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220</v>
      </c>
      <c r="AT205" s="226" t="s">
        <v>284</v>
      </c>
      <c r="AU205" s="226" t="s">
        <v>21</v>
      </c>
      <c r="AY205" s="19" t="s">
        <v>168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88</v>
      </c>
      <c r="BK205" s="227">
        <f>ROUND(I205*H205,2)</f>
        <v>0</v>
      </c>
      <c r="BL205" s="19" t="s">
        <v>175</v>
      </c>
      <c r="BM205" s="226" t="s">
        <v>601</v>
      </c>
    </row>
    <row r="206" s="13" customFormat="1">
      <c r="A206" s="13"/>
      <c r="B206" s="235"/>
      <c r="C206" s="236"/>
      <c r="D206" s="233" t="s">
        <v>202</v>
      </c>
      <c r="E206" s="237" t="s">
        <v>35</v>
      </c>
      <c r="F206" s="238" t="s">
        <v>602</v>
      </c>
      <c r="G206" s="236"/>
      <c r="H206" s="239">
        <v>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202</v>
      </c>
      <c r="AU206" s="245" t="s">
        <v>21</v>
      </c>
      <c r="AV206" s="13" t="s">
        <v>21</v>
      </c>
      <c r="AW206" s="13" t="s">
        <v>41</v>
      </c>
      <c r="AX206" s="13" t="s">
        <v>88</v>
      </c>
      <c r="AY206" s="245" t="s">
        <v>168</v>
      </c>
    </row>
    <row r="207" s="2" customFormat="1" ht="24.15" customHeight="1">
      <c r="A207" s="41"/>
      <c r="B207" s="42"/>
      <c r="C207" s="215" t="s">
        <v>384</v>
      </c>
      <c r="D207" s="215" t="s">
        <v>170</v>
      </c>
      <c r="E207" s="216" t="s">
        <v>603</v>
      </c>
      <c r="F207" s="217" t="s">
        <v>604</v>
      </c>
      <c r="G207" s="218" t="s">
        <v>335</v>
      </c>
      <c r="H207" s="219">
        <v>5</v>
      </c>
      <c r="I207" s="220"/>
      <c r="J207" s="221">
        <f>ROUND(I207*H207,2)</f>
        <v>0</v>
      </c>
      <c r="K207" s="217" t="s">
        <v>174</v>
      </c>
      <c r="L207" s="47"/>
      <c r="M207" s="222" t="s">
        <v>35</v>
      </c>
      <c r="N207" s="223" t="s">
        <v>52</v>
      </c>
      <c r="O207" s="87"/>
      <c r="P207" s="224">
        <f>O207*H207</f>
        <v>0</v>
      </c>
      <c r="Q207" s="224">
        <v>0.0016199999999999999</v>
      </c>
      <c r="R207" s="224">
        <f>Q207*H207</f>
        <v>0.0080999999999999996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175</v>
      </c>
      <c r="AT207" s="226" t="s">
        <v>170</v>
      </c>
      <c r="AU207" s="226" t="s">
        <v>21</v>
      </c>
      <c r="AY207" s="19" t="s">
        <v>168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88</v>
      </c>
      <c r="BK207" s="227">
        <f>ROUND(I207*H207,2)</f>
        <v>0</v>
      </c>
      <c r="BL207" s="19" t="s">
        <v>175</v>
      </c>
      <c r="BM207" s="226" t="s">
        <v>605</v>
      </c>
    </row>
    <row r="208" s="2" customFormat="1">
      <c r="A208" s="41"/>
      <c r="B208" s="42"/>
      <c r="C208" s="43"/>
      <c r="D208" s="228" t="s">
        <v>177</v>
      </c>
      <c r="E208" s="43"/>
      <c r="F208" s="229" t="s">
        <v>606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177</v>
      </c>
      <c r="AU208" s="19" t="s">
        <v>21</v>
      </c>
    </row>
    <row r="209" s="2" customFormat="1" ht="16.5" customHeight="1">
      <c r="A209" s="41"/>
      <c r="B209" s="42"/>
      <c r="C209" s="257" t="s">
        <v>388</v>
      </c>
      <c r="D209" s="257" t="s">
        <v>284</v>
      </c>
      <c r="E209" s="258" t="s">
        <v>607</v>
      </c>
      <c r="F209" s="259" t="s">
        <v>608</v>
      </c>
      <c r="G209" s="260" t="s">
        <v>335</v>
      </c>
      <c r="H209" s="261">
        <v>5</v>
      </c>
      <c r="I209" s="262"/>
      <c r="J209" s="263">
        <f>ROUND(I209*H209,2)</f>
        <v>0</v>
      </c>
      <c r="K209" s="259" t="s">
        <v>174</v>
      </c>
      <c r="L209" s="264"/>
      <c r="M209" s="265" t="s">
        <v>35</v>
      </c>
      <c r="N209" s="266" t="s">
        <v>52</v>
      </c>
      <c r="O209" s="87"/>
      <c r="P209" s="224">
        <f>O209*H209</f>
        <v>0</v>
      </c>
      <c r="Q209" s="224">
        <v>0.017999999999999999</v>
      </c>
      <c r="R209" s="224">
        <f>Q209*H209</f>
        <v>0.089999999999999997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220</v>
      </c>
      <c r="AT209" s="226" t="s">
        <v>284</v>
      </c>
      <c r="AU209" s="226" t="s">
        <v>21</v>
      </c>
      <c r="AY209" s="19" t="s">
        <v>168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88</v>
      </c>
      <c r="BK209" s="227">
        <f>ROUND(I209*H209,2)</f>
        <v>0</v>
      </c>
      <c r="BL209" s="19" t="s">
        <v>175</v>
      </c>
      <c r="BM209" s="226" t="s">
        <v>609</v>
      </c>
    </row>
    <row r="210" s="13" customFormat="1">
      <c r="A210" s="13"/>
      <c r="B210" s="235"/>
      <c r="C210" s="236"/>
      <c r="D210" s="233" t="s">
        <v>202</v>
      </c>
      <c r="E210" s="237" t="s">
        <v>35</v>
      </c>
      <c r="F210" s="238" t="s">
        <v>610</v>
      </c>
      <c r="G210" s="236"/>
      <c r="H210" s="239">
        <v>3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202</v>
      </c>
      <c r="AU210" s="245" t="s">
        <v>21</v>
      </c>
      <c r="AV210" s="13" t="s">
        <v>21</v>
      </c>
      <c r="AW210" s="13" t="s">
        <v>41</v>
      </c>
      <c r="AX210" s="13" t="s">
        <v>81</v>
      </c>
      <c r="AY210" s="245" t="s">
        <v>168</v>
      </c>
    </row>
    <row r="211" s="13" customFormat="1">
      <c r="A211" s="13"/>
      <c r="B211" s="235"/>
      <c r="C211" s="236"/>
      <c r="D211" s="233" t="s">
        <v>202</v>
      </c>
      <c r="E211" s="237" t="s">
        <v>35</v>
      </c>
      <c r="F211" s="238" t="s">
        <v>611</v>
      </c>
      <c r="G211" s="236"/>
      <c r="H211" s="239">
        <v>4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202</v>
      </c>
      <c r="AU211" s="245" t="s">
        <v>21</v>
      </c>
      <c r="AV211" s="13" t="s">
        <v>21</v>
      </c>
      <c r="AW211" s="13" t="s">
        <v>41</v>
      </c>
      <c r="AX211" s="13" t="s">
        <v>81</v>
      </c>
      <c r="AY211" s="245" t="s">
        <v>168</v>
      </c>
    </row>
    <row r="212" s="13" customFormat="1">
      <c r="A212" s="13"/>
      <c r="B212" s="235"/>
      <c r="C212" s="236"/>
      <c r="D212" s="233" t="s">
        <v>202</v>
      </c>
      <c r="E212" s="237" t="s">
        <v>35</v>
      </c>
      <c r="F212" s="238" t="s">
        <v>612</v>
      </c>
      <c r="G212" s="236"/>
      <c r="H212" s="239">
        <v>-2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202</v>
      </c>
      <c r="AU212" s="245" t="s">
        <v>21</v>
      </c>
      <c r="AV212" s="13" t="s">
        <v>21</v>
      </c>
      <c r="AW212" s="13" t="s">
        <v>41</v>
      </c>
      <c r="AX212" s="13" t="s">
        <v>81</v>
      </c>
      <c r="AY212" s="245" t="s">
        <v>168</v>
      </c>
    </row>
    <row r="213" s="14" customFormat="1">
      <c r="A213" s="14"/>
      <c r="B213" s="246"/>
      <c r="C213" s="247"/>
      <c r="D213" s="233" t="s">
        <v>202</v>
      </c>
      <c r="E213" s="248" t="s">
        <v>35</v>
      </c>
      <c r="F213" s="249" t="s">
        <v>205</v>
      </c>
      <c r="G213" s="247"/>
      <c r="H213" s="250">
        <v>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202</v>
      </c>
      <c r="AU213" s="256" t="s">
        <v>21</v>
      </c>
      <c r="AV213" s="14" t="s">
        <v>175</v>
      </c>
      <c r="AW213" s="14" t="s">
        <v>41</v>
      </c>
      <c r="AX213" s="14" t="s">
        <v>88</v>
      </c>
      <c r="AY213" s="256" t="s">
        <v>168</v>
      </c>
    </row>
    <row r="214" s="2" customFormat="1" ht="16.5" customHeight="1">
      <c r="A214" s="41"/>
      <c r="B214" s="42"/>
      <c r="C214" s="257" t="s">
        <v>392</v>
      </c>
      <c r="D214" s="257" t="s">
        <v>284</v>
      </c>
      <c r="E214" s="258" t="s">
        <v>613</v>
      </c>
      <c r="F214" s="259" t="s">
        <v>614</v>
      </c>
      <c r="G214" s="260" t="s">
        <v>335</v>
      </c>
      <c r="H214" s="261">
        <v>5</v>
      </c>
      <c r="I214" s="262"/>
      <c r="J214" s="263">
        <f>ROUND(I214*H214,2)</f>
        <v>0</v>
      </c>
      <c r="K214" s="259" t="s">
        <v>174</v>
      </c>
      <c r="L214" s="264"/>
      <c r="M214" s="265" t="s">
        <v>35</v>
      </c>
      <c r="N214" s="266" t="s">
        <v>52</v>
      </c>
      <c r="O214" s="87"/>
      <c r="P214" s="224">
        <f>O214*H214</f>
        <v>0</v>
      </c>
      <c r="Q214" s="224">
        <v>0.0035000000000000001</v>
      </c>
      <c r="R214" s="224">
        <f>Q214*H214</f>
        <v>0.017500000000000002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220</v>
      </c>
      <c r="AT214" s="226" t="s">
        <v>284</v>
      </c>
      <c r="AU214" s="226" t="s">
        <v>21</v>
      </c>
      <c r="AY214" s="19" t="s">
        <v>168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88</v>
      </c>
      <c r="BK214" s="227">
        <f>ROUND(I214*H214,2)</f>
        <v>0</v>
      </c>
      <c r="BL214" s="19" t="s">
        <v>175</v>
      </c>
      <c r="BM214" s="226" t="s">
        <v>615</v>
      </c>
    </row>
    <row r="215" s="2" customFormat="1">
      <c r="A215" s="41"/>
      <c r="B215" s="42"/>
      <c r="C215" s="43"/>
      <c r="D215" s="233" t="s">
        <v>179</v>
      </c>
      <c r="E215" s="43"/>
      <c r="F215" s="234" t="s">
        <v>616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179</v>
      </c>
      <c r="AU215" s="19" t="s">
        <v>21</v>
      </c>
    </row>
    <row r="216" s="2" customFormat="1" ht="16.5" customHeight="1">
      <c r="A216" s="41"/>
      <c r="B216" s="42"/>
      <c r="C216" s="215" t="s">
        <v>396</v>
      </c>
      <c r="D216" s="215" t="s">
        <v>170</v>
      </c>
      <c r="E216" s="216" t="s">
        <v>617</v>
      </c>
      <c r="F216" s="217" t="s">
        <v>618</v>
      </c>
      <c r="G216" s="218" t="s">
        <v>335</v>
      </c>
      <c r="H216" s="219">
        <v>1</v>
      </c>
      <c r="I216" s="220"/>
      <c r="J216" s="221">
        <f>ROUND(I216*H216,2)</f>
        <v>0</v>
      </c>
      <c r="K216" s="217" t="s">
        <v>174</v>
      </c>
      <c r="L216" s="47"/>
      <c r="M216" s="222" t="s">
        <v>35</v>
      </c>
      <c r="N216" s="223" t="s">
        <v>52</v>
      </c>
      <c r="O216" s="87"/>
      <c r="P216" s="224">
        <f>O216*H216</f>
        <v>0</v>
      </c>
      <c r="Q216" s="224">
        <v>0.0013600000000000001</v>
      </c>
      <c r="R216" s="224">
        <f>Q216*H216</f>
        <v>0.0013600000000000001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175</v>
      </c>
      <c r="AT216" s="226" t="s">
        <v>170</v>
      </c>
      <c r="AU216" s="226" t="s">
        <v>21</v>
      </c>
      <c r="AY216" s="19" t="s">
        <v>168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88</v>
      </c>
      <c r="BK216" s="227">
        <f>ROUND(I216*H216,2)</f>
        <v>0</v>
      </c>
      <c r="BL216" s="19" t="s">
        <v>175</v>
      </c>
      <c r="BM216" s="226" t="s">
        <v>619</v>
      </c>
    </row>
    <row r="217" s="2" customFormat="1">
      <c r="A217" s="41"/>
      <c r="B217" s="42"/>
      <c r="C217" s="43"/>
      <c r="D217" s="228" t="s">
        <v>177</v>
      </c>
      <c r="E217" s="43"/>
      <c r="F217" s="229" t="s">
        <v>620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177</v>
      </c>
      <c r="AU217" s="19" t="s">
        <v>21</v>
      </c>
    </row>
    <row r="218" s="2" customFormat="1" ht="16.5" customHeight="1">
      <c r="A218" s="41"/>
      <c r="B218" s="42"/>
      <c r="C218" s="257" t="s">
        <v>400</v>
      </c>
      <c r="D218" s="257" t="s">
        <v>284</v>
      </c>
      <c r="E218" s="258" t="s">
        <v>621</v>
      </c>
      <c r="F218" s="259" t="s">
        <v>622</v>
      </c>
      <c r="G218" s="260" t="s">
        <v>335</v>
      </c>
      <c r="H218" s="261">
        <v>1</v>
      </c>
      <c r="I218" s="262"/>
      <c r="J218" s="263">
        <f>ROUND(I218*H218,2)</f>
        <v>0</v>
      </c>
      <c r="K218" s="259" t="s">
        <v>174</v>
      </c>
      <c r="L218" s="264"/>
      <c r="M218" s="265" t="s">
        <v>35</v>
      </c>
      <c r="N218" s="266" t="s">
        <v>52</v>
      </c>
      <c r="O218" s="87"/>
      <c r="P218" s="224">
        <f>O218*H218</f>
        <v>0</v>
      </c>
      <c r="Q218" s="224">
        <v>0.042500000000000003</v>
      </c>
      <c r="R218" s="224">
        <f>Q218*H218</f>
        <v>0.042500000000000003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220</v>
      </c>
      <c r="AT218" s="226" t="s">
        <v>284</v>
      </c>
      <c r="AU218" s="226" t="s">
        <v>21</v>
      </c>
      <c r="AY218" s="19" t="s">
        <v>168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88</v>
      </c>
      <c r="BK218" s="227">
        <f>ROUND(I218*H218,2)</f>
        <v>0</v>
      </c>
      <c r="BL218" s="19" t="s">
        <v>175</v>
      </c>
      <c r="BM218" s="226" t="s">
        <v>623</v>
      </c>
    </row>
    <row r="219" s="2" customFormat="1" ht="16.5" customHeight="1">
      <c r="A219" s="41"/>
      <c r="B219" s="42"/>
      <c r="C219" s="257" t="s">
        <v>405</v>
      </c>
      <c r="D219" s="257" t="s">
        <v>284</v>
      </c>
      <c r="E219" s="258" t="s">
        <v>624</v>
      </c>
      <c r="F219" s="259" t="s">
        <v>625</v>
      </c>
      <c r="G219" s="260" t="s">
        <v>335</v>
      </c>
      <c r="H219" s="261">
        <v>1</v>
      </c>
      <c r="I219" s="262"/>
      <c r="J219" s="263">
        <f>ROUND(I219*H219,2)</f>
        <v>0</v>
      </c>
      <c r="K219" s="259" t="s">
        <v>174</v>
      </c>
      <c r="L219" s="264"/>
      <c r="M219" s="265" t="s">
        <v>35</v>
      </c>
      <c r="N219" s="266" t="s">
        <v>52</v>
      </c>
      <c r="O219" s="87"/>
      <c r="P219" s="224">
        <f>O219*H219</f>
        <v>0</v>
      </c>
      <c r="Q219" s="224">
        <v>0.00089999999999999998</v>
      </c>
      <c r="R219" s="224">
        <f>Q219*H219</f>
        <v>0.00089999999999999998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220</v>
      </c>
      <c r="AT219" s="226" t="s">
        <v>284</v>
      </c>
      <c r="AU219" s="226" t="s">
        <v>21</v>
      </c>
      <c r="AY219" s="19" t="s">
        <v>168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88</v>
      </c>
      <c r="BK219" s="227">
        <f>ROUND(I219*H219,2)</f>
        <v>0</v>
      </c>
      <c r="BL219" s="19" t="s">
        <v>175</v>
      </c>
      <c r="BM219" s="226" t="s">
        <v>626</v>
      </c>
    </row>
    <row r="220" s="2" customFormat="1" ht="16.5" customHeight="1">
      <c r="A220" s="41"/>
      <c r="B220" s="42"/>
      <c r="C220" s="215" t="s">
        <v>29</v>
      </c>
      <c r="D220" s="215" t="s">
        <v>170</v>
      </c>
      <c r="E220" s="216" t="s">
        <v>627</v>
      </c>
      <c r="F220" s="217" t="s">
        <v>628</v>
      </c>
      <c r="G220" s="218" t="s">
        <v>335</v>
      </c>
      <c r="H220" s="219">
        <v>1</v>
      </c>
      <c r="I220" s="220"/>
      <c r="J220" s="221">
        <f>ROUND(I220*H220,2)</f>
        <v>0</v>
      </c>
      <c r="K220" s="217" t="s">
        <v>174</v>
      </c>
      <c r="L220" s="47"/>
      <c r="M220" s="222" t="s">
        <v>35</v>
      </c>
      <c r="N220" s="223" t="s">
        <v>52</v>
      </c>
      <c r="O220" s="87"/>
      <c r="P220" s="224">
        <f>O220*H220</f>
        <v>0</v>
      </c>
      <c r="Q220" s="224">
        <v>0.050000000000000003</v>
      </c>
      <c r="R220" s="224">
        <f>Q220*H220</f>
        <v>0.050000000000000003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175</v>
      </c>
      <c r="AT220" s="226" t="s">
        <v>170</v>
      </c>
      <c r="AU220" s="226" t="s">
        <v>21</v>
      </c>
      <c r="AY220" s="19" t="s">
        <v>168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88</v>
      </c>
      <c r="BK220" s="227">
        <f>ROUND(I220*H220,2)</f>
        <v>0</v>
      </c>
      <c r="BL220" s="19" t="s">
        <v>175</v>
      </c>
      <c r="BM220" s="226" t="s">
        <v>629</v>
      </c>
    </row>
    <row r="221" s="2" customFormat="1">
      <c r="A221" s="41"/>
      <c r="B221" s="42"/>
      <c r="C221" s="43"/>
      <c r="D221" s="228" t="s">
        <v>177</v>
      </c>
      <c r="E221" s="43"/>
      <c r="F221" s="229" t="s">
        <v>630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177</v>
      </c>
      <c r="AU221" s="19" t="s">
        <v>21</v>
      </c>
    </row>
    <row r="222" s="2" customFormat="1" ht="16.5" customHeight="1">
      <c r="A222" s="41"/>
      <c r="B222" s="42"/>
      <c r="C222" s="257" t="s">
        <v>417</v>
      </c>
      <c r="D222" s="257" t="s">
        <v>284</v>
      </c>
      <c r="E222" s="258" t="s">
        <v>631</v>
      </c>
      <c r="F222" s="259" t="s">
        <v>632</v>
      </c>
      <c r="G222" s="260" t="s">
        <v>335</v>
      </c>
      <c r="H222" s="261">
        <v>1</v>
      </c>
      <c r="I222" s="262"/>
      <c r="J222" s="263">
        <f>ROUND(I222*H222,2)</f>
        <v>0</v>
      </c>
      <c r="K222" s="259" t="s">
        <v>174</v>
      </c>
      <c r="L222" s="264"/>
      <c r="M222" s="265" t="s">
        <v>35</v>
      </c>
      <c r="N222" s="266" t="s">
        <v>52</v>
      </c>
      <c r="O222" s="87"/>
      <c r="P222" s="224">
        <f>O222*H222</f>
        <v>0</v>
      </c>
      <c r="Q222" s="224">
        <v>0.014</v>
      </c>
      <c r="R222" s="224">
        <f>Q222*H222</f>
        <v>0.014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220</v>
      </c>
      <c r="AT222" s="226" t="s">
        <v>284</v>
      </c>
      <c r="AU222" s="226" t="s">
        <v>21</v>
      </c>
      <c r="AY222" s="19" t="s">
        <v>168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88</v>
      </c>
      <c r="BK222" s="227">
        <f>ROUND(I222*H222,2)</f>
        <v>0</v>
      </c>
      <c r="BL222" s="19" t="s">
        <v>175</v>
      </c>
      <c r="BM222" s="226" t="s">
        <v>633</v>
      </c>
    </row>
    <row r="223" s="2" customFormat="1" ht="16.5" customHeight="1">
      <c r="A223" s="41"/>
      <c r="B223" s="42"/>
      <c r="C223" s="257" t="s">
        <v>422</v>
      </c>
      <c r="D223" s="257" t="s">
        <v>284</v>
      </c>
      <c r="E223" s="258" t="s">
        <v>634</v>
      </c>
      <c r="F223" s="259" t="s">
        <v>635</v>
      </c>
      <c r="G223" s="260" t="s">
        <v>335</v>
      </c>
      <c r="H223" s="261">
        <v>1</v>
      </c>
      <c r="I223" s="262"/>
      <c r="J223" s="263">
        <f>ROUND(I223*H223,2)</f>
        <v>0</v>
      </c>
      <c r="K223" s="259" t="s">
        <v>174</v>
      </c>
      <c r="L223" s="264"/>
      <c r="M223" s="265" t="s">
        <v>35</v>
      </c>
      <c r="N223" s="266" t="s">
        <v>52</v>
      </c>
      <c r="O223" s="87"/>
      <c r="P223" s="224">
        <f>O223*H223</f>
        <v>0</v>
      </c>
      <c r="Q223" s="224">
        <v>0.0019</v>
      </c>
      <c r="R223" s="224">
        <f>Q223*H223</f>
        <v>0.0019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220</v>
      </c>
      <c r="AT223" s="226" t="s">
        <v>284</v>
      </c>
      <c r="AU223" s="226" t="s">
        <v>21</v>
      </c>
      <c r="AY223" s="19" t="s">
        <v>168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88</v>
      </c>
      <c r="BK223" s="227">
        <f>ROUND(I223*H223,2)</f>
        <v>0</v>
      </c>
      <c r="BL223" s="19" t="s">
        <v>175</v>
      </c>
      <c r="BM223" s="226" t="s">
        <v>636</v>
      </c>
    </row>
    <row r="224" s="2" customFormat="1" ht="24.15" customHeight="1">
      <c r="A224" s="41"/>
      <c r="B224" s="42"/>
      <c r="C224" s="215" t="s">
        <v>427</v>
      </c>
      <c r="D224" s="215" t="s">
        <v>170</v>
      </c>
      <c r="E224" s="216" t="s">
        <v>637</v>
      </c>
      <c r="F224" s="217" t="s">
        <v>638</v>
      </c>
      <c r="G224" s="218" t="s">
        <v>335</v>
      </c>
      <c r="H224" s="219">
        <v>6</v>
      </c>
      <c r="I224" s="220"/>
      <c r="J224" s="221">
        <f>ROUND(I224*H224,2)</f>
        <v>0</v>
      </c>
      <c r="K224" s="217" t="s">
        <v>174</v>
      </c>
      <c r="L224" s="47"/>
      <c r="M224" s="222" t="s">
        <v>35</v>
      </c>
      <c r="N224" s="223" t="s">
        <v>52</v>
      </c>
      <c r="O224" s="87"/>
      <c r="P224" s="224">
        <f>O224*H224</f>
        <v>0</v>
      </c>
      <c r="Q224" s="224">
        <v>0.00165</v>
      </c>
      <c r="R224" s="224">
        <f>Q224*H224</f>
        <v>0.0098999999999999991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175</v>
      </c>
      <c r="AT224" s="226" t="s">
        <v>170</v>
      </c>
      <c r="AU224" s="226" t="s">
        <v>21</v>
      </c>
      <c r="AY224" s="19" t="s">
        <v>168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88</v>
      </c>
      <c r="BK224" s="227">
        <f>ROUND(I224*H224,2)</f>
        <v>0</v>
      </c>
      <c r="BL224" s="19" t="s">
        <v>175</v>
      </c>
      <c r="BM224" s="226" t="s">
        <v>639</v>
      </c>
    </row>
    <row r="225" s="2" customFormat="1">
      <c r="A225" s="41"/>
      <c r="B225" s="42"/>
      <c r="C225" s="43"/>
      <c r="D225" s="228" t="s">
        <v>177</v>
      </c>
      <c r="E225" s="43"/>
      <c r="F225" s="229" t="s">
        <v>640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177</v>
      </c>
      <c r="AU225" s="19" t="s">
        <v>21</v>
      </c>
    </row>
    <row r="226" s="2" customFormat="1" ht="16.5" customHeight="1">
      <c r="A226" s="41"/>
      <c r="B226" s="42"/>
      <c r="C226" s="257" t="s">
        <v>433</v>
      </c>
      <c r="D226" s="257" t="s">
        <v>284</v>
      </c>
      <c r="E226" s="258" t="s">
        <v>641</v>
      </c>
      <c r="F226" s="259" t="s">
        <v>642</v>
      </c>
      <c r="G226" s="260" t="s">
        <v>335</v>
      </c>
      <c r="H226" s="261">
        <v>6</v>
      </c>
      <c r="I226" s="262"/>
      <c r="J226" s="263">
        <f>ROUND(I226*H226,2)</f>
        <v>0</v>
      </c>
      <c r="K226" s="259" t="s">
        <v>174</v>
      </c>
      <c r="L226" s="264"/>
      <c r="M226" s="265" t="s">
        <v>35</v>
      </c>
      <c r="N226" s="266" t="s">
        <v>52</v>
      </c>
      <c r="O226" s="87"/>
      <c r="P226" s="224">
        <f>O226*H226</f>
        <v>0</v>
      </c>
      <c r="Q226" s="224">
        <v>0.023</v>
      </c>
      <c r="R226" s="224">
        <f>Q226*H226</f>
        <v>0.13800000000000001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220</v>
      </c>
      <c r="AT226" s="226" t="s">
        <v>284</v>
      </c>
      <c r="AU226" s="226" t="s">
        <v>21</v>
      </c>
      <c r="AY226" s="19" t="s">
        <v>168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88</v>
      </c>
      <c r="BK226" s="227">
        <f>ROUND(I226*H226,2)</f>
        <v>0</v>
      </c>
      <c r="BL226" s="19" t="s">
        <v>175</v>
      </c>
      <c r="BM226" s="226" t="s">
        <v>643</v>
      </c>
    </row>
    <row r="227" s="13" customFormat="1">
      <c r="A227" s="13"/>
      <c r="B227" s="235"/>
      <c r="C227" s="236"/>
      <c r="D227" s="233" t="s">
        <v>202</v>
      </c>
      <c r="E227" s="237" t="s">
        <v>35</v>
      </c>
      <c r="F227" s="238" t="s">
        <v>644</v>
      </c>
      <c r="G227" s="236"/>
      <c r="H227" s="239">
        <v>3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202</v>
      </c>
      <c r="AU227" s="245" t="s">
        <v>21</v>
      </c>
      <c r="AV227" s="13" t="s">
        <v>21</v>
      </c>
      <c r="AW227" s="13" t="s">
        <v>41</v>
      </c>
      <c r="AX227" s="13" t="s">
        <v>81</v>
      </c>
      <c r="AY227" s="245" t="s">
        <v>168</v>
      </c>
    </row>
    <row r="228" s="13" customFormat="1">
      <c r="A228" s="13"/>
      <c r="B228" s="235"/>
      <c r="C228" s="236"/>
      <c r="D228" s="233" t="s">
        <v>202</v>
      </c>
      <c r="E228" s="237" t="s">
        <v>35</v>
      </c>
      <c r="F228" s="238" t="s">
        <v>645</v>
      </c>
      <c r="G228" s="236"/>
      <c r="H228" s="239">
        <v>3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202</v>
      </c>
      <c r="AU228" s="245" t="s">
        <v>21</v>
      </c>
      <c r="AV228" s="13" t="s">
        <v>21</v>
      </c>
      <c r="AW228" s="13" t="s">
        <v>41</v>
      </c>
      <c r="AX228" s="13" t="s">
        <v>81</v>
      </c>
      <c r="AY228" s="245" t="s">
        <v>168</v>
      </c>
    </row>
    <row r="229" s="14" customFormat="1">
      <c r="A229" s="14"/>
      <c r="B229" s="246"/>
      <c r="C229" s="247"/>
      <c r="D229" s="233" t="s">
        <v>202</v>
      </c>
      <c r="E229" s="248" t="s">
        <v>35</v>
      </c>
      <c r="F229" s="249" t="s">
        <v>205</v>
      </c>
      <c r="G229" s="247"/>
      <c r="H229" s="250">
        <v>6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202</v>
      </c>
      <c r="AU229" s="256" t="s">
        <v>21</v>
      </c>
      <c r="AV229" s="14" t="s">
        <v>175</v>
      </c>
      <c r="AW229" s="14" t="s">
        <v>41</v>
      </c>
      <c r="AX229" s="14" t="s">
        <v>88</v>
      </c>
      <c r="AY229" s="256" t="s">
        <v>168</v>
      </c>
    </row>
    <row r="230" s="2" customFormat="1" ht="16.5" customHeight="1">
      <c r="A230" s="41"/>
      <c r="B230" s="42"/>
      <c r="C230" s="257" t="s">
        <v>439</v>
      </c>
      <c r="D230" s="257" t="s">
        <v>284</v>
      </c>
      <c r="E230" s="258" t="s">
        <v>646</v>
      </c>
      <c r="F230" s="259" t="s">
        <v>647</v>
      </c>
      <c r="G230" s="260" t="s">
        <v>335</v>
      </c>
      <c r="H230" s="261">
        <v>6</v>
      </c>
      <c r="I230" s="262"/>
      <c r="J230" s="263">
        <f>ROUND(I230*H230,2)</f>
        <v>0</v>
      </c>
      <c r="K230" s="259" t="s">
        <v>174</v>
      </c>
      <c r="L230" s="264"/>
      <c r="M230" s="265" t="s">
        <v>35</v>
      </c>
      <c r="N230" s="266" t="s">
        <v>52</v>
      </c>
      <c r="O230" s="87"/>
      <c r="P230" s="224">
        <f>O230*H230</f>
        <v>0</v>
      </c>
      <c r="Q230" s="224">
        <v>0.0040000000000000001</v>
      </c>
      <c r="R230" s="224">
        <f>Q230*H230</f>
        <v>0.024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220</v>
      </c>
      <c r="AT230" s="226" t="s">
        <v>284</v>
      </c>
      <c r="AU230" s="226" t="s">
        <v>21</v>
      </c>
      <c r="AY230" s="19" t="s">
        <v>168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88</v>
      </c>
      <c r="BK230" s="227">
        <f>ROUND(I230*H230,2)</f>
        <v>0</v>
      </c>
      <c r="BL230" s="19" t="s">
        <v>175</v>
      </c>
      <c r="BM230" s="226" t="s">
        <v>648</v>
      </c>
    </row>
    <row r="231" s="2" customFormat="1">
      <c r="A231" s="41"/>
      <c r="B231" s="42"/>
      <c r="C231" s="43"/>
      <c r="D231" s="233" t="s">
        <v>179</v>
      </c>
      <c r="E231" s="43"/>
      <c r="F231" s="234" t="s">
        <v>649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179</v>
      </c>
      <c r="AU231" s="19" t="s">
        <v>21</v>
      </c>
    </row>
    <row r="232" s="2" customFormat="1" ht="24.15" customHeight="1">
      <c r="A232" s="41"/>
      <c r="B232" s="42"/>
      <c r="C232" s="215" t="s">
        <v>444</v>
      </c>
      <c r="D232" s="215" t="s">
        <v>170</v>
      </c>
      <c r="E232" s="216" t="s">
        <v>650</v>
      </c>
      <c r="F232" s="217" t="s">
        <v>651</v>
      </c>
      <c r="G232" s="218" t="s">
        <v>335</v>
      </c>
      <c r="H232" s="219">
        <v>23</v>
      </c>
      <c r="I232" s="220"/>
      <c r="J232" s="221">
        <f>ROUND(I232*H232,2)</f>
        <v>0</v>
      </c>
      <c r="K232" s="217" t="s">
        <v>174</v>
      </c>
      <c r="L232" s="47"/>
      <c r="M232" s="222" t="s">
        <v>35</v>
      </c>
      <c r="N232" s="223" t="s">
        <v>52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175</v>
      </c>
      <c r="AT232" s="226" t="s">
        <v>170</v>
      </c>
      <c r="AU232" s="226" t="s">
        <v>21</v>
      </c>
      <c r="AY232" s="19" t="s">
        <v>168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88</v>
      </c>
      <c r="BK232" s="227">
        <f>ROUND(I232*H232,2)</f>
        <v>0</v>
      </c>
      <c r="BL232" s="19" t="s">
        <v>175</v>
      </c>
      <c r="BM232" s="226" t="s">
        <v>652</v>
      </c>
    </row>
    <row r="233" s="2" customFormat="1">
      <c r="A233" s="41"/>
      <c r="B233" s="42"/>
      <c r="C233" s="43"/>
      <c r="D233" s="228" t="s">
        <v>177</v>
      </c>
      <c r="E233" s="43"/>
      <c r="F233" s="229" t="s">
        <v>653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177</v>
      </c>
      <c r="AU233" s="19" t="s">
        <v>21</v>
      </c>
    </row>
    <row r="234" s="2" customFormat="1" ht="16.5" customHeight="1">
      <c r="A234" s="41"/>
      <c r="B234" s="42"/>
      <c r="C234" s="257" t="s">
        <v>452</v>
      </c>
      <c r="D234" s="257" t="s">
        <v>284</v>
      </c>
      <c r="E234" s="258" t="s">
        <v>654</v>
      </c>
      <c r="F234" s="259" t="s">
        <v>655</v>
      </c>
      <c r="G234" s="260" t="s">
        <v>335</v>
      </c>
      <c r="H234" s="261">
        <v>23</v>
      </c>
      <c r="I234" s="262"/>
      <c r="J234" s="263">
        <f>ROUND(I234*H234,2)</f>
        <v>0</v>
      </c>
      <c r="K234" s="259" t="s">
        <v>174</v>
      </c>
      <c r="L234" s="264"/>
      <c r="M234" s="265" t="s">
        <v>35</v>
      </c>
      <c r="N234" s="266" t="s">
        <v>52</v>
      </c>
      <c r="O234" s="87"/>
      <c r="P234" s="224">
        <f>O234*H234</f>
        <v>0</v>
      </c>
      <c r="Q234" s="224">
        <v>0.0035999999999999999</v>
      </c>
      <c r="R234" s="224">
        <f>Q234*H234</f>
        <v>0.082799999999999999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220</v>
      </c>
      <c r="AT234" s="226" t="s">
        <v>284</v>
      </c>
      <c r="AU234" s="226" t="s">
        <v>21</v>
      </c>
      <c r="AY234" s="19" t="s">
        <v>168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88</v>
      </c>
      <c r="BK234" s="227">
        <f>ROUND(I234*H234,2)</f>
        <v>0</v>
      </c>
      <c r="BL234" s="19" t="s">
        <v>175</v>
      </c>
      <c r="BM234" s="226" t="s">
        <v>656</v>
      </c>
    </row>
    <row r="235" s="13" customFormat="1">
      <c r="A235" s="13"/>
      <c r="B235" s="235"/>
      <c r="C235" s="236"/>
      <c r="D235" s="233" t="s">
        <v>202</v>
      </c>
      <c r="E235" s="237" t="s">
        <v>35</v>
      </c>
      <c r="F235" s="238" t="s">
        <v>657</v>
      </c>
      <c r="G235" s="236"/>
      <c r="H235" s="239">
        <v>19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202</v>
      </c>
      <c r="AU235" s="245" t="s">
        <v>21</v>
      </c>
      <c r="AV235" s="13" t="s">
        <v>21</v>
      </c>
      <c r="AW235" s="13" t="s">
        <v>41</v>
      </c>
      <c r="AX235" s="13" t="s">
        <v>81</v>
      </c>
      <c r="AY235" s="245" t="s">
        <v>168</v>
      </c>
    </row>
    <row r="236" s="13" customFormat="1">
      <c r="A236" s="13"/>
      <c r="B236" s="235"/>
      <c r="C236" s="236"/>
      <c r="D236" s="233" t="s">
        <v>202</v>
      </c>
      <c r="E236" s="237" t="s">
        <v>35</v>
      </c>
      <c r="F236" s="238" t="s">
        <v>658</v>
      </c>
      <c r="G236" s="236"/>
      <c r="H236" s="239">
        <v>7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202</v>
      </c>
      <c r="AU236" s="245" t="s">
        <v>21</v>
      </c>
      <c r="AV236" s="13" t="s">
        <v>21</v>
      </c>
      <c r="AW236" s="13" t="s">
        <v>41</v>
      </c>
      <c r="AX236" s="13" t="s">
        <v>81</v>
      </c>
      <c r="AY236" s="245" t="s">
        <v>168</v>
      </c>
    </row>
    <row r="237" s="13" customFormat="1">
      <c r="A237" s="13"/>
      <c r="B237" s="235"/>
      <c r="C237" s="236"/>
      <c r="D237" s="233" t="s">
        <v>202</v>
      </c>
      <c r="E237" s="237" t="s">
        <v>35</v>
      </c>
      <c r="F237" s="238" t="s">
        <v>659</v>
      </c>
      <c r="G237" s="236"/>
      <c r="H237" s="239">
        <v>-3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202</v>
      </c>
      <c r="AU237" s="245" t="s">
        <v>21</v>
      </c>
      <c r="AV237" s="13" t="s">
        <v>21</v>
      </c>
      <c r="AW237" s="13" t="s">
        <v>41</v>
      </c>
      <c r="AX237" s="13" t="s">
        <v>81</v>
      </c>
      <c r="AY237" s="245" t="s">
        <v>168</v>
      </c>
    </row>
    <row r="238" s="14" customFormat="1">
      <c r="A238" s="14"/>
      <c r="B238" s="246"/>
      <c r="C238" s="247"/>
      <c r="D238" s="233" t="s">
        <v>202</v>
      </c>
      <c r="E238" s="248" t="s">
        <v>35</v>
      </c>
      <c r="F238" s="249" t="s">
        <v>205</v>
      </c>
      <c r="G238" s="247"/>
      <c r="H238" s="250">
        <v>23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202</v>
      </c>
      <c r="AU238" s="256" t="s">
        <v>21</v>
      </c>
      <c r="AV238" s="14" t="s">
        <v>175</v>
      </c>
      <c r="AW238" s="14" t="s">
        <v>41</v>
      </c>
      <c r="AX238" s="14" t="s">
        <v>88</v>
      </c>
      <c r="AY238" s="256" t="s">
        <v>168</v>
      </c>
    </row>
    <row r="239" s="2" customFormat="1" ht="16.5" customHeight="1">
      <c r="A239" s="41"/>
      <c r="B239" s="42"/>
      <c r="C239" s="257" t="s">
        <v>459</v>
      </c>
      <c r="D239" s="257" t="s">
        <v>284</v>
      </c>
      <c r="E239" s="258" t="s">
        <v>660</v>
      </c>
      <c r="F239" s="259" t="s">
        <v>661</v>
      </c>
      <c r="G239" s="260" t="s">
        <v>335</v>
      </c>
      <c r="H239" s="261">
        <v>23</v>
      </c>
      <c r="I239" s="262"/>
      <c r="J239" s="263">
        <f>ROUND(I239*H239,2)</f>
        <v>0</v>
      </c>
      <c r="K239" s="259" t="s">
        <v>174</v>
      </c>
      <c r="L239" s="264"/>
      <c r="M239" s="265" t="s">
        <v>35</v>
      </c>
      <c r="N239" s="266" t="s">
        <v>52</v>
      </c>
      <c r="O239" s="87"/>
      <c r="P239" s="224">
        <f>O239*H239</f>
        <v>0</v>
      </c>
      <c r="Q239" s="224">
        <v>0.0035000000000000001</v>
      </c>
      <c r="R239" s="224">
        <f>Q239*H239</f>
        <v>0.080500000000000002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220</v>
      </c>
      <c r="AT239" s="226" t="s">
        <v>284</v>
      </c>
      <c r="AU239" s="226" t="s">
        <v>21</v>
      </c>
      <c r="AY239" s="19" t="s">
        <v>168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88</v>
      </c>
      <c r="BK239" s="227">
        <f>ROUND(I239*H239,2)</f>
        <v>0</v>
      </c>
      <c r="BL239" s="19" t="s">
        <v>175</v>
      </c>
      <c r="BM239" s="226" t="s">
        <v>662</v>
      </c>
    </row>
    <row r="240" s="2" customFormat="1">
      <c r="A240" s="41"/>
      <c r="B240" s="42"/>
      <c r="C240" s="43"/>
      <c r="D240" s="233" t="s">
        <v>179</v>
      </c>
      <c r="E240" s="43"/>
      <c r="F240" s="234" t="s">
        <v>649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179</v>
      </c>
      <c r="AU240" s="19" t="s">
        <v>21</v>
      </c>
    </row>
    <row r="241" s="2" customFormat="1" ht="16.5" customHeight="1">
      <c r="A241" s="41"/>
      <c r="B241" s="42"/>
      <c r="C241" s="215" t="s">
        <v>468</v>
      </c>
      <c r="D241" s="215" t="s">
        <v>170</v>
      </c>
      <c r="E241" s="216" t="s">
        <v>663</v>
      </c>
      <c r="F241" s="217" t="s">
        <v>664</v>
      </c>
      <c r="G241" s="218" t="s">
        <v>335</v>
      </c>
      <c r="H241" s="219">
        <v>35</v>
      </c>
      <c r="I241" s="220"/>
      <c r="J241" s="221">
        <f>ROUND(I241*H241,2)</f>
        <v>0</v>
      </c>
      <c r="K241" s="217" t="s">
        <v>174</v>
      </c>
      <c r="L241" s="47"/>
      <c r="M241" s="222" t="s">
        <v>35</v>
      </c>
      <c r="N241" s="223" t="s">
        <v>52</v>
      </c>
      <c r="O241" s="87"/>
      <c r="P241" s="224">
        <f>O241*H241</f>
        <v>0</v>
      </c>
      <c r="Q241" s="224">
        <v>0.040000000000000001</v>
      </c>
      <c r="R241" s="224">
        <f>Q241*H241</f>
        <v>1.4000000000000001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175</v>
      </c>
      <c r="AT241" s="226" t="s">
        <v>170</v>
      </c>
      <c r="AU241" s="226" t="s">
        <v>21</v>
      </c>
      <c r="AY241" s="19" t="s">
        <v>168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88</v>
      </c>
      <c r="BK241" s="227">
        <f>ROUND(I241*H241,2)</f>
        <v>0</v>
      </c>
      <c r="BL241" s="19" t="s">
        <v>175</v>
      </c>
      <c r="BM241" s="226" t="s">
        <v>665</v>
      </c>
    </row>
    <row r="242" s="2" customFormat="1">
      <c r="A242" s="41"/>
      <c r="B242" s="42"/>
      <c r="C242" s="43"/>
      <c r="D242" s="228" t="s">
        <v>177</v>
      </c>
      <c r="E242" s="43"/>
      <c r="F242" s="229" t="s">
        <v>666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177</v>
      </c>
      <c r="AU242" s="19" t="s">
        <v>21</v>
      </c>
    </row>
    <row r="243" s="13" customFormat="1">
      <c r="A243" s="13"/>
      <c r="B243" s="235"/>
      <c r="C243" s="236"/>
      <c r="D243" s="233" t="s">
        <v>202</v>
      </c>
      <c r="E243" s="237" t="s">
        <v>35</v>
      </c>
      <c r="F243" s="238" t="s">
        <v>667</v>
      </c>
      <c r="G243" s="236"/>
      <c r="H243" s="239">
        <v>35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202</v>
      </c>
      <c r="AU243" s="245" t="s">
        <v>21</v>
      </c>
      <c r="AV243" s="13" t="s">
        <v>21</v>
      </c>
      <c r="AW243" s="13" t="s">
        <v>41</v>
      </c>
      <c r="AX243" s="13" t="s">
        <v>88</v>
      </c>
      <c r="AY243" s="245" t="s">
        <v>168</v>
      </c>
    </row>
    <row r="244" s="2" customFormat="1" ht="16.5" customHeight="1">
      <c r="A244" s="41"/>
      <c r="B244" s="42"/>
      <c r="C244" s="257" t="s">
        <v>478</v>
      </c>
      <c r="D244" s="257" t="s">
        <v>284</v>
      </c>
      <c r="E244" s="258" t="s">
        <v>668</v>
      </c>
      <c r="F244" s="259" t="s">
        <v>669</v>
      </c>
      <c r="G244" s="260" t="s">
        <v>335</v>
      </c>
      <c r="H244" s="261">
        <v>35</v>
      </c>
      <c r="I244" s="262"/>
      <c r="J244" s="263">
        <f>ROUND(I244*H244,2)</f>
        <v>0</v>
      </c>
      <c r="K244" s="259" t="s">
        <v>174</v>
      </c>
      <c r="L244" s="264"/>
      <c r="M244" s="265" t="s">
        <v>35</v>
      </c>
      <c r="N244" s="266" t="s">
        <v>52</v>
      </c>
      <c r="O244" s="87"/>
      <c r="P244" s="224">
        <f>O244*H244</f>
        <v>0</v>
      </c>
      <c r="Q244" s="224">
        <v>0.013299999999999999</v>
      </c>
      <c r="R244" s="224">
        <f>Q244*H244</f>
        <v>0.46549999999999997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220</v>
      </c>
      <c r="AT244" s="226" t="s">
        <v>284</v>
      </c>
      <c r="AU244" s="226" t="s">
        <v>21</v>
      </c>
      <c r="AY244" s="19" t="s">
        <v>168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88</v>
      </c>
      <c r="BK244" s="227">
        <f>ROUND(I244*H244,2)</f>
        <v>0</v>
      </c>
      <c r="BL244" s="19" t="s">
        <v>175</v>
      </c>
      <c r="BM244" s="226" t="s">
        <v>670</v>
      </c>
    </row>
    <row r="245" s="2" customFormat="1" ht="16.5" customHeight="1">
      <c r="A245" s="41"/>
      <c r="B245" s="42"/>
      <c r="C245" s="257" t="s">
        <v>671</v>
      </c>
      <c r="D245" s="257" t="s">
        <v>284</v>
      </c>
      <c r="E245" s="258" t="s">
        <v>624</v>
      </c>
      <c r="F245" s="259" t="s">
        <v>625</v>
      </c>
      <c r="G245" s="260" t="s">
        <v>335</v>
      </c>
      <c r="H245" s="261">
        <v>35</v>
      </c>
      <c r="I245" s="262"/>
      <c r="J245" s="263">
        <f>ROUND(I245*H245,2)</f>
        <v>0</v>
      </c>
      <c r="K245" s="259" t="s">
        <v>174</v>
      </c>
      <c r="L245" s="264"/>
      <c r="M245" s="265" t="s">
        <v>35</v>
      </c>
      <c r="N245" s="266" t="s">
        <v>52</v>
      </c>
      <c r="O245" s="87"/>
      <c r="P245" s="224">
        <f>O245*H245</f>
        <v>0</v>
      </c>
      <c r="Q245" s="224">
        <v>0.00089999999999999998</v>
      </c>
      <c r="R245" s="224">
        <f>Q245*H245</f>
        <v>0.0315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220</v>
      </c>
      <c r="AT245" s="226" t="s">
        <v>284</v>
      </c>
      <c r="AU245" s="226" t="s">
        <v>21</v>
      </c>
      <c r="AY245" s="19" t="s">
        <v>168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88</v>
      </c>
      <c r="BK245" s="227">
        <f>ROUND(I245*H245,2)</f>
        <v>0</v>
      </c>
      <c r="BL245" s="19" t="s">
        <v>175</v>
      </c>
      <c r="BM245" s="226" t="s">
        <v>672</v>
      </c>
    </row>
    <row r="246" s="2" customFormat="1" ht="16.5" customHeight="1">
      <c r="A246" s="41"/>
      <c r="B246" s="42"/>
      <c r="C246" s="215" t="s">
        <v>673</v>
      </c>
      <c r="D246" s="215" t="s">
        <v>170</v>
      </c>
      <c r="E246" s="216" t="s">
        <v>674</v>
      </c>
      <c r="F246" s="217" t="s">
        <v>675</v>
      </c>
      <c r="G246" s="218" t="s">
        <v>189</v>
      </c>
      <c r="H246" s="219">
        <v>264.39999999999998</v>
      </c>
      <c r="I246" s="220"/>
      <c r="J246" s="221">
        <f>ROUND(I246*H246,2)</f>
        <v>0</v>
      </c>
      <c r="K246" s="217" t="s">
        <v>174</v>
      </c>
      <c r="L246" s="47"/>
      <c r="M246" s="222" t="s">
        <v>35</v>
      </c>
      <c r="N246" s="223" t="s">
        <v>52</v>
      </c>
      <c r="O246" s="87"/>
      <c r="P246" s="224">
        <f>O246*H246</f>
        <v>0</v>
      </c>
      <c r="Q246" s="224">
        <v>0.00020000000000000001</v>
      </c>
      <c r="R246" s="224">
        <f>Q246*H246</f>
        <v>0.052879999999999996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175</v>
      </c>
      <c r="AT246" s="226" t="s">
        <v>170</v>
      </c>
      <c r="AU246" s="226" t="s">
        <v>21</v>
      </c>
      <c r="AY246" s="19" t="s">
        <v>168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88</v>
      </c>
      <c r="BK246" s="227">
        <f>ROUND(I246*H246,2)</f>
        <v>0</v>
      </c>
      <c r="BL246" s="19" t="s">
        <v>175</v>
      </c>
      <c r="BM246" s="226" t="s">
        <v>676</v>
      </c>
    </row>
    <row r="247" s="2" customFormat="1">
      <c r="A247" s="41"/>
      <c r="B247" s="42"/>
      <c r="C247" s="43"/>
      <c r="D247" s="228" t="s">
        <v>177</v>
      </c>
      <c r="E247" s="43"/>
      <c r="F247" s="229" t="s">
        <v>677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177</v>
      </c>
      <c r="AU247" s="19" t="s">
        <v>21</v>
      </c>
    </row>
    <row r="248" s="2" customFormat="1" ht="16.5" customHeight="1">
      <c r="A248" s="41"/>
      <c r="B248" s="42"/>
      <c r="C248" s="215" t="s">
        <v>678</v>
      </c>
      <c r="D248" s="215" t="s">
        <v>170</v>
      </c>
      <c r="E248" s="216" t="s">
        <v>409</v>
      </c>
      <c r="F248" s="217" t="s">
        <v>410</v>
      </c>
      <c r="G248" s="218" t="s">
        <v>189</v>
      </c>
      <c r="H248" s="219">
        <v>290.83999999999997</v>
      </c>
      <c r="I248" s="220"/>
      <c r="J248" s="221">
        <f>ROUND(I248*H248,2)</f>
        <v>0</v>
      </c>
      <c r="K248" s="217" t="s">
        <v>174</v>
      </c>
      <c r="L248" s="47"/>
      <c r="M248" s="222" t="s">
        <v>35</v>
      </c>
      <c r="N248" s="223" t="s">
        <v>52</v>
      </c>
      <c r="O248" s="87"/>
      <c r="P248" s="224">
        <f>O248*H248</f>
        <v>0</v>
      </c>
      <c r="Q248" s="224">
        <v>9.0000000000000006E-05</v>
      </c>
      <c r="R248" s="224">
        <f>Q248*H248</f>
        <v>0.0261756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175</v>
      </c>
      <c r="AT248" s="226" t="s">
        <v>170</v>
      </c>
      <c r="AU248" s="226" t="s">
        <v>21</v>
      </c>
      <c r="AY248" s="19" t="s">
        <v>168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88</v>
      </c>
      <c r="BK248" s="227">
        <f>ROUND(I248*H248,2)</f>
        <v>0</v>
      </c>
      <c r="BL248" s="19" t="s">
        <v>175</v>
      </c>
      <c r="BM248" s="226" t="s">
        <v>679</v>
      </c>
    </row>
    <row r="249" s="2" customFormat="1">
      <c r="A249" s="41"/>
      <c r="B249" s="42"/>
      <c r="C249" s="43"/>
      <c r="D249" s="228" t="s">
        <v>177</v>
      </c>
      <c r="E249" s="43"/>
      <c r="F249" s="229" t="s">
        <v>412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177</v>
      </c>
      <c r="AU249" s="19" t="s">
        <v>21</v>
      </c>
    </row>
    <row r="250" s="13" customFormat="1">
      <c r="A250" s="13"/>
      <c r="B250" s="235"/>
      <c r="C250" s="236"/>
      <c r="D250" s="233" t="s">
        <v>202</v>
      </c>
      <c r="E250" s="236"/>
      <c r="F250" s="238" t="s">
        <v>680</v>
      </c>
      <c r="G250" s="236"/>
      <c r="H250" s="239">
        <v>290.83999999999997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202</v>
      </c>
      <c r="AU250" s="245" t="s">
        <v>21</v>
      </c>
      <c r="AV250" s="13" t="s">
        <v>21</v>
      </c>
      <c r="AW250" s="13" t="s">
        <v>4</v>
      </c>
      <c r="AX250" s="13" t="s">
        <v>88</v>
      </c>
      <c r="AY250" s="245" t="s">
        <v>168</v>
      </c>
    </row>
    <row r="251" s="12" customFormat="1" ht="22.8" customHeight="1">
      <c r="A251" s="12"/>
      <c r="B251" s="199"/>
      <c r="C251" s="200"/>
      <c r="D251" s="201" t="s">
        <v>80</v>
      </c>
      <c r="E251" s="213" t="s">
        <v>415</v>
      </c>
      <c r="F251" s="213" t="s">
        <v>416</v>
      </c>
      <c r="G251" s="200"/>
      <c r="H251" s="200"/>
      <c r="I251" s="203"/>
      <c r="J251" s="214">
        <f>BK251</f>
        <v>0</v>
      </c>
      <c r="K251" s="200"/>
      <c r="L251" s="205"/>
      <c r="M251" s="206"/>
      <c r="N251" s="207"/>
      <c r="O251" s="207"/>
      <c r="P251" s="208">
        <f>SUM(P252:P259)</f>
        <v>0</v>
      </c>
      <c r="Q251" s="207"/>
      <c r="R251" s="208">
        <f>SUM(R252:R259)</f>
        <v>0</v>
      </c>
      <c r="S251" s="207"/>
      <c r="T251" s="209">
        <f>SUM(T252:T259)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88</v>
      </c>
      <c r="AT251" s="211" t="s">
        <v>80</v>
      </c>
      <c r="AU251" s="211" t="s">
        <v>88</v>
      </c>
      <c r="AY251" s="210" t="s">
        <v>168</v>
      </c>
      <c r="BK251" s="212">
        <f>SUM(BK252:BK259)</f>
        <v>0</v>
      </c>
    </row>
    <row r="252" s="2" customFormat="1" ht="24.15" customHeight="1">
      <c r="A252" s="41"/>
      <c r="B252" s="42"/>
      <c r="C252" s="215" t="s">
        <v>681</v>
      </c>
      <c r="D252" s="215" t="s">
        <v>170</v>
      </c>
      <c r="E252" s="216" t="s">
        <v>418</v>
      </c>
      <c r="F252" s="217" t="s">
        <v>419</v>
      </c>
      <c r="G252" s="218" t="s">
        <v>255</v>
      </c>
      <c r="H252" s="219">
        <v>21</v>
      </c>
      <c r="I252" s="220"/>
      <c r="J252" s="221">
        <f>ROUND(I252*H252,2)</f>
        <v>0</v>
      </c>
      <c r="K252" s="217" t="s">
        <v>174</v>
      </c>
      <c r="L252" s="47"/>
      <c r="M252" s="222" t="s">
        <v>35</v>
      </c>
      <c r="N252" s="223" t="s">
        <v>52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175</v>
      </c>
      <c r="AT252" s="226" t="s">
        <v>170</v>
      </c>
      <c r="AU252" s="226" t="s">
        <v>21</v>
      </c>
      <c r="AY252" s="19" t="s">
        <v>168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88</v>
      </c>
      <c r="BK252" s="227">
        <f>ROUND(I252*H252,2)</f>
        <v>0</v>
      </c>
      <c r="BL252" s="19" t="s">
        <v>175</v>
      </c>
      <c r="BM252" s="226" t="s">
        <v>682</v>
      </c>
    </row>
    <row r="253" s="2" customFormat="1">
      <c r="A253" s="41"/>
      <c r="B253" s="42"/>
      <c r="C253" s="43"/>
      <c r="D253" s="228" t="s">
        <v>177</v>
      </c>
      <c r="E253" s="43"/>
      <c r="F253" s="229" t="s">
        <v>421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177</v>
      </c>
      <c r="AU253" s="19" t="s">
        <v>21</v>
      </c>
    </row>
    <row r="254" s="2" customFormat="1" ht="21.75" customHeight="1">
      <c r="A254" s="41"/>
      <c r="B254" s="42"/>
      <c r="C254" s="215" t="s">
        <v>683</v>
      </c>
      <c r="D254" s="215" t="s">
        <v>170</v>
      </c>
      <c r="E254" s="216" t="s">
        <v>423</v>
      </c>
      <c r="F254" s="217" t="s">
        <v>424</v>
      </c>
      <c r="G254" s="218" t="s">
        <v>255</v>
      </c>
      <c r="H254" s="219">
        <v>21</v>
      </c>
      <c r="I254" s="220"/>
      <c r="J254" s="221">
        <f>ROUND(I254*H254,2)</f>
        <v>0</v>
      </c>
      <c r="K254" s="217" t="s">
        <v>174</v>
      </c>
      <c r="L254" s="47"/>
      <c r="M254" s="222" t="s">
        <v>35</v>
      </c>
      <c r="N254" s="223" t="s">
        <v>52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175</v>
      </c>
      <c r="AT254" s="226" t="s">
        <v>170</v>
      </c>
      <c r="AU254" s="226" t="s">
        <v>21</v>
      </c>
      <c r="AY254" s="19" t="s">
        <v>168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88</v>
      </c>
      <c r="BK254" s="227">
        <f>ROUND(I254*H254,2)</f>
        <v>0</v>
      </c>
      <c r="BL254" s="19" t="s">
        <v>175</v>
      </c>
      <c r="BM254" s="226" t="s">
        <v>684</v>
      </c>
    </row>
    <row r="255" s="2" customFormat="1">
      <c r="A255" s="41"/>
      <c r="B255" s="42"/>
      <c r="C255" s="43"/>
      <c r="D255" s="228" t="s">
        <v>177</v>
      </c>
      <c r="E255" s="43"/>
      <c r="F255" s="229" t="s">
        <v>426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177</v>
      </c>
      <c r="AU255" s="19" t="s">
        <v>21</v>
      </c>
    </row>
    <row r="256" s="2" customFormat="1" ht="24.15" customHeight="1">
      <c r="A256" s="41"/>
      <c r="B256" s="42"/>
      <c r="C256" s="215" t="s">
        <v>685</v>
      </c>
      <c r="D256" s="215" t="s">
        <v>170</v>
      </c>
      <c r="E256" s="216" t="s">
        <v>428</v>
      </c>
      <c r="F256" s="217" t="s">
        <v>429</v>
      </c>
      <c r="G256" s="218" t="s">
        <v>255</v>
      </c>
      <c r="H256" s="219">
        <v>105</v>
      </c>
      <c r="I256" s="220"/>
      <c r="J256" s="221">
        <f>ROUND(I256*H256,2)</f>
        <v>0</v>
      </c>
      <c r="K256" s="217" t="s">
        <v>174</v>
      </c>
      <c r="L256" s="47"/>
      <c r="M256" s="222" t="s">
        <v>35</v>
      </c>
      <c r="N256" s="223" t="s">
        <v>52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175</v>
      </c>
      <c r="AT256" s="226" t="s">
        <v>170</v>
      </c>
      <c r="AU256" s="226" t="s">
        <v>21</v>
      </c>
      <c r="AY256" s="19" t="s">
        <v>168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88</v>
      </c>
      <c r="BK256" s="227">
        <f>ROUND(I256*H256,2)</f>
        <v>0</v>
      </c>
      <c r="BL256" s="19" t="s">
        <v>175</v>
      </c>
      <c r="BM256" s="226" t="s">
        <v>686</v>
      </c>
    </row>
    <row r="257" s="2" customFormat="1">
      <c r="A257" s="41"/>
      <c r="B257" s="42"/>
      <c r="C257" s="43"/>
      <c r="D257" s="228" t="s">
        <v>177</v>
      </c>
      <c r="E257" s="43"/>
      <c r="F257" s="229" t="s">
        <v>431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177</v>
      </c>
      <c r="AU257" s="19" t="s">
        <v>21</v>
      </c>
    </row>
    <row r="258" s="13" customFormat="1">
      <c r="A258" s="13"/>
      <c r="B258" s="235"/>
      <c r="C258" s="236"/>
      <c r="D258" s="233" t="s">
        <v>202</v>
      </c>
      <c r="E258" s="236"/>
      <c r="F258" s="238" t="s">
        <v>687</v>
      </c>
      <c r="G258" s="236"/>
      <c r="H258" s="239">
        <v>105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202</v>
      </c>
      <c r="AU258" s="245" t="s">
        <v>21</v>
      </c>
      <c r="AV258" s="13" t="s">
        <v>21</v>
      </c>
      <c r="AW258" s="13" t="s">
        <v>4</v>
      </c>
      <c r="AX258" s="13" t="s">
        <v>88</v>
      </c>
      <c r="AY258" s="245" t="s">
        <v>168</v>
      </c>
    </row>
    <row r="259" s="2" customFormat="1" ht="24.15" customHeight="1">
      <c r="A259" s="41"/>
      <c r="B259" s="42"/>
      <c r="C259" s="215" t="s">
        <v>688</v>
      </c>
      <c r="D259" s="215" t="s">
        <v>170</v>
      </c>
      <c r="E259" s="216" t="s">
        <v>434</v>
      </c>
      <c r="F259" s="217" t="s">
        <v>435</v>
      </c>
      <c r="G259" s="218" t="s">
        <v>255</v>
      </c>
      <c r="H259" s="219">
        <v>21</v>
      </c>
      <c r="I259" s="220"/>
      <c r="J259" s="221">
        <f>ROUND(I259*H259,2)</f>
        <v>0</v>
      </c>
      <c r="K259" s="217" t="s">
        <v>35</v>
      </c>
      <c r="L259" s="47"/>
      <c r="M259" s="222" t="s">
        <v>35</v>
      </c>
      <c r="N259" s="223" t="s">
        <v>52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175</v>
      </c>
      <c r="AT259" s="226" t="s">
        <v>170</v>
      </c>
      <c r="AU259" s="226" t="s">
        <v>21</v>
      </c>
      <c r="AY259" s="19" t="s">
        <v>168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88</v>
      </c>
      <c r="BK259" s="227">
        <f>ROUND(I259*H259,2)</f>
        <v>0</v>
      </c>
      <c r="BL259" s="19" t="s">
        <v>175</v>
      </c>
      <c r="BM259" s="226" t="s">
        <v>689</v>
      </c>
    </row>
    <row r="260" s="12" customFormat="1" ht="22.8" customHeight="1">
      <c r="A260" s="12"/>
      <c r="B260" s="199"/>
      <c r="C260" s="200"/>
      <c r="D260" s="201" t="s">
        <v>80</v>
      </c>
      <c r="E260" s="213" t="s">
        <v>437</v>
      </c>
      <c r="F260" s="213" t="s">
        <v>438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SUM(P261:P264)</f>
        <v>0</v>
      </c>
      <c r="Q260" s="207"/>
      <c r="R260" s="208">
        <f>SUM(R261:R264)</f>
        <v>0</v>
      </c>
      <c r="S260" s="207"/>
      <c r="T260" s="209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88</v>
      </c>
      <c r="AT260" s="211" t="s">
        <v>80</v>
      </c>
      <c r="AU260" s="211" t="s">
        <v>88</v>
      </c>
      <c r="AY260" s="210" t="s">
        <v>168</v>
      </c>
      <c r="BK260" s="212">
        <f>SUM(BK261:BK264)</f>
        <v>0</v>
      </c>
    </row>
    <row r="261" s="2" customFormat="1" ht="24.15" customHeight="1">
      <c r="A261" s="41"/>
      <c r="B261" s="42"/>
      <c r="C261" s="215" t="s">
        <v>690</v>
      </c>
      <c r="D261" s="215" t="s">
        <v>170</v>
      </c>
      <c r="E261" s="216" t="s">
        <v>440</v>
      </c>
      <c r="F261" s="217" t="s">
        <v>441</v>
      </c>
      <c r="G261" s="218" t="s">
        <v>255</v>
      </c>
      <c r="H261" s="219">
        <v>248.27199999999999</v>
      </c>
      <c r="I261" s="220"/>
      <c r="J261" s="221">
        <f>ROUND(I261*H261,2)</f>
        <v>0</v>
      </c>
      <c r="K261" s="217" t="s">
        <v>174</v>
      </c>
      <c r="L261" s="47"/>
      <c r="M261" s="222" t="s">
        <v>35</v>
      </c>
      <c r="N261" s="223" t="s">
        <v>52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175</v>
      </c>
      <c r="AT261" s="226" t="s">
        <v>170</v>
      </c>
      <c r="AU261" s="226" t="s">
        <v>21</v>
      </c>
      <c r="AY261" s="19" t="s">
        <v>168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88</v>
      </c>
      <c r="BK261" s="227">
        <f>ROUND(I261*H261,2)</f>
        <v>0</v>
      </c>
      <c r="BL261" s="19" t="s">
        <v>175</v>
      </c>
      <c r="BM261" s="226" t="s">
        <v>691</v>
      </c>
    </row>
    <row r="262" s="2" customFormat="1">
      <c r="A262" s="41"/>
      <c r="B262" s="42"/>
      <c r="C262" s="43"/>
      <c r="D262" s="228" t="s">
        <v>177</v>
      </c>
      <c r="E262" s="43"/>
      <c r="F262" s="229" t="s">
        <v>443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177</v>
      </c>
      <c r="AU262" s="19" t="s">
        <v>21</v>
      </c>
    </row>
    <row r="263" s="2" customFormat="1" ht="24.15" customHeight="1">
      <c r="A263" s="41"/>
      <c r="B263" s="42"/>
      <c r="C263" s="215" t="s">
        <v>692</v>
      </c>
      <c r="D263" s="215" t="s">
        <v>170</v>
      </c>
      <c r="E263" s="216" t="s">
        <v>445</v>
      </c>
      <c r="F263" s="217" t="s">
        <v>446</v>
      </c>
      <c r="G263" s="218" t="s">
        <v>255</v>
      </c>
      <c r="H263" s="219">
        <v>248.27199999999999</v>
      </c>
      <c r="I263" s="220"/>
      <c r="J263" s="221">
        <f>ROUND(I263*H263,2)</f>
        <v>0</v>
      </c>
      <c r="K263" s="217" t="s">
        <v>174</v>
      </c>
      <c r="L263" s="47"/>
      <c r="M263" s="222" t="s">
        <v>35</v>
      </c>
      <c r="N263" s="223" t="s">
        <v>52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175</v>
      </c>
      <c r="AT263" s="226" t="s">
        <v>170</v>
      </c>
      <c r="AU263" s="226" t="s">
        <v>21</v>
      </c>
      <c r="AY263" s="19" t="s">
        <v>168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88</v>
      </c>
      <c r="BK263" s="227">
        <f>ROUND(I263*H263,2)</f>
        <v>0</v>
      </c>
      <c r="BL263" s="19" t="s">
        <v>175</v>
      </c>
      <c r="BM263" s="226" t="s">
        <v>693</v>
      </c>
    </row>
    <row r="264" s="2" customFormat="1">
      <c r="A264" s="41"/>
      <c r="B264" s="42"/>
      <c r="C264" s="43"/>
      <c r="D264" s="228" t="s">
        <v>177</v>
      </c>
      <c r="E264" s="43"/>
      <c r="F264" s="229" t="s">
        <v>448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177</v>
      </c>
      <c r="AU264" s="19" t="s">
        <v>21</v>
      </c>
    </row>
    <row r="265" s="12" customFormat="1" ht="25.92" customHeight="1">
      <c r="A265" s="12"/>
      <c r="B265" s="199"/>
      <c r="C265" s="200"/>
      <c r="D265" s="201" t="s">
        <v>80</v>
      </c>
      <c r="E265" s="202" t="s">
        <v>694</v>
      </c>
      <c r="F265" s="202" t="s">
        <v>695</v>
      </c>
      <c r="G265" s="200"/>
      <c r="H265" s="200"/>
      <c r="I265" s="203"/>
      <c r="J265" s="204">
        <f>BK265</f>
        <v>0</v>
      </c>
      <c r="K265" s="200"/>
      <c r="L265" s="205"/>
      <c r="M265" s="206"/>
      <c r="N265" s="207"/>
      <c r="O265" s="207"/>
      <c r="P265" s="208">
        <f>P266</f>
        <v>0</v>
      </c>
      <c r="Q265" s="207"/>
      <c r="R265" s="208">
        <f>R266</f>
        <v>0.0026440000000000001</v>
      </c>
      <c r="S265" s="207"/>
      <c r="T265" s="209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21</v>
      </c>
      <c r="AT265" s="211" t="s">
        <v>80</v>
      </c>
      <c r="AU265" s="211" t="s">
        <v>81</v>
      </c>
      <c r="AY265" s="210" t="s">
        <v>168</v>
      </c>
      <c r="BK265" s="212">
        <f>BK266</f>
        <v>0</v>
      </c>
    </row>
    <row r="266" s="12" customFormat="1" ht="22.8" customHeight="1">
      <c r="A266" s="12"/>
      <c r="B266" s="199"/>
      <c r="C266" s="200"/>
      <c r="D266" s="201" t="s">
        <v>80</v>
      </c>
      <c r="E266" s="213" t="s">
        <v>696</v>
      </c>
      <c r="F266" s="213" t="s">
        <v>697</v>
      </c>
      <c r="G266" s="200"/>
      <c r="H266" s="200"/>
      <c r="I266" s="203"/>
      <c r="J266" s="214">
        <f>BK266</f>
        <v>0</v>
      </c>
      <c r="K266" s="200"/>
      <c r="L266" s="205"/>
      <c r="M266" s="206"/>
      <c r="N266" s="207"/>
      <c r="O266" s="207"/>
      <c r="P266" s="208">
        <f>SUM(P267:P268)</f>
        <v>0</v>
      </c>
      <c r="Q266" s="207"/>
      <c r="R266" s="208">
        <f>SUM(R267:R268)</f>
        <v>0.0026440000000000001</v>
      </c>
      <c r="S266" s="207"/>
      <c r="T266" s="209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0" t="s">
        <v>21</v>
      </c>
      <c r="AT266" s="211" t="s">
        <v>80</v>
      </c>
      <c r="AU266" s="211" t="s">
        <v>88</v>
      </c>
      <c r="AY266" s="210" t="s">
        <v>168</v>
      </c>
      <c r="BK266" s="212">
        <f>SUM(BK267:BK268)</f>
        <v>0</v>
      </c>
    </row>
    <row r="267" s="2" customFormat="1" ht="21.75" customHeight="1">
      <c r="A267" s="41"/>
      <c r="B267" s="42"/>
      <c r="C267" s="215" t="s">
        <v>698</v>
      </c>
      <c r="D267" s="215" t="s">
        <v>170</v>
      </c>
      <c r="E267" s="216" t="s">
        <v>699</v>
      </c>
      <c r="F267" s="217" t="s">
        <v>700</v>
      </c>
      <c r="G267" s="218" t="s">
        <v>189</v>
      </c>
      <c r="H267" s="219">
        <v>264.39999999999998</v>
      </c>
      <c r="I267" s="220"/>
      <c r="J267" s="221">
        <f>ROUND(I267*H267,2)</f>
        <v>0</v>
      </c>
      <c r="K267" s="217" t="s">
        <v>174</v>
      </c>
      <c r="L267" s="47"/>
      <c r="M267" s="222" t="s">
        <v>35</v>
      </c>
      <c r="N267" s="223" t="s">
        <v>52</v>
      </c>
      <c r="O267" s="87"/>
      <c r="P267" s="224">
        <f>O267*H267</f>
        <v>0</v>
      </c>
      <c r="Q267" s="224">
        <v>1.0000000000000001E-05</v>
      </c>
      <c r="R267" s="224">
        <f>Q267*H267</f>
        <v>0.0026440000000000001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276</v>
      </c>
      <c r="AT267" s="226" t="s">
        <v>170</v>
      </c>
      <c r="AU267" s="226" t="s">
        <v>21</v>
      </c>
      <c r="AY267" s="19" t="s">
        <v>168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88</v>
      </c>
      <c r="BK267" s="227">
        <f>ROUND(I267*H267,2)</f>
        <v>0</v>
      </c>
      <c r="BL267" s="19" t="s">
        <v>276</v>
      </c>
      <c r="BM267" s="226" t="s">
        <v>701</v>
      </c>
    </row>
    <row r="268" s="2" customFormat="1">
      <c r="A268" s="41"/>
      <c r="B268" s="42"/>
      <c r="C268" s="43"/>
      <c r="D268" s="228" t="s">
        <v>177</v>
      </c>
      <c r="E268" s="43"/>
      <c r="F268" s="229" t="s">
        <v>702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177</v>
      </c>
      <c r="AU268" s="19" t="s">
        <v>21</v>
      </c>
    </row>
    <row r="269" s="12" customFormat="1" ht="25.92" customHeight="1">
      <c r="A269" s="12"/>
      <c r="B269" s="199"/>
      <c r="C269" s="200"/>
      <c r="D269" s="201" t="s">
        <v>80</v>
      </c>
      <c r="E269" s="202" t="s">
        <v>284</v>
      </c>
      <c r="F269" s="202" t="s">
        <v>449</v>
      </c>
      <c r="G269" s="200"/>
      <c r="H269" s="200"/>
      <c r="I269" s="203"/>
      <c r="J269" s="204">
        <f>BK269</f>
        <v>0</v>
      </c>
      <c r="K269" s="200"/>
      <c r="L269" s="205"/>
      <c r="M269" s="206"/>
      <c r="N269" s="207"/>
      <c r="O269" s="207"/>
      <c r="P269" s="208">
        <f>P270</f>
        <v>0</v>
      </c>
      <c r="Q269" s="207"/>
      <c r="R269" s="208">
        <f>R270</f>
        <v>0</v>
      </c>
      <c r="S269" s="207"/>
      <c r="T269" s="209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186</v>
      </c>
      <c r="AT269" s="211" t="s">
        <v>80</v>
      </c>
      <c r="AU269" s="211" t="s">
        <v>81</v>
      </c>
      <c r="AY269" s="210" t="s">
        <v>168</v>
      </c>
      <c r="BK269" s="212">
        <f>BK270</f>
        <v>0</v>
      </c>
    </row>
    <row r="270" s="12" customFormat="1" ht="22.8" customHeight="1">
      <c r="A270" s="12"/>
      <c r="B270" s="199"/>
      <c r="C270" s="200"/>
      <c r="D270" s="201" t="s">
        <v>80</v>
      </c>
      <c r="E270" s="213" t="s">
        <v>450</v>
      </c>
      <c r="F270" s="213" t="s">
        <v>451</v>
      </c>
      <c r="G270" s="200"/>
      <c r="H270" s="200"/>
      <c r="I270" s="203"/>
      <c r="J270" s="214">
        <f>BK270</f>
        <v>0</v>
      </c>
      <c r="K270" s="200"/>
      <c r="L270" s="205"/>
      <c r="M270" s="206"/>
      <c r="N270" s="207"/>
      <c r="O270" s="207"/>
      <c r="P270" s="208">
        <f>SUM(P271:P274)</f>
        <v>0</v>
      </c>
      <c r="Q270" s="207"/>
      <c r="R270" s="208">
        <f>SUM(R271:R274)</f>
        <v>0</v>
      </c>
      <c r="S270" s="207"/>
      <c r="T270" s="209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0" t="s">
        <v>186</v>
      </c>
      <c r="AT270" s="211" t="s">
        <v>80</v>
      </c>
      <c r="AU270" s="211" t="s">
        <v>88</v>
      </c>
      <c r="AY270" s="210" t="s">
        <v>168</v>
      </c>
      <c r="BK270" s="212">
        <f>SUM(BK271:BK274)</f>
        <v>0</v>
      </c>
    </row>
    <row r="271" s="2" customFormat="1" ht="16.5" customHeight="1">
      <c r="A271" s="41"/>
      <c r="B271" s="42"/>
      <c r="C271" s="215" t="s">
        <v>703</v>
      </c>
      <c r="D271" s="215" t="s">
        <v>170</v>
      </c>
      <c r="E271" s="216" t="s">
        <v>704</v>
      </c>
      <c r="F271" s="217" t="s">
        <v>705</v>
      </c>
      <c r="G271" s="218" t="s">
        <v>455</v>
      </c>
      <c r="H271" s="219">
        <v>1</v>
      </c>
      <c r="I271" s="220"/>
      <c r="J271" s="221">
        <f>ROUND(I271*H271,2)</f>
        <v>0</v>
      </c>
      <c r="K271" s="217" t="s">
        <v>174</v>
      </c>
      <c r="L271" s="47"/>
      <c r="M271" s="222" t="s">
        <v>35</v>
      </c>
      <c r="N271" s="223" t="s">
        <v>52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456</v>
      </c>
      <c r="AT271" s="226" t="s">
        <v>170</v>
      </c>
      <c r="AU271" s="226" t="s">
        <v>21</v>
      </c>
      <c r="AY271" s="19" t="s">
        <v>168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88</v>
      </c>
      <c r="BK271" s="227">
        <f>ROUND(I271*H271,2)</f>
        <v>0</v>
      </c>
      <c r="BL271" s="19" t="s">
        <v>456</v>
      </c>
      <c r="BM271" s="226" t="s">
        <v>706</v>
      </c>
    </row>
    <row r="272" s="2" customFormat="1">
      <c r="A272" s="41"/>
      <c r="B272" s="42"/>
      <c r="C272" s="43"/>
      <c r="D272" s="228" t="s">
        <v>177</v>
      </c>
      <c r="E272" s="43"/>
      <c r="F272" s="229" t="s">
        <v>707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177</v>
      </c>
      <c r="AU272" s="19" t="s">
        <v>21</v>
      </c>
    </row>
    <row r="273" s="2" customFormat="1" ht="16.5" customHeight="1">
      <c r="A273" s="41"/>
      <c r="B273" s="42"/>
      <c r="C273" s="215" t="s">
        <v>456</v>
      </c>
      <c r="D273" s="215" t="s">
        <v>170</v>
      </c>
      <c r="E273" s="216" t="s">
        <v>708</v>
      </c>
      <c r="F273" s="217" t="s">
        <v>709</v>
      </c>
      <c r="G273" s="218" t="s">
        <v>189</v>
      </c>
      <c r="H273" s="219">
        <v>264.39999999999998</v>
      </c>
      <c r="I273" s="220"/>
      <c r="J273" s="221">
        <f>ROUND(I273*H273,2)</f>
        <v>0</v>
      </c>
      <c r="K273" s="217" t="s">
        <v>174</v>
      </c>
      <c r="L273" s="47"/>
      <c r="M273" s="222" t="s">
        <v>35</v>
      </c>
      <c r="N273" s="223" t="s">
        <v>52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456</v>
      </c>
      <c r="AT273" s="226" t="s">
        <v>170</v>
      </c>
      <c r="AU273" s="226" t="s">
        <v>21</v>
      </c>
      <c r="AY273" s="19" t="s">
        <v>168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88</v>
      </c>
      <c r="BK273" s="227">
        <f>ROUND(I273*H273,2)</f>
        <v>0</v>
      </c>
      <c r="BL273" s="19" t="s">
        <v>456</v>
      </c>
      <c r="BM273" s="226" t="s">
        <v>710</v>
      </c>
    </row>
    <row r="274" s="2" customFormat="1">
      <c r="A274" s="41"/>
      <c r="B274" s="42"/>
      <c r="C274" s="43"/>
      <c r="D274" s="228" t="s">
        <v>177</v>
      </c>
      <c r="E274" s="43"/>
      <c r="F274" s="229" t="s">
        <v>711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177</v>
      </c>
      <c r="AU274" s="19" t="s">
        <v>21</v>
      </c>
    </row>
    <row r="275" s="12" customFormat="1" ht="25.92" customHeight="1">
      <c r="A275" s="12"/>
      <c r="B275" s="199"/>
      <c r="C275" s="200"/>
      <c r="D275" s="201" t="s">
        <v>80</v>
      </c>
      <c r="E275" s="202" t="s">
        <v>464</v>
      </c>
      <c r="F275" s="202" t="s">
        <v>465</v>
      </c>
      <c r="G275" s="200"/>
      <c r="H275" s="200"/>
      <c r="I275" s="203"/>
      <c r="J275" s="204">
        <f>BK275</f>
        <v>0</v>
      </c>
      <c r="K275" s="200"/>
      <c r="L275" s="205"/>
      <c r="M275" s="206"/>
      <c r="N275" s="207"/>
      <c r="O275" s="207"/>
      <c r="P275" s="208">
        <f>P276+P277</f>
        <v>0</v>
      </c>
      <c r="Q275" s="207"/>
      <c r="R275" s="208">
        <f>R276+R277</f>
        <v>0</v>
      </c>
      <c r="S275" s="207"/>
      <c r="T275" s="209">
        <f>T276+T277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196</v>
      </c>
      <c r="AT275" s="211" t="s">
        <v>80</v>
      </c>
      <c r="AU275" s="211" t="s">
        <v>81</v>
      </c>
      <c r="AY275" s="210" t="s">
        <v>168</v>
      </c>
      <c r="BK275" s="212">
        <f>BK276+BK277</f>
        <v>0</v>
      </c>
    </row>
    <row r="276" s="12" customFormat="1" ht="22.8" customHeight="1">
      <c r="A276" s="12"/>
      <c r="B276" s="199"/>
      <c r="C276" s="200"/>
      <c r="D276" s="201" t="s">
        <v>80</v>
      </c>
      <c r="E276" s="213" t="s">
        <v>466</v>
      </c>
      <c r="F276" s="213" t="s">
        <v>467</v>
      </c>
      <c r="G276" s="200"/>
      <c r="H276" s="200"/>
      <c r="I276" s="203"/>
      <c r="J276" s="214">
        <f>BK276</f>
        <v>0</v>
      </c>
      <c r="K276" s="200"/>
      <c r="L276" s="205"/>
      <c r="M276" s="206"/>
      <c r="N276" s="207"/>
      <c r="O276" s="207"/>
      <c r="P276" s="208">
        <v>0</v>
      </c>
      <c r="Q276" s="207"/>
      <c r="R276" s="208">
        <v>0</v>
      </c>
      <c r="S276" s="207"/>
      <c r="T276" s="209"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196</v>
      </c>
      <c r="AT276" s="211" t="s">
        <v>80</v>
      </c>
      <c r="AU276" s="211" t="s">
        <v>88</v>
      </c>
      <c r="AY276" s="210" t="s">
        <v>168</v>
      </c>
      <c r="BK276" s="212">
        <v>0</v>
      </c>
    </row>
    <row r="277" s="12" customFormat="1" ht="22.8" customHeight="1">
      <c r="A277" s="12"/>
      <c r="B277" s="199"/>
      <c r="C277" s="200"/>
      <c r="D277" s="201" t="s">
        <v>80</v>
      </c>
      <c r="E277" s="213" t="s">
        <v>476</v>
      </c>
      <c r="F277" s="213" t="s">
        <v>477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SUM(P278:P283)</f>
        <v>0</v>
      </c>
      <c r="Q277" s="207"/>
      <c r="R277" s="208">
        <f>SUM(R278:R283)</f>
        <v>0</v>
      </c>
      <c r="S277" s="207"/>
      <c r="T277" s="209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196</v>
      </c>
      <c r="AT277" s="211" t="s">
        <v>80</v>
      </c>
      <c r="AU277" s="211" t="s">
        <v>88</v>
      </c>
      <c r="AY277" s="210" t="s">
        <v>168</v>
      </c>
      <c r="BK277" s="212">
        <f>SUM(BK278:BK283)</f>
        <v>0</v>
      </c>
    </row>
    <row r="278" s="2" customFormat="1" ht="16.5" customHeight="1">
      <c r="A278" s="41"/>
      <c r="B278" s="42"/>
      <c r="C278" s="215" t="s">
        <v>712</v>
      </c>
      <c r="D278" s="215" t="s">
        <v>170</v>
      </c>
      <c r="E278" s="216" t="s">
        <v>713</v>
      </c>
      <c r="F278" s="217" t="s">
        <v>714</v>
      </c>
      <c r="G278" s="218" t="s">
        <v>471</v>
      </c>
      <c r="H278" s="219">
        <v>1</v>
      </c>
      <c r="I278" s="220"/>
      <c r="J278" s="221">
        <f>ROUND(I278*H278,2)</f>
        <v>0</v>
      </c>
      <c r="K278" s="217" t="s">
        <v>174</v>
      </c>
      <c r="L278" s="47"/>
      <c r="M278" s="222" t="s">
        <v>35</v>
      </c>
      <c r="N278" s="223" t="s">
        <v>52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472</v>
      </c>
      <c r="AT278" s="226" t="s">
        <v>170</v>
      </c>
      <c r="AU278" s="226" t="s">
        <v>21</v>
      </c>
      <c r="AY278" s="19" t="s">
        <v>168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88</v>
      </c>
      <c r="BK278" s="227">
        <f>ROUND(I278*H278,2)</f>
        <v>0</v>
      </c>
      <c r="BL278" s="19" t="s">
        <v>472</v>
      </c>
      <c r="BM278" s="226" t="s">
        <v>715</v>
      </c>
    </row>
    <row r="279" s="2" customFormat="1">
      <c r="A279" s="41"/>
      <c r="B279" s="42"/>
      <c r="C279" s="43"/>
      <c r="D279" s="228" t="s">
        <v>177</v>
      </c>
      <c r="E279" s="43"/>
      <c r="F279" s="229" t="s">
        <v>716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177</v>
      </c>
      <c r="AU279" s="19" t="s">
        <v>21</v>
      </c>
    </row>
    <row r="280" s="2" customFormat="1">
      <c r="A280" s="41"/>
      <c r="B280" s="42"/>
      <c r="C280" s="43"/>
      <c r="D280" s="233" t="s">
        <v>179</v>
      </c>
      <c r="E280" s="43"/>
      <c r="F280" s="234" t="s">
        <v>717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179</v>
      </c>
      <c r="AU280" s="19" t="s">
        <v>21</v>
      </c>
    </row>
    <row r="281" s="2" customFormat="1" ht="16.5" customHeight="1">
      <c r="A281" s="41"/>
      <c r="B281" s="42"/>
      <c r="C281" s="215" t="s">
        <v>718</v>
      </c>
      <c r="D281" s="215" t="s">
        <v>170</v>
      </c>
      <c r="E281" s="216" t="s">
        <v>479</v>
      </c>
      <c r="F281" s="217" t="s">
        <v>480</v>
      </c>
      <c r="G281" s="218" t="s">
        <v>471</v>
      </c>
      <c r="H281" s="219">
        <v>1</v>
      </c>
      <c r="I281" s="220"/>
      <c r="J281" s="221">
        <f>ROUND(I281*H281,2)</f>
        <v>0</v>
      </c>
      <c r="K281" s="217" t="s">
        <v>174</v>
      </c>
      <c r="L281" s="47"/>
      <c r="M281" s="222" t="s">
        <v>35</v>
      </c>
      <c r="N281" s="223" t="s">
        <v>52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472</v>
      </c>
      <c r="AT281" s="226" t="s">
        <v>170</v>
      </c>
      <c r="AU281" s="226" t="s">
        <v>21</v>
      </c>
      <c r="AY281" s="19" t="s">
        <v>168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88</v>
      </c>
      <c r="BK281" s="227">
        <f>ROUND(I281*H281,2)</f>
        <v>0</v>
      </c>
      <c r="BL281" s="19" t="s">
        <v>472</v>
      </c>
      <c r="BM281" s="226" t="s">
        <v>719</v>
      </c>
    </row>
    <row r="282" s="2" customFormat="1">
      <c r="A282" s="41"/>
      <c r="B282" s="42"/>
      <c r="C282" s="43"/>
      <c r="D282" s="228" t="s">
        <v>177</v>
      </c>
      <c r="E282" s="43"/>
      <c r="F282" s="229" t="s">
        <v>482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177</v>
      </c>
      <c r="AU282" s="19" t="s">
        <v>21</v>
      </c>
    </row>
    <row r="283" s="2" customFormat="1">
      <c r="A283" s="41"/>
      <c r="B283" s="42"/>
      <c r="C283" s="43"/>
      <c r="D283" s="233" t="s">
        <v>179</v>
      </c>
      <c r="E283" s="43"/>
      <c r="F283" s="234" t="s">
        <v>483</v>
      </c>
      <c r="G283" s="43"/>
      <c r="H283" s="43"/>
      <c r="I283" s="230"/>
      <c r="J283" s="43"/>
      <c r="K283" s="43"/>
      <c r="L283" s="47"/>
      <c r="M283" s="267"/>
      <c r="N283" s="268"/>
      <c r="O283" s="269"/>
      <c r="P283" s="269"/>
      <c r="Q283" s="269"/>
      <c r="R283" s="269"/>
      <c r="S283" s="269"/>
      <c r="T283" s="270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179</v>
      </c>
      <c r="AU283" s="19" t="s">
        <v>21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z7lAH5OIX+y4ESBzVNE8Vxzqk7nXm8IO83BZVZsQsH4E31+UGFtVmEmPlmh6LvtzK8UQT6k71lV8NZxp30x1kg==" hashValue="8O0Iq91N2VGdK8UhAh6GthFbsOrc1Xeyj4kekYNiT/k6u3czme4XOP6a4aDv+uAovlYvAOdfAJMqMXDqi0g65A==" algorithmName="SHA-512" password="CC35"/>
  <autoFilter ref="C97:K2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15101202"/>
    <hyperlink ref="F105" r:id="rId2" display="https://podminky.urs.cz/item/CS_URS_2024_02/115101302"/>
    <hyperlink ref="F108" r:id="rId3" display="https://podminky.urs.cz/item/CS_URS_2024_02/119001406"/>
    <hyperlink ref="F110" r:id="rId4" display="https://podminky.urs.cz/item/CS_URS_2024_02/119001421"/>
    <hyperlink ref="F112" r:id="rId5" display="https://podminky.urs.cz/item/CS_URS_2024_02/132254202"/>
    <hyperlink ref="F115" r:id="rId6" display="https://podminky.urs.cz/item/CS_URS_2024_02/132354204"/>
    <hyperlink ref="F119" r:id="rId7" display="https://podminky.urs.cz/item/CS_URS_2024_02/132454203"/>
    <hyperlink ref="F125" r:id="rId8" display="https://podminky.urs.cz/item/CS_URS_2024_02/139001101"/>
    <hyperlink ref="F129" r:id="rId9" display="https://podminky.urs.cz/item/CS_URS_2024_02/151101101"/>
    <hyperlink ref="F132" r:id="rId10" display="https://podminky.urs.cz/item/CS_URS_2024_02/151101111"/>
    <hyperlink ref="F134" r:id="rId11" display="https://podminky.urs.cz/item/CS_URS_2024_02/162651132"/>
    <hyperlink ref="F139" r:id="rId12" display="https://podminky.urs.cz/item/CS_URS_2024_02/174151101"/>
    <hyperlink ref="F142" r:id="rId13" display="https://podminky.urs.cz/item/CS_URS_2024_02/175112109"/>
    <hyperlink ref="F145" r:id="rId14" display="https://podminky.urs.cz/item/CS_URS_2024_02/175151101"/>
    <hyperlink ref="F153" r:id="rId15" display="https://podminky.urs.cz/item/CS_URS_2024_02/451572111"/>
    <hyperlink ref="F158" r:id="rId16" display="https://podminky.urs.cz/item/CS_URS_2024_02/452311131"/>
    <hyperlink ref="F162" r:id="rId17" display="https://podminky.urs.cz/item/CS_URS_2024_02/810441811"/>
    <hyperlink ref="F165" r:id="rId18" display="https://podminky.urs.cz/item/CS_URS_2024_02/857242122"/>
    <hyperlink ref="F172" r:id="rId19" display="https://podminky.urs.cz/item/CS_URS_2024_02/857244122"/>
    <hyperlink ref="F178" r:id="rId20" display="https://podminky.urs.cz/item/CS_URS_2024_02/857262122"/>
    <hyperlink ref="F190" r:id="rId21" display="https://podminky.urs.cz/item/CS_URS_2024_02/857264122"/>
    <hyperlink ref="F199" r:id="rId22" display="https://podminky.urs.cz/item/CS_URS_2024_02/871251141"/>
    <hyperlink ref="F204" r:id="rId23" display="https://podminky.urs.cz/item/CS_URS_2024_02/877261101"/>
    <hyperlink ref="F208" r:id="rId24" display="https://podminky.urs.cz/item/CS_URS_2024_02/891241112"/>
    <hyperlink ref="F217" r:id="rId25" display="https://podminky.urs.cz/item/CS_URS_2024_02/891247111"/>
    <hyperlink ref="F221" r:id="rId26" display="https://podminky.urs.cz/item/CS_URS_2024_02/899401113"/>
    <hyperlink ref="F225" r:id="rId27" display="https://podminky.urs.cz/item/CS_URS_2024_02/891261112"/>
    <hyperlink ref="F233" r:id="rId28" display="https://podminky.urs.cz/item/CS_URS_2024_02/891269111"/>
    <hyperlink ref="F242" r:id="rId29" display="https://podminky.urs.cz/item/CS_URS_2024_02/899401112"/>
    <hyperlink ref="F247" r:id="rId30" display="https://podminky.urs.cz/item/CS_URS_2024_02/899721112"/>
    <hyperlink ref="F249" r:id="rId31" display="https://podminky.urs.cz/item/CS_URS_2024_02/899722113"/>
    <hyperlink ref="F253" r:id="rId32" display="https://podminky.urs.cz/item/CS_URS_2024_02/997013111"/>
    <hyperlink ref="F255" r:id="rId33" display="https://podminky.urs.cz/item/CS_URS_2024_02/997013501"/>
    <hyperlink ref="F257" r:id="rId34" display="https://podminky.urs.cz/item/CS_URS_2024_02/997013509"/>
    <hyperlink ref="F262" r:id="rId35" display="https://podminky.urs.cz/item/CS_URS_2024_02/998276101"/>
    <hyperlink ref="F264" r:id="rId36" display="https://podminky.urs.cz/item/CS_URS_2024_02/998276124"/>
    <hyperlink ref="F268" r:id="rId37" display="https://podminky.urs.cz/item/CS_URS_2024_02/722290234"/>
    <hyperlink ref="F272" r:id="rId38" display="https://podminky.urs.cz/item/CS_URS_2024_02/230170003"/>
    <hyperlink ref="F274" r:id="rId39" display="https://podminky.urs.cz/item/CS_URS_2024_02/230170013"/>
    <hyperlink ref="F279" r:id="rId40" display="https://podminky.urs.cz/item/CS_URS_2024_02/092002000"/>
    <hyperlink ref="F282" r:id="rId41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134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720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90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3.25" customHeight="1">
      <c r="A29" s="150"/>
      <c r="B29" s="151"/>
      <c r="C29" s="150"/>
      <c r="D29" s="150"/>
      <c r="E29" s="152" t="s">
        <v>721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ROUND((SUM(BE97:BE198)),  2)</f>
        <v>0</v>
      </c>
      <c r="G35" s="41"/>
      <c r="H35" s="41"/>
      <c r="I35" s="160">
        <v>0.20999999999999999</v>
      </c>
      <c r="J35" s="159">
        <f>ROUND(((SUM(BE97:BE198))*I35),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ROUND((SUM(BF97:BF198)),  2)</f>
        <v>0</v>
      </c>
      <c r="G36" s="41"/>
      <c r="H36" s="41"/>
      <c r="I36" s="160">
        <v>0.12</v>
      </c>
      <c r="J36" s="159">
        <f>ROUND(((SUM(BF97:BF198))*I36),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ROUND((SUM(BG97:BG198)),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ROUND((SUM(BH97:BH198)),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ROUND((SUM(BI97:BI198)),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134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304 - Přípojky vodovodu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144</v>
      </c>
      <c r="E66" s="185"/>
      <c r="F66" s="185"/>
      <c r="G66" s="185"/>
      <c r="H66" s="185"/>
      <c r="I66" s="185"/>
      <c r="J66" s="186">
        <f>J139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145</v>
      </c>
      <c r="E67" s="185"/>
      <c r="F67" s="185"/>
      <c r="G67" s="185"/>
      <c r="H67" s="185"/>
      <c r="I67" s="185"/>
      <c r="J67" s="186">
        <f>J145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146</v>
      </c>
      <c r="E68" s="185"/>
      <c r="F68" s="185"/>
      <c r="G68" s="185"/>
      <c r="H68" s="185"/>
      <c r="I68" s="185"/>
      <c r="J68" s="186">
        <f>J166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147</v>
      </c>
      <c r="E69" s="185"/>
      <c r="F69" s="185"/>
      <c r="G69" s="185"/>
      <c r="H69" s="185"/>
      <c r="I69" s="185"/>
      <c r="J69" s="186">
        <f>J176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485</v>
      </c>
      <c r="E70" s="180"/>
      <c r="F70" s="180"/>
      <c r="G70" s="180"/>
      <c r="H70" s="180"/>
      <c r="I70" s="180"/>
      <c r="J70" s="181">
        <f>J181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486</v>
      </c>
      <c r="E71" s="185"/>
      <c r="F71" s="185"/>
      <c r="G71" s="185"/>
      <c r="H71" s="185"/>
      <c r="I71" s="185"/>
      <c r="J71" s="186">
        <f>J182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148</v>
      </c>
      <c r="E72" s="180"/>
      <c r="F72" s="180"/>
      <c r="G72" s="180"/>
      <c r="H72" s="180"/>
      <c r="I72" s="180"/>
      <c r="J72" s="181">
        <f>J185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149</v>
      </c>
      <c r="E73" s="185"/>
      <c r="F73" s="185"/>
      <c r="G73" s="185"/>
      <c r="H73" s="185"/>
      <c r="I73" s="185"/>
      <c r="J73" s="186">
        <f>J186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150</v>
      </c>
      <c r="E74" s="180"/>
      <c r="F74" s="180"/>
      <c r="G74" s="180"/>
      <c r="H74" s="180"/>
      <c r="I74" s="180"/>
      <c r="J74" s="181">
        <f>J191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8"/>
      <c r="D75" s="184" t="s">
        <v>152</v>
      </c>
      <c r="E75" s="185"/>
      <c r="F75" s="185"/>
      <c r="G75" s="185"/>
      <c r="H75" s="185"/>
      <c r="I75" s="185"/>
      <c r="J75" s="186">
        <f>J192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153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2" t="str">
        <f>E7</f>
        <v>Rekonstrukce místních komunikací v sídlišti K Hradišťku v Dačicích - III. Etapa</v>
      </c>
      <c r="F85" s="34"/>
      <c r="G85" s="34"/>
      <c r="H85" s="34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133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72" t="s">
        <v>134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135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SO 304 - Přípojky vodovodu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Dačice</v>
      </c>
      <c r="G91" s="43"/>
      <c r="H91" s="43"/>
      <c r="I91" s="34" t="s">
        <v>24</v>
      </c>
      <c r="J91" s="75" t="str">
        <f>IF(J14="","",J14)</f>
        <v>11. 7. 2024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4" t="s">
        <v>30</v>
      </c>
      <c r="D93" s="43"/>
      <c r="E93" s="43"/>
      <c r="F93" s="29" t="str">
        <f>E17</f>
        <v>Město Dačice, Krajířova 27, 380 13 Dačice</v>
      </c>
      <c r="G93" s="43"/>
      <c r="H93" s="43"/>
      <c r="I93" s="34" t="s">
        <v>38</v>
      </c>
      <c r="J93" s="39" t="str">
        <f>E23</f>
        <v>Ing. arch. Martin Jirovský Ph.D., MBA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4" t="s">
        <v>36</v>
      </c>
      <c r="D94" s="43"/>
      <c r="E94" s="43"/>
      <c r="F94" s="29" t="str">
        <f>IF(E20="","",E20)</f>
        <v>Vyplň údaj</v>
      </c>
      <c r="G94" s="43"/>
      <c r="H94" s="43"/>
      <c r="I94" s="34" t="s">
        <v>42</v>
      </c>
      <c r="J94" s="39" t="str">
        <f>E26</f>
        <v>Centrum služeb Staré město; Petra Stejskalová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8"/>
      <c r="B96" s="189"/>
      <c r="C96" s="190" t="s">
        <v>154</v>
      </c>
      <c r="D96" s="191" t="s">
        <v>66</v>
      </c>
      <c r="E96" s="191" t="s">
        <v>62</v>
      </c>
      <c r="F96" s="191" t="s">
        <v>63</v>
      </c>
      <c r="G96" s="191" t="s">
        <v>155</v>
      </c>
      <c r="H96" s="191" t="s">
        <v>156</v>
      </c>
      <c r="I96" s="191" t="s">
        <v>157</v>
      </c>
      <c r="J96" s="191" t="s">
        <v>140</v>
      </c>
      <c r="K96" s="192" t="s">
        <v>158</v>
      </c>
      <c r="L96" s="193"/>
      <c r="M96" s="95" t="s">
        <v>35</v>
      </c>
      <c r="N96" s="96" t="s">
        <v>51</v>
      </c>
      <c r="O96" s="96" t="s">
        <v>159</v>
      </c>
      <c r="P96" s="96" t="s">
        <v>160</v>
      </c>
      <c r="Q96" s="96" t="s">
        <v>161</v>
      </c>
      <c r="R96" s="96" t="s">
        <v>162</v>
      </c>
      <c r="S96" s="96" t="s">
        <v>163</v>
      </c>
      <c r="T96" s="97" t="s">
        <v>164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1"/>
      <c r="B97" s="42"/>
      <c r="C97" s="102" t="s">
        <v>165</v>
      </c>
      <c r="D97" s="43"/>
      <c r="E97" s="43"/>
      <c r="F97" s="43"/>
      <c r="G97" s="43"/>
      <c r="H97" s="43"/>
      <c r="I97" s="43"/>
      <c r="J97" s="194">
        <f>BK97</f>
        <v>0</v>
      </c>
      <c r="K97" s="43"/>
      <c r="L97" s="47"/>
      <c r="M97" s="98"/>
      <c r="N97" s="195"/>
      <c r="O97" s="99"/>
      <c r="P97" s="196">
        <f>P98+P181+P185+P191</f>
        <v>0</v>
      </c>
      <c r="Q97" s="99"/>
      <c r="R97" s="196">
        <f>R98+R181+R185+R191</f>
        <v>100.91521598999999</v>
      </c>
      <c r="S97" s="99"/>
      <c r="T97" s="197">
        <f>T98+T181+T185+T191</f>
        <v>0.39000000000000001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80</v>
      </c>
      <c r="AU97" s="19" t="s">
        <v>141</v>
      </c>
      <c r="BK97" s="198">
        <f>BK98+BK181+BK185+BK191</f>
        <v>0</v>
      </c>
    </row>
    <row r="98" s="12" customFormat="1" ht="25.92" customHeight="1">
      <c r="A98" s="12"/>
      <c r="B98" s="199"/>
      <c r="C98" s="200"/>
      <c r="D98" s="201" t="s">
        <v>80</v>
      </c>
      <c r="E98" s="202" t="s">
        <v>166</v>
      </c>
      <c r="F98" s="202" t="s">
        <v>167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P99+P139+P145+P166+P176</f>
        <v>0</v>
      </c>
      <c r="Q98" s="207"/>
      <c r="R98" s="208">
        <f>R99+R139+R145+R166+R176</f>
        <v>100.91397599</v>
      </c>
      <c r="S98" s="207"/>
      <c r="T98" s="209">
        <f>T99+T139+T145+T166+T176</f>
        <v>0.39000000000000001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88</v>
      </c>
      <c r="AT98" s="211" t="s">
        <v>80</v>
      </c>
      <c r="AU98" s="211" t="s">
        <v>81</v>
      </c>
      <c r="AY98" s="210" t="s">
        <v>168</v>
      </c>
      <c r="BK98" s="212">
        <f>BK99+BK139+BK145+BK166+BK176</f>
        <v>0</v>
      </c>
    </row>
    <row r="99" s="12" customFormat="1" ht="22.8" customHeight="1">
      <c r="A99" s="12"/>
      <c r="B99" s="199"/>
      <c r="C99" s="200"/>
      <c r="D99" s="201" t="s">
        <v>80</v>
      </c>
      <c r="E99" s="213" t="s">
        <v>88</v>
      </c>
      <c r="F99" s="213" t="s">
        <v>169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SUM(P100:P138)</f>
        <v>0</v>
      </c>
      <c r="Q99" s="207"/>
      <c r="R99" s="208">
        <f>SUM(R100:R138)</f>
        <v>79.827370000000002</v>
      </c>
      <c r="S99" s="207"/>
      <c r="T99" s="209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88</v>
      </c>
      <c r="AT99" s="211" t="s">
        <v>80</v>
      </c>
      <c r="AU99" s="211" t="s">
        <v>88</v>
      </c>
      <c r="AY99" s="210" t="s">
        <v>168</v>
      </c>
      <c r="BK99" s="212">
        <f>SUM(BK100:BK138)</f>
        <v>0</v>
      </c>
    </row>
    <row r="100" s="2" customFormat="1" ht="49.05" customHeight="1">
      <c r="A100" s="41"/>
      <c r="B100" s="42"/>
      <c r="C100" s="215" t="s">
        <v>88</v>
      </c>
      <c r="D100" s="215" t="s">
        <v>170</v>
      </c>
      <c r="E100" s="216" t="s">
        <v>187</v>
      </c>
      <c r="F100" s="217" t="s">
        <v>188</v>
      </c>
      <c r="G100" s="218" t="s">
        <v>189</v>
      </c>
      <c r="H100" s="219">
        <v>39.399999999999999</v>
      </c>
      <c r="I100" s="220"/>
      <c r="J100" s="221">
        <f>ROUND(I100*H100,2)</f>
        <v>0</v>
      </c>
      <c r="K100" s="217" t="s">
        <v>174</v>
      </c>
      <c r="L100" s="47"/>
      <c r="M100" s="222" t="s">
        <v>35</v>
      </c>
      <c r="N100" s="223" t="s">
        <v>52</v>
      </c>
      <c r="O100" s="87"/>
      <c r="P100" s="224">
        <f>O100*H100</f>
        <v>0</v>
      </c>
      <c r="Q100" s="224">
        <v>0.0086800000000000002</v>
      </c>
      <c r="R100" s="224">
        <f>Q100*H100</f>
        <v>0.34199200000000002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175</v>
      </c>
      <c r="AT100" s="226" t="s">
        <v>170</v>
      </c>
      <c r="AU100" s="226" t="s">
        <v>21</v>
      </c>
      <c r="AY100" s="19" t="s">
        <v>168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88</v>
      </c>
      <c r="BK100" s="227">
        <f>ROUND(I100*H100,2)</f>
        <v>0</v>
      </c>
      <c r="BL100" s="19" t="s">
        <v>175</v>
      </c>
      <c r="BM100" s="226" t="s">
        <v>722</v>
      </c>
    </row>
    <row r="101" s="2" customFormat="1">
      <c r="A101" s="41"/>
      <c r="B101" s="42"/>
      <c r="C101" s="43"/>
      <c r="D101" s="228" t="s">
        <v>177</v>
      </c>
      <c r="E101" s="43"/>
      <c r="F101" s="229" t="s">
        <v>191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177</v>
      </c>
      <c r="AU101" s="19" t="s">
        <v>21</v>
      </c>
    </row>
    <row r="102" s="2" customFormat="1" ht="49.05" customHeight="1">
      <c r="A102" s="41"/>
      <c r="B102" s="42"/>
      <c r="C102" s="215" t="s">
        <v>21</v>
      </c>
      <c r="D102" s="215" t="s">
        <v>170</v>
      </c>
      <c r="E102" s="216" t="s">
        <v>192</v>
      </c>
      <c r="F102" s="217" t="s">
        <v>193</v>
      </c>
      <c r="G102" s="218" t="s">
        <v>189</v>
      </c>
      <c r="H102" s="219">
        <v>33.299999999999997</v>
      </c>
      <c r="I102" s="220"/>
      <c r="J102" s="221">
        <f>ROUND(I102*H102,2)</f>
        <v>0</v>
      </c>
      <c r="K102" s="217" t="s">
        <v>174</v>
      </c>
      <c r="L102" s="47"/>
      <c r="M102" s="222" t="s">
        <v>35</v>
      </c>
      <c r="N102" s="223" t="s">
        <v>52</v>
      </c>
      <c r="O102" s="87"/>
      <c r="P102" s="224">
        <f>O102*H102</f>
        <v>0</v>
      </c>
      <c r="Q102" s="224">
        <v>0.036900000000000002</v>
      </c>
      <c r="R102" s="224">
        <f>Q102*H102</f>
        <v>1.2287699999999999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175</v>
      </c>
      <c r="AT102" s="226" t="s">
        <v>170</v>
      </c>
      <c r="AU102" s="226" t="s">
        <v>21</v>
      </c>
      <c r="AY102" s="19" t="s">
        <v>168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88</v>
      </c>
      <c r="BK102" s="227">
        <f>ROUND(I102*H102,2)</f>
        <v>0</v>
      </c>
      <c r="BL102" s="19" t="s">
        <v>175</v>
      </c>
      <c r="BM102" s="226" t="s">
        <v>723</v>
      </c>
    </row>
    <row r="103" s="2" customFormat="1">
      <c r="A103" s="41"/>
      <c r="B103" s="42"/>
      <c r="C103" s="43"/>
      <c r="D103" s="228" t="s">
        <v>177</v>
      </c>
      <c r="E103" s="43"/>
      <c r="F103" s="229" t="s">
        <v>195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177</v>
      </c>
      <c r="AU103" s="19" t="s">
        <v>21</v>
      </c>
    </row>
    <row r="104" s="2" customFormat="1" ht="24.15" customHeight="1">
      <c r="A104" s="41"/>
      <c r="B104" s="42"/>
      <c r="C104" s="215" t="s">
        <v>186</v>
      </c>
      <c r="D104" s="215" t="s">
        <v>170</v>
      </c>
      <c r="E104" s="216" t="s">
        <v>207</v>
      </c>
      <c r="F104" s="217" t="s">
        <v>208</v>
      </c>
      <c r="G104" s="218" t="s">
        <v>199</v>
      </c>
      <c r="H104" s="219">
        <v>26.405999999999999</v>
      </c>
      <c r="I104" s="220"/>
      <c r="J104" s="221">
        <f>ROUND(I104*H104,2)</f>
        <v>0</v>
      </c>
      <c r="K104" s="217" t="s">
        <v>174</v>
      </c>
      <c r="L104" s="47"/>
      <c r="M104" s="222" t="s">
        <v>35</v>
      </c>
      <c r="N104" s="223" t="s">
        <v>52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175</v>
      </c>
      <c r="AT104" s="226" t="s">
        <v>170</v>
      </c>
      <c r="AU104" s="226" t="s">
        <v>21</v>
      </c>
      <c r="AY104" s="19" t="s">
        <v>168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88</v>
      </c>
      <c r="BK104" s="227">
        <f>ROUND(I104*H104,2)</f>
        <v>0</v>
      </c>
      <c r="BL104" s="19" t="s">
        <v>175</v>
      </c>
      <c r="BM104" s="226" t="s">
        <v>724</v>
      </c>
    </row>
    <row r="105" s="2" customFormat="1">
      <c r="A105" s="41"/>
      <c r="B105" s="42"/>
      <c r="C105" s="43"/>
      <c r="D105" s="228" t="s">
        <v>177</v>
      </c>
      <c r="E105" s="43"/>
      <c r="F105" s="229" t="s">
        <v>210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177</v>
      </c>
      <c r="AU105" s="19" t="s">
        <v>21</v>
      </c>
    </row>
    <row r="106" s="13" customFormat="1">
      <c r="A106" s="13"/>
      <c r="B106" s="235"/>
      <c r="C106" s="236"/>
      <c r="D106" s="233" t="s">
        <v>202</v>
      </c>
      <c r="E106" s="237" t="s">
        <v>35</v>
      </c>
      <c r="F106" s="238" t="s">
        <v>725</v>
      </c>
      <c r="G106" s="236"/>
      <c r="H106" s="239">
        <v>26.405999999999999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202</v>
      </c>
      <c r="AU106" s="245" t="s">
        <v>21</v>
      </c>
      <c r="AV106" s="13" t="s">
        <v>21</v>
      </c>
      <c r="AW106" s="13" t="s">
        <v>41</v>
      </c>
      <c r="AX106" s="13" t="s">
        <v>88</v>
      </c>
      <c r="AY106" s="245" t="s">
        <v>168</v>
      </c>
    </row>
    <row r="107" s="2" customFormat="1" ht="24.15" customHeight="1">
      <c r="A107" s="41"/>
      <c r="B107" s="42"/>
      <c r="C107" s="215" t="s">
        <v>175</v>
      </c>
      <c r="D107" s="215" t="s">
        <v>170</v>
      </c>
      <c r="E107" s="216" t="s">
        <v>213</v>
      </c>
      <c r="F107" s="217" t="s">
        <v>214</v>
      </c>
      <c r="G107" s="218" t="s">
        <v>199</v>
      </c>
      <c r="H107" s="219">
        <v>114.426</v>
      </c>
      <c r="I107" s="220"/>
      <c r="J107" s="221">
        <f>ROUND(I107*H107,2)</f>
        <v>0</v>
      </c>
      <c r="K107" s="217" t="s">
        <v>174</v>
      </c>
      <c r="L107" s="47"/>
      <c r="M107" s="222" t="s">
        <v>35</v>
      </c>
      <c r="N107" s="223" t="s">
        <v>52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175</v>
      </c>
      <c r="AT107" s="226" t="s">
        <v>170</v>
      </c>
      <c r="AU107" s="226" t="s">
        <v>21</v>
      </c>
      <c r="AY107" s="19" t="s">
        <v>168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88</v>
      </c>
      <c r="BK107" s="227">
        <f>ROUND(I107*H107,2)</f>
        <v>0</v>
      </c>
      <c r="BL107" s="19" t="s">
        <v>175</v>
      </c>
      <c r="BM107" s="226" t="s">
        <v>726</v>
      </c>
    </row>
    <row r="108" s="2" customFormat="1">
      <c r="A108" s="41"/>
      <c r="B108" s="42"/>
      <c r="C108" s="43"/>
      <c r="D108" s="228" t="s">
        <v>177</v>
      </c>
      <c r="E108" s="43"/>
      <c r="F108" s="229" t="s">
        <v>216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177</v>
      </c>
      <c r="AU108" s="19" t="s">
        <v>21</v>
      </c>
    </row>
    <row r="109" s="2" customFormat="1">
      <c r="A109" s="41"/>
      <c r="B109" s="42"/>
      <c r="C109" s="43"/>
      <c r="D109" s="233" t="s">
        <v>179</v>
      </c>
      <c r="E109" s="43"/>
      <c r="F109" s="234" t="s">
        <v>727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179</v>
      </c>
      <c r="AU109" s="19" t="s">
        <v>21</v>
      </c>
    </row>
    <row r="110" s="13" customFormat="1">
      <c r="A110" s="13"/>
      <c r="B110" s="235"/>
      <c r="C110" s="236"/>
      <c r="D110" s="233" t="s">
        <v>202</v>
      </c>
      <c r="E110" s="237" t="s">
        <v>35</v>
      </c>
      <c r="F110" s="238" t="s">
        <v>728</v>
      </c>
      <c r="G110" s="236"/>
      <c r="H110" s="239">
        <v>114.426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202</v>
      </c>
      <c r="AU110" s="245" t="s">
        <v>21</v>
      </c>
      <c r="AV110" s="13" t="s">
        <v>21</v>
      </c>
      <c r="AW110" s="13" t="s">
        <v>41</v>
      </c>
      <c r="AX110" s="13" t="s">
        <v>88</v>
      </c>
      <c r="AY110" s="245" t="s">
        <v>168</v>
      </c>
    </row>
    <row r="111" s="2" customFormat="1" ht="24.15" customHeight="1">
      <c r="A111" s="41"/>
      <c r="B111" s="42"/>
      <c r="C111" s="215" t="s">
        <v>196</v>
      </c>
      <c r="D111" s="215" t="s">
        <v>170</v>
      </c>
      <c r="E111" s="216" t="s">
        <v>729</v>
      </c>
      <c r="F111" s="217" t="s">
        <v>730</v>
      </c>
      <c r="G111" s="218" t="s">
        <v>199</v>
      </c>
      <c r="H111" s="219">
        <v>44.009999999999998</v>
      </c>
      <c r="I111" s="220"/>
      <c r="J111" s="221">
        <f>ROUND(I111*H111,2)</f>
        <v>0</v>
      </c>
      <c r="K111" s="217" t="s">
        <v>174</v>
      </c>
      <c r="L111" s="47"/>
      <c r="M111" s="222" t="s">
        <v>35</v>
      </c>
      <c r="N111" s="223" t="s">
        <v>52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175</v>
      </c>
      <c r="AT111" s="226" t="s">
        <v>170</v>
      </c>
      <c r="AU111" s="226" t="s">
        <v>21</v>
      </c>
      <c r="AY111" s="19" t="s">
        <v>168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88</v>
      </c>
      <c r="BK111" s="227">
        <f>ROUND(I111*H111,2)</f>
        <v>0</v>
      </c>
      <c r="BL111" s="19" t="s">
        <v>175</v>
      </c>
      <c r="BM111" s="226" t="s">
        <v>731</v>
      </c>
    </row>
    <row r="112" s="2" customFormat="1">
      <c r="A112" s="41"/>
      <c r="B112" s="42"/>
      <c r="C112" s="43"/>
      <c r="D112" s="228" t="s">
        <v>177</v>
      </c>
      <c r="E112" s="43"/>
      <c r="F112" s="229" t="s">
        <v>732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177</v>
      </c>
      <c r="AU112" s="19" t="s">
        <v>21</v>
      </c>
    </row>
    <row r="113" s="2" customFormat="1">
      <c r="A113" s="41"/>
      <c r="B113" s="42"/>
      <c r="C113" s="43"/>
      <c r="D113" s="233" t="s">
        <v>179</v>
      </c>
      <c r="E113" s="43"/>
      <c r="F113" s="234" t="s">
        <v>733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179</v>
      </c>
      <c r="AU113" s="19" t="s">
        <v>21</v>
      </c>
    </row>
    <row r="114" s="13" customFormat="1">
      <c r="A114" s="13"/>
      <c r="B114" s="235"/>
      <c r="C114" s="236"/>
      <c r="D114" s="233" t="s">
        <v>202</v>
      </c>
      <c r="E114" s="237" t="s">
        <v>35</v>
      </c>
      <c r="F114" s="238" t="s">
        <v>734</v>
      </c>
      <c r="G114" s="236"/>
      <c r="H114" s="239">
        <v>44.009999999999998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202</v>
      </c>
      <c r="AU114" s="245" t="s">
        <v>21</v>
      </c>
      <c r="AV114" s="13" t="s">
        <v>21</v>
      </c>
      <c r="AW114" s="13" t="s">
        <v>41</v>
      </c>
      <c r="AX114" s="13" t="s">
        <v>88</v>
      </c>
      <c r="AY114" s="245" t="s">
        <v>168</v>
      </c>
    </row>
    <row r="115" s="2" customFormat="1" ht="24.15" customHeight="1">
      <c r="A115" s="41"/>
      <c r="B115" s="42"/>
      <c r="C115" s="215" t="s">
        <v>206</v>
      </c>
      <c r="D115" s="215" t="s">
        <v>170</v>
      </c>
      <c r="E115" s="216" t="s">
        <v>228</v>
      </c>
      <c r="F115" s="217" t="s">
        <v>229</v>
      </c>
      <c r="G115" s="218" t="s">
        <v>199</v>
      </c>
      <c r="H115" s="219">
        <v>40.100000000000001</v>
      </c>
      <c r="I115" s="220"/>
      <c r="J115" s="221">
        <f>ROUND(I115*H115,2)</f>
        <v>0</v>
      </c>
      <c r="K115" s="217" t="s">
        <v>174</v>
      </c>
      <c r="L115" s="47"/>
      <c r="M115" s="222" t="s">
        <v>35</v>
      </c>
      <c r="N115" s="223" t="s">
        <v>52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175</v>
      </c>
      <c r="AT115" s="226" t="s">
        <v>170</v>
      </c>
      <c r="AU115" s="226" t="s">
        <v>21</v>
      </c>
      <c r="AY115" s="19" t="s">
        <v>168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88</v>
      </c>
      <c r="BK115" s="227">
        <f>ROUND(I115*H115,2)</f>
        <v>0</v>
      </c>
      <c r="BL115" s="19" t="s">
        <v>175</v>
      </c>
      <c r="BM115" s="226" t="s">
        <v>735</v>
      </c>
    </row>
    <row r="116" s="2" customFormat="1">
      <c r="A116" s="41"/>
      <c r="B116" s="42"/>
      <c r="C116" s="43"/>
      <c r="D116" s="228" t="s">
        <v>177</v>
      </c>
      <c r="E116" s="43"/>
      <c r="F116" s="229" t="s">
        <v>231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177</v>
      </c>
      <c r="AU116" s="19" t="s">
        <v>21</v>
      </c>
    </row>
    <row r="117" s="13" customFormat="1">
      <c r="A117" s="13"/>
      <c r="B117" s="235"/>
      <c r="C117" s="236"/>
      <c r="D117" s="233" t="s">
        <v>202</v>
      </c>
      <c r="E117" s="237" t="s">
        <v>35</v>
      </c>
      <c r="F117" s="238" t="s">
        <v>736</v>
      </c>
      <c r="G117" s="236"/>
      <c r="H117" s="239">
        <v>40.100000000000001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202</v>
      </c>
      <c r="AU117" s="245" t="s">
        <v>21</v>
      </c>
      <c r="AV117" s="13" t="s">
        <v>21</v>
      </c>
      <c r="AW117" s="13" t="s">
        <v>41</v>
      </c>
      <c r="AX117" s="13" t="s">
        <v>88</v>
      </c>
      <c r="AY117" s="245" t="s">
        <v>168</v>
      </c>
    </row>
    <row r="118" s="2" customFormat="1" ht="21.75" customHeight="1">
      <c r="A118" s="41"/>
      <c r="B118" s="42"/>
      <c r="C118" s="215" t="s">
        <v>212</v>
      </c>
      <c r="D118" s="215" t="s">
        <v>170</v>
      </c>
      <c r="E118" s="216" t="s">
        <v>506</v>
      </c>
      <c r="F118" s="217" t="s">
        <v>507</v>
      </c>
      <c r="G118" s="218" t="s">
        <v>237</v>
      </c>
      <c r="H118" s="219">
        <v>391.19999999999999</v>
      </c>
      <c r="I118" s="220"/>
      <c r="J118" s="221">
        <f>ROUND(I118*H118,2)</f>
        <v>0</v>
      </c>
      <c r="K118" s="217" t="s">
        <v>174</v>
      </c>
      <c r="L118" s="47"/>
      <c r="M118" s="222" t="s">
        <v>35</v>
      </c>
      <c r="N118" s="223" t="s">
        <v>52</v>
      </c>
      <c r="O118" s="87"/>
      <c r="P118" s="224">
        <f>O118*H118</f>
        <v>0</v>
      </c>
      <c r="Q118" s="224">
        <v>0.00084000000000000003</v>
      </c>
      <c r="R118" s="224">
        <f>Q118*H118</f>
        <v>0.32860800000000001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175</v>
      </c>
      <c r="AT118" s="226" t="s">
        <v>170</v>
      </c>
      <c r="AU118" s="226" t="s">
        <v>21</v>
      </c>
      <c r="AY118" s="19" t="s">
        <v>168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88</v>
      </c>
      <c r="BK118" s="227">
        <f>ROUND(I118*H118,2)</f>
        <v>0</v>
      </c>
      <c r="BL118" s="19" t="s">
        <v>175</v>
      </c>
      <c r="BM118" s="226" t="s">
        <v>737</v>
      </c>
    </row>
    <row r="119" s="2" customFormat="1">
      <c r="A119" s="41"/>
      <c r="B119" s="42"/>
      <c r="C119" s="43"/>
      <c r="D119" s="228" t="s">
        <v>177</v>
      </c>
      <c r="E119" s="43"/>
      <c r="F119" s="229" t="s">
        <v>509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177</v>
      </c>
      <c r="AU119" s="19" t="s">
        <v>21</v>
      </c>
    </row>
    <row r="120" s="13" customFormat="1">
      <c r="A120" s="13"/>
      <c r="B120" s="235"/>
      <c r="C120" s="236"/>
      <c r="D120" s="233" t="s">
        <v>202</v>
      </c>
      <c r="E120" s="237" t="s">
        <v>35</v>
      </c>
      <c r="F120" s="238" t="s">
        <v>738</v>
      </c>
      <c r="G120" s="236"/>
      <c r="H120" s="239">
        <v>391.19999999999999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202</v>
      </c>
      <c r="AU120" s="245" t="s">
        <v>21</v>
      </c>
      <c r="AV120" s="13" t="s">
        <v>21</v>
      </c>
      <c r="AW120" s="13" t="s">
        <v>41</v>
      </c>
      <c r="AX120" s="13" t="s">
        <v>88</v>
      </c>
      <c r="AY120" s="245" t="s">
        <v>168</v>
      </c>
    </row>
    <row r="121" s="2" customFormat="1" ht="24.15" customHeight="1">
      <c r="A121" s="41"/>
      <c r="B121" s="42"/>
      <c r="C121" s="215" t="s">
        <v>220</v>
      </c>
      <c r="D121" s="215" t="s">
        <v>170</v>
      </c>
      <c r="E121" s="216" t="s">
        <v>511</v>
      </c>
      <c r="F121" s="217" t="s">
        <v>512</v>
      </c>
      <c r="G121" s="218" t="s">
        <v>237</v>
      </c>
      <c r="H121" s="219">
        <v>391.19999999999999</v>
      </c>
      <c r="I121" s="220"/>
      <c r="J121" s="221">
        <f>ROUND(I121*H121,2)</f>
        <v>0</v>
      </c>
      <c r="K121" s="217" t="s">
        <v>174</v>
      </c>
      <c r="L121" s="47"/>
      <c r="M121" s="222" t="s">
        <v>35</v>
      </c>
      <c r="N121" s="223" t="s">
        <v>52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175</v>
      </c>
      <c r="AT121" s="226" t="s">
        <v>170</v>
      </c>
      <c r="AU121" s="226" t="s">
        <v>21</v>
      </c>
      <c r="AY121" s="19" t="s">
        <v>168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88</v>
      </c>
      <c r="BK121" s="227">
        <f>ROUND(I121*H121,2)</f>
        <v>0</v>
      </c>
      <c r="BL121" s="19" t="s">
        <v>175</v>
      </c>
      <c r="BM121" s="226" t="s">
        <v>739</v>
      </c>
    </row>
    <row r="122" s="2" customFormat="1">
      <c r="A122" s="41"/>
      <c r="B122" s="42"/>
      <c r="C122" s="43"/>
      <c r="D122" s="228" t="s">
        <v>177</v>
      </c>
      <c r="E122" s="43"/>
      <c r="F122" s="229" t="s">
        <v>514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177</v>
      </c>
      <c r="AU122" s="19" t="s">
        <v>21</v>
      </c>
    </row>
    <row r="123" s="2" customFormat="1" ht="37.8" customHeight="1">
      <c r="A123" s="41"/>
      <c r="B123" s="42"/>
      <c r="C123" s="215" t="s">
        <v>227</v>
      </c>
      <c r="D123" s="215" t="s">
        <v>170</v>
      </c>
      <c r="E123" s="216" t="s">
        <v>247</v>
      </c>
      <c r="F123" s="217" t="s">
        <v>248</v>
      </c>
      <c r="G123" s="218" t="s">
        <v>199</v>
      </c>
      <c r="H123" s="219">
        <v>50.700000000000003</v>
      </c>
      <c r="I123" s="220"/>
      <c r="J123" s="221">
        <f>ROUND(I123*H123,2)</f>
        <v>0</v>
      </c>
      <c r="K123" s="217" t="s">
        <v>174</v>
      </c>
      <c r="L123" s="47"/>
      <c r="M123" s="222" t="s">
        <v>35</v>
      </c>
      <c r="N123" s="223" t="s">
        <v>52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175</v>
      </c>
      <c r="AT123" s="226" t="s">
        <v>170</v>
      </c>
      <c r="AU123" s="226" t="s">
        <v>21</v>
      </c>
      <c r="AY123" s="19" t="s">
        <v>168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88</v>
      </c>
      <c r="BK123" s="227">
        <f>ROUND(I123*H123,2)</f>
        <v>0</v>
      </c>
      <c r="BL123" s="19" t="s">
        <v>175</v>
      </c>
      <c r="BM123" s="226" t="s">
        <v>740</v>
      </c>
    </row>
    <row r="124" s="2" customFormat="1">
      <c r="A124" s="41"/>
      <c r="B124" s="42"/>
      <c r="C124" s="43"/>
      <c r="D124" s="228" t="s">
        <v>177</v>
      </c>
      <c r="E124" s="43"/>
      <c r="F124" s="229" t="s">
        <v>250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177</v>
      </c>
      <c r="AU124" s="19" t="s">
        <v>21</v>
      </c>
    </row>
    <row r="125" s="13" customFormat="1">
      <c r="A125" s="13"/>
      <c r="B125" s="235"/>
      <c r="C125" s="236"/>
      <c r="D125" s="233" t="s">
        <v>202</v>
      </c>
      <c r="E125" s="237" t="s">
        <v>35</v>
      </c>
      <c r="F125" s="238" t="s">
        <v>741</v>
      </c>
      <c r="G125" s="236"/>
      <c r="H125" s="239">
        <v>50.700000000000003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202</v>
      </c>
      <c r="AU125" s="245" t="s">
        <v>21</v>
      </c>
      <c r="AV125" s="13" t="s">
        <v>21</v>
      </c>
      <c r="AW125" s="13" t="s">
        <v>41</v>
      </c>
      <c r="AX125" s="13" t="s">
        <v>88</v>
      </c>
      <c r="AY125" s="245" t="s">
        <v>168</v>
      </c>
    </row>
    <row r="126" s="2" customFormat="1" ht="24.15" customHeight="1">
      <c r="A126" s="41"/>
      <c r="B126" s="42"/>
      <c r="C126" s="215" t="s">
        <v>234</v>
      </c>
      <c r="D126" s="215" t="s">
        <v>170</v>
      </c>
      <c r="E126" s="216" t="s">
        <v>253</v>
      </c>
      <c r="F126" s="217" t="s">
        <v>254</v>
      </c>
      <c r="G126" s="218" t="s">
        <v>255</v>
      </c>
      <c r="H126" s="219">
        <v>101.40000000000001</v>
      </c>
      <c r="I126" s="220"/>
      <c r="J126" s="221">
        <f>ROUND(I126*H126,2)</f>
        <v>0</v>
      </c>
      <c r="K126" s="217" t="s">
        <v>35</v>
      </c>
      <c r="L126" s="47"/>
      <c r="M126" s="222" t="s">
        <v>35</v>
      </c>
      <c r="N126" s="223" t="s">
        <v>52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175</v>
      </c>
      <c r="AT126" s="226" t="s">
        <v>170</v>
      </c>
      <c r="AU126" s="226" t="s">
        <v>21</v>
      </c>
      <c r="AY126" s="19" t="s">
        <v>168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88</v>
      </c>
      <c r="BK126" s="227">
        <f>ROUND(I126*H126,2)</f>
        <v>0</v>
      </c>
      <c r="BL126" s="19" t="s">
        <v>175</v>
      </c>
      <c r="BM126" s="226" t="s">
        <v>742</v>
      </c>
    </row>
    <row r="127" s="13" customFormat="1">
      <c r="A127" s="13"/>
      <c r="B127" s="235"/>
      <c r="C127" s="236"/>
      <c r="D127" s="233" t="s">
        <v>202</v>
      </c>
      <c r="E127" s="236"/>
      <c r="F127" s="238" t="s">
        <v>743</v>
      </c>
      <c r="G127" s="236"/>
      <c r="H127" s="239">
        <v>101.40000000000001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202</v>
      </c>
      <c r="AU127" s="245" t="s">
        <v>21</v>
      </c>
      <c r="AV127" s="13" t="s">
        <v>21</v>
      </c>
      <c r="AW127" s="13" t="s">
        <v>4</v>
      </c>
      <c r="AX127" s="13" t="s">
        <v>88</v>
      </c>
      <c r="AY127" s="245" t="s">
        <v>168</v>
      </c>
    </row>
    <row r="128" s="2" customFormat="1" ht="24.15" customHeight="1">
      <c r="A128" s="41"/>
      <c r="B128" s="42"/>
      <c r="C128" s="215" t="s">
        <v>242</v>
      </c>
      <c r="D128" s="215" t="s">
        <v>170</v>
      </c>
      <c r="E128" s="216" t="s">
        <v>259</v>
      </c>
      <c r="F128" s="217" t="s">
        <v>260</v>
      </c>
      <c r="G128" s="218" t="s">
        <v>199</v>
      </c>
      <c r="H128" s="219">
        <v>134.142</v>
      </c>
      <c r="I128" s="220"/>
      <c r="J128" s="221">
        <f>ROUND(I128*H128,2)</f>
        <v>0</v>
      </c>
      <c r="K128" s="217" t="s">
        <v>174</v>
      </c>
      <c r="L128" s="47"/>
      <c r="M128" s="222" t="s">
        <v>35</v>
      </c>
      <c r="N128" s="223" t="s">
        <v>52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175</v>
      </c>
      <c r="AT128" s="226" t="s">
        <v>170</v>
      </c>
      <c r="AU128" s="226" t="s">
        <v>21</v>
      </c>
      <c r="AY128" s="19" t="s">
        <v>168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88</v>
      </c>
      <c r="BK128" s="227">
        <f>ROUND(I128*H128,2)</f>
        <v>0</v>
      </c>
      <c r="BL128" s="19" t="s">
        <v>175</v>
      </c>
      <c r="BM128" s="226" t="s">
        <v>744</v>
      </c>
    </row>
    <row r="129" s="2" customFormat="1">
      <c r="A129" s="41"/>
      <c r="B129" s="42"/>
      <c r="C129" s="43"/>
      <c r="D129" s="228" t="s">
        <v>177</v>
      </c>
      <c r="E129" s="43"/>
      <c r="F129" s="229" t="s">
        <v>262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177</v>
      </c>
      <c r="AU129" s="19" t="s">
        <v>21</v>
      </c>
    </row>
    <row r="130" s="13" customFormat="1">
      <c r="A130" s="13"/>
      <c r="B130" s="235"/>
      <c r="C130" s="236"/>
      <c r="D130" s="233" t="s">
        <v>202</v>
      </c>
      <c r="E130" s="237" t="s">
        <v>35</v>
      </c>
      <c r="F130" s="238" t="s">
        <v>745</v>
      </c>
      <c r="G130" s="236"/>
      <c r="H130" s="239">
        <v>134.142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202</v>
      </c>
      <c r="AU130" s="245" t="s">
        <v>21</v>
      </c>
      <c r="AV130" s="13" t="s">
        <v>21</v>
      </c>
      <c r="AW130" s="13" t="s">
        <v>41</v>
      </c>
      <c r="AX130" s="13" t="s">
        <v>88</v>
      </c>
      <c r="AY130" s="245" t="s">
        <v>168</v>
      </c>
    </row>
    <row r="131" s="2" customFormat="1" ht="44.25" customHeight="1">
      <c r="A131" s="41"/>
      <c r="B131" s="42"/>
      <c r="C131" s="215" t="s">
        <v>8</v>
      </c>
      <c r="D131" s="215" t="s">
        <v>170</v>
      </c>
      <c r="E131" s="216" t="s">
        <v>271</v>
      </c>
      <c r="F131" s="217" t="s">
        <v>272</v>
      </c>
      <c r="G131" s="218" t="s">
        <v>199</v>
      </c>
      <c r="H131" s="219">
        <v>107.736</v>
      </c>
      <c r="I131" s="220"/>
      <c r="J131" s="221">
        <f>ROUND(I131*H131,2)</f>
        <v>0</v>
      </c>
      <c r="K131" s="217" t="s">
        <v>174</v>
      </c>
      <c r="L131" s="47"/>
      <c r="M131" s="222" t="s">
        <v>35</v>
      </c>
      <c r="N131" s="223" t="s">
        <v>52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175</v>
      </c>
      <c r="AT131" s="226" t="s">
        <v>170</v>
      </c>
      <c r="AU131" s="226" t="s">
        <v>21</v>
      </c>
      <c r="AY131" s="19" t="s">
        <v>168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88</v>
      </c>
      <c r="BK131" s="227">
        <f>ROUND(I131*H131,2)</f>
        <v>0</v>
      </c>
      <c r="BL131" s="19" t="s">
        <v>175</v>
      </c>
      <c r="BM131" s="226" t="s">
        <v>746</v>
      </c>
    </row>
    <row r="132" s="2" customFormat="1">
      <c r="A132" s="41"/>
      <c r="B132" s="42"/>
      <c r="C132" s="43"/>
      <c r="D132" s="228" t="s">
        <v>177</v>
      </c>
      <c r="E132" s="43"/>
      <c r="F132" s="229" t="s">
        <v>274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177</v>
      </c>
      <c r="AU132" s="19" t="s">
        <v>21</v>
      </c>
    </row>
    <row r="133" s="13" customFormat="1">
      <c r="A133" s="13"/>
      <c r="B133" s="235"/>
      <c r="C133" s="236"/>
      <c r="D133" s="233" t="s">
        <v>202</v>
      </c>
      <c r="E133" s="237" t="s">
        <v>35</v>
      </c>
      <c r="F133" s="238" t="s">
        <v>747</v>
      </c>
      <c r="G133" s="236"/>
      <c r="H133" s="239">
        <v>107.736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202</v>
      </c>
      <c r="AU133" s="245" t="s">
        <v>21</v>
      </c>
      <c r="AV133" s="13" t="s">
        <v>21</v>
      </c>
      <c r="AW133" s="13" t="s">
        <v>41</v>
      </c>
      <c r="AX133" s="13" t="s">
        <v>88</v>
      </c>
      <c r="AY133" s="245" t="s">
        <v>168</v>
      </c>
    </row>
    <row r="134" s="2" customFormat="1" ht="37.8" customHeight="1">
      <c r="A134" s="41"/>
      <c r="B134" s="42"/>
      <c r="C134" s="215" t="s">
        <v>252</v>
      </c>
      <c r="D134" s="215" t="s">
        <v>170</v>
      </c>
      <c r="E134" s="216" t="s">
        <v>277</v>
      </c>
      <c r="F134" s="217" t="s">
        <v>278</v>
      </c>
      <c r="G134" s="218" t="s">
        <v>199</v>
      </c>
      <c r="H134" s="219">
        <v>38.963999999999999</v>
      </c>
      <c r="I134" s="220"/>
      <c r="J134" s="221">
        <f>ROUND(I134*H134,2)</f>
        <v>0</v>
      </c>
      <c r="K134" s="217" t="s">
        <v>174</v>
      </c>
      <c r="L134" s="47"/>
      <c r="M134" s="222" t="s">
        <v>35</v>
      </c>
      <c r="N134" s="223" t="s">
        <v>52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175</v>
      </c>
      <c r="AT134" s="226" t="s">
        <v>170</v>
      </c>
      <c r="AU134" s="226" t="s">
        <v>21</v>
      </c>
      <c r="AY134" s="19" t="s">
        <v>168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88</v>
      </c>
      <c r="BK134" s="227">
        <f>ROUND(I134*H134,2)</f>
        <v>0</v>
      </c>
      <c r="BL134" s="19" t="s">
        <v>175</v>
      </c>
      <c r="BM134" s="226" t="s">
        <v>748</v>
      </c>
    </row>
    <row r="135" s="2" customFormat="1">
      <c r="A135" s="41"/>
      <c r="B135" s="42"/>
      <c r="C135" s="43"/>
      <c r="D135" s="228" t="s">
        <v>177</v>
      </c>
      <c r="E135" s="43"/>
      <c r="F135" s="229" t="s">
        <v>280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177</v>
      </c>
      <c r="AU135" s="19" t="s">
        <v>21</v>
      </c>
    </row>
    <row r="136" s="13" customFormat="1">
      <c r="A136" s="13"/>
      <c r="B136" s="235"/>
      <c r="C136" s="236"/>
      <c r="D136" s="233" t="s">
        <v>202</v>
      </c>
      <c r="E136" s="237" t="s">
        <v>35</v>
      </c>
      <c r="F136" s="238" t="s">
        <v>749</v>
      </c>
      <c r="G136" s="236"/>
      <c r="H136" s="239">
        <v>38.963999999999999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202</v>
      </c>
      <c r="AU136" s="245" t="s">
        <v>21</v>
      </c>
      <c r="AV136" s="13" t="s">
        <v>21</v>
      </c>
      <c r="AW136" s="13" t="s">
        <v>41</v>
      </c>
      <c r="AX136" s="13" t="s">
        <v>88</v>
      </c>
      <c r="AY136" s="245" t="s">
        <v>168</v>
      </c>
    </row>
    <row r="137" s="2" customFormat="1" ht="16.5" customHeight="1">
      <c r="A137" s="41"/>
      <c r="B137" s="42"/>
      <c r="C137" s="257" t="s">
        <v>258</v>
      </c>
      <c r="D137" s="257" t="s">
        <v>284</v>
      </c>
      <c r="E137" s="258" t="s">
        <v>285</v>
      </c>
      <c r="F137" s="259" t="s">
        <v>286</v>
      </c>
      <c r="G137" s="260" t="s">
        <v>255</v>
      </c>
      <c r="H137" s="261">
        <v>77.927999999999997</v>
      </c>
      <c r="I137" s="262"/>
      <c r="J137" s="263">
        <f>ROUND(I137*H137,2)</f>
        <v>0</v>
      </c>
      <c r="K137" s="259" t="s">
        <v>174</v>
      </c>
      <c r="L137" s="264"/>
      <c r="M137" s="265" t="s">
        <v>35</v>
      </c>
      <c r="N137" s="266" t="s">
        <v>52</v>
      </c>
      <c r="O137" s="87"/>
      <c r="P137" s="224">
        <f>O137*H137</f>
        <v>0</v>
      </c>
      <c r="Q137" s="224">
        <v>1</v>
      </c>
      <c r="R137" s="224">
        <f>Q137*H137</f>
        <v>77.927999999999997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220</v>
      </c>
      <c r="AT137" s="226" t="s">
        <v>284</v>
      </c>
      <c r="AU137" s="226" t="s">
        <v>21</v>
      </c>
      <c r="AY137" s="19" t="s">
        <v>168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88</v>
      </c>
      <c r="BK137" s="227">
        <f>ROUND(I137*H137,2)</f>
        <v>0</v>
      </c>
      <c r="BL137" s="19" t="s">
        <v>175</v>
      </c>
      <c r="BM137" s="226" t="s">
        <v>750</v>
      </c>
    </row>
    <row r="138" s="13" customFormat="1">
      <c r="A138" s="13"/>
      <c r="B138" s="235"/>
      <c r="C138" s="236"/>
      <c r="D138" s="233" t="s">
        <v>202</v>
      </c>
      <c r="E138" s="236"/>
      <c r="F138" s="238" t="s">
        <v>751</v>
      </c>
      <c r="G138" s="236"/>
      <c r="H138" s="239">
        <v>77.927999999999997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202</v>
      </c>
      <c r="AU138" s="245" t="s">
        <v>21</v>
      </c>
      <c r="AV138" s="13" t="s">
        <v>21</v>
      </c>
      <c r="AW138" s="13" t="s">
        <v>4</v>
      </c>
      <c r="AX138" s="13" t="s">
        <v>88</v>
      </c>
      <c r="AY138" s="245" t="s">
        <v>168</v>
      </c>
    </row>
    <row r="139" s="12" customFormat="1" ht="22.8" customHeight="1">
      <c r="A139" s="12"/>
      <c r="B139" s="199"/>
      <c r="C139" s="200"/>
      <c r="D139" s="201" t="s">
        <v>80</v>
      </c>
      <c r="E139" s="213" t="s">
        <v>175</v>
      </c>
      <c r="F139" s="213" t="s">
        <v>289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SUM(P140:P144)</f>
        <v>0</v>
      </c>
      <c r="Q139" s="207"/>
      <c r="R139" s="208">
        <f>SUM(R140:R144)</f>
        <v>20.998891620000002</v>
      </c>
      <c r="S139" s="207"/>
      <c r="T139" s="209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88</v>
      </c>
      <c r="AT139" s="211" t="s">
        <v>80</v>
      </c>
      <c r="AU139" s="211" t="s">
        <v>88</v>
      </c>
      <c r="AY139" s="210" t="s">
        <v>168</v>
      </c>
      <c r="BK139" s="212">
        <f>SUM(BK140:BK144)</f>
        <v>0</v>
      </c>
    </row>
    <row r="140" s="2" customFormat="1" ht="21.75" customHeight="1">
      <c r="A140" s="41"/>
      <c r="B140" s="42"/>
      <c r="C140" s="215" t="s">
        <v>270</v>
      </c>
      <c r="D140" s="215" t="s">
        <v>170</v>
      </c>
      <c r="E140" s="216" t="s">
        <v>291</v>
      </c>
      <c r="F140" s="217" t="s">
        <v>292</v>
      </c>
      <c r="G140" s="218" t="s">
        <v>199</v>
      </c>
      <c r="H140" s="219">
        <v>11.106</v>
      </c>
      <c r="I140" s="220"/>
      <c r="J140" s="221">
        <f>ROUND(I140*H140,2)</f>
        <v>0</v>
      </c>
      <c r="K140" s="217" t="s">
        <v>174</v>
      </c>
      <c r="L140" s="47"/>
      <c r="M140" s="222" t="s">
        <v>35</v>
      </c>
      <c r="N140" s="223" t="s">
        <v>52</v>
      </c>
      <c r="O140" s="87"/>
      <c r="P140" s="224">
        <f>O140*H140</f>
        <v>0</v>
      </c>
      <c r="Q140" s="224">
        <v>1.8907700000000001</v>
      </c>
      <c r="R140" s="224">
        <f>Q140*H140</f>
        <v>20.998891620000002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175</v>
      </c>
      <c r="AT140" s="226" t="s">
        <v>170</v>
      </c>
      <c r="AU140" s="226" t="s">
        <v>21</v>
      </c>
      <c r="AY140" s="19" t="s">
        <v>168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88</v>
      </c>
      <c r="BK140" s="227">
        <f>ROUND(I140*H140,2)</f>
        <v>0</v>
      </c>
      <c r="BL140" s="19" t="s">
        <v>175</v>
      </c>
      <c r="BM140" s="226" t="s">
        <v>752</v>
      </c>
    </row>
    <row r="141" s="2" customFormat="1">
      <c r="A141" s="41"/>
      <c r="B141" s="42"/>
      <c r="C141" s="43"/>
      <c r="D141" s="228" t="s">
        <v>177</v>
      </c>
      <c r="E141" s="43"/>
      <c r="F141" s="229" t="s">
        <v>294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177</v>
      </c>
      <c r="AU141" s="19" t="s">
        <v>21</v>
      </c>
    </row>
    <row r="142" s="13" customFormat="1">
      <c r="A142" s="13"/>
      <c r="B142" s="235"/>
      <c r="C142" s="236"/>
      <c r="D142" s="233" t="s">
        <v>202</v>
      </c>
      <c r="E142" s="237" t="s">
        <v>35</v>
      </c>
      <c r="F142" s="238" t="s">
        <v>753</v>
      </c>
      <c r="G142" s="236"/>
      <c r="H142" s="239">
        <v>11.736000000000001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202</v>
      </c>
      <c r="AU142" s="245" t="s">
        <v>21</v>
      </c>
      <c r="AV142" s="13" t="s">
        <v>21</v>
      </c>
      <c r="AW142" s="13" t="s">
        <v>41</v>
      </c>
      <c r="AX142" s="13" t="s">
        <v>81</v>
      </c>
      <c r="AY142" s="245" t="s">
        <v>168</v>
      </c>
    </row>
    <row r="143" s="13" customFormat="1">
      <c r="A143" s="13"/>
      <c r="B143" s="235"/>
      <c r="C143" s="236"/>
      <c r="D143" s="233" t="s">
        <v>202</v>
      </c>
      <c r="E143" s="237" t="s">
        <v>35</v>
      </c>
      <c r="F143" s="238" t="s">
        <v>754</v>
      </c>
      <c r="G143" s="236"/>
      <c r="H143" s="239">
        <v>-0.63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202</v>
      </c>
      <c r="AU143" s="245" t="s">
        <v>21</v>
      </c>
      <c r="AV143" s="13" t="s">
        <v>21</v>
      </c>
      <c r="AW143" s="13" t="s">
        <v>41</v>
      </c>
      <c r="AX143" s="13" t="s">
        <v>81</v>
      </c>
      <c r="AY143" s="245" t="s">
        <v>168</v>
      </c>
    </row>
    <row r="144" s="14" customFormat="1">
      <c r="A144" s="14"/>
      <c r="B144" s="246"/>
      <c r="C144" s="247"/>
      <c r="D144" s="233" t="s">
        <v>202</v>
      </c>
      <c r="E144" s="248" t="s">
        <v>35</v>
      </c>
      <c r="F144" s="249" t="s">
        <v>205</v>
      </c>
      <c r="G144" s="247"/>
      <c r="H144" s="250">
        <v>11.106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202</v>
      </c>
      <c r="AU144" s="256" t="s">
        <v>21</v>
      </c>
      <c r="AV144" s="14" t="s">
        <v>175</v>
      </c>
      <c r="AW144" s="14" t="s">
        <v>41</v>
      </c>
      <c r="AX144" s="14" t="s">
        <v>88</v>
      </c>
      <c r="AY144" s="256" t="s">
        <v>168</v>
      </c>
    </row>
    <row r="145" s="12" customFormat="1" ht="22.8" customHeight="1">
      <c r="A145" s="12"/>
      <c r="B145" s="199"/>
      <c r="C145" s="200"/>
      <c r="D145" s="201" t="s">
        <v>80</v>
      </c>
      <c r="E145" s="213" t="s">
        <v>220</v>
      </c>
      <c r="F145" s="213" t="s">
        <v>304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SUM(P146:P165)</f>
        <v>0</v>
      </c>
      <c r="Q145" s="207"/>
      <c r="R145" s="208">
        <f>SUM(R146:R165)</f>
        <v>0.087714370000000014</v>
      </c>
      <c r="S145" s="207"/>
      <c r="T145" s="209">
        <f>SUM(T146:T165)</f>
        <v>0.39000000000000001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88</v>
      </c>
      <c r="AT145" s="211" t="s">
        <v>80</v>
      </c>
      <c r="AU145" s="211" t="s">
        <v>88</v>
      </c>
      <c r="AY145" s="210" t="s">
        <v>168</v>
      </c>
      <c r="BK145" s="212">
        <f>SUM(BK146:BK165)</f>
        <v>0</v>
      </c>
    </row>
    <row r="146" s="2" customFormat="1" ht="24.15" customHeight="1">
      <c r="A146" s="41"/>
      <c r="B146" s="42"/>
      <c r="C146" s="215" t="s">
        <v>276</v>
      </c>
      <c r="D146" s="215" t="s">
        <v>170</v>
      </c>
      <c r="E146" s="216" t="s">
        <v>755</v>
      </c>
      <c r="F146" s="217" t="s">
        <v>756</v>
      </c>
      <c r="G146" s="218" t="s">
        <v>189</v>
      </c>
      <c r="H146" s="219">
        <v>123.40000000000001</v>
      </c>
      <c r="I146" s="220"/>
      <c r="J146" s="221">
        <f>ROUND(I146*H146,2)</f>
        <v>0</v>
      </c>
      <c r="K146" s="217" t="s">
        <v>174</v>
      </c>
      <c r="L146" s="47"/>
      <c r="M146" s="222" t="s">
        <v>35</v>
      </c>
      <c r="N146" s="223" t="s">
        <v>52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175</v>
      </c>
      <c r="AT146" s="226" t="s">
        <v>170</v>
      </c>
      <c r="AU146" s="226" t="s">
        <v>21</v>
      </c>
      <c r="AY146" s="19" t="s">
        <v>168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88</v>
      </c>
      <c r="BK146" s="227">
        <f>ROUND(I146*H146,2)</f>
        <v>0</v>
      </c>
      <c r="BL146" s="19" t="s">
        <v>175</v>
      </c>
      <c r="BM146" s="226" t="s">
        <v>757</v>
      </c>
    </row>
    <row r="147" s="2" customFormat="1">
      <c r="A147" s="41"/>
      <c r="B147" s="42"/>
      <c r="C147" s="43"/>
      <c r="D147" s="228" t="s">
        <v>177</v>
      </c>
      <c r="E147" s="43"/>
      <c r="F147" s="229" t="s">
        <v>758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177</v>
      </c>
      <c r="AU147" s="19" t="s">
        <v>21</v>
      </c>
    </row>
    <row r="148" s="13" customFormat="1">
      <c r="A148" s="13"/>
      <c r="B148" s="235"/>
      <c r="C148" s="236"/>
      <c r="D148" s="233" t="s">
        <v>202</v>
      </c>
      <c r="E148" s="237" t="s">
        <v>35</v>
      </c>
      <c r="F148" s="238" t="s">
        <v>759</v>
      </c>
      <c r="G148" s="236"/>
      <c r="H148" s="239">
        <v>130.40000000000001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202</v>
      </c>
      <c r="AU148" s="245" t="s">
        <v>21</v>
      </c>
      <c r="AV148" s="13" t="s">
        <v>21</v>
      </c>
      <c r="AW148" s="13" t="s">
        <v>41</v>
      </c>
      <c r="AX148" s="13" t="s">
        <v>81</v>
      </c>
      <c r="AY148" s="245" t="s">
        <v>168</v>
      </c>
    </row>
    <row r="149" s="13" customFormat="1">
      <c r="A149" s="13"/>
      <c r="B149" s="235"/>
      <c r="C149" s="236"/>
      <c r="D149" s="233" t="s">
        <v>202</v>
      </c>
      <c r="E149" s="237" t="s">
        <v>35</v>
      </c>
      <c r="F149" s="238" t="s">
        <v>760</v>
      </c>
      <c r="G149" s="236"/>
      <c r="H149" s="239">
        <v>-7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202</v>
      </c>
      <c r="AU149" s="245" t="s">
        <v>21</v>
      </c>
      <c r="AV149" s="13" t="s">
        <v>21</v>
      </c>
      <c r="AW149" s="13" t="s">
        <v>41</v>
      </c>
      <c r="AX149" s="13" t="s">
        <v>81</v>
      </c>
      <c r="AY149" s="245" t="s">
        <v>168</v>
      </c>
    </row>
    <row r="150" s="14" customFormat="1">
      <c r="A150" s="14"/>
      <c r="B150" s="246"/>
      <c r="C150" s="247"/>
      <c r="D150" s="233" t="s">
        <v>202</v>
      </c>
      <c r="E150" s="248" t="s">
        <v>35</v>
      </c>
      <c r="F150" s="249" t="s">
        <v>205</v>
      </c>
      <c r="G150" s="247"/>
      <c r="H150" s="250">
        <v>123.40000000000001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202</v>
      </c>
      <c r="AU150" s="256" t="s">
        <v>21</v>
      </c>
      <c r="AV150" s="14" t="s">
        <v>175</v>
      </c>
      <c r="AW150" s="14" t="s">
        <v>41</v>
      </c>
      <c r="AX150" s="14" t="s">
        <v>88</v>
      </c>
      <c r="AY150" s="256" t="s">
        <v>168</v>
      </c>
    </row>
    <row r="151" s="2" customFormat="1" ht="16.5" customHeight="1">
      <c r="A151" s="41"/>
      <c r="B151" s="42"/>
      <c r="C151" s="257" t="s">
        <v>283</v>
      </c>
      <c r="D151" s="257" t="s">
        <v>284</v>
      </c>
      <c r="E151" s="258" t="s">
        <v>761</v>
      </c>
      <c r="F151" s="259" t="s">
        <v>762</v>
      </c>
      <c r="G151" s="260" t="s">
        <v>189</v>
      </c>
      <c r="H151" s="261">
        <v>125.25100000000001</v>
      </c>
      <c r="I151" s="262"/>
      <c r="J151" s="263">
        <f>ROUND(I151*H151,2)</f>
        <v>0</v>
      </c>
      <c r="K151" s="259" t="s">
        <v>174</v>
      </c>
      <c r="L151" s="264"/>
      <c r="M151" s="265" t="s">
        <v>35</v>
      </c>
      <c r="N151" s="266" t="s">
        <v>52</v>
      </c>
      <c r="O151" s="87"/>
      <c r="P151" s="224">
        <f>O151*H151</f>
        <v>0</v>
      </c>
      <c r="Q151" s="224">
        <v>0.00027</v>
      </c>
      <c r="R151" s="224">
        <f>Q151*H151</f>
        <v>0.033817770000000004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220</v>
      </c>
      <c r="AT151" s="226" t="s">
        <v>284</v>
      </c>
      <c r="AU151" s="226" t="s">
        <v>21</v>
      </c>
      <c r="AY151" s="19" t="s">
        <v>168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88</v>
      </c>
      <c r="BK151" s="227">
        <f>ROUND(I151*H151,2)</f>
        <v>0</v>
      </c>
      <c r="BL151" s="19" t="s">
        <v>175</v>
      </c>
      <c r="BM151" s="226" t="s">
        <v>763</v>
      </c>
    </row>
    <row r="152" s="2" customFormat="1">
      <c r="A152" s="41"/>
      <c r="B152" s="42"/>
      <c r="C152" s="43"/>
      <c r="D152" s="233" t="s">
        <v>179</v>
      </c>
      <c r="E152" s="43"/>
      <c r="F152" s="234" t="s">
        <v>764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179</v>
      </c>
      <c r="AU152" s="19" t="s">
        <v>21</v>
      </c>
    </row>
    <row r="153" s="13" customFormat="1">
      <c r="A153" s="13"/>
      <c r="B153" s="235"/>
      <c r="C153" s="236"/>
      <c r="D153" s="233" t="s">
        <v>202</v>
      </c>
      <c r="E153" s="236"/>
      <c r="F153" s="238" t="s">
        <v>765</v>
      </c>
      <c r="G153" s="236"/>
      <c r="H153" s="239">
        <v>125.25100000000001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202</v>
      </c>
      <c r="AU153" s="245" t="s">
        <v>21</v>
      </c>
      <c r="AV153" s="13" t="s">
        <v>21</v>
      </c>
      <c r="AW153" s="13" t="s">
        <v>4</v>
      </c>
      <c r="AX153" s="13" t="s">
        <v>88</v>
      </c>
      <c r="AY153" s="245" t="s">
        <v>168</v>
      </c>
    </row>
    <row r="154" s="2" customFormat="1" ht="16.5" customHeight="1">
      <c r="A154" s="41"/>
      <c r="B154" s="42"/>
      <c r="C154" s="215" t="s">
        <v>290</v>
      </c>
      <c r="D154" s="215" t="s">
        <v>170</v>
      </c>
      <c r="E154" s="216" t="s">
        <v>766</v>
      </c>
      <c r="F154" s="217" t="s">
        <v>767</v>
      </c>
      <c r="G154" s="218" t="s">
        <v>189</v>
      </c>
      <c r="H154" s="219">
        <v>78</v>
      </c>
      <c r="I154" s="220"/>
      <c r="J154" s="221">
        <f>ROUND(I154*H154,2)</f>
        <v>0</v>
      </c>
      <c r="K154" s="217" t="s">
        <v>174</v>
      </c>
      <c r="L154" s="47"/>
      <c r="M154" s="222" t="s">
        <v>35</v>
      </c>
      <c r="N154" s="223" t="s">
        <v>52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0.0050000000000000001</v>
      </c>
      <c r="T154" s="225">
        <f>S154*H154</f>
        <v>0.39000000000000001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175</v>
      </c>
      <c r="AT154" s="226" t="s">
        <v>170</v>
      </c>
      <c r="AU154" s="226" t="s">
        <v>21</v>
      </c>
      <c r="AY154" s="19" t="s">
        <v>168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88</v>
      </c>
      <c r="BK154" s="227">
        <f>ROUND(I154*H154,2)</f>
        <v>0</v>
      </c>
      <c r="BL154" s="19" t="s">
        <v>175</v>
      </c>
      <c r="BM154" s="226" t="s">
        <v>768</v>
      </c>
    </row>
    <row r="155" s="2" customFormat="1">
      <c r="A155" s="41"/>
      <c r="B155" s="42"/>
      <c r="C155" s="43"/>
      <c r="D155" s="228" t="s">
        <v>177</v>
      </c>
      <c r="E155" s="43"/>
      <c r="F155" s="229" t="s">
        <v>769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177</v>
      </c>
      <c r="AU155" s="19" t="s">
        <v>21</v>
      </c>
    </row>
    <row r="156" s="2" customFormat="1">
      <c r="A156" s="41"/>
      <c r="B156" s="42"/>
      <c r="C156" s="43"/>
      <c r="D156" s="233" t="s">
        <v>179</v>
      </c>
      <c r="E156" s="43"/>
      <c r="F156" s="234" t="s">
        <v>770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179</v>
      </c>
      <c r="AU156" s="19" t="s">
        <v>21</v>
      </c>
    </row>
    <row r="157" s="2" customFormat="1" ht="16.5" customHeight="1">
      <c r="A157" s="41"/>
      <c r="B157" s="42"/>
      <c r="C157" s="215" t="s">
        <v>298</v>
      </c>
      <c r="D157" s="215" t="s">
        <v>170</v>
      </c>
      <c r="E157" s="216" t="s">
        <v>771</v>
      </c>
      <c r="F157" s="217" t="s">
        <v>772</v>
      </c>
      <c r="G157" s="218" t="s">
        <v>335</v>
      </c>
      <c r="H157" s="219">
        <v>25</v>
      </c>
      <c r="I157" s="220"/>
      <c r="J157" s="221">
        <f>ROUND(I157*H157,2)</f>
        <v>0</v>
      </c>
      <c r="K157" s="217" t="s">
        <v>174</v>
      </c>
      <c r="L157" s="47"/>
      <c r="M157" s="222" t="s">
        <v>35</v>
      </c>
      <c r="N157" s="223" t="s">
        <v>52</v>
      </c>
      <c r="O157" s="87"/>
      <c r="P157" s="224">
        <f>O157*H157</f>
        <v>0</v>
      </c>
      <c r="Q157" s="224">
        <v>0.00038000000000000002</v>
      </c>
      <c r="R157" s="224">
        <f>Q157*H157</f>
        <v>0.0094999999999999998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175</v>
      </c>
      <c r="AT157" s="226" t="s">
        <v>170</v>
      </c>
      <c r="AU157" s="226" t="s">
        <v>21</v>
      </c>
      <c r="AY157" s="19" t="s">
        <v>168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88</v>
      </c>
      <c r="BK157" s="227">
        <f>ROUND(I157*H157,2)</f>
        <v>0</v>
      </c>
      <c r="BL157" s="19" t="s">
        <v>175</v>
      </c>
      <c r="BM157" s="226" t="s">
        <v>773</v>
      </c>
    </row>
    <row r="158" s="2" customFormat="1">
      <c r="A158" s="41"/>
      <c r="B158" s="42"/>
      <c r="C158" s="43"/>
      <c r="D158" s="228" t="s">
        <v>177</v>
      </c>
      <c r="E158" s="43"/>
      <c r="F158" s="229" t="s">
        <v>774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177</v>
      </c>
      <c r="AU158" s="19" t="s">
        <v>21</v>
      </c>
    </row>
    <row r="159" s="2" customFormat="1" ht="16.5" customHeight="1">
      <c r="A159" s="41"/>
      <c r="B159" s="42"/>
      <c r="C159" s="257" t="s">
        <v>305</v>
      </c>
      <c r="D159" s="257" t="s">
        <v>284</v>
      </c>
      <c r="E159" s="258" t="s">
        <v>775</v>
      </c>
      <c r="F159" s="259" t="s">
        <v>776</v>
      </c>
      <c r="G159" s="260" t="s">
        <v>335</v>
      </c>
      <c r="H159" s="261">
        <v>25</v>
      </c>
      <c r="I159" s="262"/>
      <c r="J159" s="263">
        <f>ROUND(I159*H159,2)</f>
        <v>0</v>
      </c>
      <c r="K159" s="259" t="s">
        <v>35</v>
      </c>
      <c r="L159" s="264"/>
      <c r="M159" s="265" t="s">
        <v>35</v>
      </c>
      <c r="N159" s="266" t="s">
        <v>52</v>
      </c>
      <c r="O159" s="87"/>
      <c r="P159" s="224">
        <f>O159*H159</f>
        <v>0</v>
      </c>
      <c r="Q159" s="224">
        <v>0.00029999999999999997</v>
      </c>
      <c r="R159" s="224">
        <f>Q159*H159</f>
        <v>0.0074999999999999997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220</v>
      </c>
      <c r="AT159" s="226" t="s">
        <v>284</v>
      </c>
      <c r="AU159" s="226" t="s">
        <v>21</v>
      </c>
      <c r="AY159" s="19" t="s">
        <v>168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88</v>
      </c>
      <c r="BK159" s="227">
        <f>ROUND(I159*H159,2)</f>
        <v>0</v>
      </c>
      <c r="BL159" s="19" t="s">
        <v>175</v>
      </c>
      <c r="BM159" s="226" t="s">
        <v>777</v>
      </c>
    </row>
    <row r="160" s="2" customFormat="1">
      <c r="A160" s="41"/>
      <c r="B160" s="42"/>
      <c r="C160" s="43"/>
      <c r="D160" s="233" t="s">
        <v>179</v>
      </c>
      <c r="E160" s="43"/>
      <c r="F160" s="234" t="s">
        <v>778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179</v>
      </c>
      <c r="AU160" s="19" t="s">
        <v>21</v>
      </c>
    </row>
    <row r="161" s="2" customFormat="1" ht="16.5" customHeight="1">
      <c r="A161" s="41"/>
      <c r="B161" s="42"/>
      <c r="C161" s="215" t="s">
        <v>7</v>
      </c>
      <c r="D161" s="215" t="s">
        <v>170</v>
      </c>
      <c r="E161" s="216" t="s">
        <v>674</v>
      </c>
      <c r="F161" s="217" t="s">
        <v>675</v>
      </c>
      <c r="G161" s="218" t="s">
        <v>189</v>
      </c>
      <c r="H161" s="219">
        <v>123.40000000000001</v>
      </c>
      <c r="I161" s="220"/>
      <c r="J161" s="221">
        <f>ROUND(I161*H161,2)</f>
        <v>0</v>
      </c>
      <c r="K161" s="217" t="s">
        <v>174</v>
      </c>
      <c r="L161" s="47"/>
      <c r="M161" s="222" t="s">
        <v>35</v>
      </c>
      <c r="N161" s="223" t="s">
        <v>52</v>
      </c>
      <c r="O161" s="87"/>
      <c r="P161" s="224">
        <f>O161*H161</f>
        <v>0</v>
      </c>
      <c r="Q161" s="224">
        <v>0.00020000000000000001</v>
      </c>
      <c r="R161" s="224">
        <f>Q161*H161</f>
        <v>0.024680000000000004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175</v>
      </c>
      <c r="AT161" s="226" t="s">
        <v>170</v>
      </c>
      <c r="AU161" s="226" t="s">
        <v>21</v>
      </c>
      <c r="AY161" s="19" t="s">
        <v>168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88</v>
      </c>
      <c r="BK161" s="227">
        <f>ROUND(I161*H161,2)</f>
        <v>0</v>
      </c>
      <c r="BL161" s="19" t="s">
        <v>175</v>
      </c>
      <c r="BM161" s="226" t="s">
        <v>779</v>
      </c>
    </row>
    <row r="162" s="2" customFormat="1">
      <c r="A162" s="41"/>
      <c r="B162" s="42"/>
      <c r="C162" s="43"/>
      <c r="D162" s="228" t="s">
        <v>177</v>
      </c>
      <c r="E162" s="43"/>
      <c r="F162" s="229" t="s">
        <v>677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177</v>
      </c>
      <c r="AU162" s="19" t="s">
        <v>21</v>
      </c>
    </row>
    <row r="163" s="2" customFormat="1" ht="16.5" customHeight="1">
      <c r="A163" s="41"/>
      <c r="B163" s="42"/>
      <c r="C163" s="215" t="s">
        <v>317</v>
      </c>
      <c r="D163" s="215" t="s">
        <v>170</v>
      </c>
      <c r="E163" s="216" t="s">
        <v>409</v>
      </c>
      <c r="F163" s="217" t="s">
        <v>410</v>
      </c>
      <c r="G163" s="218" t="s">
        <v>189</v>
      </c>
      <c r="H163" s="219">
        <v>135.74000000000001</v>
      </c>
      <c r="I163" s="220"/>
      <c r="J163" s="221">
        <f>ROUND(I163*H163,2)</f>
        <v>0</v>
      </c>
      <c r="K163" s="217" t="s">
        <v>174</v>
      </c>
      <c r="L163" s="47"/>
      <c r="M163" s="222" t="s">
        <v>35</v>
      </c>
      <c r="N163" s="223" t="s">
        <v>52</v>
      </c>
      <c r="O163" s="87"/>
      <c r="P163" s="224">
        <f>O163*H163</f>
        <v>0</v>
      </c>
      <c r="Q163" s="224">
        <v>9.0000000000000006E-05</v>
      </c>
      <c r="R163" s="224">
        <f>Q163*H163</f>
        <v>0.012216600000000001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175</v>
      </c>
      <c r="AT163" s="226" t="s">
        <v>170</v>
      </c>
      <c r="AU163" s="226" t="s">
        <v>21</v>
      </c>
      <c r="AY163" s="19" t="s">
        <v>168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88</v>
      </c>
      <c r="BK163" s="227">
        <f>ROUND(I163*H163,2)</f>
        <v>0</v>
      </c>
      <c r="BL163" s="19" t="s">
        <v>175</v>
      </c>
      <c r="BM163" s="226" t="s">
        <v>780</v>
      </c>
    </row>
    <row r="164" s="2" customFormat="1">
      <c r="A164" s="41"/>
      <c r="B164" s="42"/>
      <c r="C164" s="43"/>
      <c r="D164" s="228" t="s">
        <v>177</v>
      </c>
      <c r="E164" s="43"/>
      <c r="F164" s="229" t="s">
        <v>412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177</v>
      </c>
      <c r="AU164" s="19" t="s">
        <v>21</v>
      </c>
    </row>
    <row r="165" s="13" customFormat="1">
      <c r="A165" s="13"/>
      <c r="B165" s="235"/>
      <c r="C165" s="236"/>
      <c r="D165" s="233" t="s">
        <v>202</v>
      </c>
      <c r="E165" s="236"/>
      <c r="F165" s="238" t="s">
        <v>781</v>
      </c>
      <c r="G165" s="236"/>
      <c r="H165" s="239">
        <v>135.74000000000001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202</v>
      </c>
      <c r="AU165" s="245" t="s">
        <v>21</v>
      </c>
      <c r="AV165" s="13" t="s">
        <v>21</v>
      </c>
      <c r="AW165" s="13" t="s">
        <v>4</v>
      </c>
      <c r="AX165" s="13" t="s">
        <v>88</v>
      </c>
      <c r="AY165" s="245" t="s">
        <v>168</v>
      </c>
    </row>
    <row r="166" s="12" customFormat="1" ht="22.8" customHeight="1">
      <c r="A166" s="12"/>
      <c r="B166" s="199"/>
      <c r="C166" s="200"/>
      <c r="D166" s="201" t="s">
        <v>80</v>
      </c>
      <c r="E166" s="213" t="s">
        <v>415</v>
      </c>
      <c r="F166" s="213" t="s">
        <v>416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SUM(P167:P175)</f>
        <v>0</v>
      </c>
      <c r="Q166" s="207"/>
      <c r="R166" s="208">
        <f>SUM(R167:R175)</f>
        <v>0</v>
      </c>
      <c r="S166" s="207"/>
      <c r="T166" s="209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88</v>
      </c>
      <c r="AT166" s="211" t="s">
        <v>80</v>
      </c>
      <c r="AU166" s="211" t="s">
        <v>88</v>
      </c>
      <c r="AY166" s="210" t="s">
        <v>168</v>
      </c>
      <c r="BK166" s="212">
        <f>SUM(BK167:BK175)</f>
        <v>0</v>
      </c>
    </row>
    <row r="167" s="2" customFormat="1" ht="24.15" customHeight="1">
      <c r="A167" s="41"/>
      <c r="B167" s="42"/>
      <c r="C167" s="215" t="s">
        <v>322</v>
      </c>
      <c r="D167" s="215" t="s">
        <v>170</v>
      </c>
      <c r="E167" s="216" t="s">
        <v>418</v>
      </c>
      <c r="F167" s="217" t="s">
        <v>419</v>
      </c>
      <c r="G167" s="218" t="s">
        <v>255</v>
      </c>
      <c r="H167" s="219">
        <v>0.39000000000000001</v>
      </c>
      <c r="I167" s="220"/>
      <c r="J167" s="221">
        <f>ROUND(I167*H167,2)</f>
        <v>0</v>
      </c>
      <c r="K167" s="217" t="s">
        <v>174</v>
      </c>
      <c r="L167" s="47"/>
      <c r="M167" s="222" t="s">
        <v>35</v>
      </c>
      <c r="N167" s="223" t="s">
        <v>52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175</v>
      </c>
      <c r="AT167" s="226" t="s">
        <v>170</v>
      </c>
      <c r="AU167" s="226" t="s">
        <v>21</v>
      </c>
      <c r="AY167" s="19" t="s">
        <v>168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88</v>
      </c>
      <c r="BK167" s="227">
        <f>ROUND(I167*H167,2)</f>
        <v>0</v>
      </c>
      <c r="BL167" s="19" t="s">
        <v>175</v>
      </c>
      <c r="BM167" s="226" t="s">
        <v>782</v>
      </c>
    </row>
    <row r="168" s="2" customFormat="1">
      <c r="A168" s="41"/>
      <c r="B168" s="42"/>
      <c r="C168" s="43"/>
      <c r="D168" s="228" t="s">
        <v>177</v>
      </c>
      <c r="E168" s="43"/>
      <c r="F168" s="229" t="s">
        <v>421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177</v>
      </c>
      <c r="AU168" s="19" t="s">
        <v>21</v>
      </c>
    </row>
    <row r="169" s="2" customFormat="1" ht="21.75" customHeight="1">
      <c r="A169" s="41"/>
      <c r="B169" s="42"/>
      <c r="C169" s="215" t="s">
        <v>328</v>
      </c>
      <c r="D169" s="215" t="s">
        <v>170</v>
      </c>
      <c r="E169" s="216" t="s">
        <v>423</v>
      </c>
      <c r="F169" s="217" t="s">
        <v>424</v>
      </c>
      <c r="G169" s="218" t="s">
        <v>255</v>
      </c>
      <c r="H169" s="219">
        <v>0.39000000000000001</v>
      </c>
      <c r="I169" s="220"/>
      <c r="J169" s="221">
        <f>ROUND(I169*H169,2)</f>
        <v>0</v>
      </c>
      <c r="K169" s="217" t="s">
        <v>174</v>
      </c>
      <c r="L169" s="47"/>
      <c r="M169" s="222" t="s">
        <v>35</v>
      </c>
      <c r="N169" s="223" t="s">
        <v>52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175</v>
      </c>
      <c r="AT169" s="226" t="s">
        <v>170</v>
      </c>
      <c r="AU169" s="226" t="s">
        <v>21</v>
      </c>
      <c r="AY169" s="19" t="s">
        <v>168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88</v>
      </c>
      <c r="BK169" s="227">
        <f>ROUND(I169*H169,2)</f>
        <v>0</v>
      </c>
      <c r="BL169" s="19" t="s">
        <v>175</v>
      </c>
      <c r="BM169" s="226" t="s">
        <v>783</v>
      </c>
    </row>
    <row r="170" s="2" customFormat="1">
      <c r="A170" s="41"/>
      <c r="B170" s="42"/>
      <c r="C170" s="43"/>
      <c r="D170" s="228" t="s">
        <v>177</v>
      </c>
      <c r="E170" s="43"/>
      <c r="F170" s="229" t="s">
        <v>426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177</v>
      </c>
      <c r="AU170" s="19" t="s">
        <v>21</v>
      </c>
    </row>
    <row r="171" s="2" customFormat="1" ht="24.15" customHeight="1">
      <c r="A171" s="41"/>
      <c r="B171" s="42"/>
      <c r="C171" s="215" t="s">
        <v>332</v>
      </c>
      <c r="D171" s="215" t="s">
        <v>170</v>
      </c>
      <c r="E171" s="216" t="s">
        <v>428</v>
      </c>
      <c r="F171" s="217" t="s">
        <v>429</v>
      </c>
      <c r="G171" s="218" t="s">
        <v>255</v>
      </c>
      <c r="H171" s="219">
        <v>1.95</v>
      </c>
      <c r="I171" s="220"/>
      <c r="J171" s="221">
        <f>ROUND(I171*H171,2)</f>
        <v>0</v>
      </c>
      <c r="K171" s="217" t="s">
        <v>174</v>
      </c>
      <c r="L171" s="47"/>
      <c r="M171" s="222" t="s">
        <v>35</v>
      </c>
      <c r="N171" s="223" t="s">
        <v>52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175</v>
      </c>
      <c r="AT171" s="226" t="s">
        <v>170</v>
      </c>
      <c r="AU171" s="226" t="s">
        <v>21</v>
      </c>
      <c r="AY171" s="19" t="s">
        <v>168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88</v>
      </c>
      <c r="BK171" s="227">
        <f>ROUND(I171*H171,2)</f>
        <v>0</v>
      </c>
      <c r="BL171" s="19" t="s">
        <v>175</v>
      </c>
      <c r="BM171" s="226" t="s">
        <v>784</v>
      </c>
    </row>
    <row r="172" s="2" customFormat="1">
      <c r="A172" s="41"/>
      <c r="B172" s="42"/>
      <c r="C172" s="43"/>
      <c r="D172" s="228" t="s">
        <v>177</v>
      </c>
      <c r="E172" s="43"/>
      <c r="F172" s="229" t="s">
        <v>431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177</v>
      </c>
      <c r="AU172" s="19" t="s">
        <v>21</v>
      </c>
    </row>
    <row r="173" s="13" customFormat="1">
      <c r="A173" s="13"/>
      <c r="B173" s="235"/>
      <c r="C173" s="236"/>
      <c r="D173" s="233" t="s">
        <v>202</v>
      </c>
      <c r="E173" s="236"/>
      <c r="F173" s="238" t="s">
        <v>785</v>
      </c>
      <c r="G173" s="236"/>
      <c r="H173" s="239">
        <v>1.95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202</v>
      </c>
      <c r="AU173" s="245" t="s">
        <v>21</v>
      </c>
      <c r="AV173" s="13" t="s">
        <v>21</v>
      </c>
      <c r="AW173" s="13" t="s">
        <v>4</v>
      </c>
      <c r="AX173" s="13" t="s">
        <v>88</v>
      </c>
      <c r="AY173" s="245" t="s">
        <v>168</v>
      </c>
    </row>
    <row r="174" s="2" customFormat="1" ht="24.15" customHeight="1">
      <c r="A174" s="41"/>
      <c r="B174" s="42"/>
      <c r="C174" s="215" t="s">
        <v>338</v>
      </c>
      <c r="D174" s="215" t="s">
        <v>170</v>
      </c>
      <c r="E174" s="216" t="s">
        <v>786</v>
      </c>
      <c r="F174" s="217" t="s">
        <v>787</v>
      </c>
      <c r="G174" s="218" t="s">
        <v>255</v>
      </c>
      <c r="H174" s="219">
        <v>0.39000000000000001</v>
      </c>
      <c r="I174" s="220"/>
      <c r="J174" s="221">
        <f>ROUND(I174*H174,2)</f>
        <v>0</v>
      </c>
      <c r="K174" s="217" t="s">
        <v>174</v>
      </c>
      <c r="L174" s="47"/>
      <c r="M174" s="222" t="s">
        <v>35</v>
      </c>
      <c r="N174" s="223" t="s">
        <v>52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175</v>
      </c>
      <c r="AT174" s="226" t="s">
        <v>170</v>
      </c>
      <c r="AU174" s="226" t="s">
        <v>21</v>
      </c>
      <c r="AY174" s="19" t="s">
        <v>168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88</v>
      </c>
      <c r="BK174" s="227">
        <f>ROUND(I174*H174,2)</f>
        <v>0</v>
      </c>
      <c r="BL174" s="19" t="s">
        <v>175</v>
      </c>
      <c r="BM174" s="226" t="s">
        <v>788</v>
      </c>
    </row>
    <row r="175" s="2" customFormat="1">
      <c r="A175" s="41"/>
      <c r="B175" s="42"/>
      <c r="C175" s="43"/>
      <c r="D175" s="228" t="s">
        <v>177</v>
      </c>
      <c r="E175" s="43"/>
      <c r="F175" s="229" t="s">
        <v>789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177</v>
      </c>
      <c r="AU175" s="19" t="s">
        <v>21</v>
      </c>
    </row>
    <row r="176" s="12" customFormat="1" ht="22.8" customHeight="1">
      <c r="A176" s="12"/>
      <c r="B176" s="199"/>
      <c r="C176" s="200"/>
      <c r="D176" s="201" t="s">
        <v>80</v>
      </c>
      <c r="E176" s="213" t="s">
        <v>437</v>
      </c>
      <c r="F176" s="213" t="s">
        <v>438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SUM(P177:P180)</f>
        <v>0</v>
      </c>
      <c r="Q176" s="207"/>
      <c r="R176" s="208">
        <f>SUM(R177:R180)</f>
        <v>0</v>
      </c>
      <c r="S176" s="207"/>
      <c r="T176" s="20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88</v>
      </c>
      <c r="AT176" s="211" t="s">
        <v>80</v>
      </c>
      <c r="AU176" s="211" t="s">
        <v>88</v>
      </c>
      <c r="AY176" s="210" t="s">
        <v>168</v>
      </c>
      <c r="BK176" s="212">
        <f>SUM(BK177:BK180)</f>
        <v>0</v>
      </c>
    </row>
    <row r="177" s="2" customFormat="1" ht="24.15" customHeight="1">
      <c r="A177" s="41"/>
      <c r="B177" s="42"/>
      <c r="C177" s="215" t="s">
        <v>342</v>
      </c>
      <c r="D177" s="215" t="s">
        <v>170</v>
      </c>
      <c r="E177" s="216" t="s">
        <v>440</v>
      </c>
      <c r="F177" s="217" t="s">
        <v>441</v>
      </c>
      <c r="G177" s="218" t="s">
        <v>255</v>
      </c>
      <c r="H177" s="219">
        <v>100.914</v>
      </c>
      <c r="I177" s="220"/>
      <c r="J177" s="221">
        <f>ROUND(I177*H177,2)</f>
        <v>0</v>
      </c>
      <c r="K177" s="217" t="s">
        <v>174</v>
      </c>
      <c r="L177" s="47"/>
      <c r="M177" s="222" t="s">
        <v>35</v>
      </c>
      <c r="N177" s="223" t="s">
        <v>52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175</v>
      </c>
      <c r="AT177" s="226" t="s">
        <v>170</v>
      </c>
      <c r="AU177" s="226" t="s">
        <v>21</v>
      </c>
      <c r="AY177" s="19" t="s">
        <v>168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88</v>
      </c>
      <c r="BK177" s="227">
        <f>ROUND(I177*H177,2)</f>
        <v>0</v>
      </c>
      <c r="BL177" s="19" t="s">
        <v>175</v>
      </c>
      <c r="BM177" s="226" t="s">
        <v>790</v>
      </c>
    </row>
    <row r="178" s="2" customFormat="1">
      <c r="A178" s="41"/>
      <c r="B178" s="42"/>
      <c r="C178" s="43"/>
      <c r="D178" s="228" t="s">
        <v>177</v>
      </c>
      <c r="E178" s="43"/>
      <c r="F178" s="229" t="s">
        <v>443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177</v>
      </c>
      <c r="AU178" s="19" t="s">
        <v>21</v>
      </c>
    </row>
    <row r="179" s="2" customFormat="1" ht="24.15" customHeight="1">
      <c r="A179" s="41"/>
      <c r="B179" s="42"/>
      <c r="C179" s="215" t="s">
        <v>347</v>
      </c>
      <c r="D179" s="215" t="s">
        <v>170</v>
      </c>
      <c r="E179" s="216" t="s">
        <v>445</v>
      </c>
      <c r="F179" s="217" t="s">
        <v>446</v>
      </c>
      <c r="G179" s="218" t="s">
        <v>255</v>
      </c>
      <c r="H179" s="219">
        <v>100.914</v>
      </c>
      <c r="I179" s="220"/>
      <c r="J179" s="221">
        <f>ROUND(I179*H179,2)</f>
        <v>0</v>
      </c>
      <c r="K179" s="217" t="s">
        <v>174</v>
      </c>
      <c r="L179" s="47"/>
      <c r="M179" s="222" t="s">
        <v>35</v>
      </c>
      <c r="N179" s="223" t="s">
        <v>52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175</v>
      </c>
      <c r="AT179" s="226" t="s">
        <v>170</v>
      </c>
      <c r="AU179" s="226" t="s">
        <v>21</v>
      </c>
      <c r="AY179" s="19" t="s">
        <v>168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88</v>
      </c>
      <c r="BK179" s="227">
        <f>ROUND(I179*H179,2)</f>
        <v>0</v>
      </c>
      <c r="BL179" s="19" t="s">
        <v>175</v>
      </c>
      <c r="BM179" s="226" t="s">
        <v>791</v>
      </c>
    </row>
    <row r="180" s="2" customFormat="1">
      <c r="A180" s="41"/>
      <c r="B180" s="42"/>
      <c r="C180" s="43"/>
      <c r="D180" s="228" t="s">
        <v>177</v>
      </c>
      <c r="E180" s="43"/>
      <c r="F180" s="229" t="s">
        <v>448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177</v>
      </c>
      <c r="AU180" s="19" t="s">
        <v>21</v>
      </c>
    </row>
    <row r="181" s="12" customFormat="1" ht="25.92" customHeight="1">
      <c r="A181" s="12"/>
      <c r="B181" s="199"/>
      <c r="C181" s="200"/>
      <c r="D181" s="201" t="s">
        <v>80</v>
      </c>
      <c r="E181" s="202" t="s">
        <v>694</v>
      </c>
      <c r="F181" s="202" t="s">
        <v>695</v>
      </c>
      <c r="G181" s="200"/>
      <c r="H181" s="200"/>
      <c r="I181" s="203"/>
      <c r="J181" s="204">
        <f>BK181</f>
        <v>0</v>
      </c>
      <c r="K181" s="200"/>
      <c r="L181" s="205"/>
      <c r="M181" s="206"/>
      <c r="N181" s="207"/>
      <c r="O181" s="207"/>
      <c r="P181" s="208">
        <f>P182</f>
        <v>0</v>
      </c>
      <c r="Q181" s="207"/>
      <c r="R181" s="208">
        <f>R182</f>
        <v>0.00124</v>
      </c>
      <c r="S181" s="207"/>
      <c r="T181" s="209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21</v>
      </c>
      <c r="AT181" s="211" t="s">
        <v>80</v>
      </c>
      <c r="AU181" s="211" t="s">
        <v>81</v>
      </c>
      <c r="AY181" s="210" t="s">
        <v>168</v>
      </c>
      <c r="BK181" s="212">
        <f>BK182</f>
        <v>0</v>
      </c>
    </row>
    <row r="182" s="12" customFormat="1" ht="22.8" customHeight="1">
      <c r="A182" s="12"/>
      <c r="B182" s="199"/>
      <c r="C182" s="200"/>
      <c r="D182" s="201" t="s">
        <v>80</v>
      </c>
      <c r="E182" s="213" t="s">
        <v>696</v>
      </c>
      <c r="F182" s="213" t="s">
        <v>697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SUM(P183:P184)</f>
        <v>0</v>
      </c>
      <c r="Q182" s="207"/>
      <c r="R182" s="208">
        <f>SUM(R183:R184)</f>
        <v>0.00124</v>
      </c>
      <c r="S182" s="207"/>
      <c r="T182" s="209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21</v>
      </c>
      <c r="AT182" s="211" t="s">
        <v>80</v>
      </c>
      <c r="AU182" s="211" t="s">
        <v>88</v>
      </c>
      <c r="AY182" s="210" t="s">
        <v>168</v>
      </c>
      <c r="BK182" s="212">
        <f>SUM(BK183:BK184)</f>
        <v>0</v>
      </c>
    </row>
    <row r="183" s="2" customFormat="1" ht="21.75" customHeight="1">
      <c r="A183" s="41"/>
      <c r="B183" s="42"/>
      <c r="C183" s="215" t="s">
        <v>351</v>
      </c>
      <c r="D183" s="215" t="s">
        <v>170</v>
      </c>
      <c r="E183" s="216" t="s">
        <v>699</v>
      </c>
      <c r="F183" s="217" t="s">
        <v>700</v>
      </c>
      <c r="G183" s="218" t="s">
        <v>189</v>
      </c>
      <c r="H183" s="219">
        <v>124</v>
      </c>
      <c r="I183" s="220"/>
      <c r="J183" s="221">
        <f>ROUND(I183*H183,2)</f>
        <v>0</v>
      </c>
      <c r="K183" s="217" t="s">
        <v>174</v>
      </c>
      <c r="L183" s="47"/>
      <c r="M183" s="222" t="s">
        <v>35</v>
      </c>
      <c r="N183" s="223" t="s">
        <v>52</v>
      </c>
      <c r="O183" s="87"/>
      <c r="P183" s="224">
        <f>O183*H183</f>
        <v>0</v>
      </c>
      <c r="Q183" s="224">
        <v>1.0000000000000001E-05</v>
      </c>
      <c r="R183" s="224">
        <f>Q183*H183</f>
        <v>0.00124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276</v>
      </c>
      <c r="AT183" s="226" t="s">
        <v>170</v>
      </c>
      <c r="AU183" s="226" t="s">
        <v>21</v>
      </c>
      <c r="AY183" s="19" t="s">
        <v>168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88</v>
      </c>
      <c r="BK183" s="227">
        <f>ROUND(I183*H183,2)</f>
        <v>0</v>
      </c>
      <c r="BL183" s="19" t="s">
        <v>276</v>
      </c>
      <c r="BM183" s="226" t="s">
        <v>792</v>
      </c>
    </row>
    <row r="184" s="2" customFormat="1">
      <c r="A184" s="41"/>
      <c r="B184" s="42"/>
      <c r="C184" s="43"/>
      <c r="D184" s="228" t="s">
        <v>177</v>
      </c>
      <c r="E184" s="43"/>
      <c r="F184" s="229" t="s">
        <v>702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177</v>
      </c>
      <c r="AU184" s="19" t="s">
        <v>21</v>
      </c>
    </row>
    <row r="185" s="12" customFormat="1" ht="25.92" customHeight="1">
      <c r="A185" s="12"/>
      <c r="B185" s="199"/>
      <c r="C185" s="200"/>
      <c r="D185" s="201" t="s">
        <v>80</v>
      </c>
      <c r="E185" s="202" t="s">
        <v>284</v>
      </c>
      <c r="F185" s="202" t="s">
        <v>449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P186</f>
        <v>0</v>
      </c>
      <c r="Q185" s="207"/>
      <c r="R185" s="208">
        <f>R186</f>
        <v>0</v>
      </c>
      <c r="S185" s="207"/>
      <c r="T185" s="20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186</v>
      </c>
      <c r="AT185" s="211" t="s">
        <v>80</v>
      </c>
      <c r="AU185" s="211" t="s">
        <v>81</v>
      </c>
      <c r="AY185" s="210" t="s">
        <v>168</v>
      </c>
      <c r="BK185" s="212">
        <f>BK186</f>
        <v>0</v>
      </c>
    </row>
    <row r="186" s="12" customFormat="1" ht="22.8" customHeight="1">
      <c r="A186" s="12"/>
      <c r="B186" s="199"/>
      <c r="C186" s="200"/>
      <c r="D186" s="201" t="s">
        <v>80</v>
      </c>
      <c r="E186" s="213" t="s">
        <v>450</v>
      </c>
      <c r="F186" s="213" t="s">
        <v>451</v>
      </c>
      <c r="G186" s="200"/>
      <c r="H186" s="200"/>
      <c r="I186" s="203"/>
      <c r="J186" s="214">
        <f>BK186</f>
        <v>0</v>
      </c>
      <c r="K186" s="200"/>
      <c r="L186" s="205"/>
      <c r="M186" s="206"/>
      <c r="N186" s="207"/>
      <c r="O186" s="207"/>
      <c r="P186" s="208">
        <f>SUM(P187:P190)</f>
        <v>0</v>
      </c>
      <c r="Q186" s="207"/>
      <c r="R186" s="208">
        <f>SUM(R187:R190)</f>
        <v>0</v>
      </c>
      <c r="S186" s="207"/>
      <c r="T186" s="209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186</v>
      </c>
      <c r="AT186" s="211" t="s">
        <v>80</v>
      </c>
      <c r="AU186" s="211" t="s">
        <v>88</v>
      </c>
      <c r="AY186" s="210" t="s">
        <v>168</v>
      </c>
      <c r="BK186" s="212">
        <f>SUM(BK187:BK190)</f>
        <v>0</v>
      </c>
    </row>
    <row r="187" s="2" customFormat="1" ht="16.5" customHeight="1">
      <c r="A187" s="41"/>
      <c r="B187" s="42"/>
      <c r="C187" s="215" t="s">
        <v>356</v>
      </c>
      <c r="D187" s="215" t="s">
        <v>170</v>
      </c>
      <c r="E187" s="216" t="s">
        <v>793</v>
      </c>
      <c r="F187" s="217" t="s">
        <v>794</v>
      </c>
      <c r="G187" s="218" t="s">
        <v>455</v>
      </c>
      <c r="H187" s="219">
        <v>1</v>
      </c>
      <c r="I187" s="220"/>
      <c r="J187" s="221">
        <f>ROUND(I187*H187,2)</f>
        <v>0</v>
      </c>
      <c r="K187" s="217" t="s">
        <v>174</v>
      </c>
      <c r="L187" s="47"/>
      <c r="M187" s="222" t="s">
        <v>35</v>
      </c>
      <c r="N187" s="223" t="s">
        <v>52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456</v>
      </c>
      <c r="AT187" s="226" t="s">
        <v>170</v>
      </c>
      <c r="AU187" s="226" t="s">
        <v>21</v>
      </c>
      <c r="AY187" s="19" t="s">
        <v>168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88</v>
      </c>
      <c r="BK187" s="227">
        <f>ROUND(I187*H187,2)</f>
        <v>0</v>
      </c>
      <c r="BL187" s="19" t="s">
        <v>456</v>
      </c>
      <c r="BM187" s="226" t="s">
        <v>795</v>
      </c>
    </row>
    <row r="188" s="2" customFormat="1">
      <c r="A188" s="41"/>
      <c r="B188" s="42"/>
      <c r="C188" s="43"/>
      <c r="D188" s="228" t="s">
        <v>177</v>
      </c>
      <c r="E188" s="43"/>
      <c r="F188" s="229" t="s">
        <v>796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177</v>
      </c>
      <c r="AU188" s="19" t="s">
        <v>21</v>
      </c>
    </row>
    <row r="189" s="2" customFormat="1" ht="16.5" customHeight="1">
      <c r="A189" s="41"/>
      <c r="B189" s="42"/>
      <c r="C189" s="215" t="s">
        <v>362</v>
      </c>
      <c r="D189" s="215" t="s">
        <v>170</v>
      </c>
      <c r="E189" s="216" t="s">
        <v>797</v>
      </c>
      <c r="F189" s="217" t="s">
        <v>798</v>
      </c>
      <c r="G189" s="218" t="s">
        <v>189</v>
      </c>
      <c r="H189" s="219">
        <v>124</v>
      </c>
      <c r="I189" s="220"/>
      <c r="J189" s="221">
        <f>ROUND(I189*H189,2)</f>
        <v>0</v>
      </c>
      <c r="K189" s="217" t="s">
        <v>174</v>
      </c>
      <c r="L189" s="47"/>
      <c r="M189" s="222" t="s">
        <v>35</v>
      </c>
      <c r="N189" s="223" t="s">
        <v>52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456</v>
      </c>
      <c r="AT189" s="226" t="s">
        <v>170</v>
      </c>
      <c r="AU189" s="226" t="s">
        <v>21</v>
      </c>
      <c r="AY189" s="19" t="s">
        <v>168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88</v>
      </c>
      <c r="BK189" s="227">
        <f>ROUND(I189*H189,2)</f>
        <v>0</v>
      </c>
      <c r="BL189" s="19" t="s">
        <v>456</v>
      </c>
      <c r="BM189" s="226" t="s">
        <v>799</v>
      </c>
    </row>
    <row r="190" s="2" customFormat="1">
      <c r="A190" s="41"/>
      <c r="B190" s="42"/>
      <c r="C190" s="43"/>
      <c r="D190" s="228" t="s">
        <v>177</v>
      </c>
      <c r="E190" s="43"/>
      <c r="F190" s="229" t="s">
        <v>800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177</v>
      </c>
      <c r="AU190" s="19" t="s">
        <v>21</v>
      </c>
    </row>
    <row r="191" s="12" customFormat="1" ht="25.92" customHeight="1">
      <c r="A191" s="12"/>
      <c r="B191" s="199"/>
      <c r="C191" s="200"/>
      <c r="D191" s="201" t="s">
        <v>80</v>
      </c>
      <c r="E191" s="202" t="s">
        <v>464</v>
      </c>
      <c r="F191" s="202" t="s">
        <v>465</v>
      </c>
      <c r="G191" s="200"/>
      <c r="H191" s="200"/>
      <c r="I191" s="203"/>
      <c r="J191" s="204">
        <f>BK191</f>
        <v>0</v>
      </c>
      <c r="K191" s="200"/>
      <c r="L191" s="205"/>
      <c r="M191" s="206"/>
      <c r="N191" s="207"/>
      <c r="O191" s="207"/>
      <c r="P191" s="208">
        <f>P192</f>
        <v>0</v>
      </c>
      <c r="Q191" s="207"/>
      <c r="R191" s="208">
        <f>R192</f>
        <v>0</v>
      </c>
      <c r="S191" s="207"/>
      <c r="T191" s="20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196</v>
      </c>
      <c r="AT191" s="211" t="s">
        <v>80</v>
      </c>
      <c r="AU191" s="211" t="s">
        <v>81</v>
      </c>
      <c r="AY191" s="210" t="s">
        <v>168</v>
      </c>
      <c r="BK191" s="212">
        <f>BK192</f>
        <v>0</v>
      </c>
    </row>
    <row r="192" s="12" customFormat="1" ht="22.8" customHeight="1">
      <c r="A192" s="12"/>
      <c r="B192" s="199"/>
      <c r="C192" s="200"/>
      <c r="D192" s="201" t="s">
        <v>80</v>
      </c>
      <c r="E192" s="213" t="s">
        <v>476</v>
      </c>
      <c r="F192" s="213" t="s">
        <v>477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SUM(P193:P198)</f>
        <v>0</v>
      </c>
      <c r="Q192" s="207"/>
      <c r="R192" s="208">
        <f>SUM(R193:R198)</f>
        <v>0</v>
      </c>
      <c r="S192" s="207"/>
      <c r="T192" s="209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196</v>
      </c>
      <c r="AT192" s="211" t="s">
        <v>80</v>
      </c>
      <c r="AU192" s="211" t="s">
        <v>88</v>
      </c>
      <c r="AY192" s="210" t="s">
        <v>168</v>
      </c>
      <c r="BK192" s="212">
        <f>SUM(BK193:BK198)</f>
        <v>0</v>
      </c>
    </row>
    <row r="193" s="2" customFormat="1" ht="16.5" customHeight="1">
      <c r="A193" s="41"/>
      <c r="B193" s="42"/>
      <c r="C193" s="215" t="s">
        <v>367</v>
      </c>
      <c r="D193" s="215" t="s">
        <v>170</v>
      </c>
      <c r="E193" s="216" t="s">
        <v>713</v>
      </c>
      <c r="F193" s="217" t="s">
        <v>714</v>
      </c>
      <c r="G193" s="218" t="s">
        <v>471</v>
      </c>
      <c r="H193" s="219">
        <v>1</v>
      </c>
      <c r="I193" s="220"/>
      <c r="J193" s="221">
        <f>ROUND(I193*H193,2)</f>
        <v>0</v>
      </c>
      <c r="K193" s="217" t="s">
        <v>174</v>
      </c>
      <c r="L193" s="47"/>
      <c r="M193" s="222" t="s">
        <v>35</v>
      </c>
      <c r="N193" s="223" t="s">
        <v>52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472</v>
      </c>
      <c r="AT193" s="226" t="s">
        <v>170</v>
      </c>
      <c r="AU193" s="226" t="s">
        <v>21</v>
      </c>
      <c r="AY193" s="19" t="s">
        <v>168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88</v>
      </c>
      <c r="BK193" s="227">
        <f>ROUND(I193*H193,2)</f>
        <v>0</v>
      </c>
      <c r="BL193" s="19" t="s">
        <v>472</v>
      </c>
      <c r="BM193" s="226" t="s">
        <v>801</v>
      </c>
    </row>
    <row r="194" s="2" customFormat="1">
      <c r="A194" s="41"/>
      <c r="B194" s="42"/>
      <c r="C194" s="43"/>
      <c r="D194" s="228" t="s">
        <v>177</v>
      </c>
      <c r="E194" s="43"/>
      <c r="F194" s="229" t="s">
        <v>716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177</v>
      </c>
      <c r="AU194" s="19" t="s">
        <v>21</v>
      </c>
    </row>
    <row r="195" s="2" customFormat="1">
      <c r="A195" s="41"/>
      <c r="B195" s="42"/>
      <c r="C195" s="43"/>
      <c r="D195" s="233" t="s">
        <v>179</v>
      </c>
      <c r="E195" s="43"/>
      <c r="F195" s="234" t="s">
        <v>717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179</v>
      </c>
      <c r="AU195" s="19" t="s">
        <v>21</v>
      </c>
    </row>
    <row r="196" s="2" customFormat="1" ht="16.5" customHeight="1">
      <c r="A196" s="41"/>
      <c r="B196" s="42"/>
      <c r="C196" s="215" t="s">
        <v>372</v>
      </c>
      <c r="D196" s="215" t="s">
        <v>170</v>
      </c>
      <c r="E196" s="216" t="s">
        <v>479</v>
      </c>
      <c r="F196" s="217" t="s">
        <v>480</v>
      </c>
      <c r="G196" s="218" t="s">
        <v>471</v>
      </c>
      <c r="H196" s="219">
        <v>1</v>
      </c>
      <c r="I196" s="220"/>
      <c r="J196" s="221">
        <f>ROUND(I196*H196,2)</f>
        <v>0</v>
      </c>
      <c r="K196" s="217" t="s">
        <v>174</v>
      </c>
      <c r="L196" s="47"/>
      <c r="M196" s="222" t="s">
        <v>35</v>
      </c>
      <c r="N196" s="223" t="s">
        <v>52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472</v>
      </c>
      <c r="AT196" s="226" t="s">
        <v>170</v>
      </c>
      <c r="AU196" s="226" t="s">
        <v>21</v>
      </c>
      <c r="AY196" s="19" t="s">
        <v>168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88</v>
      </c>
      <c r="BK196" s="227">
        <f>ROUND(I196*H196,2)</f>
        <v>0</v>
      </c>
      <c r="BL196" s="19" t="s">
        <v>472</v>
      </c>
      <c r="BM196" s="226" t="s">
        <v>802</v>
      </c>
    </row>
    <row r="197" s="2" customFormat="1">
      <c r="A197" s="41"/>
      <c r="B197" s="42"/>
      <c r="C197" s="43"/>
      <c r="D197" s="228" t="s">
        <v>177</v>
      </c>
      <c r="E197" s="43"/>
      <c r="F197" s="229" t="s">
        <v>482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177</v>
      </c>
      <c r="AU197" s="19" t="s">
        <v>21</v>
      </c>
    </row>
    <row r="198" s="2" customFormat="1">
      <c r="A198" s="41"/>
      <c r="B198" s="42"/>
      <c r="C198" s="43"/>
      <c r="D198" s="233" t="s">
        <v>179</v>
      </c>
      <c r="E198" s="43"/>
      <c r="F198" s="234" t="s">
        <v>483</v>
      </c>
      <c r="G198" s="43"/>
      <c r="H198" s="43"/>
      <c r="I198" s="230"/>
      <c r="J198" s="43"/>
      <c r="K198" s="43"/>
      <c r="L198" s="47"/>
      <c r="M198" s="267"/>
      <c r="N198" s="268"/>
      <c r="O198" s="269"/>
      <c r="P198" s="269"/>
      <c r="Q198" s="269"/>
      <c r="R198" s="269"/>
      <c r="S198" s="269"/>
      <c r="T198" s="270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179</v>
      </c>
      <c r="AU198" s="19" t="s">
        <v>21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A+QxjrJg4irA8XPv0RF5figJZiGcpOVj4Bk5Yctzpwags01688hZtQXG2De6HmGFEpYV3NOff/EqC5xnktD+Ag==" hashValue="MGa6L2XIYuM3imPGynsEORP+hzyy9jiUpiJlJPtZZqVCdiBvePIM6L66cJu/kydS3Zky5AWA4fHrWfOE36ywiQ==" algorithmName="SHA-512" password="CC35"/>
  <autoFilter ref="C96:K1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9001406"/>
    <hyperlink ref="F103" r:id="rId2" display="https://podminky.urs.cz/item/CS_URS_2024_02/119001421"/>
    <hyperlink ref="F105" r:id="rId3" display="https://podminky.urs.cz/item/CS_URS_2024_02/132254202"/>
    <hyperlink ref="F108" r:id="rId4" display="https://podminky.urs.cz/item/CS_URS_2024_02/132354204"/>
    <hyperlink ref="F112" r:id="rId5" display="https://podminky.urs.cz/item/CS_URS_2024_02/132454202"/>
    <hyperlink ref="F116" r:id="rId6" display="https://podminky.urs.cz/item/CS_URS_2024_02/139001101"/>
    <hyperlink ref="F119" r:id="rId7" display="https://podminky.urs.cz/item/CS_URS_2024_02/151101101"/>
    <hyperlink ref="F122" r:id="rId8" display="https://podminky.urs.cz/item/CS_URS_2024_02/151101111"/>
    <hyperlink ref="F124" r:id="rId9" display="https://podminky.urs.cz/item/CS_URS_2024_02/162651132"/>
    <hyperlink ref="F129" r:id="rId10" display="https://podminky.urs.cz/item/CS_URS_2024_02/174151101"/>
    <hyperlink ref="F132" r:id="rId11" display="https://podminky.urs.cz/item/CS_URS_2024_02/175112109"/>
    <hyperlink ref="F135" r:id="rId12" display="https://podminky.urs.cz/item/CS_URS_2024_02/175151101"/>
    <hyperlink ref="F141" r:id="rId13" display="https://podminky.urs.cz/item/CS_URS_2024_02/451572111"/>
    <hyperlink ref="F147" r:id="rId14" display="https://podminky.urs.cz/item/CS_URS_2024_02/871161141"/>
    <hyperlink ref="F155" r:id="rId15" display="https://podminky.urs.cz/item/CS_URS_2024_02/871275811"/>
    <hyperlink ref="F158" r:id="rId16" display="https://podminky.urs.cz/item/CS_URS_2024_02/879171111"/>
    <hyperlink ref="F162" r:id="rId17" display="https://podminky.urs.cz/item/CS_URS_2024_02/899721112"/>
    <hyperlink ref="F164" r:id="rId18" display="https://podminky.urs.cz/item/CS_URS_2024_02/899722113"/>
    <hyperlink ref="F168" r:id="rId19" display="https://podminky.urs.cz/item/CS_URS_2024_02/997013111"/>
    <hyperlink ref="F170" r:id="rId20" display="https://podminky.urs.cz/item/CS_URS_2024_02/997013501"/>
    <hyperlink ref="F172" r:id="rId21" display="https://podminky.urs.cz/item/CS_URS_2024_02/997013509"/>
    <hyperlink ref="F175" r:id="rId22" display="https://podminky.urs.cz/item/CS_URS_2024_02/997013631"/>
    <hyperlink ref="F178" r:id="rId23" display="https://podminky.urs.cz/item/CS_URS_2024_02/998276101"/>
    <hyperlink ref="F180" r:id="rId24" display="https://podminky.urs.cz/item/CS_URS_2024_02/998276124"/>
    <hyperlink ref="F184" r:id="rId25" display="https://podminky.urs.cz/item/CS_URS_2024_02/722290234"/>
    <hyperlink ref="F188" r:id="rId26" display="https://podminky.urs.cz/item/CS_URS_2024_02/230170001"/>
    <hyperlink ref="F190" r:id="rId27" display="https://podminky.urs.cz/item/CS_URS_2024_02/230170011"/>
    <hyperlink ref="F194" r:id="rId28" display="https://podminky.urs.cz/item/CS_URS_2024_02/092002000"/>
    <hyperlink ref="F197" r:id="rId29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134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803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90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ROUND((SUM(BE97:BE247)),  2)</f>
        <v>0</v>
      </c>
      <c r="G35" s="41"/>
      <c r="H35" s="41"/>
      <c r="I35" s="160">
        <v>0.20999999999999999</v>
      </c>
      <c r="J35" s="159">
        <f>ROUND(((SUM(BE97:BE247))*I35),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ROUND((SUM(BF97:BF247)),  2)</f>
        <v>0</v>
      </c>
      <c r="G36" s="41"/>
      <c r="H36" s="41"/>
      <c r="I36" s="160">
        <v>0.12</v>
      </c>
      <c r="J36" s="159">
        <f>ROUND(((SUM(BF97:BF247))*I36),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ROUND((SUM(BG97:BG247)),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ROUND((SUM(BH97:BH247)),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ROUND((SUM(BI97:BI247)),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134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305 - Jednotná kanalizace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144</v>
      </c>
      <c r="E66" s="185"/>
      <c r="F66" s="185"/>
      <c r="G66" s="185"/>
      <c r="H66" s="185"/>
      <c r="I66" s="185"/>
      <c r="J66" s="186">
        <f>J166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145</v>
      </c>
      <c r="E67" s="185"/>
      <c r="F67" s="185"/>
      <c r="G67" s="185"/>
      <c r="H67" s="185"/>
      <c r="I67" s="185"/>
      <c r="J67" s="186">
        <f>J175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804</v>
      </c>
      <c r="E68" s="185"/>
      <c r="F68" s="185"/>
      <c r="G68" s="185"/>
      <c r="H68" s="185"/>
      <c r="I68" s="185"/>
      <c r="J68" s="186">
        <f>J215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146</v>
      </c>
      <c r="E69" s="185"/>
      <c r="F69" s="185"/>
      <c r="G69" s="185"/>
      <c r="H69" s="185"/>
      <c r="I69" s="185"/>
      <c r="J69" s="186">
        <f>J219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147</v>
      </c>
      <c r="E70" s="185"/>
      <c r="F70" s="185"/>
      <c r="G70" s="185"/>
      <c r="H70" s="185"/>
      <c r="I70" s="185"/>
      <c r="J70" s="186">
        <f>J228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148</v>
      </c>
      <c r="E71" s="180"/>
      <c r="F71" s="180"/>
      <c r="G71" s="180"/>
      <c r="H71" s="180"/>
      <c r="I71" s="180"/>
      <c r="J71" s="181">
        <f>J233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149</v>
      </c>
      <c r="E72" s="185"/>
      <c r="F72" s="185"/>
      <c r="G72" s="185"/>
      <c r="H72" s="185"/>
      <c r="I72" s="185"/>
      <c r="J72" s="186">
        <f>J234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150</v>
      </c>
      <c r="E73" s="180"/>
      <c r="F73" s="180"/>
      <c r="G73" s="180"/>
      <c r="H73" s="180"/>
      <c r="I73" s="180"/>
      <c r="J73" s="181">
        <f>J239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8"/>
      <c r="D74" s="184" t="s">
        <v>151</v>
      </c>
      <c r="E74" s="185"/>
      <c r="F74" s="185"/>
      <c r="G74" s="185"/>
      <c r="H74" s="185"/>
      <c r="I74" s="185"/>
      <c r="J74" s="186">
        <f>J240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152</v>
      </c>
      <c r="E75" s="185"/>
      <c r="F75" s="185"/>
      <c r="G75" s="185"/>
      <c r="H75" s="185"/>
      <c r="I75" s="185"/>
      <c r="J75" s="186">
        <f>J244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153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2" t="str">
        <f>E7</f>
        <v>Rekonstrukce místních komunikací v sídlišti K Hradišťku v Dačicích - III. Etapa</v>
      </c>
      <c r="F85" s="34"/>
      <c r="G85" s="34"/>
      <c r="H85" s="34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133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72" t="s">
        <v>134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135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SO 305 - Jednotná kanalizace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Dačice</v>
      </c>
      <c r="G91" s="43"/>
      <c r="H91" s="43"/>
      <c r="I91" s="34" t="s">
        <v>24</v>
      </c>
      <c r="J91" s="75" t="str">
        <f>IF(J14="","",J14)</f>
        <v>11. 7. 2024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4" t="s">
        <v>30</v>
      </c>
      <c r="D93" s="43"/>
      <c r="E93" s="43"/>
      <c r="F93" s="29" t="str">
        <f>E17</f>
        <v>Město Dačice, Krajířova 27, 380 13 Dačice</v>
      </c>
      <c r="G93" s="43"/>
      <c r="H93" s="43"/>
      <c r="I93" s="34" t="s">
        <v>38</v>
      </c>
      <c r="J93" s="39" t="str">
        <f>E23</f>
        <v>Ing. arch. Martin Jirovský Ph.D., MBA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4" t="s">
        <v>36</v>
      </c>
      <c r="D94" s="43"/>
      <c r="E94" s="43"/>
      <c r="F94" s="29" t="str">
        <f>IF(E20="","",E20)</f>
        <v>Vyplň údaj</v>
      </c>
      <c r="G94" s="43"/>
      <c r="H94" s="43"/>
      <c r="I94" s="34" t="s">
        <v>42</v>
      </c>
      <c r="J94" s="39" t="str">
        <f>E26</f>
        <v>Centrum služeb Staré město; Petra Stejskalová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8"/>
      <c r="B96" s="189"/>
      <c r="C96" s="190" t="s">
        <v>154</v>
      </c>
      <c r="D96" s="191" t="s">
        <v>66</v>
      </c>
      <c r="E96" s="191" t="s">
        <v>62</v>
      </c>
      <c r="F96" s="191" t="s">
        <v>63</v>
      </c>
      <c r="G96" s="191" t="s">
        <v>155</v>
      </c>
      <c r="H96" s="191" t="s">
        <v>156</v>
      </c>
      <c r="I96" s="191" t="s">
        <v>157</v>
      </c>
      <c r="J96" s="191" t="s">
        <v>140</v>
      </c>
      <c r="K96" s="192" t="s">
        <v>158</v>
      </c>
      <c r="L96" s="193"/>
      <c r="M96" s="95" t="s">
        <v>35</v>
      </c>
      <c r="N96" s="96" t="s">
        <v>51</v>
      </c>
      <c r="O96" s="96" t="s">
        <v>159</v>
      </c>
      <c r="P96" s="96" t="s">
        <v>160</v>
      </c>
      <c r="Q96" s="96" t="s">
        <v>161</v>
      </c>
      <c r="R96" s="96" t="s">
        <v>162</v>
      </c>
      <c r="S96" s="96" t="s">
        <v>163</v>
      </c>
      <c r="T96" s="97" t="s">
        <v>164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1"/>
      <c r="B97" s="42"/>
      <c r="C97" s="102" t="s">
        <v>165</v>
      </c>
      <c r="D97" s="43"/>
      <c r="E97" s="43"/>
      <c r="F97" s="43"/>
      <c r="G97" s="43"/>
      <c r="H97" s="43"/>
      <c r="I97" s="43"/>
      <c r="J97" s="194">
        <f>BK97</f>
        <v>0</v>
      </c>
      <c r="K97" s="43"/>
      <c r="L97" s="47"/>
      <c r="M97" s="98"/>
      <c r="N97" s="195"/>
      <c r="O97" s="99"/>
      <c r="P97" s="196">
        <f>P98+P233+P239</f>
        <v>0</v>
      </c>
      <c r="Q97" s="99"/>
      <c r="R97" s="196">
        <f>R98+R233+R239</f>
        <v>326.88278391</v>
      </c>
      <c r="S97" s="99"/>
      <c r="T97" s="197">
        <f>T98+T233+T239</f>
        <v>5.4099999999999993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80</v>
      </c>
      <c r="AU97" s="19" t="s">
        <v>141</v>
      </c>
      <c r="BK97" s="198">
        <f>BK98+BK233+BK239</f>
        <v>0</v>
      </c>
    </row>
    <row r="98" s="12" customFormat="1" ht="25.92" customHeight="1">
      <c r="A98" s="12"/>
      <c r="B98" s="199"/>
      <c r="C98" s="200"/>
      <c r="D98" s="201" t="s">
        <v>80</v>
      </c>
      <c r="E98" s="202" t="s">
        <v>166</v>
      </c>
      <c r="F98" s="202" t="s">
        <v>167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P99+P166+P175+P215+P219+P228</f>
        <v>0</v>
      </c>
      <c r="Q98" s="207"/>
      <c r="R98" s="208">
        <f>R99+R166+R175+R215+R219+R228</f>
        <v>326.88278391</v>
      </c>
      <c r="S98" s="207"/>
      <c r="T98" s="209">
        <f>T99+T166+T175+T215+T219+T228</f>
        <v>5.4099999999999993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88</v>
      </c>
      <c r="AT98" s="211" t="s">
        <v>80</v>
      </c>
      <c r="AU98" s="211" t="s">
        <v>81</v>
      </c>
      <c r="AY98" s="210" t="s">
        <v>168</v>
      </c>
      <c r="BK98" s="212">
        <f>BK99+BK166+BK175+BK215+BK219+BK228</f>
        <v>0</v>
      </c>
    </row>
    <row r="99" s="12" customFormat="1" ht="22.8" customHeight="1">
      <c r="A99" s="12"/>
      <c r="B99" s="199"/>
      <c r="C99" s="200"/>
      <c r="D99" s="201" t="s">
        <v>80</v>
      </c>
      <c r="E99" s="213" t="s">
        <v>88</v>
      </c>
      <c r="F99" s="213" t="s">
        <v>169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SUM(P100:P165)</f>
        <v>0</v>
      </c>
      <c r="Q99" s="207"/>
      <c r="R99" s="208">
        <f>SUM(R100:R165)</f>
        <v>208.4914</v>
      </c>
      <c r="S99" s="207"/>
      <c r="T99" s="209">
        <f>SUM(T100:T165)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88</v>
      </c>
      <c r="AT99" s="211" t="s">
        <v>80</v>
      </c>
      <c r="AU99" s="211" t="s">
        <v>88</v>
      </c>
      <c r="AY99" s="210" t="s">
        <v>168</v>
      </c>
      <c r="BK99" s="212">
        <f>SUM(BK100:BK165)</f>
        <v>0</v>
      </c>
    </row>
    <row r="100" s="2" customFormat="1" ht="16.5" customHeight="1">
      <c r="A100" s="41"/>
      <c r="B100" s="42"/>
      <c r="C100" s="215" t="s">
        <v>88</v>
      </c>
      <c r="D100" s="215" t="s">
        <v>170</v>
      </c>
      <c r="E100" s="216" t="s">
        <v>805</v>
      </c>
      <c r="F100" s="217" t="s">
        <v>806</v>
      </c>
      <c r="G100" s="218" t="s">
        <v>189</v>
      </c>
      <c r="H100" s="219">
        <v>272</v>
      </c>
      <c r="I100" s="220"/>
      <c r="J100" s="221">
        <f>ROUND(I100*H100,2)</f>
        <v>0</v>
      </c>
      <c r="K100" s="217" t="s">
        <v>174</v>
      </c>
      <c r="L100" s="47"/>
      <c r="M100" s="222" t="s">
        <v>35</v>
      </c>
      <c r="N100" s="223" t="s">
        <v>52</v>
      </c>
      <c r="O100" s="87"/>
      <c r="P100" s="224">
        <f>O100*H100</f>
        <v>0</v>
      </c>
      <c r="Q100" s="224">
        <v>0.01004</v>
      </c>
      <c r="R100" s="224">
        <f>Q100*H100</f>
        <v>2.73088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175</v>
      </c>
      <c r="AT100" s="226" t="s">
        <v>170</v>
      </c>
      <c r="AU100" s="226" t="s">
        <v>21</v>
      </c>
      <c r="AY100" s="19" t="s">
        <v>168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88</v>
      </c>
      <c r="BK100" s="227">
        <f>ROUND(I100*H100,2)</f>
        <v>0</v>
      </c>
      <c r="BL100" s="19" t="s">
        <v>175</v>
      </c>
      <c r="BM100" s="226" t="s">
        <v>807</v>
      </c>
    </row>
    <row r="101" s="2" customFormat="1">
      <c r="A101" s="41"/>
      <c r="B101" s="42"/>
      <c r="C101" s="43"/>
      <c r="D101" s="228" t="s">
        <v>177</v>
      </c>
      <c r="E101" s="43"/>
      <c r="F101" s="229" t="s">
        <v>808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177</v>
      </c>
      <c r="AU101" s="19" t="s">
        <v>21</v>
      </c>
    </row>
    <row r="102" s="2" customFormat="1">
      <c r="A102" s="41"/>
      <c r="B102" s="42"/>
      <c r="C102" s="43"/>
      <c r="D102" s="233" t="s">
        <v>179</v>
      </c>
      <c r="E102" s="43"/>
      <c r="F102" s="234" t="s">
        <v>809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179</v>
      </c>
      <c r="AU102" s="19" t="s">
        <v>21</v>
      </c>
    </row>
    <row r="103" s="2" customFormat="1" ht="21.75" customHeight="1">
      <c r="A103" s="41"/>
      <c r="B103" s="42"/>
      <c r="C103" s="215" t="s">
        <v>21</v>
      </c>
      <c r="D103" s="215" t="s">
        <v>170</v>
      </c>
      <c r="E103" s="216" t="s">
        <v>171</v>
      </c>
      <c r="F103" s="217" t="s">
        <v>172</v>
      </c>
      <c r="G103" s="218" t="s">
        <v>173</v>
      </c>
      <c r="H103" s="219">
        <v>40</v>
      </c>
      <c r="I103" s="220"/>
      <c r="J103" s="221">
        <f>ROUND(I103*H103,2)</f>
        <v>0</v>
      </c>
      <c r="K103" s="217" t="s">
        <v>174</v>
      </c>
      <c r="L103" s="47"/>
      <c r="M103" s="222" t="s">
        <v>35</v>
      </c>
      <c r="N103" s="223" t="s">
        <v>52</v>
      </c>
      <c r="O103" s="87"/>
      <c r="P103" s="224">
        <f>O103*H103</f>
        <v>0</v>
      </c>
      <c r="Q103" s="224">
        <v>4.0000000000000003E-05</v>
      </c>
      <c r="R103" s="224">
        <f>Q103*H103</f>
        <v>0.0016000000000000001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175</v>
      </c>
      <c r="AT103" s="226" t="s">
        <v>170</v>
      </c>
      <c r="AU103" s="226" t="s">
        <v>21</v>
      </c>
      <c r="AY103" s="19" t="s">
        <v>168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88</v>
      </c>
      <c r="BK103" s="227">
        <f>ROUND(I103*H103,2)</f>
        <v>0</v>
      </c>
      <c r="BL103" s="19" t="s">
        <v>175</v>
      </c>
      <c r="BM103" s="226" t="s">
        <v>810</v>
      </c>
    </row>
    <row r="104" s="2" customFormat="1">
      <c r="A104" s="41"/>
      <c r="B104" s="42"/>
      <c r="C104" s="43"/>
      <c r="D104" s="228" t="s">
        <v>177</v>
      </c>
      <c r="E104" s="43"/>
      <c r="F104" s="229" t="s">
        <v>178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177</v>
      </c>
      <c r="AU104" s="19" t="s">
        <v>21</v>
      </c>
    </row>
    <row r="105" s="2" customFormat="1">
      <c r="A105" s="41"/>
      <c r="B105" s="42"/>
      <c r="C105" s="43"/>
      <c r="D105" s="233" t="s">
        <v>179</v>
      </c>
      <c r="E105" s="43"/>
      <c r="F105" s="234" t="s">
        <v>180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179</v>
      </c>
      <c r="AU105" s="19" t="s">
        <v>21</v>
      </c>
    </row>
    <row r="106" s="2" customFormat="1" ht="24.15" customHeight="1">
      <c r="A106" s="41"/>
      <c r="B106" s="42"/>
      <c r="C106" s="215" t="s">
        <v>186</v>
      </c>
      <c r="D106" s="215" t="s">
        <v>170</v>
      </c>
      <c r="E106" s="216" t="s">
        <v>181</v>
      </c>
      <c r="F106" s="217" t="s">
        <v>182</v>
      </c>
      <c r="G106" s="218" t="s">
        <v>183</v>
      </c>
      <c r="H106" s="219">
        <v>40</v>
      </c>
      <c r="I106" s="220"/>
      <c r="J106" s="221">
        <f>ROUND(I106*H106,2)</f>
        <v>0</v>
      </c>
      <c r="K106" s="217" t="s">
        <v>174</v>
      </c>
      <c r="L106" s="47"/>
      <c r="M106" s="222" t="s">
        <v>35</v>
      </c>
      <c r="N106" s="223" t="s">
        <v>52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175</v>
      </c>
      <c r="AT106" s="226" t="s">
        <v>170</v>
      </c>
      <c r="AU106" s="226" t="s">
        <v>21</v>
      </c>
      <c r="AY106" s="19" t="s">
        <v>168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88</v>
      </c>
      <c r="BK106" s="227">
        <f>ROUND(I106*H106,2)</f>
        <v>0</v>
      </c>
      <c r="BL106" s="19" t="s">
        <v>175</v>
      </c>
      <c r="BM106" s="226" t="s">
        <v>811</v>
      </c>
    </row>
    <row r="107" s="2" customFormat="1">
      <c r="A107" s="41"/>
      <c r="B107" s="42"/>
      <c r="C107" s="43"/>
      <c r="D107" s="228" t="s">
        <v>177</v>
      </c>
      <c r="E107" s="43"/>
      <c r="F107" s="229" t="s">
        <v>185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177</v>
      </c>
      <c r="AU107" s="19" t="s">
        <v>21</v>
      </c>
    </row>
    <row r="108" s="2" customFormat="1">
      <c r="A108" s="41"/>
      <c r="B108" s="42"/>
      <c r="C108" s="43"/>
      <c r="D108" s="233" t="s">
        <v>179</v>
      </c>
      <c r="E108" s="43"/>
      <c r="F108" s="234" t="s">
        <v>180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179</v>
      </c>
      <c r="AU108" s="19" t="s">
        <v>21</v>
      </c>
    </row>
    <row r="109" s="2" customFormat="1" ht="49.05" customHeight="1">
      <c r="A109" s="41"/>
      <c r="B109" s="42"/>
      <c r="C109" s="215" t="s">
        <v>175</v>
      </c>
      <c r="D109" s="215" t="s">
        <v>170</v>
      </c>
      <c r="E109" s="216" t="s">
        <v>187</v>
      </c>
      <c r="F109" s="217" t="s">
        <v>188</v>
      </c>
      <c r="G109" s="218" t="s">
        <v>189</v>
      </c>
      <c r="H109" s="219">
        <v>24</v>
      </c>
      <c r="I109" s="220"/>
      <c r="J109" s="221">
        <f>ROUND(I109*H109,2)</f>
        <v>0</v>
      </c>
      <c r="K109" s="217" t="s">
        <v>174</v>
      </c>
      <c r="L109" s="47"/>
      <c r="M109" s="222" t="s">
        <v>35</v>
      </c>
      <c r="N109" s="223" t="s">
        <v>52</v>
      </c>
      <c r="O109" s="87"/>
      <c r="P109" s="224">
        <f>O109*H109</f>
        <v>0</v>
      </c>
      <c r="Q109" s="224">
        <v>0.0086800000000000002</v>
      </c>
      <c r="R109" s="224">
        <f>Q109*H109</f>
        <v>0.20832000000000001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175</v>
      </c>
      <c r="AT109" s="226" t="s">
        <v>170</v>
      </c>
      <c r="AU109" s="226" t="s">
        <v>21</v>
      </c>
      <c r="AY109" s="19" t="s">
        <v>168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88</v>
      </c>
      <c r="BK109" s="227">
        <f>ROUND(I109*H109,2)</f>
        <v>0</v>
      </c>
      <c r="BL109" s="19" t="s">
        <v>175</v>
      </c>
      <c r="BM109" s="226" t="s">
        <v>812</v>
      </c>
    </row>
    <row r="110" s="2" customFormat="1">
      <c r="A110" s="41"/>
      <c r="B110" s="42"/>
      <c r="C110" s="43"/>
      <c r="D110" s="228" t="s">
        <v>177</v>
      </c>
      <c r="E110" s="43"/>
      <c r="F110" s="229" t="s">
        <v>191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177</v>
      </c>
      <c r="AU110" s="19" t="s">
        <v>21</v>
      </c>
    </row>
    <row r="111" s="2" customFormat="1" ht="49.05" customHeight="1">
      <c r="A111" s="41"/>
      <c r="B111" s="42"/>
      <c r="C111" s="215" t="s">
        <v>196</v>
      </c>
      <c r="D111" s="215" t="s">
        <v>170</v>
      </c>
      <c r="E111" s="216" t="s">
        <v>192</v>
      </c>
      <c r="F111" s="217" t="s">
        <v>193</v>
      </c>
      <c r="G111" s="218" t="s">
        <v>189</v>
      </c>
      <c r="H111" s="219">
        <v>6</v>
      </c>
      <c r="I111" s="220"/>
      <c r="J111" s="221">
        <f>ROUND(I111*H111,2)</f>
        <v>0</v>
      </c>
      <c r="K111" s="217" t="s">
        <v>174</v>
      </c>
      <c r="L111" s="47"/>
      <c r="M111" s="222" t="s">
        <v>35</v>
      </c>
      <c r="N111" s="223" t="s">
        <v>52</v>
      </c>
      <c r="O111" s="87"/>
      <c r="P111" s="224">
        <f>O111*H111</f>
        <v>0</v>
      </c>
      <c r="Q111" s="224">
        <v>0.036900000000000002</v>
      </c>
      <c r="R111" s="224">
        <f>Q111*H111</f>
        <v>0.22140000000000001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175</v>
      </c>
      <c r="AT111" s="226" t="s">
        <v>170</v>
      </c>
      <c r="AU111" s="226" t="s">
        <v>21</v>
      </c>
      <c r="AY111" s="19" t="s">
        <v>168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88</v>
      </c>
      <c r="BK111" s="227">
        <f>ROUND(I111*H111,2)</f>
        <v>0</v>
      </c>
      <c r="BL111" s="19" t="s">
        <v>175</v>
      </c>
      <c r="BM111" s="226" t="s">
        <v>813</v>
      </c>
    </row>
    <row r="112" s="2" customFormat="1">
      <c r="A112" s="41"/>
      <c r="B112" s="42"/>
      <c r="C112" s="43"/>
      <c r="D112" s="228" t="s">
        <v>177</v>
      </c>
      <c r="E112" s="43"/>
      <c r="F112" s="229" t="s">
        <v>195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177</v>
      </c>
      <c r="AU112" s="19" t="s">
        <v>21</v>
      </c>
    </row>
    <row r="113" s="2" customFormat="1" ht="24.15" customHeight="1">
      <c r="A113" s="41"/>
      <c r="B113" s="42"/>
      <c r="C113" s="215" t="s">
        <v>206</v>
      </c>
      <c r="D113" s="215" t="s">
        <v>170</v>
      </c>
      <c r="E113" s="216" t="s">
        <v>197</v>
      </c>
      <c r="F113" s="217" t="s">
        <v>198</v>
      </c>
      <c r="G113" s="218" t="s">
        <v>199</v>
      </c>
      <c r="H113" s="219">
        <v>42.042000000000002</v>
      </c>
      <c r="I113" s="220"/>
      <c r="J113" s="221">
        <f>ROUND(I113*H113,2)</f>
        <v>0</v>
      </c>
      <c r="K113" s="217" t="s">
        <v>174</v>
      </c>
      <c r="L113" s="47"/>
      <c r="M113" s="222" t="s">
        <v>35</v>
      </c>
      <c r="N113" s="223" t="s">
        <v>52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175</v>
      </c>
      <c r="AT113" s="226" t="s">
        <v>170</v>
      </c>
      <c r="AU113" s="226" t="s">
        <v>21</v>
      </c>
      <c r="AY113" s="19" t="s">
        <v>168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88</v>
      </c>
      <c r="BK113" s="227">
        <f>ROUND(I113*H113,2)</f>
        <v>0</v>
      </c>
      <c r="BL113" s="19" t="s">
        <v>175</v>
      </c>
      <c r="BM113" s="226" t="s">
        <v>814</v>
      </c>
    </row>
    <row r="114" s="2" customFormat="1">
      <c r="A114" s="41"/>
      <c r="B114" s="42"/>
      <c r="C114" s="43"/>
      <c r="D114" s="228" t="s">
        <v>177</v>
      </c>
      <c r="E114" s="43"/>
      <c r="F114" s="229" t="s">
        <v>201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177</v>
      </c>
      <c r="AU114" s="19" t="s">
        <v>21</v>
      </c>
    </row>
    <row r="115" s="13" customFormat="1">
      <c r="A115" s="13"/>
      <c r="B115" s="235"/>
      <c r="C115" s="236"/>
      <c r="D115" s="233" t="s">
        <v>202</v>
      </c>
      <c r="E115" s="237" t="s">
        <v>35</v>
      </c>
      <c r="F115" s="238" t="s">
        <v>815</v>
      </c>
      <c r="G115" s="236"/>
      <c r="H115" s="239">
        <v>26.547000000000001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202</v>
      </c>
      <c r="AU115" s="245" t="s">
        <v>21</v>
      </c>
      <c r="AV115" s="13" t="s">
        <v>21</v>
      </c>
      <c r="AW115" s="13" t="s">
        <v>41</v>
      </c>
      <c r="AX115" s="13" t="s">
        <v>81</v>
      </c>
      <c r="AY115" s="245" t="s">
        <v>168</v>
      </c>
    </row>
    <row r="116" s="13" customFormat="1">
      <c r="A116" s="13"/>
      <c r="B116" s="235"/>
      <c r="C116" s="236"/>
      <c r="D116" s="233" t="s">
        <v>202</v>
      </c>
      <c r="E116" s="237" t="s">
        <v>35</v>
      </c>
      <c r="F116" s="238" t="s">
        <v>816</v>
      </c>
      <c r="G116" s="236"/>
      <c r="H116" s="239">
        <v>21.120000000000001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202</v>
      </c>
      <c r="AU116" s="245" t="s">
        <v>21</v>
      </c>
      <c r="AV116" s="13" t="s">
        <v>21</v>
      </c>
      <c r="AW116" s="13" t="s">
        <v>41</v>
      </c>
      <c r="AX116" s="13" t="s">
        <v>81</v>
      </c>
      <c r="AY116" s="245" t="s">
        <v>168</v>
      </c>
    </row>
    <row r="117" s="13" customFormat="1">
      <c r="A117" s="13"/>
      <c r="B117" s="235"/>
      <c r="C117" s="236"/>
      <c r="D117" s="233" t="s">
        <v>202</v>
      </c>
      <c r="E117" s="237" t="s">
        <v>35</v>
      </c>
      <c r="F117" s="238" t="s">
        <v>817</v>
      </c>
      <c r="G117" s="236"/>
      <c r="H117" s="239">
        <v>-5.625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202</v>
      </c>
      <c r="AU117" s="245" t="s">
        <v>21</v>
      </c>
      <c r="AV117" s="13" t="s">
        <v>21</v>
      </c>
      <c r="AW117" s="13" t="s">
        <v>41</v>
      </c>
      <c r="AX117" s="13" t="s">
        <v>81</v>
      </c>
      <c r="AY117" s="245" t="s">
        <v>168</v>
      </c>
    </row>
    <row r="118" s="14" customFormat="1">
      <c r="A118" s="14"/>
      <c r="B118" s="246"/>
      <c r="C118" s="247"/>
      <c r="D118" s="233" t="s">
        <v>202</v>
      </c>
      <c r="E118" s="248" t="s">
        <v>35</v>
      </c>
      <c r="F118" s="249" t="s">
        <v>205</v>
      </c>
      <c r="G118" s="247"/>
      <c r="H118" s="250">
        <v>42.042000000000002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202</v>
      </c>
      <c r="AU118" s="256" t="s">
        <v>21</v>
      </c>
      <c r="AV118" s="14" t="s">
        <v>175</v>
      </c>
      <c r="AW118" s="14" t="s">
        <v>41</v>
      </c>
      <c r="AX118" s="14" t="s">
        <v>88</v>
      </c>
      <c r="AY118" s="256" t="s">
        <v>168</v>
      </c>
    </row>
    <row r="119" s="2" customFormat="1" ht="24.15" customHeight="1">
      <c r="A119" s="41"/>
      <c r="B119" s="42"/>
      <c r="C119" s="215" t="s">
        <v>212</v>
      </c>
      <c r="D119" s="215" t="s">
        <v>170</v>
      </c>
      <c r="E119" s="216" t="s">
        <v>207</v>
      </c>
      <c r="F119" s="217" t="s">
        <v>208</v>
      </c>
      <c r="G119" s="218" t="s">
        <v>199</v>
      </c>
      <c r="H119" s="219">
        <v>28.300000000000001</v>
      </c>
      <c r="I119" s="220"/>
      <c r="J119" s="221">
        <f>ROUND(I119*H119,2)</f>
        <v>0</v>
      </c>
      <c r="K119" s="217" t="s">
        <v>174</v>
      </c>
      <c r="L119" s="47"/>
      <c r="M119" s="222" t="s">
        <v>35</v>
      </c>
      <c r="N119" s="223" t="s">
        <v>52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175</v>
      </c>
      <c r="AT119" s="226" t="s">
        <v>170</v>
      </c>
      <c r="AU119" s="226" t="s">
        <v>21</v>
      </c>
      <c r="AY119" s="19" t="s">
        <v>168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88</v>
      </c>
      <c r="BK119" s="227">
        <f>ROUND(I119*H119,2)</f>
        <v>0</v>
      </c>
      <c r="BL119" s="19" t="s">
        <v>175</v>
      </c>
      <c r="BM119" s="226" t="s">
        <v>818</v>
      </c>
    </row>
    <row r="120" s="2" customFormat="1">
      <c r="A120" s="41"/>
      <c r="B120" s="42"/>
      <c r="C120" s="43"/>
      <c r="D120" s="228" t="s">
        <v>177</v>
      </c>
      <c r="E120" s="43"/>
      <c r="F120" s="229" t="s">
        <v>210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177</v>
      </c>
      <c r="AU120" s="19" t="s">
        <v>21</v>
      </c>
    </row>
    <row r="121" s="13" customFormat="1">
      <c r="A121" s="13"/>
      <c r="B121" s="235"/>
      <c r="C121" s="236"/>
      <c r="D121" s="233" t="s">
        <v>202</v>
      </c>
      <c r="E121" s="237" t="s">
        <v>35</v>
      </c>
      <c r="F121" s="238" t="s">
        <v>819</v>
      </c>
      <c r="G121" s="236"/>
      <c r="H121" s="239">
        <v>28.300000000000001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202</v>
      </c>
      <c r="AU121" s="245" t="s">
        <v>21</v>
      </c>
      <c r="AV121" s="13" t="s">
        <v>21</v>
      </c>
      <c r="AW121" s="13" t="s">
        <v>41</v>
      </c>
      <c r="AX121" s="13" t="s">
        <v>88</v>
      </c>
      <c r="AY121" s="245" t="s">
        <v>168</v>
      </c>
    </row>
    <row r="122" s="2" customFormat="1" ht="24.15" customHeight="1">
      <c r="A122" s="41"/>
      <c r="B122" s="42"/>
      <c r="C122" s="215" t="s">
        <v>220</v>
      </c>
      <c r="D122" s="215" t="s">
        <v>170</v>
      </c>
      <c r="E122" s="216" t="s">
        <v>213</v>
      </c>
      <c r="F122" s="217" t="s">
        <v>214</v>
      </c>
      <c r="G122" s="218" t="s">
        <v>199</v>
      </c>
      <c r="H122" s="219">
        <v>379.60000000000002</v>
      </c>
      <c r="I122" s="220"/>
      <c r="J122" s="221">
        <f>ROUND(I122*H122,2)</f>
        <v>0</v>
      </c>
      <c r="K122" s="217" t="s">
        <v>174</v>
      </c>
      <c r="L122" s="47"/>
      <c r="M122" s="222" t="s">
        <v>35</v>
      </c>
      <c r="N122" s="223" t="s">
        <v>52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175</v>
      </c>
      <c r="AT122" s="226" t="s">
        <v>170</v>
      </c>
      <c r="AU122" s="226" t="s">
        <v>21</v>
      </c>
      <c r="AY122" s="19" t="s">
        <v>168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88</v>
      </c>
      <c r="BK122" s="227">
        <f>ROUND(I122*H122,2)</f>
        <v>0</v>
      </c>
      <c r="BL122" s="19" t="s">
        <v>175</v>
      </c>
      <c r="BM122" s="226" t="s">
        <v>820</v>
      </c>
    </row>
    <row r="123" s="2" customFormat="1">
      <c r="A123" s="41"/>
      <c r="B123" s="42"/>
      <c r="C123" s="43"/>
      <c r="D123" s="228" t="s">
        <v>177</v>
      </c>
      <c r="E123" s="43"/>
      <c r="F123" s="229" t="s">
        <v>216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177</v>
      </c>
      <c r="AU123" s="19" t="s">
        <v>21</v>
      </c>
    </row>
    <row r="124" s="2" customFormat="1">
      <c r="A124" s="41"/>
      <c r="B124" s="42"/>
      <c r="C124" s="43"/>
      <c r="D124" s="233" t="s">
        <v>179</v>
      </c>
      <c r="E124" s="43"/>
      <c r="F124" s="234" t="s">
        <v>821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179</v>
      </c>
      <c r="AU124" s="19" t="s">
        <v>21</v>
      </c>
    </row>
    <row r="125" s="13" customFormat="1">
      <c r="A125" s="13"/>
      <c r="B125" s="235"/>
      <c r="C125" s="236"/>
      <c r="D125" s="233" t="s">
        <v>202</v>
      </c>
      <c r="E125" s="237" t="s">
        <v>35</v>
      </c>
      <c r="F125" s="238" t="s">
        <v>822</v>
      </c>
      <c r="G125" s="236"/>
      <c r="H125" s="239">
        <v>495.60000000000002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202</v>
      </c>
      <c r="AU125" s="245" t="s">
        <v>21</v>
      </c>
      <c r="AV125" s="13" t="s">
        <v>21</v>
      </c>
      <c r="AW125" s="13" t="s">
        <v>41</v>
      </c>
      <c r="AX125" s="13" t="s">
        <v>81</v>
      </c>
      <c r="AY125" s="245" t="s">
        <v>168</v>
      </c>
    </row>
    <row r="126" s="13" customFormat="1">
      <c r="A126" s="13"/>
      <c r="B126" s="235"/>
      <c r="C126" s="236"/>
      <c r="D126" s="233" t="s">
        <v>202</v>
      </c>
      <c r="E126" s="237" t="s">
        <v>35</v>
      </c>
      <c r="F126" s="238" t="s">
        <v>823</v>
      </c>
      <c r="G126" s="236"/>
      <c r="H126" s="239">
        <v>-116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202</v>
      </c>
      <c r="AU126" s="245" t="s">
        <v>21</v>
      </c>
      <c r="AV126" s="13" t="s">
        <v>21</v>
      </c>
      <c r="AW126" s="13" t="s">
        <v>41</v>
      </c>
      <c r="AX126" s="13" t="s">
        <v>81</v>
      </c>
      <c r="AY126" s="245" t="s">
        <v>168</v>
      </c>
    </row>
    <row r="127" s="14" customFormat="1">
      <c r="A127" s="14"/>
      <c r="B127" s="246"/>
      <c r="C127" s="247"/>
      <c r="D127" s="233" t="s">
        <v>202</v>
      </c>
      <c r="E127" s="248" t="s">
        <v>35</v>
      </c>
      <c r="F127" s="249" t="s">
        <v>205</v>
      </c>
      <c r="G127" s="247"/>
      <c r="H127" s="250">
        <v>379.60000000000002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202</v>
      </c>
      <c r="AU127" s="256" t="s">
        <v>21</v>
      </c>
      <c r="AV127" s="14" t="s">
        <v>175</v>
      </c>
      <c r="AW127" s="14" t="s">
        <v>41</v>
      </c>
      <c r="AX127" s="14" t="s">
        <v>88</v>
      </c>
      <c r="AY127" s="256" t="s">
        <v>168</v>
      </c>
    </row>
    <row r="128" s="2" customFormat="1" ht="24.15" customHeight="1">
      <c r="A128" s="41"/>
      <c r="B128" s="42"/>
      <c r="C128" s="215" t="s">
        <v>227</v>
      </c>
      <c r="D128" s="215" t="s">
        <v>170</v>
      </c>
      <c r="E128" s="216" t="s">
        <v>221</v>
      </c>
      <c r="F128" s="217" t="s">
        <v>222</v>
      </c>
      <c r="G128" s="218" t="s">
        <v>199</v>
      </c>
      <c r="H128" s="219">
        <v>198.09999999999999</v>
      </c>
      <c r="I128" s="220"/>
      <c r="J128" s="221">
        <f>ROUND(I128*H128,2)</f>
        <v>0</v>
      </c>
      <c r="K128" s="217" t="s">
        <v>174</v>
      </c>
      <c r="L128" s="47"/>
      <c r="M128" s="222" t="s">
        <v>35</v>
      </c>
      <c r="N128" s="223" t="s">
        <v>52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175</v>
      </c>
      <c r="AT128" s="226" t="s">
        <v>170</v>
      </c>
      <c r="AU128" s="226" t="s">
        <v>21</v>
      </c>
      <c r="AY128" s="19" t="s">
        <v>168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88</v>
      </c>
      <c r="BK128" s="227">
        <f>ROUND(I128*H128,2)</f>
        <v>0</v>
      </c>
      <c r="BL128" s="19" t="s">
        <v>175</v>
      </c>
      <c r="BM128" s="226" t="s">
        <v>824</v>
      </c>
    </row>
    <row r="129" s="2" customFormat="1">
      <c r="A129" s="41"/>
      <c r="B129" s="42"/>
      <c r="C129" s="43"/>
      <c r="D129" s="228" t="s">
        <v>177</v>
      </c>
      <c r="E129" s="43"/>
      <c r="F129" s="229" t="s">
        <v>224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177</v>
      </c>
      <c r="AU129" s="19" t="s">
        <v>21</v>
      </c>
    </row>
    <row r="130" s="2" customFormat="1">
      <c r="A130" s="41"/>
      <c r="B130" s="42"/>
      <c r="C130" s="43"/>
      <c r="D130" s="233" t="s">
        <v>179</v>
      </c>
      <c r="E130" s="43"/>
      <c r="F130" s="234" t="s">
        <v>825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179</v>
      </c>
      <c r="AU130" s="19" t="s">
        <v>21</v>
      </c>
    </row>
    <row r="131" s="13" customFormat="1">
      <c r="A131" s="13"/>
      <c r="B131" s="235"/>
      <c r="C131" s="236"/>
      <c r="D131" s="233" t="s">
        <v>202</v>
      </c>
      <c r="E131" s="237" t="s">
        <v>35</v>
      </c>
      <c r="F131" s="238" t="s">
        <v>826</v>
      </c>
      <c r="G131" s="236"/>
      <c r="H131" s="239">
        <v>198.09999999999999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202</v>
      </c>
      <c r="AU131" s="245" t="s">
        <v>21</v>
      </c>
      <c r="AV131" s="13" t="s">
        <v>21</v>
      </c>
      <c r="AW131" s="13" t="s">
        <v>41</v>
      </c>
      <c r="AX131" s="13" t="s">
        <v>88</v>
      </c>
      <c r="AY131" s="245" t="s">
        <v>168</v>
      </c>
    </row>
    <row r="132" s="2" customFormat="1" ht="24.15" customHeight="1">
      <c r="A132" s="41"/>
      <c r="B132" s="42"/>
      <c r="C132" s="215" t="s">
        <v>234</v>
      </c>
      <c r="D132" s="215" t="s">
        <v>170</v>
      </c>
      <c r="E132" s="216" t="s">
        <v>228</v>
      </c>
      <c r="F132" s="217" t="s">
        <v>229</v>
      </c>
      <c r="G132" s="218" t="s">
        <v>199</v>
      </c>
      <c r="H132" s="219">
        <v>15</v>
      </c>
      <c r="I132" s="220"/>
      <c r="J132" s="221">
        <f>ROUND(I132*H132,2)</f>
        <v>0</v>
      </c>
      <c r="K132" s="217" t="s">
        <v>174</v>
      </c>
      <c r="L132" s="47"/>
      <c r="M132" s="222" t="s">
        <v>35</v>
      </c>
      <c r="N132" s="223" t="s">
        <v>52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175</v>
      </c>
      <c r="AT132" s="226" t="s">
        <v>170</v>
      </c>
      <c r="AU132" s="226" t="s">
        <v>21</v>
      </c>
      <c r="AY132" s="19" t="s">
        <v>168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88</v>
      </c>
      <c r="BK132" s="227">
        <f>ROUND(I132*H132,2)</f>
        <v>0</v>
      </c>
      <c r="BL132" s="19" t="s">
        <v>175</v>
      </c>
      <c r="BM132" s="226" t="s">
        <v>827</v>
      </c>
    </row>
    <row r="133" s="2" customFormat="1">
      <c r="A133" s="41"/>
      <c r="B133" s="42"/>
      <c r="C133" s="43"/>
      <c r="D133" s="228" t="s">
        <v>177</v>
      </c>
      <c r="E133" s="43"/>
      <c r="F133" s="229" t="s">
        <v>231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177</v>
      </c>
      <c r="AU133" s="19" t="s">
        <v>21</v>
      </c>
    </row>
    <row r="134" s="2" customFormat="1">
      <c r="A134" s="41"/>
      <c r="B134" s="42"/>
      <c r="C134" s="43"/>
      <c r="D134" s="233" t="s">
        <v>179</v>
      </c>
      <c r="E134" s="43"/>
      <c r="F134" s="234" t="s">
        <v>828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179</v>
      </c>
      <c r="AU134" s="19" t="s">
        <v>21</v>
      </c>
    </row>
    <row r="135" s="13" customFormat="1">
      <c r="A135" s="13"/>
      <c r="B135" s="235"/>
      <c r="C135" s="236"/>
      <c r="D135" s="233" t="s">
        <v>202</v>
      </c>
      <c r="E135" s="237" t="s">
        <v>35</v>
      </c>
      <c r="F135" s="238" t="s">
        <v>829</v>
      </c>
      <c r="G135" s="236"/>
      <c r="H135" s="239">
        <v>15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202</v>
      </c>
      <c r="AU135" s="245" t="s">
        <v>21</v>
      </c>
      <c r="AV135" s="13" t="s">
        <v>21</v>
      </c>
      <c r="AW135" s="13" t="s">
        <v>41</v>
      </c>
      <c r="AX135" s="13" t="s">
        <v>88</v>
      </c>
      <c r="AY135" s="245" t="s">
        <v>168</v>
      </c>
    </row>
    <row r="136" s="2" customFormat="1" ht="24.15" customHeight="1">
      <c r="A136" s="41"/>
      <c r="B136" s="42"/>
      <c r="C136" s="215" t="s">
        <v>242</v>
      </c>
      <c r="D136" s="215" t="s">
        <v>170</v>
      </c>
      <c r="E136" s="216" t="s">
        <v>235</v>
      </c>
      <c r="F136" s="217" t="s">
        <v>236</v>
      </c>
      <c r="G136" s="218" t="s">
        <v>237</v>
      </c>
      <c r="H136" s="219">
        <v>1432</v>
      </c>
      <c r="I136" s="220"/>
      <c r="J136" s="221">
        <f>ROUND(I136*H136,2)</f>
        <v>0</v>
      </c>
      <c r="K136" s="217" t="s">
        <v>174</v>
      </c>
      <c r="L136" s="47"/>
      <c r="M136" s="222" t="s">
        <v>35</v>
      </c>
      <c r="N136" s="223" t="s">
        <v>52</v>
      </c>
      <c r="O136" s="87"/>
      <c r="P136" s="224">
        <f>O136*H136</f>
        <v>0</v>
      </c>
      <c r="Q136" s="224">
        <v>0.00084999999999999995</v>
      </c>
      <c r="R136" s="224">
        <f>Q136*H136</f>
        <v>1.2171999999999998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175</v>
      </c>
      <c r="AT136" s="226" t="s">
        <v>170</v>
      </c>
      <c r="AU136" s="226" t="s">
        <v>21</v>
      </c>
      <c r="AY136" s="19" t="s">
        <v>168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88</v>
      </c>
      <c r="BK136" s="227">
        <f>ROUND(I136*H136,2)</f>
        <v>0</v>
      </c>
      <c r="BL136" s="19" t="s">
        <v>175</v>
      </c>
      <c r="BM136" s="226" t="s">
        <v>830</v>
      </c>
    </row>
    <row r="137" s="2" customFormat="1">
      <c r="A137" s="41"/>
      <c r="B137" s="42"/>
      <c r="C137" s="43"/>
      <c r="D137" s="228" t="s">
        <v>177</v>
      </c>
      <c r="E137" s="43"/>
      <c r="F137" s="229" t="s">
        <v>239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177</v>
      </c>
      <c r="AU137" s="19" t="s">
        <v>21</v>
      </c>
    </row>
    <row r="138" s="13" customFormat="1">
      <c r="A138" s="13"/>
      <c r="B138" s="235"/>
      <c r="C138" s="236"/>
      <c r="D138" s="233" t="s">
        <v>202</v>
      </c>
      <c r="E138" s="237" t="s">
        <v>35</v>
      </c>
      <c r="F138" s="238" t="s">
        <v>831</v>
      </c>
      <c r="G138" s="236"/>
      <c r="H138" s="239">
        <v>1432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202</v>
      </c>
      <c r="AU138" s="245" t="s">
        <v>21</v>
      </c>
      <c r="AV138" s="13" t="s">
        <v>21</v>
      </c>
      <c r="AW138" s="13" t="s">
        <v>41</v>
      </c>
      <c r="AX138" s="13" t="s">
        <v>88</v>
      </c>
      <c r="AY138" s="245" t="s">
        <v>168</v>
      </c>
    </row>
    <row r="139" s="2" customFormat="1" ht="24.15" customHeight="1">
      <c r="A139" s="41"/>
      <c r="B139" s="42"/>
      <c r="C139" s="215" t="s">
        <v>8</v>
      </c>
      <c r="D139" s="215" t="s">
        <v>170</v>
      </c>
      <c r="E139" s="216" t="s">
        <v>243</v>
      </c>
      <c r="F139" s="217" t="s">
        <v>244</v>
      </c>
      <c r="G139" s="218" t="s">
        <v>237</v>
      </c>
      <c r="H139" s="219">
        <v>1432</v>
      </c>
      <c r="I139" s="220"/>
      <c r="J139" s="221">
        <f>ROUND(I139*H139,2)</f>
        <v>0</v>
      </c>
      <c r="K139" s="217" t="s">
        <v>174</v>
      </c>
      <c r="L139" s="47"/>
      <c r="M139" s="222" t="s">
        <v>35</v>
      </c>
      <c r="N139" s="223" t="s">
        <v>52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175</v>
      </c>
      <c r="AT139" s="226" t="s">
        <v>170</v>
      </c>
      <c r="AU139" s="226" t="s">
        <v>21</v>
      </c>
      <c r="AY139" s="19" t="s">
        <v>168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88</v>
      </c>
      <c r="BK139" s="227">
        <f>ROUND(I139*H139,2)</f>
        <v>0</v>
      </c>
      <c r="BL139" s="19" t="s">
        <v>175</v>
      </c>
      <c r="BM139" s="226" t="s">
        <v>832</v>
      </c>
    </row>
    <row r="140" s="2" customFormat="1">
      <c r="A140" s="41"/>
      <c r="B140" s="42"/>
      <c r="C140" s="43"/>
      <c r="D140" s="228" t="s">
        <v>177</v>
      </c>
      <c r="E140" s="43"/>
      <c r="F140" s="229" t="s">
        <v>246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177</v>
      </c>
      <c r="AU140" s="19" t="s">
        <v>21</v>
      </c>
    </row>
    <row r="141" s="2" customFormat="1" ht="37.8" customHeight="1">
      <c r="A141" s="41"/>
      <c r="B141" s="42"/>
      <c r="C141" s="215" t="s">
        <v>252</v>
      </c>
      <c r="D141" s="215" t="s">
        <v>170</v>
      </c>
      <c r="E141" s="216" t="s">
        <v>247</v>
      </c>
      <c r="F141" s="217" t="s">
        <v>248</v>
      </c>
      <c r="G141" s="218" t="s">
        <v>199</v>
      </c>
      <c r="H141" s="219">
        <v>169.208</v>
      </c>
      <c r="I141" s="220"/>
      <c r="J141" s="221">
        <f>ROUND(I141*H141,2)</f>
        <v>0</v>
      </c>
      <c r="K141" s="217" t="s">
        <v>174</v>
      </c>
      <c r="L141" s="47"/>
      <c r="M141" s="222" t="s">
        <v>35</v>
      </c>
      <c r="N141" s="223" t="s">
        <v>52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175</v>
      </c>
      <c r="AT141" s="226" t="s">
        <v>170</v>
      </c>
      <c r="AU141" s="226" t="s">
        <v>21</v>
      </c>
      <c r="AY141" s="19" t="s">
        <v>168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88</v>
      </c>
      <c r="BK141" s="227">
        <f>ROUND(I141*H141,2)</f>
        <v>0</v>
      </c>
      <c r="BL141" s="19" t="s">
        <v>175</v>
      </c>
      <c r="BM141" s="226" t="s">
        <v>833</v>
      </c>
    </row>
    <row r="142" s="2" customFormat="1">
      <c r="A142" s="41"/>
      <c r="B142" s="42"/>
      <c r="C142" s="43"/>
      <c r="D142" s="228" t="s">
        <v>177</v>
      </c>
      <c r="E142" s="43"/>
      <c r="F142" s="229" t="s">
        <v>250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177</v>
      </c>
      <c r="AU142" s="19" t="s">
        <v>21</v>
      </c>
    </row>
    <row r="143" s="13" customFormat="1">
      <c r="A143" s="13"/>
      <c r="B143" s="235"/>
      <c r="C143" s="236"/>
      <c r="D143" s="233" t="s">
        <v>202</v>
      </c>
      <c r="E143" s="237" t="s">
        <v>35</v>
      </c>
      <c r="F143" s="238" t="s">
        <v>834</v>
      </c>
      <c r="G143" s="236"/>
      <c r="H143" s="239">
        <v>169.208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202</v>
      </c>
      <c r="AU143" s="245" t="s">
        <v>21</v>
      </c>
      <c r="AV143" s="13" t="s">
        <v>21</v>
      </c>
      <c r="AW143" s="13" t="s">
        <v>41</v>
      </c>
      <c r="AX143" s="13" t="s">
        <v>88</v>
      </c>
      <c r="AY143" s="245" t="s">
        <v>168</v>
      </c>
    </row>
    <row r="144" s="2" customFormat="1" ht="24.15" customHeight="1">
      <c r="A144" s="41"/>
      <c r="B144" s="42"/>
      <c r="C144" s="215" t="s">
        <v>258</v>
      </c>
      <c r="D144" s="215" t="s">
        <v>170</v>
      </c>
      <c r="E144" s="216" t="s">
        <v>253</v>
      </c>
      <c r="F144" s="217" t="s">
        <v>254</v>
      </c>
      <c r="G144" s="218" t="s">
        <v>255</v>
      </c>
      <c r="H144" s="219">
        <v>338.416</v>
      </c>
      <c r="I144" s="220"/>
      <c r="J144" s="221">
        <f>ROUND(I144*H144,2)</f>
        <v>0</v>
      </c>
      <c r="K144" s="217" t="s">
        <v>35</v>
      </c>
      <c r="L144" s="47"/>
      <c r="M144" s="222" t="s">
        <v>35</v>
      </c>
      <c r="N144" s="223" t="s">
        <v>52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175</v>
      </c>
      <c r="AT144" s="226" t="s">
        <v>170</v>
      </c>
      <c r="AU144" s="226" t="s">
        <v>21</v>
      </c>
      <c r="AY144" s="19" t="s">
        <v>168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88</v>
      </c>
      <c r="BK144" s="227">
        <f>ROUND(I144*H144,2)</f>
        <v>0</v>
      </c>
      <c r="BL144" s="19" t="s">
        <v>175</v>
      </c>
      <c r="BM144" s="226" t="s">
        <v>835</v>
      </c>
    </row>
    <row r="145" s="13" customFormat="1">
      <c r="A145" s="13"/>
      <c r="B145" s="235"/>
      <c r="C145" s="236"/>
      <c r="D145" s="233" t="s">
        <v>202</v>
      </c>
      <c r="E145" s="236"/>
      <c r="F145" s="238" t="s">
        <v>836</v>
      </c>
      <c r="G145" s="236"/>
      <c r="H145" s="239">
        <v>338.416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202</v>
      </c>
      <c r="AU145" s="245" t="s">
        <v>21</v>
      </c>
      <c r="AV145" s="13" t="s">
        <v>21</v>
      </c>
      <c r="AW145" s="13" t="s">
        <v>4</v>
      </c>
      <c r="AX145" s="13" t="s">
        <v>88</v>
      </c>
      <c r="AY145" s="245" t="s">
        <v>168</v>
      </c>
    </row>
    <row r="146" s="2" customFormat="1" ht="24.15" customHeight="1">
      <c r="A146" s="41"/>
      <c r="B146" s="42"/>
      <c r="C146" s="215" t="s">
        <v>270</v>
      </c>
      <c r="D146" s="215" t="s">
        <v>170</v>
      </c>
      <c r="E146" s="216" t="s">
        <v>259</v>
      </c>
      <c r="F146" s="217" t="s">
        <v>260</v>
      </c>
      <c r="G146" s="218" t="s">
        <v>199</v>
      </c>
      <c r="H146" s="219">
        <v>465.34500000000003</v>
      </c>
      <c r="I146" s="220"/>
      <c r="J146" s="221">
        <f>ROUND(I146*H146,2)</f>
        <v>0</v>
      </c>
      <c r="K146" s="217" t="s">
        <v>174</v>
      </c>
      <c r="L146" s="47"/>
      <c r="M146" s="222" t="s">
        <v>35</v>
      </c>
      <c r="N146" s="223" t="s">
        <v>52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175</v>
      </c>
      <c r="AT146" s="226" t="s">
        <v>170</v>
      </c>
      <c r="AU146" s="226" t="s">
        <v>21</v>
      </c>
      <c r="AY146" s="19" t="s">
        <v>168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88</v>
      </c>
      <c r="BK146" s="227">
        <f>ROUND(I146*H146,2)</f>
        <v>0</v>
      </c>
      <c r="BL146" s="19" t="s">
        <v>175</v>
      </c>
      <c r="BM146" s="226" t="s">
        <v>837</v>
      </c>
    </row>
    <row r="147" s="2" customFormat="1">
      <c r="A147" s="41"/>
      <c r="B147" s="42"/>
      <c r="C147" s="43"/>
      <c r="D147" s="228" t="s">
        <v>177</v>
      </c>
      <c r="E147" s="43"/>
      <c r="F147" s="229" t="s">
        <v>262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177</v>
      </c>
      <c r="AU147" s="19" t="s">
        <v>21</v>
      </c>
    </row>
    <row r="148" s="13" customFormat="1">
      <c r="A148" s="13"/>
      <c r="B148" s="235"/>
      <c r="C148" s="236"/>
      <c r="D148" s="233" t="s">
        <v>202</v>
      </c>
      <c r="E148" s="237" t="s">
        <v>35</v>
      </c>
      <c r="F148" s="238" t="s">
        <v>838</v>
      </c>
      <c r="G148" s="236"/>
      <c r="H148" s="239">
        <v>606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202</v>
      </c>
      <c r="AU148" s="245" t="s">
        <v>21</v>
      </c>
      <c r="AV148" s="13" t="s">
        <v>21</v>
      </c>
      <c r="AW148" s="13" t="s">
        <v>41</v>
      </c>
      <c r="AX148" s="13" t="s">
        <v>81</v>
      </c>
      <c r="AY148" s="245" t="s">
        <v>168</v>
      </c>
    </row>
    <row r="149" s="13" customFormat="1">
      <c r="A149" s="13"/>
      <c r="B149" s="235"/>
      <c r="C149" s="236"/>
      <c r="D149" s="233" t="s">
        <v>202</v>
      </c>
      <c r="E149" s="237" t="s">
        <v>35</v>
      </c>
      <c r="F149" s="238" t="s">
        <v>839</v>
      </c>
      <c r="G149" s="236"/>
      <c r="H149" s="239">
        <v>-139.93899999999999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202</v>
      </c>
      <c r="AU149" s="245" t="s">
        <v>21</v>
      </c>
      <c r="AV149" s="13" t="s">
        <v>21</v>
      </c>
      <c r="AW149" s="13" t="s">
        <v>41</v>
      </c>
      <c r="AX149" s="13" t="s">
        <v>81</v>
      </c>
      <c r="AY149" s="245" t="s">
        <v>168</v>
      </c>
    </row>
    <row r="150" s="13" customFormat="1">
      <c r="A150" s="13"/>
      <c r="B150" s="235"/>
      <c r="C150" s="236"/>
      <c r="D150" s="233" t="s">
        <v>202</v>
      </c>
      <c r="E150" s="237" t="s">
        <v>35</v>
      </c>
      <c r="F150" s="238" t="s">
        <v>840</v>
      </c>
      <c r="G150" s="236"/>
      <c r="H150" s="239">
        <v>-18.885000000000002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202</v>
      </c>
      <c r="AU150" s="245" t="s">
        <v>21</v>
      </c>
      <c r="AV150" s="13" t="s">
        <v>21</v>
      </c>
      <c r="AW150" s="13" t="s">
        <v>41</v>
      </c>
      <c r="AX150" s="13" t="s">
        <v>81</v>
      </c>
      <c r="AY150" s="245" t="s">
        <v>168</v>
      </c>
    </row>
    <row r="151" s="13" customFormat="1">
      <c r="A151" s="13"/>
      <c r="B151" s="235"/>
      <c r="C151" s="236"/>
      <c r="D151" s="233" t="s">
        <v>202</v>
      </c>
      <c r="E151" s="237" t="s">
        <v>35</v>
      </c>
      <c r="F151" s="238" t="s">
        <v>841</v>
      </c>
      <c r="G151" s="236"/>
      <c r="H151" s="239">
        <v>42.042000000000002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202</v>
      </c>
      <c r="AU151" s="245" t="s">
        <v>21</v>
      </c>
      <c r="AV151" s="13" t="s">
        <v>21</v>
      </c>
      <c r="AW151" s="13" t="s">
        <v>41</v>
      </c>
      <c r="AX151" s="13" t="s">
        <v>81</v>
      </c>
      <c r="AY151" s="245" t="s">
        <v>168</v>
      </c>
    </row>
    <row r="152" s="13" customFormat="1">
      <c r="A152" s="13"/>
      <c r="B152" s="235"/>
      <c r="C152" s="236"/>
      <c r="D152" s="233" t="s">
        <v>202</v>
      </c>
      <c r="E152" s="237" t="s">
        <v>35</v>
      </c>
      <c r="F152" s="238" t="s">
        <v>842</v>
      </c>
      <c r="G152" s="236"/>
      <c r="H152" s="239">
        <v>-2.7000000000000002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202</v>
      </c>
      <c r="AU152" s="245" t="s">
        <v>21</v>
      </c>
      <c r="AV152" s="13" t="s">
        <v>21</v>
      </c>
      <c r="AW152" s="13" t="s">
        <v>41</v>
      </c>
      <c r="AX152" s="13" t="s">
        <v>81</v>
      </c>
      <c r="AY152" s="245" t="s">
        <v>168</v>
      </c>
    </row>
    <row r="153" s="13" customFormat="1">
      <c r="A153" s="13"/>
      <c r="B153" s="235"/>
      <c r="C153" s="236"/>
      <c r="D153" s="233" t="s">
        <v>202</v>
      </c>
      <c r="E153" s="237" t="s">
        <v>35</v>
      </c>
      <c r="F153" s="238" t="s">
        <v>843</v>
      </c>
      <c r="G153" s="236"/>
      <c r="H153" s="239">
        <v>-10.228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202</v>
      </c>
      <c r="AU153" s="245" t="s">
        <v>21</v>
      </c>
      <c r="AV153" s="13" t="s">
        <v>21</v>
      </c>
      <c r="AW153" s="13" t="s">
        <v>41</v>
      </c>
      <c r="AX153" s="13" t="s">
        <v>81</v>
      </c>
      <c r="AY153" s="245" t="s">
        <v>168</v>
      </c>
    </row>
    <row r="154" s="13" customFormat="1">
      <c r="A154" s="13"/>
      <c r="B154" s="235"/>
      <c r="C154" s="236"/>
      <c r="D154" s="233" t="s">
        <v>202</v>
      </c>
      <c r="E154" s="237" t="s">
        <v>35</v>
      </c>
      <c r="F154" s="238" t="s">
        <v>844</v>
      </c>
      <c r="G154" s="236"/>
      <c r="H154" s="239">
        <v>-10.945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202</v>
      </c>
      <c r="AU154" s="245" t="s">
        <v>21</v>
      </c>
      <c r="AV154" s="13" t="s">
        <v>21</v>
      </c>
      <c r="AW154" s="13" t="s">
        <v>41</v>
      </c>
      <c r="AX154" s="13" t="s">
        <v>81</v>
      </c>
      <c r="AY154" s="245" t="s">
        <v>168</v>
      </c>
    </row>
    <row r="155" s="14" customFormat="1">
      <c r="A155" s="14"/>
      <c r="B155" s="246"/>
      <c r="C155" s="247"/>
      <c r="D155" s="233" t="s">
        <v>202</v>
      </c>
      <c r="E155" s="248" t="s">
        <v>35</v>
      </c>
      <c r="F155" s="249" t="s">
        <v>205</v>
      </c>
      <c r="G155" s="247"/>
      <c r="H155" s="250">
        <v>465.34500000000003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202</v>
      </c>
      <c r="AU155" s="256" t="s">
        <v>21</v>
      </c>
      <c r="AV155" s="14" t="s">
        <v>175</v>
      </c>
      <c r="AW155" s="14" t="s">
        <v>41</v>
      </c>
      <c r="AX155" s="14" t="s">
        <v>88</v>
      </c>
      <c r="AY155" s="256" t="s">
        <v>168</v>
      </c>
    </row>
    <row r="156" s="2" customFormat="1" ht="44.25" customHeight="1">
      <c r="A156" s="41"/>
      <c r="B156" s="42"/>
      <c r="C156" s="215" t="s">
        <v>276</v>
      </c>
      <c r="D156" s="215" t="s">
        <v>170</v>
      </c>
      <c r="E156" s="216" t="s">
        <v>271</v>
      </c>
      <c r="F156" s="217" t="s">
        <v>272</v>
      </c>
      <c r="G156" s="218" t="s">
        <v>199</v>
      </c>
      <c r="H156" s="219">
        <v>408.49200000000002</v>
      </c>
      <c r="I156" s="220"/>
      <c r="J156" s="221">
        <f>ROUND(I156*H156,2)</f>
        <v>0</v>
      </c>
      <c r="K156" s="217" t="s">
        <v>174</v>
      </c>
      <c r="L156" s="47"/>
      <c r="M156" s="222" t="s">
        <v>35</v>
      </c>
      <c r="N156" s="223" t="s">
        <v>52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175</v>
      </c>
      <c r="AT156" s="226" t="s">
        <v>170</v>
      </c>
      <c r="AU156" s="226" t="s">
        <v>21</v>
      </c>
      <c r="AY156" s="19" t="s">
        <v>168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88</v>
      </c>
      <c r="BK156" s="227">
        <f>ROUND(I156*H156,2)</f>
        <v>0</v>
      </c>
      <c r="BL156" s="19" t="s">
        <v>175</v>
      </c>
      <c r="BM156" s="226" t="s">
        <v>845</v>
      </c>
    </row>
    <row r="157" s="2" customFormat="1">
      <c r="A157" s="41"/>
      <c r="B157" s="42"/>
      <c r="C157" s="43"/>
      <c r="D157" s="228" t="s">
        <v>177</v>
      </c>
      <c r="E157" s="43"/>
      <c r="F157" s="229" t="s">
        <v>274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177</v>
      </c>
      <c r="AU157" s="19" t="s">
        <v>21</v>
      </c>
    </row>
    <row r="158" s="13" customFormat="1">
      <c r="A158" s="13"/>
      <c r="B158" s="235"/>
      <c r="C158" s="236"/>
      <c r="D158" s="233" t="s">
        <v>202</v>
      </c>
      <c r="E158" s="237" t="s">
        <v>35</v>
      </c>
      <c r="F158" s="238" t="s">
        <v>846</v>
      </c>
      <c r="G158" s="236"/>
      <c r="H158" s="239">
        <v>408.49200000000002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202</v>
      </c>
      <c r="AU158" s="245" t="s">
        <v>21</v>
      </c>
      <c r="AV158" s="13" t="s">
        <v>21</v>
      </c>
      <c r="AW158" s="13" t="s">
        <v>41</v>
      </c>
      <c r="AX158" s="13" t="s">
        <v>88</v>
      </c>
      <c r="AY158" s="245" t="s">
        <v>168</v>
      </c>
    </row>
    <row r="159" s="2" customFormat="1" ht="37.8" customHeight="1">
      <c r="A159" s="41"/>
      <c r="B159" s="42"/>
      <c r="C159" s="215" t="s">
        <v>283</v>
      </c>
      <c r="D159" s="215" t="s">
        <v>170</v>
      </c>
      <c r="E159" s="216" t="s">
        <v>277</v>
      </c>
      <c r="F159" s="217" t="s">
        <v>278</v>
      </c>
      <c r="G159" s="218" t="s">
        <v>199</v>
      </c>
      <c r="H159" s="219">
        <v>102.056</v>
      </c>
      <c r="I159" s="220"/>
      <c r="J159" s="221">
        <f>ROUND(I159*H159,2)</f>
        <v>0</v>
      </c>
      <c r="K159" s="217" t="s">
        <v>174</v>
      </c>
      <c r="L159" s="47"/>
      <c r="M159" s="222" t="s">
        <v>35</v>
      </c>
      <c r="N159" s="223" t="s">
        <v>52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175</v>
      </c>
      <c r="AT159" s="226" t="s">
        <v>170</v>
      </c>
      <c r="AU159" s="226" t="s">
        <v>21</v>
      </c>
      <c r="AY159" s="19" t="s">
        <v>168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88</v>
      </c>
      <c r="BK159" s="227">
        <f>ROUND(I159*H159,2)</f>
        <v>0</v>
      </c>
      <c r="BL159" s="19" t="s">
        <v>175</v>
      </c>
      <c r="BM159" s="226" t="s">
        <v>847</v>
      </c>
    </row>
    <row r="160" s="2" customFormat="1">
      <c r="A160" s="41"/>
      <c r="B160" s="42"/>
      <c r="C160" s="43"/>
      <c r="D160" s="228" t="s">
        <v>177</v>
      </c>
      <c r="E160" s="43"/>
      <c r="F160" s="229" t="s">
        <v>280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177</v>
      </c>
      <c r="AU160" s="19" t="s">
        <v>21</v>
      </c>
    </row>
    <row r="161" s="13" customFormat="1">
      <c r="A161" s="13"/>
      <c r="B161" s="235"/>
      <c r="C161" s="236"/>
      <c r="D161" s="233" t="s">
        <v>202</v>
      </c>
      <c r="E161" s="237" t="s">
        <v>35</v>
      </c>
      <c r="F161" s="238" t="s">
        <v>848</v>
      </c>
      <c r="G161" s="236"/>
      <c r="H161" s="239">
        <v>125.096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202</v>
      </c>
      <c r="AU161" s="245" t="s">
        <v>21</v>
      </c>
      <c r="AV161" s="13" t="s">
        <v>21</v>
      </c>
      <c r="AW161" s="13" t="s">
        <v>41</v>
      </c>
      <c r="AX161" s="13" t="s">
        <v>81</v>
      </c>
      <c r="AY161" s="245" t="s">
        <v>168</v>
      </c>
    </row>
    <row r="162" s="13" customFormat="1">
      <c r="A162" s="13"/>
      <c r="B162" s="235"/>
      <c r="C162" s="236"/>
      <c r="D162" s="233" t="s">
        <v>202</v>
      </c>
      <c r="E162" s="237" t="s">
        <v>35</v>
      </c>
      <c r="F162" s="238" t="s">
        <v>849</v>
      </c>
      <c r="G162" s="236"/>
      <c r="H162" s="239">
        <v>-23.039999999999999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202</v>
      </c>
      <c r="AU162" s="245" t="s">
        <v>21</v>
      </c>
      <c r="AV162" s="13" t="s">
        <v>21</v>
      </c>
      <c r="AW162" s="13" t="s">
        <v>41</v>
      </c>
      <c r="AX162" s="13" t="s">
        <v>81</v>
      </c>
      <c r="AY162" s="245" t="s">
        <v>168</v>
      </c>
    </row>
    <row r="163" s="14" customFormat="1">
      <c r="A163" s="14"/>
      <c r="B163" s="246"/>
      <c r="C163" s="247"/>
      <c r="D163" s="233" t="s">
        <v>202</v>
      </c>
      <c r="E163" s="248" t="s">
        <v>35</v>
      </c>
      <c r="F163" s="249" t="s">
        <v>205</v>
      </c>
      <c r="G163" s="247"/>
      <c r="H163" s="250">
        <v>102.056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202</v>
      </c>
      <c r="AU163" s="256" t="s">
        <v>21</v>
      </c>
      <c r="AV163" s="14" t="s">
        <v>175</v>
      </c>
      <c r="AW163" s="14" t="s">
        <v>41</v>
      </c>
      <c r="AX163" s="14" t="s">
        <v>88</v>
      </c>
      <c r="AY163" s="256" t="s">
        <v>168</v>
      </c>
    </row>
    <row r="164" s="2" customFormat="1" ht="16.5" customHeight="1">
      <c r="A164" s="41"/>
      <c r="B164" s="42"/>
      <c r="C164" s="257" t="s">
        <v>290</v>
      </c>
      <c r="D164" s="257" t="s">
        <v>284</v>
      </c>
      <c r="E164" s="258" t="s">
        <v>285</v>
      </c>
      <c r="F164" s="259" t="s">
        <v>286</v>
      </c>
      <c r="G164" s="260" t="s">
        <v>255</v>
      </c>
      <c r="H164" s="261">
        <v>204.112</v>
      </c>
      <c r="I164" s="262"/>
      <c r="J164" s="263">
        <f>ROUND(I164*H164,2)</f>
        <v>0</v>
      </c>
      <c r="K164" s="259" t="s">
        <v>174</v>
      </c>
      <c r="L164" s="264"/>
      <c r="M164" s="265" t="s">
        <v>35</v>
      </c>
      <c r="N164" s="266" t="s">
        <v>52</v>
      </c>
      <c r="O164" s="87"/>
      <c r="P164" s="224">
        <f>O164*H164</f>
        <v>0</v>
      </c>
      <c r="Q164" s="224">
        <v>1</v>
      </c>
      <c r="R164" s="224">
        <f>Q164*H164</f>
        <v>204.112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220</v>
      </c>
      <c r="AT164" s="226" t="s">
        <v>284</v>
      </c>
      <c r="AU164" s="226" t="s">
        <v>21</v>
      </c>
      <c r="AY164" s="19" t="s">
        <v>168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88</v>
      </c>
      <c r="BK164" s="227">
        <f>ROUND(I164*H164,2)</f>
        <v>0</v>
      </c>
      <c r="BL164" s="19" t="s">
        <v>175</v>
      </c>
      <c r="BM164" s="226" t="s">
        <v>850</v>
      </c>
    </row>
    <row r="165" s="13" customFormat="1">
      <c r="A165" s="13"/>
      <c r="B165" s="235"/>
      <c r="C165" s="236"/>
      <c r="D165" s="233" t="s">
        <v>202</v>
      </c>
      <c r="E165" s="236"/>
      <c r="F165" s="238" t="s">
        <v>851</v>
      </c>
      <c r="G165" s="236"/>
      <c r="H165" s="239">
        <v>204.112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202</v>
      </c>
      <c r="AU165" s="245" t="s">
        <v>21</v>
      </c>
      <c r="AV165" s="13" t="s">
        <v>21</v>
      </c>
      <c r="AW165" s="13" t="s">
        <v>4</v>
      </c>
      <c r="AX165" s="13" t="s">
        <v>88</v>
      </c>
      <c r="AY165" s="245" t="s">
        <v>168</v>
      </c>
    </row>
    <row r="166" s="12" customFormat="1" ht="22.8" customHeight="1">
      <c r="A166" s="12"/>
      <c r="B166" s="199"/>
      <c r="C166" s="200"/>
      <c r="D166" s="201" t="s">
        <v>80</v>
      </c>
      <c r="E166" s="213" t="s">
        <v>175</v>
      </c>
      <c r="F166" s="213" t="s">
        <v>289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SUM(P167:P174)</f>
        <v>0</v>
      </c>
      <c r="Q166" s="207"/>
      <c r="R166" s="208">
        <f>SUM(R167:R174)</f>
        <v>77.840793910000016</v>
      </c>
      <c r="S166" s="207"/>
      <c r="T166" s="209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88</v>
      </c>
      <c r="AT166" s="211" t="s">
        <v>80</v>
      </c>
      <c r="AU166" s="211" t="s">
        <v>88</v>
      </c>
      <c r="AY166" s="210" t="s">
        <v>168</v>
      </c>
      <c r="BK166" s="212">
        <f>SUM(BK167:BK174)</f>
        <v>0</v>
      </c>
    </row>
    <row r="167" s="2" customFormat="1" ht="21.75" customHeight="1">
      <c r="A167" s="41"/>
      <c r="B167" s="42"/>
      <c r="C167" s="215" t="s">
        <v>298</v>
      </c>
      <c r="D167" s="215" t="s">
        <v>170</v>
      </c>
      <c r="E167" s="216" t="s">
        <v>291</v>
      </c>
      <c r="F167" s="217" t="s">
        <v>292</v>
      </c>
      <c r="G167" s="218" t="s">
        <v>199</v>
      </c>
      <c r="H167" s="219">
        <v>37.883000000000003</v>
      </c>
      <c r="I167" s="220"/>
      <c r="J167" s="221">
        <f>ROUND(I167*H167,2)</f>
        <v>0</v>
      </c>
      <c r="K167" s="217" t="s">
        <v>174</v>
      </c>
      <c r="L167" s="47"/>
      <c r="M167" s="222" t="s">
        <v>35</v>
      </c>
      <c r="N167" s="223" t="s">
        <v>52</v>
      </c>
      <c r="O167" s="87"/>
      <c r="P167" s="224">
        <f>O167*H167</f>
        <v>0</v>
      </c>
      <c r="Q167" s="224">
        <v>1.8907700000000001</v>
      </c>
      <c r="R167" s="224">
        <f>Q167*H167</f>
        <v>71.628039910000012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175</v>
      </c>
      <c r="AT167" s="226" t="s">
        <v>170</v>
      </c>
      <c r="AU167" s="226" t="s">
        <v>21</v>
      </c>
      <c r="AY167" s="19" t="s">
        <v>168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88</v>
      </c>
      <c r="BK167" s="227">
        <f>ROUND(I167*H167,2)</f>
        <v>0</v>
      </c>
      <c r="BL167" s="19" t="s">
        <v>175</v>
      </c>
      <c r="BM167" s="226" t="s">
        <v>852</v>
      </c>
    </row>
    <row r="168" s="2" customFormat="1">
      <c r="A168" s="41"/>
      <c r="B168" s="42"/>
      <c r="C168" s="43"/>
      <c r="D168" s="228" t="s">
        <v>177</v>
      </c>
      <c r="E168" s="43"/>
      <c r="F168" s="229" t="s">
        <v>294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177</v>
      </c>
      <c r="AU168" s="19" t="s">
        <v>21</v>
      </c>
    </row>
    <row r="169" s="13" customFormat="1">
      <c r="A169" s="13"/>
      <c r="B169" s="235"/>
      <c r="C169" s="236"/>
      <c r="D169" s="233" t="s">
        <v>202</v>
      </c>
      <c r="E169" s="237" t="s">
        <v>35</v>
      </c>
      <c r="F169" s="238" t="s">
        <v>853</v>
      </c>
      <c r="G169" s="236"/>
      <c r="H169" s="239">
        <v>43.034999999999997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202</v>
      </c>
      <c r="AU169" s="245" t="s">
        <v>21</v>
      </c>
      <c r="AV169" s="13" t="s">
        <v>21</v>
      </c>
      <c r="AW169" s="13" t="s">
        <v>41</v>
      </c>
      <c r="AX169" s="13" t="s">
        <v>81</v>
      </c>
      <c r="AY169" s="245" t="s">
        <v>168</v>
      </c>
    </row>
    <row r="170" s="13" customFormat="1">
      <c r="A170" s="13"/>
      <c r="B170" s="235"/>
      <c r="C170" s="236"/>
      <c r="D170" s="233" t="s">
        <v>202</v>
      </c>
      <c r="E170" s="237" t="s">
        <v>35</v>
      </c>
      <c r="F170" s="238" t="s">
        <v>854</v>
      </c>
      <c r="G170" s="236"/>
      <c r="H170" s="239">
        <v>-5.1520000000000001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202</v>
      </c>
      <c r="AU170" s="245" t="s">
        <v>21</v>
      </c>
      <c r="AV170" s="13" t="s">
        <v>21</v>
      </c>
      <c r="AW170" s="13" t="s">
        <v>41</v>
      </c>
      <c r="AX170" s="13" t="s">
        <v>81</v>
      </c>
      <c r="AY170" s="245" t="s">
        <v>168</v>
      </c>
    </row>
    <row r="171" s="14" customFormat="1">
      <c r="A171" s="14"/>
      <c r="B171" s="246"/>
      <c r="C171" s="247"/>
      <c r="D171" s="233" t="s">
        <v>202</v>
      </c>
      <c r="E171" s="248" t="s">
        <v>35</v>
      </c>
      <c r="F171" s="249" t="s">
        <v>205</v>
      </c>
      <c r="G171" s="247"/>
      <c r="H171" s="250">
        <v>37.883000000000003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202</v>
      </c>
      <c r="AU171" s="256" t="s">
        <v>21</v>
      </c>
      <c r="AV171" s="14" t="s">
        <v>175</v>
      </c>
      <c r="AW171" s="14" t="s">
        <v>41</v>
      </c>
      <c r="AX171" s="14" t="s">
        <v>88</v>
      </c>
      <c r="AY171" s="256" t="s">
        <v>168</v>
      </c>
    </row>
    <row r="172" s="2" customFormat="1" ht="24.15" customHeight="1">
      <c r="A172" s="41"/>
      <c r="B172" s="42"/>
      <c r="C172" s="215" t="s">
        <v>305</v>
      </c>
      <c r="D172" s="215" t="s">
        <v>170</v>
      </c>
      <c r="E172" s="216" t="s">
        <v>299</v>
      </c>
      <c r="F172" s="217" t="s">
        <v>300</v>
      </c>
      <c r="G172" s="218" t="s">
        <v>199</v>
      </c>
      <c r="H172" s="219">
        <v>2.7000000000000002</v>
      </c>
      <c r="I172" s="220"/>
      <c r="J172" s="221">
        <f>ROUND(I172*H172,2)</f>
        <v>0</v>
      </c>
      <c r="K172" s="217" t="s">
        <v>174</v>
      </c>
      <c r="L172" s="47"/>
      <c r="M172" s="222" t="s">
        <v>35</v>
      </c>
      <c r="N172" s="223" t="s">
        <v>52</v>
      </c>
      <c r="O172" s="87"/>
      <c r="P172" s="224">
        <f>O172*H172</f>
        <v>0</v>
      </c>
      <c r="Q172" s="224">
        <v>2.3010199999999998</v>
      </c>
      <c r="R172" s="224">
        <f>Q172*H172</f>
        <v>6.2127540000000003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175</v>
      </c>
      <c r="AT172" s="226" t="s">
        <v>170</v>
      </c>
      <c r="AU172" s="226" t="s">
        <v>21</v>
      </c>
      <c r="AY172" s="19" t="s">
        <v>168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88</v>
      </c>
      <c r="BK172" s="227">
        <f>ROUND(I172*H172,2)</f>
        <v>0</v>
      </c>
      <c r="BL172" s="19" t="s">
        <v>175</v>
      </c>
      <c r="BM172" s="226" t="s">
        <v>855</v>
      </c>
    </row>
    <row r="173" s="2" customFormat="1">
      <c r="A173" s="41"/>
      <c r="B173" s="42"/>
      <c r="C173" s="43"/>
      <c r="D173" s="228" t="s">
        <v>177</v>
      </c>
      <c r="E173" s="43"/>
      <c r="F173" s="229" t="s">
        <v>302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177</v>
      </c>
      <c r="AU173" s="19" t="s">
        <v>21</v>
      </c>
    </row>
    <row r="174" s="13" customFormat="1">
      <c r="A174" s="13"/>
      <c r="B174" s="235"/>
      <c r="C174" s="236"/>
      <c r="D174" s="233" t="s">
        <v>202</v>
      </c>
      <c r="E174" s="237" t="s">
        <v>35</v>
      </c>
      <c r="F174" s="238" t="s">
        <v>856</v>
      </c>
      <c r="G174" s="236"/>
      <c r="H174" s="239">
        <v>2.7000000000000002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202</v>
      </c>
      <c r="AU174" s="245" t="s">
        <v>21</v>
      </c>
      <c r="AV174" s="13" t="s">
        <v>21</v>
      </c>
      <c r="AW174" s="13" t="s">
        <v>41</v>
      </c>
      <c r="AX174" s="13" t="s">
        <v>88</v>
      </c>
      <c r="AY174" s="245" t="s">
        <v>168</v>
      </c>
    </row>
    <row r="175" s="12" customFormat="1" ht="22.8" customHeight="1">
      <c r="A175" s="12"/>
      <c r="B175" s="199"/>
      <c r="C175" s="200"/>
      <c r="D175" s="201" t="s">
        <v>80</v>
      </c>
      <c r="E175" s="213" t="s">
        <v>220</v>
      </c>
      <c r="F175" s="213" t="s">
        <v>304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SUM(P176:P214)</f>
        <v>0</v>
      </c>
      <c r="Q175" s="207"/>
      <c r="R175" s="208">
        <f>SUM(R176:R214)</f>
        <v>40.546710000000004</v>
      </c>
      <c r="S175" s="207"/>
      <c r="T175" s="209">
        <f>SUM(T176:T214)</f>
        <v>5.1999999999999993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88</v>
      </c>
      <c r="AT175" s="211" t="s">
        <v>80</v>
      </c>
      <c r="AU175" s="211" t="s">
        <v>88</v>
      </c>
      <c r="AY175" s="210" t="s">
        <v>168</v>
      </c>
      <c r="BK175" s="212">
        <f>SUM(BK176:BK214)</f>
        <v>0</v>
      </c>
    </row>
    <row r="176" s="2" customFormat="1" ht="16.5" customHeight="1">
      <c r="A176" s="41"/>
      <c r="B176" s="42"/>
      <c r="C176" s="215" t="s">
        <v>7</v>
      </c>
      <c r="D176" s="215" t="s">
        <v>170</v>
      </c>
      <c r="E176" s="216" t="s">
        <v>533</v>
      </c>
      <c r="F176" s="217" t="s">
        <v>534</v>
      </c>
      <c r="G176" s="218" t="s">
        <v>189</v>
      </c>
      <c r="H176" s="219">
        <v>6</v>
      </c>
      <c r="I176" s="220"/>
      <c r="J176" s="221">
        <f>ROUND(I176*H176,2)</f>
        <v>0</v>
      </c>
      <c r="K176" s="217" t="s">
        <v>174</v>
      </c>
      <c r="L176" s="47"/>
      <c r="M176" s="222" t="s">
        <v>35</v>
      </c>
      <c r="N176" s="223" t="s">
        <v>52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0.69999999999999996</v>
      </c>
      <c r="T176" s="225">
        <f>S176*H176</f>
        <v>4.1999999999999993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175</v>
      </c>
      <c r="AT176" s="226" t="s">
        <v>170</v>
      </c>
      <c r="AU176" s="226" t="s">
        <v>21</v>
      </c>
      <c r="AY176" s="19" t="s">
        <v>168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88</v>
      </c>
      <c r="BK176" s="227">
        <f>ROUND(I176*H176,2)</f>
        <v>0</v>
      </c>
      <c r="BL176" s="19" t="s">
        <v>175</v>
      </c>
      <c r="BM176" s="226" t="s">
        <v>857</v>
      </c>
    </row>
    <row r="177" s="2" customFormat="1">
      <c r="A177" s="41"/>
      <c r="B177" s="42"/>
      <c r="C177" s="43"/>
      <c r="D177" s="228" t="s">
        <v>177</v>
      </c>
      <c r="E177" s="43"/>
      <c r="F177" s="229" t="s">
        <v>536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177</v>
      </c>
      <c r="AU177" s="19" t="s">
        <v>21</v>
      </c>
    </row>
    <row r="178" s="2" customFormat="1">
      <c r="A178" s="41"/>
      <c r="B178" s="42"/>
      <c r="C178" s="43"/>
      <c r="D178" s="233" t="s">
        <v>179</v>
      </c>
      <c r="E178" s="43"/>
      <c r="F178" s="234" t="s">
        <v>858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179</v>
      </c>
      <c r="AU178" s="19" t="s">
        <v>21</v>
      </c>
    </row>
    <row r="179" s="13" customFormat="1">
      <c r="A179" s="13"/>
      <c r="B179" s="235"/>
      <c r="C179" s="236"/>
      <c r="D179" s="233" t="s">
        <v>202</v>
      </c>
      <c r="E179" s="237" t="s">
        <v>35</v>
      </c>
      <c r="F179" s="238" t="s">
        <v>859</v>
      </c>
      <c r="G179" s="236"/>
      <c r="H179" s="239">
        <v>48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202</v>
      </c>
      <c r="AU179" s="245" t="s">
        <v>21</v>
      </c>
      <c r="AV179" s="13" t="s">
        <v>21</v>
      </c>
      <c r="AW179" s="13" t="s">
        <v>41</v>
      </c>
      <c r="AX179" s="13" t="s">
        <v>81</v>
      </c>
      <c r="AY179" s="245" t="s">
        <v>168</v>
      </c>
    </row>
    <row r="180" s="13" customFormat="1">
      <c r="A180" s="13"/>
      <c r="B180" s="235"/>
      <c r="C180" s="236"/>
      <c r="D180" s="233" t="s">
        <v>202</v>
      </c>
      <c r="E180" s="237" t="s">
        <v>35</v>
      </c>
      <c r="F180" s="238" t="s">
        <v>860</v>
      </c>
      <c r="G180" s="236"/>
      <c r="H180" s="239">
        <v>-42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202</v>
      </c>
      <c r="AU180" s="245" t="s">
        <v>21</v>
      </c>
      <c r="AV180" s="13" t="s">
        <v>21</v>
      </c>
      <c r="AW180" s="13" t="s">
        <v>41</v>
      </c>
      <c r="AX180" s="13" t="s">
        <v>81</v>
      </c>
      <c r="AY180" s="245" t="s">
        <v>168</v>
      </c>
    </row>
    <row r="181" s="14" customFormat="1">
      <c r="A181" s="14"/>
      <c r="B181" s="246"/>
      <c r="C181" s="247"/>
      <c r="D181" s="233" t="s">
        <v>202</v>
      </c>
      <c r="E181" s="248" t="s">
        <v>35</v>
      </c>
      <c r="F181" s="249" t="s">
        <v>205</v>
      </c>
      <c r="G181" s="247"/>
      <c r="H181" s="250">
        <v>6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202</v>
      </c>
      <c r="AU181" s="256" t="s">
        <v>21</v>
      </c>
      <c r="AV181" s="14" t="s">
        <v>175</v>
      </c>
      <c r="AW181" s="14" t="s">
        <v>41</v>
      </c>
      <c r="AX181" s="14" t="s">
        <v>88</v>
      </c>
      <c r="AY181" s="256" t="s">
        <v>168</v>
      </c>
    </row>
    <row r="182" s="2" customFormat="1" ht="16.5" customHeight="1">
      <c r="A182" s="41"/>
      <c r="B182" s="42"/>
      <c r="C182" s="215" t="s">
        <v>317</v>
      </c>
      <c r="D182" s="215" t="s">
        <v>170</v>
      </c>
      <c r="E182" s="216" t="s">
        <v>323</v>
      </c>
      <c r="F182" s="217" t="s">
        <v>324</v>
      </c>
      <c r="G182" s="218" t="s">
        <v>189</v>
      </c>
      <c r="H182" s="219">
        <v>250.30000000000001</v>
      </c>
      <c r="I182" s="220"/>
      <c r="J182" s="221">
        <f>ROUND(I182*H182,2)</f>
        <v>0</v>
      </c>
      <c r="K182" s="217" t="s">
        <v>174</v>
      </c>
      <c r="L182" s="47"/>
      <c r="M182" s="222" t="s">
        <v>35</v>
      </c>
      <c r="N182" s="223" t="s">
        <v>52</v>
      </c>
      <c r="O182" s="87"/>
      <c r="P182" s="224">
        <f>O182*H182</f>
        <v>0</v>
      </c>
      <c r="Q182" s="224">
        <v>2.0000000000000002E-05</v>
      </c>
      <c r="R182" s="224">
        <f>Q182*H182</f>
        <v>0.0050060000000000009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175</v>
      </c>
      <c r="AT182" s="226" t="s">
        <v>170</v>
      </c>
      <c r="AU182" s="226" t="s">
        <v>21</v>
      </c>
      <c r="AY182" s="19" t="s">
        <v>168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88</v>
      </c>
      <c r="BK182" s="227">
        <f>ROUND(I182*H182,2)</f>
        <v>0</v>
      </c>
      <c r="BL182" s="19" t="s">
        <v>175</v>
      </c>
      <c r="BM182" s="226" t="s">
        <v>861</v>
      </c>
    </row>
    <row r="183" s="2" customFormat="1">
      <c r="A183" s="41"/>
      <c r="B183" s="42"/>
      <c r="C183" s="43"/>
      <c r="D183" s="228" t="s">
        <v>177</v>
      </c>
      <c r="E183" s="43"/>
      <c r="F183" s="229" t="s">
        <v>326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177</v>
      </c>
      <c r="AU183" s="19" t="s">
        <v>21</v>
      </c>
    </row>
    <row r="184" s="2" customFormat="1">
      <c r="A184" s="41"/>
      <c r="B184" s="42"/>
      <c r="C184" s="43"/>
      <c r="D184" s="233" t="s">
        <v>179</v>
      </c>
      <c r="E184" s="43"/>
      <c r="F184" s="234" t="s">
        <v>862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179</v>
      </c>
      <c r="AU184" s="19" t="s">
        <v>21</v>
      </c>
    </row>
    <row r="185" s="13" customFormat="1">
      <c r="A185" s="13"/>
      <c r="B185" s="235"/>
      <c r="C185" s="236"/>
      <c r="D185" s="233" t="s">
        <v>202</v>
      </c>
      <c r="E185" s="237" t="s">
        <v>35</v>
      </c>
      <c r="F185" s="238" t="s">
        <v>863</v>
      </c>
      <c r="G185" s="236"/>
      <c r="H185" s="239">
        <v>250.30000000000001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202</v>
      </c>
      <c r="AU185" s="245" t="s">
        <v>21</v>
      </c>
      <c r="AV185" s="13" t="s">
        <v>21</v>
      </c>
      <c r="AW185" s="13" t="s">
        <v>41</v>
      </c>
      <c r="AX185" s="13" t="s">
        <v>88</v>
      </c>
      <c r="AY185" s="245" t="s">
        <v>168</v>
      </c>
    </row>
    <row r="186" s="2" customFormat="1" ht="16.5" customHeight="1">
      <c r="A186" s="41"/>
      <c r="B186" s="42"/>
      <c r="C186" s="257" t="s">
        <v>322</v>
      </c>
      <c r="D186" s="257" t="s">
        <v>284</v>
      </c>
      <c r="E186" s="258" t="s">
        <v>329</v>
      </c>
      <c r="F186" s="259" t="s">
        <v>330</v>
      </c>
      <c r="G186" s="260" t="s">
        <v>189</v>
      </c>
      <c r="H186" s="261">
        <v>254.05500000000001</v>
      </c>
      <c r="I186" s="262"/>
      <c r="J186" s="263">
        <f>ROUND(I186*H186,2)</f>
        <v>0</v>
      </c>
      <c r="K186" s="259" t="s">
        <v>174</v>
      </c>
      <c r="L186" s="264"/>
      <c r="M186" s="265" t="s">
        <v>35</v>
      </c>
      <c r="N186" s="266" t="s">
        <v>52</v>
      </c>
      <c r="O186" s="87"/>
      <c r="P186" s="224">
        <f>O186*H186</f>
        <v>0</v>
      </c>
      <c r="Q186" s="224">
        <v>0.017000000000000001</v>
      </c>
      <c r="R186" s="224">
        <f>Q186*H186</f>
        <v>4.3189350000000006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220</v>
      </c>
      <c r="AT186" s="226" t="s">
        <v>284</v>
      </c>
      <c r="AU186" s="226" t="s">
        <v>21</v>
      </c>
      <c r="AY186" s="19" t="s">
        <v>168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88</v>
      </c>
      <c r="BK186" s="227">
        <f>ROUND(I186*H186,2)</f>
        <v>0</v>
      </c>
      <c r="BL186" s="19" t="s">
        <v>175</v>
      </c>
      <c r="BM186" s="226" t="s">
        <v>864</v>
      </c>
    </row>
    <row r="187" s="13" customFormat="1">
      <c r="A187" s="13"/>
      <c r="B187" s="235"/>
      <c r="C187" s="236"/>
      <c r="D187" s="233" t="s">
        <v>202</v>
      </c>
      <c r="E187" s="236"/>
      <c r="F187" s="238" t="s">
        <v>865</v>
      </c>
      <c r="G187" s="236"/>
      <c r="H187" s="239">
        <v>254.05500000000001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202</v>
      </c>
      <c r="AU187" s="245" t="s">
        <v>21</v>
      </c>
      <c r="AV187" s="13" t="s">
        <v>21</v>
      </c>
      <c r="AW187" s="13" t="s">
        <v>4</v>
      </c>
      <c r="AX187" s="13" t="s">
        <v>88</v>
      </c>
      <c r="AY187" s="245" t="s">
        <v>168</v>
      </c>
    </row>
    <row r="188" s="2" customFormat="1" ht="24.15" customHeight="1">
      <c r="A188" s="41"/>
      <c r="B188" s="42"/>
      <c r="C188" s="215" t="s">
        <v>328</v>
      </c>
      <c r="D188" s="215" t="s">
        <v>170</v>
      </c>
      <c r="E188" s="216" t="s">
        <v>343</v>
      </c>
      <c r="F188" s="217" t="s">
        <v>344</v>
      </c>
      <c r="G188" s="218" t="s">
        <v>335</v>
      </c>
      <c r="H188" s="219">
        <v>24</v>
      </c>
      <c r="I188" s="220"/>
      <c r="J188" s="221">
        <f>ROUND(I188*H188,2)</f>
        <v>0</v>
      </c>
      <c r="K188" s="217" t="s">
        <v>174</v>
      </c>
      <c r="L188" s="47"/>
      <c r="M188" s="222" t="s">
        <v>35</v>
      </c>
      <c r="N188" s="223" t="s">
        <v>52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175</v>
      </c>
      <c r="AT188" s="226" t="s">
        <v>170</v>
      </c>
      <c r="AU188" s="226" t="s">
        <v>21</v>
      </c>
      <c r="AY188" s="19" t="s">
        <v>168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88</v>
      </c>
      <c r="BK188" s="227">
        <f>ROUND(I188*H188,2)</f>
        <v>0</v>
      </c>
      <c r="BL188" s="19" t="s">
        <v>175</v>
      </c>
      <c r="BM188" s="226" t="s">
        <v>866</v>
      </c>
    </row>
    <row r="189" s="2" customFormat="1">
      <c r="A189" s="41"/>
      <c r="B189" s="42"/>
      <c r="C189" s="43"/>
      <c r="D189" s="228" t="s">
        <v>177</v>
      </c>
      <c r="E189" s="43"/>
      <c r="F189" s="229" t="s">
        <v>346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177</v>
      </c>
      <c r="AU189" s="19" t="s">
        <v>21</v>
      </c>
    </row>
    <row r="190" s="13" customFormat="1">
      <c r="A190" s="13"/>
      <c r="B190" s="235"/>
      <c r="C190" s="236"/>
      <c r="D190" s="233" t="s">
        <v>202</v>
      </c>
      <c r="E190" s="237" t="s">
        <v>35</v>
      </c>
      <c r="F190" s="238" t="s">
        <v>867</v>
      </c>
      <c r="G190" s="236"/>
      <c r="H190" s="239">
        <v>24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202</v>
      </c>
      <c r="AU190" s="245" t="s">
        <v>21</v>
      </c>
      <c r="AV190" s="13" t="s">
        <v>21</v>
      </c>
      <c r="AW190" s="13" t="s">
        <v>41</v>
      </c>
      <c r="AX190" s="13" t="s">
        <v>88</v>
      </c>
      <c r="AY190" s="245" t="s">
        <v>168</v>
      </c>
    </row>
    <row r="191" s="2" customFormat="1" ht="16.5" customHeight="1">
      <c r="A191" s="41"/>
      <c r="B191" s="42"/>
      <c r="C191" s="257" t="s">
        <v>332</v>
      </c>
      <c r="D191" s="257" t="s">
        <v>284</v>
      </c>
      <c r="E191" s="258" t="s">
        <v>348</v>
      </c>
      <c r="F191" s="259" t="s">
        <v>349</v>
      </c>
      <c r="G191" s="260" t="s">
        <v>335</v>
      </c>
      <c r="H191" s="261">
        <v>24</v>
      </c>
      <c r="I191" s="262"/>
      <c r="J191" s="263">
        <f>ROUND(I191*H191,2)</f>
        <v>0</v>
      </c>
      <c r="K191" s="259" t="s">
        <v>174</v>
      </c>
      <c r="L191" s="264"/>
      <c r="M191" s="265" t="s">
        <v>35</v>
      </c>
      <c r="N191" s="266" t="s">
        <v>52</v>
      </c>
      <c r="O191" s="87"/>
      <c r="P191" s="224">
        <f>O191*H191</f>
        <v>0</v>
      </c>
      <c r="Q191" s="224">
        <v>0.0086999999999999994</v>
      </c>
      <c r="R191" s="224">
        <f>Q191*H191</f>
        <v>0.20879999999999999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220</v>
      </c>
      <c r="AT191" s="226" t="s">
        <v>284</v>
      </c>
      <c r="AU191" s="226" t="s">
        <v>21</v>
      </c>
      <c r="AY191" s="19" t="s">
        <v>168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88</v>
      </c>
      <c r="BK191" s="227">
        <f>ROUND(I191*H191,2)</f>
        <v>0</v>
      </c>
      <c r="BL191" s="19" t="s">
        <v>175</v>
      </c>
      <c r="BM191" s="226" t="s">
        <v>868</v>
      </c>
    </row>
    <row r="192" s="2" customFormat="1" ht="16.5" customHeight="1">
      <c r="A192" s="41"/>
      <c r="B192" s="42"/>
      <c r="C192" s="215" t="s">
        <v>338</v>
      </c>
      <c r="D192" s="215" t="s">
        <v>170</v>
      </c>
      <c r="E192" s="216" t="s">
        <v>352</v>
      </c>
      <c r="F192" s="217" t="s">
        <v>353</v>
      </c>
      <c r="G192" s="218" t="s">
        <v>335</v>
      </c>
      <c r="H192" s="219">
        <v>15</v>
      </c>
      <c r="I192" s="220"/>
      <c r="J192" s="221">
        <f>ROUND(I192*H192,2)</f>
        <v>0</v>
      </c>
      <c r="K192" s="217" t="s">
        <v>174</v>
      </c>
      <c r="L192" s="47"/>
      <c r="M192" s="222" t="s">
        <v>35</v>
      </c>
      <c r="N192" s="223" t="s">
        <v>52</v>
      </c>
      <c r="O192" s="87"/>
      <c r="P192" s="224">
        <f>O192*H192</f>
        <v>0</v>
      </c>
      <c r="Q192" s="224">
        <v>0.035749999999999997</v>
      </c>
      <c r="R192" s="224">
        <f>Q192*H192</f>
        <v>0.53625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175</v>
      </c>
      <c r="AT192" s="226" t="s">
        <v>170</v>
      </c>
      <c r="AU192" s="226" t="s">
        <v>21</v>
      </c>
      <c r="AY192" s="19" t="s">
        <v>168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88</v>
      </c>
      <c r="BK192" s="227">
        <f>ROUND(I192*H192,2)</f>
        <v>0</v>
      </c>
      <c r="BL192" s="19" t="s">
        <v>175</v>
      </c>
      <c r="BM192" s="226" t="s">
        <v>869</v>
      </c>
    </row>
    <row r="193" s="2" customFormat="1">
      <c r="A193" s="41"/>
      <c r="B193" s="42"/>
      <c r="C193" s="43"/>
      <c r="D193" s="228" t="s">
        <v>177</v>
      </c>
      <c r="E193" s="43"/>
      <c r="F193" s="229" t="s">
        <v>355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177</v>
      </c>
      <c r="AU193" s="19" t="s">
        <v>21</v>
      </c>
    </row>
    <row r="194" s="2" customFormat="1" ht="24.15" customHeight="1">
      <c r="A194" s="41"/>
      <c r="B194" s="42"/>
      <c r="C194" s="215" t="s">
        <v>342</v>
      </c>
      <c r="D194" s="215" t="s">
        <v>170</v>
      </c>
      <c r="E194" s="216" t="s">
        <v>357</v>
      </c>
      <c r="F194" s="217" t="s">
        <v>358</v>
      </c>
      <c r="G194" s="218" t="s">
        <v>335</v>
      </c>
      <c r="H194" s="219">
        <v>6</v>
      </c>
      <c r="I194" s="220"/>
      <c r="J194" s="221">
        <f>ROUND(I194*H194,2)</f>
        <v>0</v>
      </c>
      <c r="K194" s="217" t="s">
        <v>174</v>
      </c>
      <c r="L194" s="47"/>
      <c r="M194" s="222" t="s">
        <v>35</v>
      </c>
      <c r="N194" s="223" t="s">
        <v>52</v>
      </c>
      <c r="O194" s="87"/>
      <c r="P194" s="224">
        <f>O194*H194</f>
        <v>0</v>
      </c>
      <c r="Q194" s="224">
        <v>2.1158700000000001</v>
      </c>
      <c r="R194" s="224">
        <f>Q194*H194</f>
        <v>12.695220000000001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175</v>
      </c>
      <c r="AT194" s="226" t="s">
        <v>170</v>
      </c>
      <c r="AU194" s="226" t="s">
        <v>21</v>
      </c>
      <c r="AY194" s="19" t="s">
        <v>168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88</v>
      </c>
      <c r="BK194" s="227">
        <f>ROUND(I194*H194,2)</f>
        <v>0</v>
      </c>
      <c r="BL194" s="19" t="s">
        <v>175</v>
      </c>
      <c r="BM194" s="226" t="s">
        <v>870</v>
      </c>
    </row>
    <row r="195" s="2" customFormat="1">
      <c r="A195" s="41"/>
      <c r="B195" s="42"/>
      <c r="C195" s="43"/>
      <c r="D195" s="228" t="s">
        <v>177</v>
      </c>
      <c r="E195" s="43"/>
      <c r="F195" s="229" t="s">
        <v>360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177</v>
      </c>
      <c r="AU195" s="19" t="s">
        <v>21</v>
      </c>
    </row>
    <row r="196" s="2" customFormat="1">
      <c r="A196" s="41"/>
      <c r="B196" s="42"/>
      <c r="C196" s="43"/>
      <c r="D196" s="233" t="s">
        <v>179</v>
      </c>
      <c r="E196" s="43"/>
      <c r="F196" s="234" t="s">
        <v>361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179</v>
      </c>
      <c r="AU196" s="19" t="s">
        <v>21</v>
      </c>
    </row>
    <row r="197" s="2" customFormat="1" ht="16.5" customHeight="1">
      <c r="A197" s="41"/>
      <c r="B197" s="42"/>
      <c r="C197" s="257" t="s">
        <v>347</v>
      </c>
      <c r="D197" s="257" t="s">
        <v>284</v>
      </c>
      <c r="E197" s="258" t="s">
        <v>363</v>
      </c>
      <c r="F197" s="259" t="s">
        <v>364</v>
      </c>
      <c r="G197" s="260" t="s">
        <v>335</v>
      </c>
      <c r="H197" s="261">
        <v>6</v>
      </c>
      <c r="I197" s="262"/>
      <c r="J197" s="263">
        <f>ROUND(I197*H197,2)</f>
        <v>0</v>
      </c>
      <c r="K197" s="259" t="s">
        <v>174</v>
      </c>
      <c r="L197" s="264"/>
      <c r="M197" s="265" t="s">
        <v>35</v>
      </c>
      <c r="N197" s="266" t="s">
        <v>52</v>
      </c>
      <c r="O197" s="87"/>
      <c r="P197" s="224">
        <f>O197*H197</f>
        <v>0</v>
      </c>
      <c r="Q197" s="224">
        <v>1.4099999999999999</v>
      </c>
      <c r="R197" s="224">
        <f>Q197*H197</f>
        <v>8.4599999999999991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220</v>
      </c>
      <c r="AT197" s="226" t="s">
        <v>284</v>
      </c>
      <c r="AU197" s="226" t="s">
        <v>21</v>
      </c>
      <c r="AY197" s="19" t="s">
        <v>168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88</v>
      </c>
      <c r="BK197" s="227">
        <f>ROUND(I197*H197,2)</f>
        <v>0</v>
      </c>
      <c r="BL197" s="19" t="s">
        <v>175</v>
      </c>
      <c r="BM197" s="226" t="s">
        <v>871</v>
      </c>
    </row>
    <row r="198" s="2" customFormat="1">
      <c r="A198" s="41"/>
      <c r="B198" s="42"/>
      <c r="C198" s="43"/>
      <c r="D198" s="233" t="s">
        <v>179</v>
      </c>
      <c r="E198" s="43"/>
      <c r="F198" s="234" t="s">
        <v>872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179</v>
      </c>
      <c r="AU198" s="19" t="s">
        <v>21</v>
      </c>
    </row>
    <row r="199" s="2" customFormat="1" ht="16.5" customHeight="1">
      <c r="A199" s="41"/>
      <c r="B199" s="42"/>
      <c r="C199" s="257" t="s">
        <v>351</v>
      </c>
      <c r="D199" s="257" t="s">
        <v>284</v>
      </c>
      <c r="E199" s="258" t="s">
        <v>377</v>
      </c>
      <c r="F199" s="259" t="s">
        <v>378</v>
      </c>
      <c r="G199" s="260" t="s">
        <v>335</v>
      </c>
      <c r="H199" s="261">
        <v>13</v>
      </c>
      <c r="I199" s="262"/>
      <c r="J199" s="263">
        <f>ROUND(I199*H199,2)</f>
        <v>0</v>
      </c>
      <c r="K199" s="259" t="s">
        <v>174</v>
      </c>
      <c r="L199" s="264"/>
      <c r="M199" s="265" t="s">
        <v>35</v>
      </c>
      <c r="N199" s="266" t="s">
        <v>52</v>
      </c>
      <c r="O199" s="87"/>
      <c r="P199" s="224">
        <f>O199*H199</f>
        <v>0</v>
      </c>
      <c r="Q199" s="224">
        <v>0.52600000000000002</v>
      </c>
      <c r="R199" s="224">
        <f>Q199*H199</f>
        <v>6.8380000000000001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220</v>
      </c>
      <c r="AT199" s="226" t="s">
        <v>284</v>
      </c>
      <c r="AU199" s="226" t="s">
        <v>21</v>
      </c>
      <c r="AY199" s="19" t="s">
        <v>168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88</v>
      </c>
      <c r="BK199" s="227">
        <f>ROUND(I199*H199,2)</f>
        <v>0</v>
      </c>
      <c r="BL199" s="19" t="s">
        <v>175</v>
      </c>
      <c r="BM199" s="226" t="s">
        <v>873</v>
      </c>
    </row>
    <row r="200" s="2" customFormat="1" ht="16.5" customHeight="1">
      <c r="A200" s="41"/>
      <c r="B200" s="42"/>
      <c r="C200" s="257" t="s">
        <v>356</v>
      </c>
      <c r="D200" s="257" t="s">
        <v>284</v>
      </c>
      <c r="E200" s="258" t="s">
        <v>373</v>
      </c>
      <c r="F200" s="259" t="s">
        <v>374</v>
      </c>
      <c r="G200" s="260" t="s">
        <v>335</v>
      </c>
      <c r="H200" s="261">
        <v>2</v>
      </c>
      <c r="I200" s="262"/>
      <c r="J200" s="263">
        <f>ROUND(I200*H200,2)</f>
        <v>0</v>
      </c>
      <c r="K200" s="259" t="s">
        <v>174</v>
      </c>
      <c r="L200" s="264"/>
      <c r="M200" s="265" t="s">
        <v>35</v>
      </c>
      <c r="N200" s="266" t="s">
        <v>52</v>
      </c>
      <c r="O200" s="87"/>
      <c r="P200" s="224">
        <f>O200*H200</f>
        <v>0</v>
      </c>
      <c r="Q200" s="224">
        <v>0.26200000000000001</v>
      </c>
      <c r="R200" s="224">
        <f>Q200*H200</f>
        <v>0.52400000000000002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220</v>
      </c>
      <c r="AT200" s="226" t="s">
        <v>284</v>
      </c>
      <c r="AU200" s="226" t="s">
        <v>21</v>
      </c>
      <c r="AY200" s="19" t="s">
        <v>168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88</v>
      </c>
      <c r="BK200" s="227">
        <f>ROUND(I200*H200,2)</f>
        <v>0</v>
      </c>
      <c r="BL200" s="19" t="s">
        <v>175</v>
      </c>
      <c r="BM200" s="226" t="s">
        <v>874</v>
      </c>
    </row>
    <row r="201" s="2" customFormat="1" ht="16.5" customHeight="1">
      <c r="A201" s="41"/>
      <c r="B201" s="42"/>
      <c r="C201" s="257" t="s">
        <v>362</v>
      </c>
      <c r="D201" s="257" t="s">
        <v>284</v>
      </c>
      <c r="E201" s="258" t="s">
        <v>381</v>
      </c>
      <c r="F201" s="259" t="s">
        <v>382</v>
      </c>
      <c r="G201" s="260" t="s">
        <v>335</v>
      </c>
      <c r="H201" s="261">
        <v>6</v>
      </c>
      <c r="I201" s="262"/>
      <c r="J201" s="263">
        <f>ROUND(I201*H201,2)</f>
        <v>0</v>
      </c>
      <c r="K201" s="259" t="s">
        <v>174</v>
      </c>
      <c r="L201" s="264"/>
      <c r="M201" s="265" t="s">
        <v>35</v>
      </c>
      <c r="N201" s="266" t="s">
        <v>52</v>
      </c>
      <c r="O201" s="87"/>
      <c r="P201" s="224">
        <f>O201*H201</f>
        <v>0</v>
      </c>
      <c r="Q201" s="224">
        <v>0.58499999999999996</v>
      </c>
      <c r="R201" s="224">
        <f>Q201*H201</f>
        <v>3.5099999999999998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220</v>
      </c>
      <c r="AT201" s="226" t="s">
        <v>284</v>
      </c>
      <c r="AU201" s="226" t="s">
        <v>21</v>
      </c>
      <c r="AY201" s="19" t="s">
        <v>168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88</v>
      </c>
      <c r="BK201" s="227">
        <f>ROUND(I201*H201,2)</f>
        <v>0</v>
      </c>
      <c r="BL201" s="19" t="s">
        <v>175</v>
      </c>
      <c r="BM201" s="226" t="s">
        <v>875</v>
      </c>
    </row>
    <row r="202" s="2" customFormat="1" ht="16.5" customHeight="1">
      <c r="A202" s="41"/>
      <c r="B202" s="42"/>
      <c r="C202" s="257" t="s">
        <v>367</v>
      </c>
      <c r="D202" s="257" t="s">
        <v>284</v>
      </c>
      <c r="E202" s="258" t="s">
        <v>389</v>
      </c>
      <c r="F202" s="259" t="s">
        <v>390</v>
      </c>
      <c r="G202" s="260" t="s">
        <v>335</v>
      </c>
      <c r="H202" s="261">
        <v>6</v>
      </c>
      <c r="I202" s="262"/>
      <c r="J202" s="263">
        <f>ROUND(I202*H202,2)</f>
        <v>0</v>
      </c>
      <c r="K202" s="259" t="s">
        <v>174</v>
      </c>
      <c r="L202" s="264"/>
      <c r="M202" s="265" t="s">
        <v>35</v>
      </c>
      <c r="N202" s="266" t="s">
        <v>52</v>
      </c>
      <c r="O202" s="87"/>
      <c r="P202" s="224">
        <f>O202*H202</f>
        <v>0</v>
      </c>
      <c r="Q202" s="224">
        <v>0.050999999999999997</v>
      </c>
      <c r="R202" s="224">
        <f>Q202*H202</f>
        <v>0.30599999999999999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220</v>
      </c>
      <c r="AT202" s="226" t="s">
        <v>284</v>
      </c>
      <c r="AU202" s="226" t="s">
        <v>21</v>
      </c>
      <c r="AY202" s="19" t="s">
        <v>168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88</v>
      </c>
      <c r="BK202" s="227">
        <f>ROUND(I202*H202,2)</f>
        <v>0</v>
      </c>
      <c r="BL202" s="19" t="s">
        <v>175</v>
      </c>
      <c r="BM202" s="226" t="s">
        <v>876</v>
      </c>
    </row>
    <row r="203" s="2" customFormat="1" ht="16.5" customHeight="1">
      <c r="A203" s="41"/>
      <c r="B203" s="42"/>
      <c r="C203" s="257" t="s">
        <v>372</v>
      </c>
      <c r="D203" s="257" t="s">
        <v>284</v>
      </c>
      <c r="E203" s="258" t="s">
        <v>393</v>
      </c>
      <c r="F203" s="259" t="s">
        <v>394</v>
      </c>
      <c r="G203" s="260" t="s">
        <v>335</v>
      </c>
      <c r="H203" s="261">
        <v>2</v>
      </c>
      <c r="I203" s="262"/>
      <c r="J203" s="263">
        <f>ROUND(I203*H203,2)</f>
        <v>0</v>
      </c>
      <c r="K203" s="259" t="s">
        <v>174</v>
      </c>
      <c r="L203" s="264"/>
      <c r="M203" s="265" t="s">
        <v>35</v>
      </c>
      <c r="N203" s="266" t="s">
        <v>52</v>
      </c>
      <c r="O203" s="87"/>
      <c r="P203" s="224">
        <f>O203*H203</f>
        <v>0</v>
      </c>
      <c r="Q203" s="224">
        <v>0.068000000000000005</v>
      </c>
      <c r="R203" s="224">
        <f>Q203*H203</f>
        <v>0.13600000000000001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220</v>
      </c>
      <c r="AT203" s="226" t="s">
        <v>284</v>
      </c>
      <c r="AU203" s="226" t="s">
        <v>21</v>
      </c>
      <c r="AY203" s="19" t="s">
        <v>168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88</v>
      </c>
      <c r="BK203" s="227">
        <f>ROUND(I203*H203,2)</f>
        <v>0</v>
      </c>
      <c r="BL203" s="19" t="s">
        <v>175</v>
      </c>
      <c r="BM203" s="226" t="s">
        <v>877</v>
      </c>
    </row>
    <row r="204" s="2" customFormat="1" ht="16.5" customHeight="1">
      <c r="A204" s="41"/>
      <c r="B204" s="42"/>
      <c r="C204" s="257" t="s">
        <v>376</v>
      </c>
      <c r="D204" s="257" t="s">
        <v>284</v>
      </c>
      <c r="E204" s="258" t="s">
        <v>397</v>
      </c>
      <c r="F204" s="259" t="s">
        <v>398</v>
      </c>
      <c r="G204" s="260" t="s">
        <v>335</v>
      </c>
      <c r="H204" s="261">
        <v>3</v>
      </c>
      <c r="I204" s="262"/>
      <c r="J204" s="263">
        <f>ROUND(I204*H204,2)</f>
        <v>0</v>
      </c>
      <c r="K204" s="259" t="s">
        <v>174</v>
      </c>
      <c r="L204" s="264"/>
      <c r="M204" s="265" t="s">
        <v>35</v>
      </c>
      <c r="N204" s="266" t="s">
        <v>52</v>
      </c>
      <c r="O204" s="87"/>
      <c r="P204" s="224">
        <f>O204*H204</f>
        <v>0</v>
      </c>
      <c r="Q204" s="224">
        <v>0.081000000000000003</v>
      </c>
      <c r="R204" s="224">
        <f>Q204*H204</f>
        <v>0.24299999999999999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220</v>
      </c>
      <c r="AT204" s="226" t="s">
        <v>284</v>
      </c>
      <c r="AU204" s="226" t="s">
        <v>21</v>
      </c>
      <c r="AY204" s="19" t="s">
        <v>168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88</v>
      </c>
      <c r="BK204" s="227">
        <f>ROUND(I204*H204,2)</f>
        <v>0</v>
      </c>
      <c r="BL204" s="19" t="s">
        <v>175</v>
      </c>
      <c r="BM204" s="226" t="s">
        <v>878</v>
      </c>
    </row>
    <row r="205" s="2" customFormat="1" ht="24.15" customHeight="1">
      <c r="A205" s="41"/>
      <c r="B205" s="42"/>
      <c r="C205" s="215" t="s">
        <v>380</v>
      </c>
      <c r="D205" s="215" t="s">
        <v>170</v>
      </c>
      <c r="E205" s="216" t="s">
        <v>401</v>
      </c>
      <c r="F205" s="217" t="s">
        <v>402</v>
      </c>
      <c r="G205" s="218" t="s">
        <v>335</v>
      </c>
      <c r="H205" s="219">
        <v>8</v>
      </c>
      <c r="I205" s="220"/>
      <c r="J205" s="221">
        <f>ROUND(I205*H205,2)</f>
        <v>0</v>
      </c>
      <c r="K205" s="217" t="s">
        <v>174</v>
      </c>
      <c r="L205" s="47"/>
      <c r="M205" s="222" t="s">
        <v>35</v>
      </c>
      <c r="N205" s="223" t="s">
        <v>52</v>
      </c>
      <c r="O205" s="87"/>
      <c r="P205" s="224">
        <f>O205*H205</f>
        <v>0</v>
      </c>
      <c r="Q205" s="224">
        <v>0.089999999999999997</v>
      </c>
      <c r="R205" s="224">
        <f>Q205*H205</f>
        <v>0.71999999999999997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175</v>
      </c>
      <c r="AT205" s="226" t="s">
        <v>170</v>
      </c>
      <c r="AU205" s="226" t="s">
        <v>21</v>
      </c>
      <c r="AY205" s="19" t="s">
        <v>168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88</v>
      </c>
      <c r="BK205" s="227">
        <f>ROUND(I205*H205,2)</f>
        <v>0</v>
      </c>
      <c r="BL205" s="19" t="s">
        <v>175</v>
      </c>
      <c r="BM205" s="226" t="s">
        <v>879</v>
      </c>
    </row>
    <row r="206" s="2" customFormat="1">
      <c r="A206" s="41"/>
      <c r="B206" s="42"/>
      <c r="C206" s="43"/>
      <c r="D206" s="228" t="s">
        <v>177</v>
      </c>
      <c r="E206" s="43"/>
      <c r="F206" s="229" t="s">
        <v>404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177</v>
      </c>
      <c r="AU206" s="19" t="s">
        <v>21</v>
      </c>
    </row>
    <row r="207" s="2" customFormat="1" ht="16.5" customHeight="1">
      <c r="A207" s="41"/>
      <c r="B207" s="42"/>
      <c r="C207" s="257" t="s">
        <v>384</v>
      </c>
      <c r="D207" s="257" t="s">
        <v>284</v>
      </c>
      <c r="E207" s="258" t="s">
        <v>406</v>
      </c>
      <c r="F207" s="259" t="s">
        <v>407</v>
      </c>
      <c r="G207" s="260" t="s">
        <v>335</v>
      </c>
      <c r="H207" s="261">
        <v>8</v>
      </c>
      <c r="I207" s="262"/>
      <c r="J207" s="263">
        <f>ROUND(I207*H207,2)</f>
        <v>0</v>
      </c>
      <c r="K207" s="259" t="s">
        <v>174</v>
      </c>
      <c r="L207" s="264"/>
      <c r="M207" s="265" t="s">
        <v>35</v>
      </c>
      <c r="N207" s="266" t="s">
        <v>52</v>
      </c>
      <c r="O207" s="87"/>
      <c r="P207" s="224">
        <f>O207*H207</f>
        <v>0</v>
      </c>
      <c r="Q207" s="224">
        <v>0.12</v>
      </c>
      <c r="R207" s="224">
        <f>Q207*H207</f>
        <v>0.95999999999999996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220</v>
      </c>
      <c r="AT207" s="226" t="s">
        <v>284</v>
      </c>
      <c r="AU207" s="226" t="s">
        <v>21</v>
      </c>
      <c r="AY207" s="19" t="s">
        <v>168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88</v>
      </c>
      <c r="BK207" s="227">
        <f>ROUND(I207*H207,2)</f>
        <v>0</v>
      </c>
      <c r="BL207" s="19" t="s">
        <v>175</v>
      </c>
      <c r="BM207" s="226" t="s">
        <v>880</v>
      </c>
    </row>
    <row r="208" s="2" customFormat="1" ht="24.15" customHeight="1">
      <c r="A208" s="41"/>
      <c r="B208" s="42"/>
      <c r="C208" s="215" t="s">
        <v>388</v>
      </c>
      <c r="D208" s="215" t="s">
        <v>170</v>
      </c>
      <c r="E208" s="216" t="s">
        <v>881</v>
      </c>
      <c r="F208" s="217" t="s">
        <v>882</v>
      </c>
      <c r="G208" s="218" t="s">
        <v>335</v>
      </c>
      <c r="H208" s="219">
        <v>2</v>
      </c>
      <c r="I208" s="220"/>
      <c r="J208" s="221">
        <f>ROUND(I208*H208,2)</f>
        <v>0</v>
      </c>
      <c r="K208" s="217" t="s">
        <v>174</v>
      </c>
      <c r="L208" s="47"/>
      <c r="M208" s="222" t="s">
        <v>35</v>
      </c>
      <c r="N208" s="223" t="s">
        <v>52</v>
      </c>
      <c r="O208" s="87"/>
      <c r="P208" s="224">
        <f>O208*H208</f>
        <v>0</v>
      </c>
      <c r="Q208" s="224">
        <v>0.51795000000000002</v>
      </c>
      <c r="R208" s="224">
        <f>Q208*H208</f>
        <v>1.0359</v>
      </c>
      <c r="S208" s="224">
        <v>0.5</v>
      </c>
      <c r="T208" s="225">
        <f>S208*H208</f>
        <v>1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175</v>
      </c>
      <c r="AT208" s="226" t="s">
        <v>170</v>
      </c>
      <c r="AU208" s="226" t="s">
        <v>21</v>
      </c>
      <c r="AY208" s="19" t="s">
        <v>168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88</v>
      </c>
      <c r="BK208" s="227">
        <f>ROUND(I208*H208,2)</f>
        <v>0</v>
      </c>
      <c r="BL208" s="19" t="s">
        <v>175</v>
      </c>
      <c r="BM208" s="226" t="s">
        <v>883</v>
      </c>
    </row>
    <row r="209" s="2" customFormat="1">
      <c r="A209" s="41"/>
      <c r="B209" s="42"/>
      <c r="C209" s="43"/>
      <c r="D209" s="228" t="s">
        <v>177</v>
      </c>
      <c r="E209" s="43"/>
      <c r="F209" s="229" t="s">
        <v>884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177</v>
      </c>
      <c r="AU209" s="19" t="s">
        <v>21</v>
      </c>
    </row>
    <row r="210" s="2" customFormat="1">
      <c r="A210" s="41"/>
      <c r="B210" s="42"/>
      <c r="C210" s="43"/>
      <c r="D210" s="233" t="s">
        <v>179</v>
      </c>
      <c r="E210" s="43"/>
      <c r="F210" s="234" t="s">
        <v>885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179</v>
      </c>
      <c r="AU210" s="19" t="s">
        <v>21</v>
      </c>
    </row>
    <row r="211" s="2" customFormat="1" ht="16.5" customHeight="1">
      <c r="A211" s="41"/>
      <c r="B211" s="42"/>
      <c r="C211" s="215" t="s">
        <v>392</v>
      </c>
      <c r="D211" s="215" t="s">
        <v>170</v>
      </c>
      <c r="E211" s="216" t="s">
        <v>409</v>
      </c>
      <c r="F211" s="217" t="s">
        <v>410</v>
      </c>
      <c r="G211" s="218" t="s">
        <v>189</v>
      </c>
      <c r="H211" s="219">
        <v>551.10000000000002</v>
      </c>
      <c r="I211" s="220"/>
      <c r="J211" s="221">
        <f>ROUND(I211*H211,2)</f>
        <v>0</v>
      </c>
      <c r="K211" s="217" t="s">
        <v>174</v>
      </c>
      <c r="L211" s="47"/>
      <c r="M211" s="222" t="s">
        <v>35</v>
      </c>
      <c r="N211" s="223" t="s">
        <v>52</v>
      </c>
      <c r="O211" s="87"/>
      <c r="P211" s="224">
        <f>O211*H211</f>
        <v>0</v>
      </c>
      <c r="Q211" s="224">
        <v>9.0000000000000006E-05</v>
      </c>
      <c r="R211" s="224">
        <f>Q211*H211</f>
        <v>0.049599000000000004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175</v>
      </c>
      <c r="AT211" s="226" t="s">
        <v>170</v>
      </c>
      <c r="AU211" s="226" t="s">
        <v>21</v>
      </c>
      <c r="AY211" s="19" t="s">
        <v>168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88</v>
      </c>
      <c r="BK211" s="227">
        <f>ROUND(I211*H211,2)</f>
        <v>0</v>
      </c>
      <c r="BL211" s="19" t="s">
        <v>175</v>
      </c>
      <c r="BM211" s="226" t="s">
        <v>886</v>
      </c>
    </row>
    <row r="212" s="2" customFormat="1">
      <c r="A212" s="41"/>
      <c r="B212" s="42"/>
      <c r="C212" s="43"/>
      <c r="D212" s="228" t="s">
        <v>177</v>
      </c>
      <c r="E212" s="43"/>
      <c r="F212" s="229" t="s">
        <v>412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177</v>
      </c>
      <c r="AU212" s="19" t="s">
        <v>21</v>
      </c>
    </row>
    <row r="213" s="2" customFormat="1">
      <c r="A213" s="41"/>
      <c r="B213" s="42"/>
      <c r="C213" s="43"/>
      <c r="D213" s="233" t="s">
        <v>179</v>
      </c>
      <c r="E213" s="43"/>
      <c r="F213" s="234" t="s">
        <v>413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179</v>
      </c>
      <c r="AU213" s="19" t="s">
        <v>21</v>
      </c>
    </row>
    <row r="214" s="13" customFormat="1">
      <c r="A214" s="13"/>
      <c r="B214" s="235"/>
      <c r="C214" s="236"/>
      <c r="D214" s="233" t="s">
        <v>202</v>
      </c>
      <c r="E214" s="236"/>
      <c r="F214" s="238" t="s">
        <v>887</v>
      </c>
      <c r="G214" s="236"/>
      <c r="H214" s="239">
        <v>551.10000000000002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202</v>
      </c>
      <c r="AU214" s="245" t="s">
        <v>21</v>
      </c>
      <c r="AV214" s="13" t="s">
        <v>21</v>
      </c>
      <c r="AW214" s="13" t="s">
        <v>4</v>
      </c>
      <c r="AX214" s="13" t="s">
        <v>88</v>
      </c>
      <c r="AY214" s="245" t="s">
        <v>168</v>
      </c>
    </row>
    <row r="215" s="12" customFormat="1" ht="22.8" customHeight="1">
      <c r="A215" s="12"/>
      <c r="B215" s="199"/>
      <c r="C215" s="200"/>
      <c r="D215" s="201" t="s">
        <v>80</v>
      </c>
      <c r="E215" s="213" t="s">
        <v>227</v>
      </c>
      <c r="F215" s="213" t="s">
        <v>888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SUM(P216:P218)</f>
        <v>0</v>
      </c>
      <c r="Q215" s="207"/>
      <c r="R215" s="208">
        <f>SUM(R216:R218)</f>
        <v>0.0038800000000000002</v>
      </c>
      <c r="S215" s="207"/>
      <c r="T215" s="209">
        <f>SUM(T216:T218)</f>
        <v>0.20999999999999999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88</v>
      </c>
      <c r="AT215" s="211" t="s">
        <v>80</v>
      </c>
      <c r="AU215" s="211" t="s">
        <v>88</v>
      </c>
      <c r="AY215" s="210" t="s">
        <v>168</v>
      </c>
      <c r="BK215" s="212">
        <f>SUM(BK216:BK218)</f>
        <v>0</v>
      </c>
    </row>
    <row r="216" s="2" customFormat="1" ht="24.15" customHeight="1">
      <c r="A216" s="41"/>
      <c r="B216" s="42"/>
      <c r="C216" s="215" t="s">
        <v>396</v>
      </c>
      <c r="D216" s="215" t="s">
        <v>170</v>
      </c>
      <c r="E216" s="216" t="s">
        <v>889</v>
      </c>
      <c r="F216" s="217" t="s">
        <v>890</v>
      </c>
      <c r="G216" s="218" t="s">
        <v>189</v>
      </c>
      <c r="H216" s="219">
        <v>1</v>
      </c>
      <c r="I216" s="220"/>
      <c r="J216" s="221">
        <f>ROUND(I216*H216,2)</f>
        <v>0</v>
      </c>
      <c r="K216" s="217" t="s">
        <v>174</v>
      </c>
      <c r="L216" s="47"/>
      <c r="M216" s="222" t="s">
        <v>35</v>
      </c>
      <c r="N216" s="223" t="s">
        <v>52</v>
      </c>
      <c r="O216" s="87"/>
      <c r="P216" s="224">
        <f>O216*H216</f>
        <v>0</v>
      </c>
      <c r="Q216" s="224">
        <v>0.0038800000000000002</v>
      </c>
      <c r="R216" s="224">
        <f>Q216*H216</f>
        <v>0.0038800000000000002</v>
      </c>
      <c r="S216" s="224">
        <v>0.20999999999999999</v>
      </c>
      <c r="T216" s="225">
        <f>S216*H216</f>
        <v>0.20999999999999999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175</v>
      </c>
      <c r="AT216" s="226" t="s">
        <v>170</v>
      </c>
      <c r="AU216" s="226" t="s">
        <v>21</v>
      </c>
      <c r="AY216" s="19" t="s">
        <v>168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88</v>
      </c>
      <c r="BK216" s="227">
        <f>ROUND(I216*H216,2)</f>
        <v>0</v>
      </c>
      <c r="BL216" s="19" t="s">
        <v>175</v>
      </c>
      <c r="BM216" s="226" t="s">
        <v>891</v>
      </c>
    </row>
    <row r="217" s="2" customFormat="1">
      <c r="A217" s="41"/>
      <c r="B217" s="42"/>
      <c r="C217" s="43"/>
      <c r="D217" s="228" t="s">
        <v>177</v>
      </c>
      <c r="E217" s="43"/>
      <c r="F217" s="229" t="s">
        <v>892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177</v>
      </c>
      <c r="AU217" s="19" t="s">
        <v>21</v>
      </c>
    </row>
    <row r="218" s="2" customFormat="1">
      <c r="A218" s="41"/>
      <c r="B218" s="42"/>
      <c r="C218" s="43"/>
      <c r="D218" s="233" t="s">
        <v>179</v>
      </c>
      <c r="E218" s="43"/>
      <c r="F218" s="234" t="s">
        <v>893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179</v>
      </c>
      <c r="AU218" s="19" t="s">
        <v>21</v>
      </c>
    </row>
    <row r="219" s="12" customFormat="1" ht="22.8" customHeight="1">
      <c r="A219" s="12"/>
      <c r="B219" s="199"/>
      <c r="C219" s="200"/>
      <c r="D219" s="201" t="s">
        <v>80</v>
      </c>
      <c r="E219" s="213" t="s">
        <v>415</v>
      </c>
      <c r="F219" s="213" t="s">
        <v>416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SUM(P220:P227)</f>
        <v>0</v>
      </c>
      <c r="Q219" s="207"/>
      <c r="R219" s="208">
        <f>SUM(R220:R227)</f>
        <v>0</v>
      </c>
      <c r="S219" s="207"/>
      <c r="T219" s="209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88</v>
      </c>
      <c r="AT219" s="211" t="s">
        <v>80</v>
      </c>
      <c r="AU219" s="211" t="s">
        <v>88</v>
      </c>
      <c r="AY219" s="210" t="s">
        <v>168</v>
      </c>
      <c r="BK219" s="212">
        <f>SUM(BK220:BK227)</f>
        <v>0</v>
      </c>
    </row>
    <row r="220" s="2" customFormat="1" ht="24.15" customHeight="1">
      <c r="A220" s="41"/>
      <c r="B220" s="42"/>
      <c r="C220" s="215" t="s">
        <v>400</v>
      </c>
      <c r="D220" s="215" t="s">
        <v>170</v>
      </c>
      <c r="E220" s="216" t="s">
        <v>418</v>
      </c>
      <c r="F220" s="217" t="s">
        <v>419</v>
      </c>
      <c r="G220" s="218" t="s">
        <v>255</v>
      </c>
      <c r="H220" s="219">
        <v>5.4100000000000001</v>
      </c>
      <c r="I220" s="220"/>
      <c r="J220" s="221">
        <f>ROUND(I220*H220,2)</f>
        <v>0</v>
      </c>
      <c r="K220" s="217" t="s">
        <v>174</v>
      </c>
      <c r="L220" s="47"/>
      <c r="M220" s="222" t="s">
        <v>35</v>
      </c>
      <c r="N220" s="223" t="s">
        <v>52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175</v>
      </c>
      <c r="AT220" s="226" t="s">
        <v>170</v>
      </c>
      <c r="AU220" s="226" t="s">
        <v>21</v>
      </c>
      <c r="AY220" s="19" t="s">
        <v>168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88</v>
      </c>
      <c r="BK220" s="227">
        <f>ROUND(I220*H220,2)</f>
        <v>0</v>
      </c>
      <c r="BL220" s="19" t="s">
        <v>175</v>
      </c>
      <c r="BM220" s="226" t="s">
        <v>894</v>
      </c>
    </row>
    <row r="221" s="2" customFormat="1">
      <c r="A221" s="41"/>
      <c r="B221" s="42"/>
      <c r="C221" s="43"/>
      <c r="D221" s="228" t="s">
        <v>177</v>
      </c>
      <c r="E221" s="43"/>
      <c r="F221" s="229" t="s">
        <v>421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177</v>
      </c>
      <c r="AU221" s="19" t="s">
        <v>21</v>
      </c>
    </row>
    <row r="222" s="2" customFormat="1" ht="21.75" customHeight="1">
      <c r="A222" s="41"/>
      <c r="B222" s="42"/>
      <c r="C222" s="215" t="s">
        <v>405</v>
      </c>
      <c r="D222" s="215" t="s">
        <v>170</v>
      </c>
      <c r="E222" s="216" t="s">
        <v>423</v>
      </c>
      <c r="F222" s="217" t="s">
        <v>424</v>
      </c>
      <c r="G222" s="218" t="s">
        <v>255</v>
      </c>
      <c r="H222" s="219">
        <v>5.4100000000000001</v>
      </c>
      <c r="I222" s="220"/>
      <c r="J222" s="221">
        <f>ROUND(I222*H222,2)</f>
        <v>0</v>
      </c>
      <c r="K222" s="217" t="s">
        <v>174</v>
      </c>
      <c r="L222" s="47"/>
      <c r="M222" s="222" t="s">
        <v>35</v>
      </c>
      <c r="N222" s="223" t="s">
        <v>52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175</v>
      </c>
      <c r="AT222" s="226" t="s">
        <v>170</v>
      </c>
      <c r="AU222" s="226" t="s">
        <v>21</v>
      </c>
      <c r="AY222" s="19" t="s">
        <v>168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88</v>
      </c>
      <c r="BK222" s="227">
        <f>ROUND(I222*H222,2)</f>
        <v>0</v>
      </c>
      <c r="BL222" s="19" t="s">
        <v>175</v>
      </c>
      <c r="BM222" s="226" t="s">
        <v>895</v>
      </c>
    </row>
    <row r="223" s="2" customFormat="1">
      <c r="A223" s="41"/>
      <c r="B223" s="42"/>
      <c r="C223" s="43"/>
      <c r="D223" s="228" t="s">
        <v>177</v>
      </c>
      <c r="E223" s="43"/>
      <c r="F223" s="229" t="s">
        <v>426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177</v>
      </c>
      <c r="AU223" s="19" t="s">
        <v>21</v>
      </c>
    </row>
    <row r="224" s="2" customFormat="1" ht="24.15" customHeight="1">
      <c r="A224" s="41"/>
      <c r="B224" s="42"/>
      <c r="C224" s="215" t="s">
        <v>29</v>
      </c>
      <c r="D224" s="215" t="s">
        <v>170</v>
      </c>
      <c r="E224" s="216" t="s">
        <v>428</v>
      </c>
      <c r="F224" s="217" t="s">
        <v>429</v>
      </c>
      <c r="G224" s="218" t="s">
        <v>255</v>
      </c>
      <c r="H224" s="219">
        <v>27.050000000000001</v>
      </c>
      <c r="I224" s="220"/>
      <c r="J224" s="221">
        <f>ROUND(I224*H224,2)</f>
        <v>0</v>
      </c>
      <c r="K224" s="217" t="s">
        <v>174</v>
      </c>
      <c r="L224" s="47"/>
      <c r="M224" s="222" t="s">
        <v>35</v>
      </c>
      <c r="N224" s="223" t="s">
        <v>52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175</v>
      </c>
      <c r="AT224" s="226" t="s">
        <v>170</v>
      </c>
      <c r="AU224" s="226" t="s">
        <v>21</v>
      </c>
      <c r="AY224" s="19" t="s">
        <v>168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88</v>
      </c>
      <c r="BK224" s="227">
        <f>ROUND(I224*H224,2)</f>
        <v>0</v>
      </c>
      <c r="BL224" s="19" t="s">
        <v>175</v>
      </c>
      <c r="BM224" s="226" t="s">
        <v>896</v>
      </c>
    </row>
    <row r="225" s="2" customFormat="1">
      <c r="A225" s="41"/>
      <c r="B225" s="42"/>
      <c r="C225" s="43"/>
      <c r="D225" s="228" t="s">
        <v>177</v>
      </c>
      <c r="E225" s="43"/>
      <c r="F225" s="229" t="s">
        <v>431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177</v>
      </c>
      <c r="AU225" s="19" t="s">
        <v>21</v>
      </c>
    </row>
    <row r="226" s="13" customFormat="1">
      <c r="A226" s="13"/>
      <c r="B226" s="235"/>
      <c r="C226" s="236"/>
      <c r="D226" s="233" t="s">
        <v>202</v>
      </c>
      <c r="E226" s="236"/>
      <c r="F226" s="238" t="s">
        <v>897</v>
      </c>
      <c r="G226" s="236"/>
      <c r="H226" s="239">
        <v>27.050000000000001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202</v>
      </c>
      <c r="AU226" s="245" t="s">
        <v>21</v>
      </c>
      <c r="AV226" s="13" t="s">
        <v>21</v>
      </c>
      <c r="AW226" s="13" t="s">
        <v>4</v>
      </c>
      <c r="AX226" s="13" t="s">
        <v>88</v>
      </c>
      <c r="AY226" s="245" t="s">
        <v>168</v>
      </c>
    </row>
    <row r="227" s="2" customFormat="1" ht="24.15" customHeight="1">
      <c r="A227" s="41"/>
      <c r="B227" s="42"/>
      <c r="C227" s="215" t="s">
        <v>417</v>
      </c>
      <c r="D227" s="215" t="s">
        <v>170</v>
      </c>
      <c r="E227" s="216" t="s">
        <v>434</v>
      </c>
      <c r="F227" s="217" t="s">
        <v>435</v>
      </c>
      <c r="G227" s="218" t="s">
        <v>255</v>
      </c>
      <c r="H227" s="219">
        <v>5.4100000000000001</v>
      </c>
      <c r="I227" s="220"/>
      <c r="J227" s="221">
        <f>ROUND(I227*H227,2)</f>
        <v>0</v>
      </c>
      <c r="K227" s="217" t="s">
        <v>35</v>
      </c>
      <c r="L227" s="47"/>
      <c r="M227" s="222" t="s">
        <v>35</v>
      </c>
      <c r="N227" s="223" t="s">
        <v>52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175</v>
      </c>
      <c r="AT227" s="226" t="s">
        <v>170</v>
      </c>
      <c r="AU227" s="226" t="s">
        <v>21</v>
      </c>
      <c r="AY227" s="19" t="s">
        <v>168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88</v>
      </c>
      <c r="BK227" s="227">
        <f>ROUND(I227*H227,2)</f>
        <v>0</v>
      </c>
      <c r="BL227" s="19" t="s">
        <v>175</v>
      </c>
      <c r="BM227" s="226" t="s">
        <v>898</v>
      </c>
    </row>
    <row r="228" s="12" customFormat="1" ht="22.8" customHeight="1">
      <c r="A228" s="12"/>
      <c r="B228" s="199"/>
      <c r="C228" s="200"/>
      <c r="D228" s="201" t="s">
        <v>80</v>
      </c>
      <c r="E228" s="213" t="s">
        <v>437</v>
      </c>
      <c r="F228" s="213" t="s">
        <v>438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SUM(P229:P232)</f>
        <v>0</v>
      </c>
      <c r="Q228" s="207"/>
      <c r="R228" s="208">
        <f>SUM(R229:R232)</f>
        <v>0</v>
      </c>
      <c r="S228" s="207"/>
      <c r="T228" s="209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88</v>
      </c>
      <c r="AT228" s="211" t="s">
        <v>80</v>
      </c>
      <c r="AU228" s="211" t="s">
        <v>88</v>
      </c>
      <c r="AY228" s="210" t="s">
        <v>168</v>
      </c>
      <c r="BK228" s="212">
        <f>SUM(BK229:BK232)</f>
        <v>0</v>
      </c>
    </row>
    <row r="229" s="2" customFormat="1" ht="24.15" customHeight="1">
      <c r="A229" s="41"/>
      <c r="B229" s="42"/>
      <c r="C229" s="215" t="s">
        <v>422</v>
      </c>
      <c r="D229" s="215" t="s">
        <v>170</v>
      </c>
      <c r="E229" s="216" t="s">
        <v>440</v>
      </c>
      <c r="F229" s="217" t="s">
        <v>441</v>
      </c>
      <c r="G229" s="218" t="s">
        <v>255</v>
      </c>
      <c r="H229" s="219">
        <v>326.88299999999998</v>
      </c>
      <c r="I229" s="220"/>
      <c r="J229" s="221">
        <f>ROUND(I229*H229,2)</f>
        <v>0</v>
      </c>
      <c r="K229" s="217" t="s">
        <v>174</v>
      </c>
      <c r="L229" s="47"/>
      <c r="M229" s="222" t="s">
        <v>35</v>
      </c>
      <c r="N229" s="223" t="s">
        <v>52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175</v>
      </c>
      <c r="AT229" s="226" t="s">
        <v>170</v>
      </c>
      <c r="AU229" s="226" t="s">
        <v>21</v>
      </c>
      <c r="AY229" s="19" t="s">
        <v>168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88</v>
      </c>
      <c r="BK229" s="227">
        <f>ROUND(I229*H229,2)</f>
        <v>0</v>
      </c>
      <c r="BL229" s="19" t="s">
        <v>175</v>
      </c>
      <c r="BM229" s="226" t="s">
        <v>899</v>
      </c>
    </row>
    <row r="230" s="2" customFormat="1">
      <c r="A230" s="41"/>
      <c r="B230" s="42"/>
      <c r="C230" s="43"/>
      <c r="D230" s="228" t="s">
        <v>177</v>
      </c>
      <c r="E230" s="43"/>
      <c r="F230" s="229" t="s">
        <v>443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177</v>
      </c>
      <c r="AU230" s="19" t="s">
        <v>21</v>
      </c>
    </row>
    <row r="231" s="2" customFormat="1" ht="24.15" customHeight="1">
      <c r="A231" s="41"/>
      <c r="B231" s="42"/>
      <c r="C231" s="215" t="s">
        <v>427</v>
      </c>
      <c r="D231" s="215" t="s">
        <v>170</v>
      </c>
      <c r="E231" s="216" t="s">
        <v>445</v>
      </c>
      <c r="F231" s="217" t="s">
        <v>446</v>
      </c>
      <c r="G231" s="218" t="s">
        <v>255</v>
      </c>
      <c r="H231" s="219">
        <v>326.88299999999998</v>
      </c>
      <c r="I231" s="220"/>
      <c r="J231" s="221">
        <f>ROUND(I231*H231,2)</f>
        <v>0</v>
      </c>
      <c r="K231" s="217" t="s">
        <v>174</v>
      </c>
      <c r="L231" s="47"/>
      <c r="M231" s="222" t="s">
        <v>35</v>
      </c>
      <c r="N231" s="223" t="s">
        <v>52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175</v>
      </c>
      <c r="AT231" s="226" t="s">
        <v>170</v>
      </c>
      <c r="AU231" s="226" t="s">
        <v>21</v>
      </c>
      <c r="AY231" s="19" t="s">
        <v>168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88</v>
      </c>
      <c r="BK231" s="227">
        <f>ROUND(I231*H231,2)</f>
        <v>0</v>
      </c>
      <c r="BL231" s="19" t="s">
        <v>175</v>
      </c>
      <c r="BM231" s="226" t="s">
        <v>900</v>
      </c>
    </row>
    <row r="232" s="2" customFormat="1">
      <c r="A232" s="41"/>
      <c r="B232" s="42"/>
      <c r="C232" s="43"/>
      <c r="D232" s="228" t="s">
        <v>177</v>
      </c>
      <c r="E232" s="43"/>
      <c r="F232" s="229" t="s">
        <v>448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177</v>
      </c>
      <c r="AU232" s="19" t="s">
        <v>21</v>
      </c>
    </row>
    <row r="233" s="12" customFormat="1" ht="25.92" customHeight="1">
      <c r="A233" s="12"/>
      <c r="B233" s="199"/>
      <c r="C233" s="200"/>
      <c r="D233" s="201" t="s">
        <v>80</v>
      </c>
      <c r="E233" s="202" t="s">
        <v>284</v>
      </c>
      <c r="F233" s="202" t="s">
        <v>449</v>
      </c>
      <c r="G233" s="200"/>
      <c r="H233" s="200"/>
      <c r="I233" s="203"/>
      <c r="J233" s="204">
        <f>BK233</f>
        <v>0</v>
      </c>
      <c r="K233" s="200"/>
      <c r="L233" s="205"/>
      <c r="M233" s="206"/>
      <c r="N233" s="207"/>
      <c r="O233" s="207"/>
      <c r="P233" s="208">
        <f>P234</f>
        <v>0</v>
      </c>
      <c r="Q233" s="207"/>
      <c r="R233" s="208">
        <f>R234</f>
        <v>0</v>
      </c>
      <c r="S233" s="207"/>
      <c r="T233" s="209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186</v>
      </c>
      <c r="AT233" s="211" t="s">
        <v>80</v>
      </c>
      <c r="AU233" s="211" t="s">
        <v>81</v>
      </c>
      <c r="AY233" s="210" t="s">
        <v>168</v>
      </c>
      <c r="BK233" s="212">
        <f>BK234</f>
        <v>0</v>
      </c>
    </row>
    <row r="234" s="12" customFormat="1" ht="22.8" customHeight="1">
      <c r="A234" s="12"/>
      <c r="B234" s="199"/>
      <c r="C234" s="200"/>
      <c r="D234" s="201" t="s">
        <v>80</v>
      </c>
      <c r="E234" s="213" t="s">
        <v>450</v>
      </c>
      <c r="F234" s="213" t="s">
        <v>451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SUM(P235:P238)</f>
        <v>0</v>
      </c>
      <c r="Q234" s="207"/>
      <c r="R234" s="208">
        <f>SUM(R235:R238)</f>
        <v>0</v>
      </c>
      <c r="S234" s="207"/>
      <c r="T234" s="209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186</v>
      </c>
      <c r="AT234" s="211" t="s">
        <v>80</v>
      </c>
      <c r="AU234" s="211" t="s">
        <v>88</v>
      </c>
      <c r="AY234" s="210" t="s">
        <v>168</v>
      </c>
      <c r="BK234" s="212">
        <f>SUM(BK235:BK238)</f>
        <v>0</v>
      </c>
    </row>
    <row r="235" s="2" customFormat="1" ht="16.5" customHeight="1">
      <c r="A235" s="41"/>
      <c r="B235" s="42"/>
      <c r="C235" s="215" t="s">
        <v>433</v>
      </c>
      <c r="D235" s="215" t="s">
        <v>170</v>
      </c>
      <c r="E235" s="216" t="s">
        <v>453</v>
      </c>
      <c r="F235" s="217" t="s">
        <v>454</v>
      </c>
      <c r="G235" s="218" t="s">
        <v>455</v>
      </c>
      <c r="H235" s="219">
        <v>1</v>
      </c>
      <c r="I235" s="220"/>
      <c r="J235" s="221">
        <f>ROUND(I235*H235,2)</f>
        <v>0</v>
      </c>
      <c r="K235" s="217" t="s">
        <v>174</v>
      </c>
      <c r="L235" s="47"/>
      <c r="M235" s="222" t="s">
        <v>35</v>
      </c>
      <c r="N235" s="223" t="s">
        <v>52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456</v>
      </c>
      <c r="AT235" s="226" t="s">
        <v>170</v>
      </c>
      <c r="AU235" s="226" t="s">
        <v>21</v>
      </c>
      <c r="AY235" s="19" t="s">
        <v>168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88</v>
      </c>
      <c r="BK235" s="227">
        <f>ROUND(I235*H235,2)</f>
        <v>0</v>
      </c>
      <c r="BL235" s="19" t="s">
        <v>456</v>
      </c>
      <c r="BM235" s="226" t="s">
        <v>901</v>
      </c>
    </row>
    <row r="236" s="2" customFormat="1">
      <c r="A236" s="41"/>
      <c r="B236" s="42"/>
      <c r="C236" s="43"/>
      <c r="D236" s="228" t="s">
        <v>177</v>
      </c>
      <c r="E236" s="43"/>
      <c r="F236" s="229" t="s">
        <v>458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177</v>
      </c>
      <c r="AU236" s="19" t="s">
        <v>21</v>
      </c>
    </row>
    <row r="237" s="2" customFormat="1" ht="16.5" customHeight="1">
      <c r="A237" s="41"/>
      <c r="B237" s="42"/>
      <c r="C237" s="215" t="s">
        <v>439</v>
      </c>
      <c r="D237" s="215" t="s">
        <v>170</v>
      </c>
      <c r="E237" s="216" t="s">
        <v>460</v>
      </c>
      <c r="F237" s="217" t="s">
        <v>461</v>
      </c>
      <c r="G237" s="218" t="s">
        <v>189</v>
      </c>
      <c r="H237" s="219">
        <v>251</v>
      </c>
      <c r="I237" s="220"/>
      <c r="J237" s="221">
        <f>ROUND(I237*H237,2)</f>
        <v>0</v>
      </c>
      <c r="K237" s="217" t="s">
        <v>174</v>
      </c>
      <c r="L237" s="47"/>
      <c r="M237" s="222" t="s">
        <v>35</v>
      </c>
      <c r="N237" s="223" t="s">
        <v>52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456</v>
      </c>
      <c r="AT237" s="226" t="s">
        <v>170</v>
      </c>
      <c r="AU237" s="226" t="s">
        <v>21</v>
      </c>
      <c r="AY237" s="19" t="s">
        <v>168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88</v>
      </c>
      <c r="BK237" s="227">
        <f>ROUND(I237*H237,2)</f>
        <v>0</v>
      </c>
      <c r="BL237" s="19" t="s">
        <v>456</v>
      </c>
      <c r="BM237" s="226" t="s">
        <v>902</v>
      </c>
    </row>
    <row r="238" s="2" customFormat="1">
      <c r="A238" s="41"/>
      <c r="B238" s="42"/>
      <c r="C238" s="43"/>
      <c r="D238" s="228" t="s">
        <v>177</v>
      </c>
      <c r="E238" s="43"/>
      <c r="F238" s="229" t="s">
        <v>463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177</v>
      </c>
      <c r="AU238" s="19" t="s">
        <v>21</v>
      </c>
    </row>
    <row r="239" s="12" customFormat="1" ht="25.92" customHeight="1">
      <c r="A239" s="12"/>
      <c r="B239" s="199"/>
      <c r="C239" s="200"/>
      <c r="D239" s="201" t="s">
        <v>80</v>
      </c>
      <c r="E239" s="202" t="s">
        <v>464</v>
      </c>
      <c r="F239" s="202" t="s">
        <v>465</v>
      </c>
      <c r="G239" s="200"/>
      <c r="H239" s="200"/>
      <c r="I239" s="203"/>
      <c r="J239" s="204">
        <f>BK239</f>
        <v>0</v>
      </c>
      <c r="K239" s="200"/>
      <c r="L239" s="205"/>
      <c r="M239" s="206"/>
      <c r="N239" s="207"/>
      <c r="O239" s="207"/>
      <c r="P239" s="208">
        <f>P240+P244</f>
        <v>0</v>
      </c>
      <c r="Q239" s="207"/>
      <c r="R239" s="208">
        <f>R240+R244</f>
        <v>0</v>
      </c>
      <c r="S239" s="207"/>
      <c r="T239" s="209">
        <f>T240+T244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196</v>
      </c>
      <c r="AT239" s="211" t="s">
        <v>80</v>
      </c>
      <c r="AU239" s="211" t="s">
        <v>81</v>
      </c>
      <c r="AY239" s="210" t="s">
        <v>168</v>
      </c>
      <c r="BK239" s="212">
        <f>BK240+BK244</f>
        <v>0</v>
      </c>
    </row>
    <row r="240" s="12" customFormat="1" ht="22.8" customHeight="1">
      <c r="A240" s="12"/>
      <c r="B240" s="199"/>
      <c r="C240" s="200"/>
      <c r="D240" s="201" t="s">
        <v>80</v>
      </c>
      <c r="E240" s="213" t="s">
        <v>466</v>
      </c>
      <c r="F240" s="213" t="s">
        <v>467</v>
      </c>
      <c r="G240" s="200"/>
      <c r="H240" s="200"/>
      <c r="I240" s="203"/>
      <c r="J240" s="214">
        <f>BK240</f>
        <v>0</v>
      </c>
      <c r="K240" s="200"/>
      <c r="L240" s="205"/>
      <c r="M240" s="206"/>
      <c r="N240" s="207"/>
      <c r="O240" s="207"/>
      <c r="P240" s="208">
        <f>SUM(P241:P243)</f>
        <v>0</v>
      </c>
      <c r="Q240" s="207"/>
      <c r="R240" s="208">
        <f>SUM(R241:R243)</f>
        <v>0</v>
      </c>
      <c r="S240" s="207"/>
      <c r="T240" s="209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0" t="s">
        <v>196</v>
      </c>
      <c r="AT240" s="211" t="s">
        <v>80</v>
      </c>
      <c r="AU240" s="211" t="s">
        <v>88</v>
      </c>
      <c r="AY240" s="210" t="s">
        <v>168</v>
      </c>
      <c r="BK240" s="212">
        <f>SUM(BK241:BK243)</f>
        <v>0</v>
      </c>
    </row>
    <row r="241" s="2" customFormat="1" ht="16.5" customHeight="1">
      <c r="A241" s="41"/>
      <c r="B241" s="42"/>
      <c r="C241" s="215" t="s">
        <v>444</v>
      </c>
      <c r="D241" s="215" t="s">
        <v>170</v>
      </c>
      <c r="E241" s="216" t="s">
        <v>469</v>
      </c>
      <c r="F241" s="217" t="s">
        <v>470</v>
      </c>
      <c r="G241" s="218" t="s">
        <v>471</v>
      </c>
      <c r="H241" s="219">
        <v>1</v>
      </c>
      <c r="I241" s="220"/>
      <c r="J241" s="221">
        <f>ROUND(I241*H241,2)</f>
        <v>0</v>
      </c>
      <c r="K241" s="217" t="s">
        <v>174</v>
      </c>
      <c r="L241" s="47"/>
      <c r="M241" s="222" t="s">
        <v>35</v>
      </c>
      <c r="N241" s="223" t="s">
        <v>52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472</v>
      </c>
      <c r="AT241" s="226" t="s">
        <v>170</v>
      </c>
      <c r="AU241" s="226" t="s">
        <v>21</v>
      </c>
      <c r="AY241" s="19" t="s">
        <v>168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88</v>
      </c>
      <c r="BK241" s="227">
        <f>ROUND(I241*H241,2)</f>
        <v>0</v>
      </c>
      <c r="BL241" s="19" t="s">
        <v>472</v>
      </c>
      <c r="BM241" s="226" t="s">
        <v>903</v>
      </c>
    </row>
    <row r="242" s="2" customFormat="1">
      <c r="A242" s="41"/>
      <c r="B242" s="42"/>
      <c r="C242" s="43"/>
      <c r="D242" s="228" t="s">
        <v>177</v>
      </c>
      <c r="E242" s="43"/>
      <c r="F242" s="229" t="s">
        <v>474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177</v>
      </c>
      <c r="AU242" s="19" t="s">
        <v>21</v>
      </c>
    </row>
    <row r="243" s="2" customFormat="1">
      <c r="A243" s="41"/>
      <c r="B243" s="42"/>
      <c r="C243" s="43"/>
      <c r="D243" s="233" t="s">
        <v>179</v>
      </c>
      <c r="E243" s="43"/>
      <c r="F243" s="234" t="s">
        <v>904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179</v>
      </c>
      <c r="AU243" s="19" t="s">
        <v>21</v>
      </c>
    </row>
    <row r="244" s="12" customFormat="1" ht="22.8" customHeight="1">
      <c r="A244" s="12"/>
      <c r="B244" s="199"/>
      <c r="C244" s="200"/>
      <c r="D244" s="201" t="s">
        <v>80</v>
      </c>
      <c r="E244" s="213" t="s">
        <v>476</v>
      </c>
      <c r="F244" s="213" t="s">
        <v>477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SUM(P245:P247)</f>
        <v>0</v>
      </c>
      <c r="Q244" s="207"/>
      <c r="R244" s="208">
        <f>SUM(R245:R247)</f>
        <v>0</v>
      </c>
      <c r="S244" s="207"/>
      <c r="T244" s="209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196</v>
      </c>
      <c r="AT244" s="211" t="s">
        <v>80</v>
      </c>
      <c r="AU244" s="211" t="s">
        <v>88</v>
      </c>
      <c r="AY244" s="210" t="s">
        <v>168</v>
      </c>
      <c r="BK244" s="212">
        <f>SUM(BK245:BK247)</f>
        <v>0</v>
      </c>
    </row>
    <row r="245" s="2" customFormat="1" ht="16.5" customHeight="1">
      <c r="A245" s="41"/>
      <c r="B245" s="42"/>
      <c r="C245" s="215" t="s">
        <v>452</v>
      </c>
      <c r="D245" s="215" t="s">
        <v>170</v>
      </c>
      <c r="E245" s="216" t="s">
        <v>479</v>
      </c>
      <c r="F245" s="217" t="s">
        <v>480</v>
      </c>
      <c r="G245" s="218" t="s">
        <v>471</v>
      </c>
      <c r="H245" s="219">
        <v>1</v>
      </c>
      <c r="I245" s="220"/>
      <c r="J245" s="221">
        <f>ROUND(I245*H245,2)</f>
        <v>0</v>
      </c>
      <c r="K245" s="217" t="s">
        <v>174</v>
      </c>
      <c r="L245" s="47"/>
      <c r="M245" s="222" t="s">
        <v>35</v>
      </c>
      <c r="N245" s="223" t="s">
        <v>52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472</v>
      </c>
      <c r="AT245" s="226" t="s">
        <v>170</v>
      </c>
      <c r="AU245" s="226" t="s">
        <v>21</v>
      </c>
      <c r="AY245" s="19" t="s">
        <v>168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88</v>
      </c>
      <c r="BK245" s="227">
        <f>ROUND(I245*H245,2)</f>
        <v>0</v>
      </c>
      <c r="BL245" s="19" t="s">
        <v>472</v>
      </c>
      <c r="BM245" s="226" t="s">
        <v>905</v>
      </c>
    </row>
    <row r="246" s="2" customFormat="1">
      <c r="A246" s="41"/>
      <c r="B246" s="42"/>
      <c r="C246" s="43"/>
      <c r="D246" s="228" t="s">
        <v>177</v>
      </c>
      <c r="E246" s="43"/>
      <c r="F246" s="229" t="s">
        <v>482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177</v>
      </c>
      <c r="AU246" s="19" t="s">
        <v>21</v>
      </c>
    </row>
    <row r="247" s="2" customFormat="1">
      <c r="A247" s="41"/>
      <c r="B247" s="42"/>
      <c r="C247" s="43"/>
      <c r="D247" s="233" t="s">
        <v>179</v>
      </c>
      <c r="E247" s="43"/>
      <c r="F247" s="234" t="s">
        <v>483</v>
      </c>
      <c r="G247" s="43"/>
      <c r="H247" s="43"/>
      <c r="I247" s="230"/>
      <c r="J247" s="43"/>
      <c r="K247" s="43"/>
      <c r="L247" s="47"/>
      <c r="M247" s="267"/>
      <c r="N247" s="268"/>
      <c r="O247" s="269"/>
      <c r="P247" s="269"/>
      <c r="Q247" s="269"/>
      <c r="R247" s="269"/>
      <c r="S247" s="269"/>
      <c r="T247" s="270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179</v>
      </c>
      <c r="AU247" s="19" t="s">
        <v>21</v>
      </c>
    </row>
    <row r="248" s="2" customFormat="1" ht="6.96" customHeight="1">
      <c r="A248" s="41"/>
      <c r="B248" s="62"/>
      <c r="C248" s="63"/>
      <c r="D248" s="63"/>
      <c r="E248" s="63"/>
      <c r="F248" s="63"/>
      <c r="G248" s="63"/>
      <c r="H248" s="63"/>
      <c r="I248" s="63"/>
      <c r="J248" s="63"/>
      <c r="K248" s="63"/>
      <c r="L248" s="47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/0WQ/o1u82onYt5oEIdyjSqxgonxin6aYxMJkU2FxpRWoj9OWs1yURdam90kaqaqMwN7bKhVVjVQSCg/2Bk01g==" hashValue="sd7T6j3VXlG/dJenng4b44z7agu6rulpZPoBPB6zhoIOittkOJY3UZoNY1GB0sh9cDsNE16OKcYAFAcAIGGRDw==" algorithmName="SHA-512" password="CC35"/>
  <autoFilter ref="C96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5001103"/>
    <hyperlink ref="F104" r:id="rId2" display="https://podminky.urs.cz/item/CS_URS_2024_02/115101202"/>
    <hyperlink ref="F107" r:id="rId3" display="https://podminky.urs.cz/item/CS_URS_2024_02/115101302"/>
    <hyperlink ref="F110" r:id="rId4" display="https://podminky.urs.cz/item/CS_URS_2024_02/119001406"/>
    <hyperlink ref="F112" r:id="rId5" display="https://podminky.urs.cz/item/CS_URS_2024_02/119001421"/>
    <hyperlink ref="F114" r:id="rId6" display="https://podminky.urs.cz/item/CS_URS_2024_02/131251102"/>
    <hyperlink ref="F120" r:id="rId7" display="https://podminky.urs.cz/item/CS_URS_2024_02/132254202"/>
    <hyperlink ref="F123" r:id="rId8" display="https://podminky.urs.cz/item/CS_URS_2024_02/132354204"/>
    <hyperlink ref="F129" r:id="rId9" display="https://podminky.urs.cz/item/CS_URS_2024_02/132454204"/>
    <hyperlink ref="F133" r:id="rId10" display="https://podminky.urs.cz/item/CS_URS_2024_02/139001101"/>
    <hyperlink ref="F137" r:id="rId11" display="https://podminky.urs.cz/item/CS_URS_2024_02/151101102"/>
    <hyperlink ref="F140" r:id="rId12" display="https://podminky.urs.cz/item/CS_URS_2024_02/151101112"/>
    <hyperlink ref="F142" r:id="rId13" display="https://podminky.urs.cz/item/CS_URS_2024_02/162651132"/>
    <hyperlink ref="F147" r:id="rId14" display="https://podminky.urs.cz/item/CS_URS_2024_02/174151101"/>
    <hyperlink ref="F157" r:id="rId15" display="https://podminky.urs.cz/item/CS_URS_2024_02/175112109"/>
    <hyperlink ref="F160" r:id="rId16" display="https://podminky.urs.cz/item/CS_URS_2024_02/175151101"/>
    <hyperlink ref="F168" r:id="rId17" display="https://podminky.urs.cz/item/CS_URS_2024_02/451572111"/>
    <hyperlink ref="F173" r:id="rId18" display="https://podminky.urs.cz/item/CS_URS_2024_02/452311131"/>
    <hyperlink ref="F177" r:id="rId19" display="https://podminky.urs.cz/item/CS_URS_2024_02/810441811"/>
    <hyperlink ref="F183" r:id="rId20" display="https://podminky.urs.cz/item/CS_URS_2024_02/871370320"/>
    <hyperlink ref="F189" r:id="rId21" display="https://podminky.urs.cz/item/CS_URS_2024_02/877370320"/>
    <hyperlink ref="F193" r:id="rId22" display="https://podminky.urs.cz/item/CS_URS_2024_02/894118001"/>
    <hyperlink ref="F195" r:id="rId23" display="https://podminky.urs.cz/item/CS_URS_2024_02/894411121"/>
    <hyperlink ref="F206" r:id="rId24" display="https://podminky.urs.cz/item/CS_URS_2024_02/899104112"/>
    <hyperlink ref="F209" r:id="rId25" display="https://podminky.urs.cz/item/CS_URS_2024_02/899133112"/>
    <hyperlink ref="F212" r:id="rId26" display="https://podminky.urs.cz/item/CS_URS_2024_02/899722113"/>
    <hyperlink ref="F217" r:id="rId27" display="https://podminky.urs.cz/item/CS_URS_2024_02/977151129"/>
    <hyperlink ref="F221" r:id="rId28" display="https://podminky.urs.cz/item/CS_URS_2024_02/997013111"/>
    <hyperlink ref="F223" r:id="rId29" display="https://podminky.urs.cz/item/CS_URS_2024_02/997013501"/>
    <hyperlink ref="F225" r:id="rId30" display="https://podminky.urs.cz/item/CS_URS_2024_02/997013509"/>
    <hyperlink ref="F230" r:id="rId31" display="https://podminky.urs.cz/item/CS_URS_2024_02/998276101"/>
    <hyperlink ref="F232" r:id="rId32" display="https://podminky.urs.cz/item/CS_URS_2024_02/998276124"/>
    <hyperlink ref="F236" r:id="rId33" display="https://podminky.urs.cz/item/CS_URS_2024_02/230170005"/>
    <hyperlink ref="F238" r:id="rId34" display="https://podminky.urs.cz/item/CS_URS_2024_02/230170015"/>
    <hyperlink ref="F242" r:id="rId35" display="https://podminky.urs.cz/item/CS_URS_2024_02/043103000"/>
    <hyperlink ref="F246" r:id="rId36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134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906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90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ROUND((SUM(BE95:BE211)),  2)</f>
        <v>0</v>
      </c>
      <c r="G35" s="41"/>
      <c r="H35" s="41"/>
      <c r="I35" s="160">
        <v>0.20999999999999999</v>
      </c>
      <c r="J35" s="159">
        <f>ROUND(((SUM(BE95:BE211))*I35),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ROUND((SUM(BF95:BF211)),  2)</f>
        <v>0</v>
      </c>
      <c r="G36" s="41"/>
      <c r="H36" s="41"/>
      <c r="I36" s="160">
        <v>0.12</v>
      </c>
      <c r="J36" s="159">
        <f>ROUND(((SUM(BF95:BF211))*I36),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ROUND((SUM(BG95:BG211)),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ROUND((SUM(BH95:BH211)),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ROUND((SUM(BI95:BI211)),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134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306 - Přípojky kanalizace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144</v>
      </c>
      <c r="E66" s="185"/>
      <c r="F66" s="185"/>
      <c r="G66" s="185"/>
      <c r="H66" s="185"/>
      <c r="I66" s="185"/>
      <c r="J66" s="186">
        <f>J149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145</v>
      </c>
      <c r="E67" s="185"/>
      <c r="F67" s="185"/>
      <c r="G67" s="185"/>
      <c r="H67" s="185"/>
      <c r="I67" s="185"/>
      <c r="J67" s="186">
        <f>J158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146</v>
      </c>
      <c r="E68" s="185"/>
      <c r="F68" s="185"/>
      <c r="G68" s="185"/>
      <c r="H68" s="185"/>
      <c r="I68" s="185"/>
      <c r="J68" s="186">
        <f>J187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147</v>
      </c>
      <c r="E69" s="185"/>
      <c r="F69" s="185"/>
      <c r="G69" s="185"/>
      <c r="H69" s="185"/>
      <c r="I69" s="185"/>
      <c r="J69" s="186">
        <f>J196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148</v>
      </c>
      <c r="E70" s="180"/>
      <c r="F70" s="180"/>
      <c r="G70" s="180"/>
      <c r="H70" s="180"/>
      <c r="I70" s="180"/>
      <c r="J70" s="181">
        <f>J201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149</v>
      </c>
      <c r="E71" s="185"/>
      <c r="F71" s="185"/>
      <c r="G71" s="185"/>
      <c r="H71" s="185"/>
      <c r="I71" s="185"/>
      <c r="J71" s="186">
        <f>J202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150</v>
      </c>
      <c r="E72" s="180"/>
      <c r="F72" s="180"/>
      <c r="G72" s="180"/>
      <c r="H72" s="180"/>
      <c r="I72" s="180"/>
      <c r="J72" s="181">
        <f>J207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152</v>
      </c>
      <c r="E73" s="185"/>
      <c r="F73" s="185"/>
      <c r="G73" s="185"/>
      <c r="H73" s="185"/>
      <c r="I73" s="185"/>
      <c r="J73" s="186">
        <f>J208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153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Rekonstrukce místních komunikací v sídlišti K Hradišťku v Dačicích - III. Etapa</v>
      </c>
      <c r="F83" s="34"/>
      <c r="G83" s="34"/>
      <c r="H83" s="34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133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1"/>
      <c r="B85" s="42"/>
      <c r="C85" s="43"/>
      <c r="D85" s="43"/>
      <c r="E85" s="172" t="s">
        <v>134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135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SO 306 - Přípojky kanalizace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F14</f>
        <v>Dačice</v>
      </c>
      <c r="G89" s="43"/>
      <c r="H89" s="43"/>
      <c r="I89" s="34" t="s">
        <v>24</v>
      </c>
      <c r="J89" s="75" t="str">
        <f>IF(J14="","",J14)</f>
        <v>11. 7. 2024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4" t="s">
        <v>30</v>
      </c>
      <c r="D91" s="43"/>
      <c r="E91" s="43"/>
      <c r="F91" s="29" t="str">
        <f>E17</f>
        <v>Město Dačice, Krajířova 27, 380 13 Dačice</v>
      </c>
      <c r="G91" s="43"/>
      <c r="H91" s="43"/>
      <c r="I91" s="34" t="s">
        <v>38</v>
      </c>
      <c r="J91" s="39" t="str">
        <f>E23</f>
        <v>Ing. arch. Martin Jirovský Ph.D., MBA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4" t="s">
        <v>36</v>
      </c>
      <c r="D92" s="43"/>
      <c r="E92" s="43"/>
      <c r="F92" s="29" t="str">
        <f>IF(E20="","",E20)</f>
        <v>Vyplň údaj</v>
      </c>
      <c r="G92" s="43"/>
      <c r="H92" s="43"/>
      <c r="I92" s="34" t="s">
        <v>42</v>
      </c>
      <c r="J92" s="39" t="str">
        <f>E26</f>
        <v>Centrum služeb Staré město; Petra Stejskalová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154</v>
      </c>
      <c r="D94" s="191" t="s">
        <v>66</v>
      </c>
      <c r="E94" s="191" t="s">
        <v>62</v>
      </c>
      <c r="F94" s="191" t="s">
        <v>63</v>
      </c>
      <c r="G94" s="191" t="s">
        <v>155</v>
      </c>
      <c r="H94" s="191" t="s">
        <v>156</v>
      </c>
      <c r="I94" s="191" t="s">
        <v>157</v>
      </c>
      <c r="J94" s="191" t="s">
        <v>140</v>
      </c>
      <c r="K94" s="192" t="s">
        <v>158</v>
      </c>
      <c r="L94" s="193"/>
      <c r="M94" s="95" t="s">
        <v>35</v>
      </c>
      <c r="N94" s="96" t="s">
        <v>51</v>
      </c>
      <c r="O94" s="96" t="s">
        <v>159</v>
      </c>
      <c r="P94" s="96" t="s">
        <v>160</v>
      </c>
      <c r="Q94" s="96" t="s">
        <v>161</v>
      </c>
      <c r="R94" s="96" t="s">
        <v>162</v>
      </c>
      <c r="S94" s="96" t="s">
        <v>163</v>
      </c>
      <c r="T94" s="97" t="s">
        <v>164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165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P96+P201+P207</f>
        <v>0</v>
      </c>
      <c r="Q95" s="99"/>
      <c r="R95" s="196">
        <f>R96+R201+R207</f>
        <v>127.85863422</v>
      </c>
      <c r="S95" s="99"/>
      <c r="T95" s="197">
        <f>T96+T201+T207</f>
        <v>21.419999999999998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80</v>
      </c>
      <c r="AU95" s="19" t="s">
        <v>141</v>
      </c>
      <c r="BK95" s="198">
        <f>BK96+BK201+BK207</f>
        <v>0</v>
      </c>
    </row>
    <row r="96" s="12" customFormat="1" ht="25.92" customHeight="1">
      <c r="A96" s="12"/>
      <c r="B96" s="199"/>
      <c r="C96" s="200"/>
      <c r="D96" s="201" t="s">
        <v>80</v>
      </c>
      <c r="E96" s="202" t="s">
        <v>166</v>
      </c>
      <c r="F96" s="202" t="s">
        <v>167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P97+P149+P158+P187+P196</f>
        <v>0</v>
      </c>
      <c r="Q96" s="207"/>
      <c r="R96" s="208">
        <f>R97+R149+R158+R187+R196</f>
        <v>127.85863422</v>
      </c>
      <c r="S96" s="207"/>
      <c r="T96" s="209">
        <f>T97+T149+T158+T187+T196</f>
        <v>21.419999999999998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88</v>
      </c>
      <c r="AT96" s="211" t="s">
        <v>80</v>
      </c>
      <c r="AU96" s="211" t="s">
        <v>81</v>
      </c>
      <c r="AY96" s="210" t="s">
        <v>168</v>
      </c>
      <c r="BK96" s="212">
        <f>BK97+BK149+BK158+BK187+BK196</f>
        <v>0</v>
      </c>
    </row>
    <row r="97" s="12" customFormat="1" ht="22.8" customHeight="1">
      <c r="A97" s="12"/>
      <c r="B97" s="199"/>
      <c r="C97" s="200"/>
      <c r="D97" s="201" t="s">
        <v>80</v>
      </c>
      <c r="E97" s="213" t="s">
        <v>88</v>
      </c>
      <c r="F97" s="213" t="s">
        <v>169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SUM(P98:P148)</f>
        <v>0</v>
      </c>
      <c r="Q97" s="207"/>
      <c r="R97" s="208">
        <f>SUM(R98:R148)</f>
        <v>93.897503999999998</v>
      </c>
      <c r="S97" s="207"/>
      <c r="T97" s="209">
        <f>SUM(T98:T148)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88</v>
      </c>
      <c r="AT97" s="211" t="s">
        <v>80</v>
      </c>
      <c r="AU97" s="211" t="s">
        <v>88</v>
      </c>
      <c r="AY97" s="210" t="s">
        <v>168</v>
      </c>
      <c r="BK97" s="212">
        <f>SUM(BK98:BK148)</f>
        <v>0</v>
      </c>
    </row>
    <row r="98" s="2" customFormat="1" ht="16.5" customHeight="1">
      <c r="A98" s="41"/>
      <c r="B98" s="42"/>
      <c r="C98" s="215" t="s">
        <v>88</v>
      </c>
      <c r="D98" s="215" t="s">
        <v>170</v>
      </c>
      <c r="E98" s="216" t="s">
        <v>805</v>
      </c>
      <c r="F98" s="217" t="s">
        <v>806</v>
      </c>
      <c r="G98" s="218" t="s">
        <v>189</v>
      </c>
      <c r="H98" s="219">
        <v>81</v>
      </c>
      <c r="I98" s="220"/>
      <c r="J98" s="221">
        <f>ROUND(I98*H98,2)</f>
        <v>0</v>
      </c>
      <c r="K98" s="217" t="s">
        <v>174</v>
      </c>
      <c r="L98" s="47"/>
      <c r="M98" s="222" t="s">
        <v>35</v>
      </c>
      <c r="N98" s="223" t="s">
        <v>52</v>
      </c>
      <c r="O98" s="87"/>
      <c r="P98" s="224">
        <f>O98*H98</f>
        <v>0</v>
      </c>
      <c r="Q98" s="224">
        <v>0.01004</v>
      </c>
      <c r="R98" s="224">
        <f>Q98*H98</f>
        <v>0.81324000000000007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175</v>
      </c>
      <c r="AT98" s="226" t="s">
        <v>170</v>
      </c>
      <c r="AU98" s="226" t="s">
        <v>21</v>
      </c>
      <c r="AY98" s="19" t="s">
        <v>168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88</v>
      </c>
      <c r="BK98" s="227">
        <f>ROUND(I98*H98,2)</f>
        <v>0</v>
      </c>
      <c r="BL98" s="19" t="s">
        <v>175</v>
      </c>
      <c r="BM98" s="226" t="s">
        <v>907</v>
      </c>
    </row>
    <row r="99" s="2" customFormat="1">
      <c r="A99" s="41"/>
      <c r="B99" s="42"/>
      <c r="C99" s="43"/>
      <c r="D99" s="228" t="s">
        <v>177</v>
      </c>
      <c r="E99" s="43"/>
      <c r="F99" s="229" t="s">
        <v>808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177</v>
      </c>
      <c r="AU99" s="19" t="s">
        <v>21</v>
      </c>
    </row>
    <row r="100" s="2" customFormat="1">
      <c r="A100" s="41"/>
      <c r="B100" s="42"/>
      <c r="C100" s="43"/>
      <c r="D100" s="233" t="s">
        <v>179</v>
      </c>
      <c r="E100" s="43"/>
      <c r="F100" s="234" t="s">
        <v>809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179</v>
      </c>
      <c r="AU100" s="19" t="s">
        <v>21</v>
      </c>
    </row>
    <row r="101" s="2" customFormat="1" ht="49.05" customHeight="1">
      <c r="A101" s="41"/>
      <c r="B101" s="42"/>
      <c r="C101" s="215" t="s">
        <v>21</v>
      </c>
      <c r="D101" s="215" t="s">
        <v>170</v>
      </c>
      <c r="E101" s="216" t="s">
        <v>187</v>
      </c>
      <c r="F101" s="217" t="s">
        <v>188</v>
      </c>
      <c r="G101" s="218" t="s">
        <v>189</v>
      </c>
      <c r="H101" s="219">
        <v>24.300000000000001</v>
      </c>
      <c r="I101" s="220"/>
      <c r="J101" s="221">
        <f>ROUND(I101*H101,2)</f>
        <v>0</v>
      </c>
      <c r="K101" s="217" t="s">
        <v>174</v>
      </c>
      <c r="L101" s="47"/>
      <c r="M101" s="222" t="s">
        <v>35</v>
      </c>
      <c r="N101" s="223" t="s">
        <v>52</v>
      </c>
      <c r="O101" s="87"/>
      <c r="P101" s="224">
        <f>O101*H101</f>
        <v>0</v>
      </c>
      <c r="Q101" s="224">
        <v>0.0086800000000000002</v>
      </c>
      <c r="R101" s="224">
        <f>Q101*H101</f>
        <v>0.210924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175</v>
      </c>
      <c r="AT101" s="226" t="s">
        <v>170</v>
      </c>
      <c r="AU101" s="226" t="s">
        <v>21</v>
      </c>
      <c r="AY101" s="19" t="s">
        <v>168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88</v>
      </c>
      <c r="BK101" s="227">
        <f>ROUND(I101*H101,2)</f>
        <v>0</v>
      </c>
      <c r="BL101" s="19" t="s">
        <v>175</v>
      </c>
      <c r="BM101" s="226" t="s">
        <v>908</v>
      </c>
    </row>
    <row r="102" s="2" customFormat="1">
      <c r="A102" s="41"/>
      <c r="B102" s="42"/>
      <c r="C102" s="43"/>
      <c r="D102" s="228" t="s">
        <v>177</v>
      </c>
      <c r="E102" s="43"/>
      <c r="F102" s="229" t="s">
        <v>191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177</v>
      </c>
      <c r="AU102" s="19" t="s">
        <v>21</v>
      </c>
    </row>
    <row r="103" s="2" customFormat="1" ht="49.05" customHeight="1">
      <c r="A103" s="41"/>
      <c r="B103" s="42"/>
      <c r="C103" s="215" t="s">
        <v>186</v>
      </c>
      <c r="D103" s="215" t="s">
        <v>170</v>
      </c>
      <c r="E103" s="216" t="s">
        <v>192</v>
      </c>
      <c r="F103" s="217" t="s">
        <v>193</v>
      </c>
      <c r="G103" s="218" t="s">
        <v>189</v>
      </c>
      <c r="H103" s="219">
        <v>30.600000000000001</v>
      </c>
      <c r="I103" s="220"/>
      <c r="J103" s="221">
        <f>ROUND(I103*H103,2)</f>
        <v>0</v>
      </c>
      <c r="K103" s="217" t="s">
        <v>174</v>
      </c>
      <c r="L103" s="47"/>
      <c r="M103" s="222" t="s">
        <v>35</v>
      </c>
      <c r="N103" s="223" t="s">
        <v>52</v>
      </c>
      <c r="O103" s="87"/>
      <c r="P103" s="224">
        <f>O103*H103</f>
        <v>0</v>
      </c>
      <c r="Q103" s="224">
        <v>0.036900000000000002</v>
      </c>
      <c r="R103" s="224">
        <f>Q103*H103</f>
        <v>1.12914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175</v>
      </c>
      <c r="AT103" s="226" t="s">
        <v>170</v>
      </c>
      <c r="AU103" s="226" t="s">
        <v>21</v>
      </c>
      <c r="AY103" s="19" t="s">
        <v>168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88</v>
      </c>
      <c r="BK103" s="227">
        <f>ROUND(I103*H103,2)</f>
        <v>0</v>
      </c>
      <c r="BL103" s="19" t="s">
        <v>175</v>
      </c>
      <c r="BM103" s="226" t="s">
        <v>909</v>
      </c>
    </row>
    <row r="104" s="2" customFormat="1">
      <c r="A104" s="41"/>
      <c r="B104" s="42"/>
      <c r="C104" s="43"/>
      <c r="D104" s="228" t="s">
        <v>177</v>
      </c>
      <c r="E104" s="43"/>
      <c r="F104" s="229" t="s">
        <v>195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177</v>
      </c>
      <c r="AU104" s="19" t="s">
        <v>21</v>
      </c>
    </row>
    <row r="105" s="2" customFormat="1" ht="24.15" customHeight="1">
      <c r="A105" s="41"/>
      <c r="B105" s="42"/>
      <c r="C105" s="215" t="s">
        <v>175</v>
      </c>
      <c r="D105" s="215" t="s">
        <v>170</v>
      </c>
      <c r="E105" s="216" t="s">
        <v>910</v>
      </c>
      <c r="F105" s="217" t="s">
        <v>911</v>
      </c>
      <c r="G105" s="218" t="s">
        <v>199</v>
      </c>
      <c r="H105" s="219">
        <v>19.440000000000001</v>
      </c>
      <c r="I105" s="220"/>
      <c r="J105" s="221">
        <f>ROUND(I105*H105,2)</f>
        <v>0</v>
      </c>
      <c r="K105" s="217" t="s">
        <v>174</v>
      </c>
      <c r="L105" s="47"/>
      <c r="M105" s="222" t="s">
        <v>35</v>
      </c>
      <c r="N105" s="223" t="s">
        <v>52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175</v>
      </c>
      <c r="AT105" s="226" t="s">
        <v>170</v>
      </c>
      <c r="AU105" s="226" t="s">
        <v>21</v>
      </c>
      <c r="AY105" s="19" t="s">
        <v>168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88</v>
      </c>
      <c r="BK105" s="227">
        <f>ROUND(I105*H105,2)</f>
        <v>0</v>
      </c>
      <c r="BL105" s="19" t="s">
        <v>175</v>
      </c>
      <c r="BM105" s="226" t="s">
        <v>912</v>
      </c>
    </row>
    <row r="106" s="2" customFormat="1">
      <c r="A106" s="41"/>
      <c r="B106" s="42"/>
      <c r="C106" s="43"/>
      <c r="D106" s="228" t="s">
        <v>177</v>
      </c>
      <c r="E106" s="43"/>
      <c r="F106" s="229" t="s">
        <v>913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177</v>
      </c>
      <c r="AU106" s="19" t="s">
        <v>21</v>
      </c>
    </row>
    <row r="107" s="13" customFormat="1">
      <c r="A107" s="13"/>
      <c r="B107" s="235"/>
      <c r="C107" s="236"/>
      <c r="D107" s="233" t="s">
        <v>202</v>
      </c>
      <c r="E107" s="237" t="s">
        <v>35</v>
      </c>
      <c r="F107" s="238" t="s">
        <v>914</v>
      </c>
      <c r="G107" s="236"/>
      <c r="H107" s="239">
        <v>19.440000000000001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202</v>
      </c>
      <c r="AU107" s="245" t="s">
        <v>21</v>
      </c>
      <c r="AV107" s="13" t="s">
        <v>21</v>
      </c>
      <c r="AW107" s="13" t="s">
        <v>41</v>
      </c>
      <c r="AX107" s="13" t="s">
        <v>88</v>
      </c>
      <c r="AY107" s="245" t="s">
        <v>168</v>
      </c>
    </row>
    <row r="108" s="2" customFormat="1" ht="24.15" customHeight="1">
      <c r="A108" s="41"/>
      <c r="B108" s="42"/>
      <c r="C108" s="215" t="s">
        <v>196</v>
      </c>
      <c r="D108" s="215" t="s">
        <v>170</v>
      </c>
      <c r="E108" s="216" t="s">
        <v>915</v>
      </c>
      <c r="F108" s="217" t="s">
        <v>916</v>
      </c>
      <c r="G108" s="218" t="s">
        <v>199</v>
      </c>
      <c r="H108" s="219">
        <v>6.4260000000000002</v>
      </c>
      <c r="I108" s="220"/>
      <c r="J108" s="221">
        <f>ROUND(I108*H108,2)</f>
        <v>0</v>
      </c>
      <c r="K108" s="217" t="s">
        <v>174</v>
      </c>
      <c r="L108" s="47"/>
      <c r="M108" s="222" t="s">
        <v>35</v>
      </c>
      <c r="N108" s="223" t="s">
        <v>52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175</v>
      </c>
      <c r="AT108" s="226" t="s">
        <v>170</v>
      </c>
      <c r="AU108" s="226" t="s">
        <v>21</v>
      </c>
      <c r="AY108" s="19" t="s">
        <v>168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88</v>
      </c>
      <c r="BK108" s="227">
        <f>ROUND(I108*H108,2)</f>
        <v>0</v>
      </c>
      <c r="BL108" s="19" t="s">
        <v>175</v>
      </c>
      <c r="BM108" s="226" t="s">
        <v>917</v>
      </c>
    </row>
    <row r="109" s="2" customFormat="1">
      <c r="A109" s="41"/>
      <c r="B109" s="42"/>
      <c r="C109" s="43"/>
      <c r="D109" s="228" t="s">
        <v>177</v>
      </c>
      <c r="E109" s="43"/>
      <c r="F109" s="229" t="s">
        <v>918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177</v>
      </c>
      <c r="AU109" s="19" t="s">
        <v>21</v>
      </c>
    </row>
    <row r="110" s="13" customFormat="1">
      <c r="A110" s="13"/>
      <c r="B110" s="235"/>
      <c r="C110" s="236"/>
      <c r="D110" s="233" t="s">
        <v>202</v>
      </c>
      <c r="E110" s="237" t="s">
        <v>35</v>
      </c>
      <c r="F110" s="238" t="s">
        <v>919</v>
      </c>
      <c r="G110" s="236"/>
      <c r="H110" s="239">
        <v>6.4260000000000002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202</v>
      </c>
      <c r="AU110" s="245" t="s">
        <v>21</v>
      </c>
      <c r="AV110" s="13" t="s">
        <v>21</v>
      </c>
      <c r="AW110" s="13" t="s">
        <v>41</v>
      </c>
      <c r="AX110" s="13" t="s">
        <v>88</v>
      </c>
      <c r="AY110" s="245" t="s">
        <v>168</v>
      </c>
    </row>
    <row r="111" s="2" customFormat="1" ht="24.15" customHeight="1">
      <c r="A111" s="41"/>
      <c r="B111" s="42"/>
      <c r="C111" s="215" t="s">
        <v>206</v>
      </c>
      <c r="D111" s="215" t="s">
        <v>170</v>
      </c>
      <c r="E111" s="216" t="s">
        <v>213</v>
      </c>
      <c r="F111" s="217" t="s">
        <v>214</v>
      </c>
      <c r="G111" s="218" t="s">
        <v>199</v>
      </c>
      <c r="H111" s="219">
        <v>167.112</v>
      </c>
      <c r="I111" s="220"/>
      <c r="J111" s="221">
        <f>ROUND(I111*H111,2)</f>
        <v>0</v>
      </c>
      <c r="K111" s="217" t="s">
        <v>174</v>
      </c>
      <c r="L111" s="47"/>
      <c r="M111" s="222" t="s">
        <v>35</v>
      </c>
      <c r="N111" s="223" t="s">
        <v>52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175</v>
      </c>
      <c r="AT111" s="226" t="s">
        <v>170</v>
      </c>
      <c r="AU111" s="226" t="s">
        <v>21</v>
      </c>
      <c r="AY111" s="19" t="s">
        <v>168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88</v>
      </c>
      <c r="BK111" s="227">
        <f>ROUND(I111*H111,2)</f>
        <v>0</v>
      </c>
      <c r="BL111" s="19" t="s">
        <v>175</v>
      </c>
      <c r="BM111" s="226" t="s">
        <v>920</v>
      </c>
    </row>
    <row r="112" s="2" customFormat="1">
      <c r="A112" s="41"/>
      <c r="B112" s="42"/>
      <c r="C112" s="43"/>
      <c r="D112" s="228" t="s">
        <v>177</v>
      </c>
      <c r="E112" s="43"/>
      <c r="F112" s="229" t="s">
        <v>216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177</v>
      </c>
      <c r="AU112" s="19" t="s">
        <v>21</v>
      </c>
    </row>
    <row r="113" s="2" customFormat="1">
      <c r="A113" s="41"/>
      <c r="B113" s="42"/>
      <c r="C113" s="43"/>
      <c r="D113" s="233" t="s">
        <v>179</v>
      </c>
      <c r="E113" s="43"/>
      <c r="F113" s="234" t="s">
        <v>921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179</v>
      </c>
      <c r="AU113" s="19" t="s">
        <v>21</v>
      </c>
    </row>
    <row r="114" s="13" customFormat="1">
      <c r="A114" s="13"/>
      <c r="B114" s="235"/>
      <c r="C114" s="236"/>
      <c r="D114" s="233" t="s">
        <v>202</v>
      </c>
      <c r="E114" s="237" t="s">
        <v>35</v>
      </c>
      <c r="F114" s="238" t="s">
        <v>922</v>
      </c>
      <c r="G114" s="236"/>
      <c r="H114" s="239">
        <v>167.112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202</v>
      </c>
      <c r="AU114" s="245" t="s">
        <v>21</v>
      </c>
      <c r="AV114" s="13" t="s">
        <v>21</v>
      </c>
      <c r="AW114" s="13" t="s">
        <v>41</v>
      </c>
      <c r="AX114" s="13" t="s">
        <v>88</v>
      </c>
      <c r="AY114" s="245" t="s">
        <v>168</v>
      </c>
    </row>
    <row r="115" s="2" customFormat="1" ht="24.15" customHeight="1">
      <c r="A115" s="41"/>
      <c r="B115" s="42"/>
      <c r="C115" s="215" t="s">
        <v>212</v>
      </c>
      <c r="D115" s="215" t="s">
        <v>170</v>
      </c>
      <c r="E115" s="216" t="s">
        <v>729</v>
      </c>
      <c r="F115" s="217" t="s">
        <v>730</v>
      </c>
      <c r="G115" s="218" t="s">
        <v>199</v>
      </c>
      <c r="H115" s="219">
        <v>44.981999999999999</v>
      </c>
      <c r="I115" s="220"/>
      <c r="J115" s="221">
        <f>ROUND(I115*H115,2)</f>
        <v>0</v>
      </c>
      <c r="K115" s="217" t="s">
        <v>174</v>
      </c>
      <c r="L115" s="47"/>
      <c r="M115" s="222" t="s">
        <v>35</v>
      </c>
      <c r="N115" s="223" t="s">
        <v>52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175</v>
      </c>
      <c r="AT115" s="226" t="s">
        <v>170</v>
      </c>
      <c r="AU115" s="226" t="s">
        <v>21</v>
      </c>
      <c r="AY115" s="19" t="s">
        <v>168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88</v>
      </c>
      <c r="BK115" s="227">
        <f>ROUND(I115*H115,2)</f>
        <v>0</v>
      </c>
      <c r="BL115" s="19" t="s">
        <v>175</v>
      </c>
      <c r="BM115" s="226" t="s">
        <v>923</v>
      </c>
    </row>
    <row r="116" s="2" customFormat="1">
      <c r="A116" s="41"/>
      <c r="B116" s="42"/>
      <c r="C116" s="43"/>
      <c r="D116" s="228" t="s">
        <v>177</v>
      </c>
      <c r="E116" s="43"/>
      <c r="F116" s="229" t="s">
        <v>732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177</v>
      </c>
      <c r="AU116" s="19" t="s">
        <v>21</v>
      </c>
    </row>
    <row r="117" s="2" customFormat="1">
      <c r="A117" s="41"/>
      <c r="B117" s="42"/>
      <c r="C117" s="43"/>
      <c r="D117" s="233" t="s">
        <v>179</v>
      </c>
      <c r="E117" s="43"/>
      <c r="F117" s="234" t="s">
        <v>825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179</v>
      </c>
      <c r="AU117" s="19" t="s">
        <v>21</v>
      </c>
    </row>
    <row r="118" s="13" customFormat="1">
      <c r="A118" s="13"/>
      <c r="B118" s="235"/>
      <c r="C118" s="236"/>
      <c r="D118" s="233" t="s">
        <v>202</v>
      </c>
      <c r="E118" s="237" t="s">
        <v>35</v>
      </c>
      <c r="F118" s="238" t="s">
        <v>924</v>
      </c>
      <c r="G118" s="236"/>
      <c r="H118" s="239">
        <v>44.981999999999999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202</v>
      </c>
      <c r="AU118" s="245" t="s">
        <v>21</v>
      </c>
      <c r="AV118" s="13" t="s">
        <v>21</v>
      </c>
      <c r="AW118" s="13" t="s">
        <v>41</v>
      </c>
      <c r="AX118" s="13" t="s">
        <v>88</v>
      </c>
      <c r="AY118" s="245" t="s">
        <v>168</v>
      </c>
    </row>
    <row r="119" s="2" customFormat="1" ht="24.15" customHeight="1">
      <c r="A119" s="41"/>
      <c r="B119" s="42"/>
      <c r="C119" s="215" t="s">
        <v>220</v>
      </c>
      <c r="D119" s="215" t="s">
        <v>170</v>
      </c>
      <c r="E119" s="216" t="s">
        <v>228</v>
      </c>
      <c r="F119" s="217" t="s">
        <v>229</v>
      </c>
      <c r="G119" s="218" t="s">
        <v>199</v>
      </c>
      <c r="H119" s="219">
        <v>30.5</v>
      </c>
      <c r="I119" s="220"/>
      <c r="J119" s="221">
        <f>ROUND(I119*H119,2)</f>
        <v>0</v>
      </c>
      <c r="K119" s="217" t="s">
        <v>174</v>
      </c>
      <c r="L119" s="47"/>
      <c r="M119" s="222" t="s">
        <v>35</v>
      </c>
      <c r="N119" s="223" t="s">
        <v>52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175</v>
      </c>
      <c r="AT119" s="226" t="s">
        <v>170</v>
      </c>
      <c r="AU119" s="226" t="s">
        <v>21</v>
      </c>
      <c r="AY119" s="19" t="s">
        <v>168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88</v>
      </c>
      <c r="BK119" s="227">
        <f>ROUND(I119*H119,2)</f>
        <v>0</v>
      </c>
      <c r="BL119" s="19" t="s">
        <v>175</v>
      </c>
      <c r="BM119" s="226" t="s">
        <v>925</v>
      </c>
    </row>
    <row r="120" s="2" customFormat="1">
      <c r="A120" s="41"/>
      <c r="B120" s="42"/>
      <c r="C120" s="43"/>
      <c r="D120" s="228" t="s">
        <v>177</v>
      </c>
      <c r="E120" s="43"/>
      <c r="F120" s="229" t="s">
        <v>231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177</v>
      </c>
      <c r="AU120" s="19" t="s">
        <v>21</v>
      </c>
    </row>
    <row r="121" s="13" customFormat="1">
      <c r="A121" s="13"/>
      <c r="B121" s="235"/>
      <c r="C121" s="236"/>
      <c r="D121" s="233" t="s">
        <v>202</v>
      </c>
      <c r="E121" s="237" t="s">
        <v>35</v>
      </c>
      <c r="F121" s="238" t="s">
        <v>926</v>
      </c>
      <c r="G121" s="236"/>
      <c r="H121" s="239">
        <v>30.5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202</v>
      </c>
      <c r="AU121" s="245" t="s">
        <v>21</v>
      </c>
      <c r="AV121" s="13" t="s">
        <v>21</v>
      </c>
      <c r="AW121" s="13" t="s">
        <v>41</v>
      </c>
      <c r="AX121" s="13" t="s">
        <v>88</v>
      </c>
      <c r="AY121" s="245" t="s">
        <v>168</v>
      </c>
    </row>
    <row r="122" s="2" customFormat="1" ht="24.15" customHeight="1">
      <c r="A122" s="41"/>
      <c r="B122" s="42"/>
      <c r="C122" s="215" t="s">
        <v>227</v>
      </c>
      <c r="D122" s="215" t="s">
        <v>170</v>
      </c>
      <c r="E122" s="216" t="s">
        <v>235</v>
      </c>
      <c r="F122" s="217" t="s">
        <v>236</v>
      </c>
      <c r="G122" s="218" t="s">
        <v>237</v>
      </c>
      <c r="H122" s="219">
        <v>612</v>
      </c>
      <c r="I122" s="220"/>
      <c r="J122" s="221">
        <f>ROUND(I122*H122,2)</f>
        <v>0</v>
      </c>
      <c r="K122" s="217" t="s">
        <v>174</v>
      </c>
      <c r="L122" s="47"/>
      <c r="M122" s="222" t="s">
        <v>35</v>
      </c>
      <c r="N122" s="223" t="s">
        <v>52</v>
      </c>
      <c r="O122" s="87"/>
      <c r="P122" s="224">
        <f>O122*H122</f>
        <v>0</v>
      </c>
      <c r="Q122" s="224">
        <v>0.00084999999999999995</v>
      </c>
      <c r="R122" s="224">
        <f>Q122*H122</f>
        <v>0.5202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175</v>
      </c>
      <c r="AT122" s="226" t="s">
        <v>170</v>
      </c>
      <c r="AU122" s="226" t="s">
        <v>21</v>
      </c>
      <c r="AY122" s="19" t="s">
        <v>168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88</v>
      </c>
      <c r="BK122" s="227">
        <f>ROUND(I122*H122,2)</f>
        <v>0</v>
      </c>
      <c r="BL122" s="19" t="s">
        <v>175</v>
      </c>
      <c r="BM122" s="226" t="s">
        <v>927</v>
      </c>
    </row>
    <row r="123" s="2" customFormat="1">
      <c r="A123" s="41"/>
      <c r="B123" s="42"/>
      <c r="C123" s="43"/>
      <c r="D123" s="228" t="s">
        <v>177</v>
      </c>
      <c r="E123" s="43"/>
      <c r="F123" s="229" t="s">
        <v>239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177</v>
      </c>
      <c r="AU123" s="19" t="s">
        <v>21</v>
      </c>
    </row>
    <row r="124" s="13" customFormat="1">
      <c r="A124" s="13"/>
      <c r="B124" s="235"/>
      <c r="C124" s="236"/>
      <c r="D124" s="233" t="s">
        <v>202</v>
      </c>
      <c r="E124" s="237" t="s">
        <v>35</v>
      </c>
      <c r="F124" s="238" t="s">
        <v>928</v>
      </c>
      <c r="G124" s="236"/>
      <c r="H124" s="239">
        <v>612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202</v>
      </c>
      <c r="AU124" s="245" t="s">
        <v>21</v>
      </c>
      <c r="AV124" s="13" t="s">
        <v>21</v>
      </c>
      <c r="AW124" s="13" t="s">
        <v>41</v>
      </c>
      <c r="AX124" s="13" t="s">
        <v>88</v>
      </c>
      <c r="AY124" s="245" t="s">
        <v>168</v>
      </c>
    </row>
    <row r="125" s="2" customFormat="1" ht="24.15" customHeight="1">
      <c r="A125" s="41"/>
      <c r="B125" s="42"/>
      <c r="C125" s="215" t="s">
        <v>234</v>
      </c>
      <c r="D125" s="215" t="s">
        <v>170</v>
      </c>
      <c r="E125" s="216" t="s">
        <v>243</v>
      </c>
      <c r="F125" s="217" t="s">
        <v>244</v>
      </c>
      <c r="G125" s="218" t="s">
        <v>237</v>
      </c>
      <c r="H125" s="219">
        <v>612</v>
      </c>
      <c r="I125" s="220"/>
      <c r="J125" s="221">
        <f>ROUND(I125*H125,2)</f>
        <v>0</v>
      </c>
      <c r="K125" s="217" t="s">
        <v>174</v>
      </c>
      <c r="L125" s="47"/>
      <c r="M125" s="222" t="s">
        <v>35</v>
      </c>
      <c r="N125" s="223" t="s">
        <v>52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175</v>
      </c>
      <c r="AT125" s="226" t="s">
        <v>170</v>
      </c>
      <c r="AU125" s="226" t="s">
        <v>21</v>
      </c>
      <c r="AY125" s="19" t="s">
        <v>168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88</v>
      </c>
      <c r="BK125" s="227">
        <f>ROUND(I125*H125,2)</f>
        <v>0</v>
      </c>
      <c r="BL125" s="19" t="s">
        <v>175</v>
      </c>
      <c r="BM125" s="226" t="s">
        <v>929</v>
      </c>
    </row>
    <row r="126" s="2" customFormat="1">
      <c r="A126" s="41"/>
      <c r="B126" s="42"/>
      <c r="C126" s="43"/>
      <c r="D126" s="228" t="s">
        <v>177</v>
      </c>
      <c r="E126" s="43"/>
      <c r="F126" s="229" t="s">
        <v>246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177</v>
      </c>
      <c r="AU126" s="19" t="s">
        <v>21</v>
      </c>
    </row>
    <row r="127" s="2" customFormat="1" ht="37.8" customHeight="1">
      <c r="A127" s="41"/>
      <c r="B127" s="42"/>
      <c r="C127" s="215" t="s">
        <v>242</v>
      </c>
      <c r="D127" s="215" t="s">
        <v>170</v>
      </c>
      <c r="E127" s="216" t="s">
        <v>247</v>
      </c>
      <c r="F127" s="217" t="s">
        <v>248</v>
      </c>
      <c r="G127" s="218" t="s">
        <v>199</v>
      </c>
      <c r="H127" s="219">
        <v>71.260999999999996</v>
      </c>
      <c r="I127" s="220"/>
      <c r="J127" s="221">
        <f>ROUND(I127*H127,2)</f>
        <v>0</v>
      </c>
      <c r="K127" s="217" t="s">
        <v>174</v>
      </c>
      <c r="L127" s="47"/>
      <c r="M127" s="222" t="s">
        <v>35</v>
      </c>
      <c r="N127" s="223" t="s">
        <v>52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175</v>
      </c>
      <c r="AT127" s="226" t="s">
        <v>170</v>
      </c>
      <c r="AU127" s="226" t="s">
        <v>21</v>
      </c>
      <c r="AY127" s="19" t="s">
        <v>168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88</v>
      </c>
      <c r="BK127" s="227">
        <f>ROUND(I127*H127,2)</f>
        <v>0</v>
      </c>
      <c r="BL127" s="19" t="s">
        <v>175</v>
      </c>
      <c r="BM127" s="226" t="s">
        <v>930</v>
      </c>
    </row>
    <row r="128" s="2" customFormat="1">
      <c r="A128" s="41"/>
      <c r="B128" s="42"/>
      <c r="C128" s="43"/>
      <c r="D128" s="228" t="s">
        <v>177</v>
      </c>
      <c r="E128" s="43"/>
      <c r="F128" s="229" t="s">
        <v>250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177</v>
      </c>
      <c r="AU128" s="19" t="s">
        <v>21</v>
      </c>
    </row>
    <row r="129" s="13" customFormat="1">
      <c r="A129" s="13"/>
      <c r="B129" s="235"/>
      <c r="C129" s="236"/>
      <c r="D129" s="233" t="s">
        <v>202</v>
      </c>
      <c r="E129" s="237" t="s">
        <v>35</v>
      </c>
      <c r="F129" s="238" t="s">
        <v>931</v>
      </c>
      <c r="G129" s="236"/>
      <c r="H129" s="239">
        <v>71.260999999999996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202</v>
      </c>
      <c r="AU129" s="245" t="s">
        <v>21</v>
      </c>
      <c r="AV129" s="13" t="s">
        <v>21</v>
      </c>
      <c r="AW129" s="13" t="s">
        <v>41</v>
      </c>
      <c r="AX129" s="13" t="s">
        <v>88</v>
      </c>
      <c r="AY129" s="245" t="s">
        <v>168</v>
      </c>
    </row>
    <row r="130" s="2" customFormat="1" ht="24.15" customHeight="1">
      <c r="A130" s="41"/>
      <c r="B130" s="42"/>
      <c r="C130" s="215" t="s">
        <v>8</v>
      </c>
      <c r="D130" s="215" t="s">
        <v>170</v>
      </c>
      <c r="E130" s="216" t="s">
        <v>253</v>
      </c>
      <c r="F130" s="217" t="s">
        <v>254</v>
      </c>
      <c r="G130" s="218" t="s">
        <v>255</v>
      </c>
      <c r="H130" s="219">
        <v>142.52199999999999</v>
      </c>
      <c r="I130" s="220"/>
      <c r="J130" s="221">
        <f>ROUND(I130*H130,2)</f>
        <v>0</v>
      </c>
      <c r="K130" s="217" t="s">
        <v>35</v>
      </c>
      <c r="L130" s="47"/>
      <c r="M130" s="222" t="s">
        <v>35</v>
      </c>
      <c r="N130" s="223" t="s">
        <v>52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175</v>
      </c>
      <c r="AT130" s="226" t="s">
        <v>170</v>
      </c>
      <c r="AU130" s="226" t="s">
        <v>21</v>
      </c>
      <c r="AY130" s="19" t="s">
        <v>168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88</v>
      </c>
      <c r="BK130" s="227">
        <f>ROUND(I130*H130,2)</f>
        <v>0</v>
      </c>
      <c r="BL130" s="19" t="s">
        <v>175</v>
      </c>
      <c r="BM130" s="226" t="s">
        <v>932</v>
      </c>
    </row>
    <row r="131" s="13" customFormat="1">
      <c r="A131" s="13"/>
      <c r="B131" s="235"/>
      <c r="C131" s="236"/>
      <c r="D131" s="233" t="s">
        <v>202</v>
      </c>
      <c r="E131" s="236"/>
      <c r="F131" s="238" t="s">
        <v>933</v>
      </c>
      <c r="G131" s="236"/>
      <c r="H131" s="239">
        <v>142.52199999999999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202</v>
      </c>
      <c r="AU131" s="245" t="s">
        <v>21</v>
      </c>
      <c r="AV131" s="13" t="s">
        <v>21</v>
      </c>
      <c r="AW131" s="13" t="s">
        <v>4</v>
      </c>
      <c r="AX131" s="13" t="s">
        <v>88</v>
      </c>
      <c r="AY131" s="245" t="s">
        <v>168</v>
      </c>
    </row>
    <row r="132" s="2" customFormat="1" ht="24.15" customHeight="1">
      <c r="A132" s="41"/>
      <c r="B132" s="42"/>
      <c r="C132" s="215" t="s">
        <v>252</v>
      </c>
      <c r="D132" s="215" t="s">
        <v>170</v>
      </c>
      <c r="E132" s="216" t="s">
        <v>259</v>
      </c>
      <c r="F132" s="217" t="s">
        <v>260</v>
      </c>
      <c r="G132" s="218" t="s">
        <v>199</v>
      </c>
      <c r="H132" s="219">
        <v>166.703</v>
      </c>
      <c r="I132" s="220"/>
      <c r="J132" s="221">
        <f>ROUND(I132*H132,2)</f>
        <v>0</v>
      </c>
      <c r="K132" s="217" t="s">
        <v>174</v>
      </c>
      <c r="L132" s="47"/>
      <c r="M132" s="222" t="s">
        <v>35</v>
      </c>
      <c r="N132" s="223" t="s">
        <v>52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175</v>
      </c>
      <c r="AT132" s="226" t="s">
        <v>170</v>
      </c>
      <c r="AU132" s="226" t="s">
        <v>21</v>
      </c>
      <c r="AY132" s="19" t="s">
        <v>168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88</v>
      </c>
      <c r="BK132" s="227">
        <f>ROUND(I132*H132,2)</f>
        <v>0</v>
      </c>
      <c r="BL132" s="19" t="s">
        <v>175</v>
      </c>
      <c r="BM132" s="226" t="s">
        <v>934</v>
      </c>
    </row>
    <row r="133" s="2" customFormat="1">
      <c r="A133" s="41"/>
      <c r="B133" s="42"/>
      <c r="C133" s="43"/>
      <c r="D133" s="228" t="s">
        <v>177</v>
      </c>
      <c r="E133" s="43"/>
      <c r="F133" s="229" t="s">
        <v>262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177</v>
      </c>
      <c r="AU133" s="19" t="s">
        <v>21</v>
      </c>
    </row>
    <row r="134" s="13" customFormat="1">
      <c r="A134" s="13"/>
      <c r="B134" s="235"/>
      <c r="C134" s="236"/>
      <c r="D134" s="233" t="s">
        <v>202</v>
      </c>
      <c r="E134" s="237" t="s">
        <v>35</v>
      </c>
      <c r="F134" s="238" t="s">
        <v>935</v>
      </c>
      <c r="G134" s="236"/>
      <c r="H134" s="239">
        <v>218.52000000000001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202</v>
      </c>
      <c r="AU134" s="245" t="s">
        <v>21</v>
      </c>
      <c r="AV134" s="13" t="s">
        <v>21</v>
      </c>
      <c r="AW134" s="13" t="s">
        <v>41</v>
      </c>
      <c r="AX134" s="13" t="s">
        <v>81</v>
      </c>
      <c r="AY134" s="245" t="s">
        <v>168</v>
      </c>
    </row>
    <row r="135" s="13" customFormat="1">
      <c r="A135" s="13"/>
      <c r="B135" s="235"/>
      <c r="C135" s="236"/>
      <c r="D135" s="233" t="s">
        <v>202</v>
      </c>
      <c r="E135" s="237" t="s">
        <v>35</v>
      </c>
      <c r="F135" s="238" t="s">
        <v>936</v>
      </c>
      <c r="G135" s="236"/>
      <c r="H135" s="239">
        <v>-60.984000000000002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202</v>
      </c>
      <c r="AU135" s="245" t="s">
        <v>21</v>
      </c>
      <c r="AV135" s="13" t="s">
        <v>21</v>
      </c>
      <c r="AW135" s="13" t="s">
        <v>41</v>
      </c>
      <c r="AX135" s="13" t="s">
        <v>81</v>
      </c>
      <c r="AY135" s="245" t="s">
        <v>168</v>
      </c>
    </row>
    <row r="136" s="13" customFormat="1">
      <c r="A136" s="13"/>
      <c r="B136" s="235"/>
      <c r="C136" s="236"/>
      <c r="D136" s="233" t="s">
        <v>202</v>
      </c>
      <c r="E136" s="237" t="s">
        <v>35</v>
      </c>
      <c r="F136" s="238" t="s">
        <v>937</v>
      </c>
      <c r="G136" s="236"/>
      <c r="H136" s="239">
        <v>-2.2250000000000001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202</v>
      </c>
      <c r="AU136" s="245" t="s">
        <v>21</v>
      </c>
      <c r="AV136" s="13" t="s">
        <v>21</v>
      </c>
      <c r="AW136" s="13" t="s">
        <v>41</v>
      </c>
      <c r="AX136" s="13" t="s">
        <v>81</v>
      </c>
      <c r="AY136" s="245" t="s">
        <v>168</v>
      </c>
    </row>
    <row r="137" s="13" customFormat="1">
      <c r="A137" s="13"/>
      <c r="B137" s="235"/>
      <c r="C137" s="236"/>
      <c r="D137" s="233" t="s">
        <v>202</v>
      </c>
      <c r="E137" s="237" t="s">
        <v>35</v>
      </c>
      <c r="F137" s="238" t="s">
        <v>938</v>
      </c>
      <c r="G137" s="236"/>
      <c r="H137" s="239">
        <v>19.440000000000001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202</v>
      </c>
      <c r="AU137" s="245" t="s">
        <v>21</v>
      </c>
      <c r="AV137" s="13" t="s">
        <v>21</v>
      </c>
      <c r="AW137" s="13" t="s">
        <v>41</v>
      </c>
      <c r="AX137" s="13" t="s">
        <v>81</v>
      </c>
      <c r="AY137" s="245" t="s">
        <v>168</v>
      </c>
    </row>
    <row r="138" s="13" customFormat="1">
      <c r="A138" s="13"/>
      <c r="B138" s="235"/>
      <c r="C138" s="236"/>
      <c r="D138" s="233" t="s">
        <v>202</v>
      </c>
      <c r="E138" s="237" t="s">
        <v>35</v>
      </c>
      <c r="F138" s="238" t="s">
        <v>939</v>
      </c>
      <c r="G138" s="236"/>
      <c r="H138" s="239">
        <v>-1.944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202</v>
      </c>
      <c r="AU138" s="245" t="s">
        <v>21</v>
      </c>
      <c r="AV138" s="13" t="s">
        <v>21</v>
      </c>
      <c r="AW138" s="13" t="s">
        <v>41</v>
      </c>
      <c r="AX138" s="13" t="s">
        <v>81</v>
      </c>
      <c r="AY138" s="245" t="s">
        <v>168</v>
      </c>
    </row>
    <row r="139" s="13" customFormat="1">
      <c r="A139" s="13"/>
      <c r="B139" s="235"/>
      <c r="C139" s="236"/>
      <c r="D139" s="233" t="s">
        <v>202</v>
      </c>
      <c r="E139" s="237" t="s">
        <v>35</v>
      </c>
      <c r="F139" s="238" t="s">
        <v>940</v>
      </c>
      <c r="G139" s="236"/>
      <c r="H139" s="239">
        <v>-6.1040000000000001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202</v>
      </c>
      <c r="AU139" s="245" t="s">
        <v>21</v>
      </c>
      <c r="AV139" s="13" t="s">
        <v>21</v>
      </c>
      <c r="AW139" s="13" t="s">
        <v>41</v>
      </c>
      <c r="AX139" s="13" t="s">
        <v>81</v>
      </c>
      <c r="AY139" s="245" t="s">
        <v>168</v>
      </c>
    </row>
    <row r="140" s="14" customFormat="1">
      <c r="A140" s="14"/>
      <c r="B140" s="246"/>
      <c r="C140" s="247"/>
      <c r="D140" s="233" t="s">
        <v>202</v>
      </c>
      <c r="E140" s="248" t="s">
        <v>35</v>
      </c>
      <c r="F140" s="249" t="s">
        <v>205</v>
      </c>
      <c r="G140" s="247"/>
      <c r="H140" s="250">
        <v>166.703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202</v>
      </c>
      <c r="AU140" s="256" t="s">
        <v>21</v>
      </c>
      <c r="AV140" s="14" t="s">
        <v>175</v>
      </c>
      <c r="AW140" s="14" t="s">
        <v>41</v>
      </c>
      <c r="AX140" s="14" t="s">
        <v>88</v>
      </c>
      <c r="AY140" s="256" t="s">
        <v>168</v>
      </c>
    </row>
    <row r="141" s="2" customFormat="1" ht="44.25" customHeight="1">
      <c r="A141" s="41"/>
      <c r="B141" s="42"/>
      <c r="C141" s="215" t="s">
        <v>258</v>
      </c>
      <c r="D141" s="215" t="s">
        <v>170</v>
      </c>
      <c r="E141" s="216" t="s">
        <v>271</v>
      </c>
      <c r="F141" s="217" t="s">
        <v>272</v>
      </c>
      <c r="G141" s="218" t="s">
        <v>199</v>
      </c>
      <c r="H141" s="219">
        <v>140.833</v>
      </c>
      <c r="I141" s="220"/>
      <c r="J141" s="221">
        <f>ROUND(I141*H141,2)</f>
        <v>0</v>
      </c>
      <c r="K141" s="217" t="s">
        <v>174</v>
      </c>
      <c r="L141" s="47"/>
      <c r="M141" s="222" t="s">
        <v>35</v>
      </c>
      <c r="N141" s="223" t="s">
        <v>52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175</v>
      </c>
      <c r="AT141" s="226" t="s">
        <v>170</v>
      </c>
      <c r="AU141" s="226" t="s">
        <v>21</v>
      </c>
      <c r="AY141" s="19" t="s">
        <v>168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88</v>
      </c>
      <c r="BK141" s="227">
        <f>ROUND(I141*H141,2)</f>
        <v>0</v>
      </c>
      <c r="BL141" s="19" t="s">
        <v>175</v>
      </c>
      <c r="BM141" s="226" t="s">
        <v>941</v>
      </c>
    </row>
    <row r="142" s="2" customFormat="1">
      <c r="A142" s="41"/>
      <c r="B142" s="42"/>
      <c r="C142" s="43"/>
      <c r="D142" s="228" t="s">
        <v>177</v>
      </c>
      <c r="E142" s="43"/>
      <c r="F142" s="229" t="s">
        <v>274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177</v>
      </c>
      <c r="AU142" s="19" t="s">
        <v>21</v>
      </c>
    </row>
    <row r="143" s="13" customFormat="1">
      <c r="A143" s="13"/>
      <c r="B143" s="235"/>
      <c r="C143" s="236"/>
      <c r="D143" s="233" t="s">
        <v>202</v>
      </c>
      <c r="E143" s="237" t="s">
        <v>35</v>
      </c>
      <c r="F143" s="238" t="s">
        <v>942</v>
      </c>
      <c r="G143" s="236"/>
      <c r="H143" s="239">
        <v>140.833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202</v>
      </c>
      <c r="AU143" s="245" t="s">
        <v>21</v>
      </c>
      <c r="AV143" s="13" t="s">
        <v>21</v>
      </c>
      <c r="AW143" s="13" t="s">
        <v>41</v>
      </c>
      <c r="AX143" s="13" t="s">
        <v>88</v>
      </c>
      <c r="AY143" s="245" t="s">
        <v>168</v>
      </c>
    </row>
    <row r="144" s="2" customFormat="1" ht="37.8" customHeight="1">
      <c r="A144" s="41"/>
      <c r="B144" s="42"/>
      <c r="C144" s="215" t="s">
        <v>270</v>
      </c>
      <c r="D144" s="215" t="s">
        <v>170</v>
      </c>
      <c r="E144" s="216" t="s">
        <v>277</v>
      </c>
      <c r="F144" s="217" t="s">
        <v>278</v>
      </c>
      <c r="G144" s="218" t="s">
        <v>199</v>
      </c>
      <c r="H144" s="219">
        <v>45.612000000000002</v>
      </c>
      <c r="I144" s="220"/>
      <c r="J144" s="221">
        <f>ROUND(I144*H144,2)</f>
        <v>0</v>
      </c>
      <c r="K144" s="217" t="s">
        <v>174</v>
      </c>
      <c r="L144" s="47"/>
      <c r="M144" s="222" t="s">
        <v>35</v>
      </c>
      <c r="N144" s="223" t="s">
        <v>52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175</v>
      </c>
      <c r="AT144" s="226" t="s">
        <v>170</v>
      </c>
      <c r="AU144" s="226" t="s">
        <v>21</v>
      </c>
      <c r="AY144" s="19" t="s">
        <v>168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88</v>
      </c>
      <c r="BK144" s="227">
        <f>ROUND(I144*H144,2)</f>
        <v>0</v>
      </c>
      <c r="BL144" s="19" t="s">
        <v>175</v>
      </c>
      <c r="BM144" s="226" t="s">
        <v>943</v>
      </c>
    </row>
    <row r="145" s="2" customFormat="1">
      <c r="A145" s="41"/>
      <c r="B145" s="42"/>
      <c r="C145" s="43"/>
      <c r="D145" s="228" t="s">
        <v>177</v>
      </c>
      <c r="E145" s="43"/>
      <c r="F145" s="229" t="s">
        <v>280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177</v>
      </c>
      <c r="AU145" s="19" t="s">
        <v>21</v>
      </c>
    </row>
    <row r="146" s="13" customFormat="1">
      <c r="A146" s="13"/>
      <c r="B146" s="235"/>
      <c r="C146" s="236"/>
      <c r="D146" s="233" t="s">
        <v>202</v>
      </c>
      <c r="E146" s="237" t="s">
        <v>35</v>
      </c>
      <c r="F146" s="238" t="s">
        <v>944</v>
      </c>
      <c r="G146" s="236"/>
      <c r="H146" s="239">
        <v>45.612000000000002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202</v>
      </c>
      <c r="AU146" s="245" t="s">
        <v>21</v>
      </c>
      <c r="AV146" s="13" t="s">
        <v>21</v>
      </c>
      <c r="AW146" s="13" t="s">
        <v>41</v>
      </c>
      <c r="AX146" s="13" t="s">
        <v>88</v>
      </c>
      <c r="AY146" s="245" t="s">
        <v>168</v>
      </c>
    </row>
    <row r="147" s="2" customFormat="1" ht="16.5" customHeight="1">
      <c r="A147" s="41"/>
      <c r="B147" s="42"/>
      <c r="C147" s="257" t="s">
        <v>276</v>
      </c>
      <c r="D147" s="257" t="s">
        <v>284</v>
      </c>
      <c r="E147" s="258" t="s">
        <v>285</v>
      </c>
      <c r="F147" s="259" t="s">
        <v>286</v>
      </c>
      <c r="G147" s="260" t="s">
        <v>255</v>
      </c>
      <c r="H147" s="261">
        <v>91.224000000000004</v>
      </c>
      <c r="I147" s="262"/>
      <c r="J147" s="263">
        <f>ROUND(I147*H147,2)</f>
        <v>0</v>
      </c>
      <c r="K147" s="259" t="s">
        <v>174</v>
      </c>
      <c r="L147" s="264"/>
      <c r="M147" s="265" t="s">
        <v>35</v>
      </c>
      <c r="N147" s="266" t="s">
        <v>52</v>
      </c>
      <c r="O147" s="87"/>
      <c r="P147" s="224">
        <f>O147*H147</f>
        <v>0</v>
      </c>
      <c r="Q147" s="224">
        <v>1</v>
      </c>
      <c r="R147" s="224">
        <f>Q147*H147</f>
        <v>91.224000000000004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220</v>
      </c>
      <c r="AT147" s="226" t="s">
        <v>284</v>
      </c>
      <c r="AU147" s="226" t="s">
        <v>21</v>
      </c>
      <c r="AY147" s="19" t="s">
        <v>168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88</v>
      </c>
      <c r="BK147" s="227">
        <f>ROUND(I147*H147,2)</f>
        <v>0</v>
      </c>
      <c r="BL147" s="19" t="s">
        <v>175</v>
      </c>
      <c r="BM147" s="226" t="s">
        <v>945</v>
      </c>
    </row>
    <row r="148" s="13" customFormat="1">
      <c r="A148" s="13"/>
      <c r="B148" s="235"/>
      <c r="C148" s="236"/>
      <c r="D148" s="233" t="s">
        <v>202</v>
      </c>
      <c r="E148" s="236"/>
      <c r="F148" s="238" t="s">
        <v>946</v>
      </c>
      <c r="G148" s="236"/>
      <c r="H148" s="239">
        <v>91.224000000000004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202</v>
      </c>
      <c r="AU148" s="245" t="s">
        <v>21</v>
      </c>
      <c r="AV148" s="13" t="s">
        <v>21</v>
      </c>
      <c r="AW148" s="13" t="s">
        <v>4</v>
      </c>
      <c r="AX148" s="13" t="s">
        <v>88</v>
      </c>
      <c r="AY148" s="245" t="s">
        <v>168</v>
      </c>
    </row>
    <row r="149" s="12" customFormat="1" ht="22.8" customHeight="1">
      <c r="A149" s="12"/>
      <c r="B149" s="199"/>
      <c r="C149" s="200"/>
      <c r="D149" s="201" t="s">
        <v>80</v>
      </c>
      <c r="E149" s="213" t="s">
        <v>175</v>
      </c>
      <c r="F149" s="213" t="s">
        <v>289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SUM(P150:P157)</f>
        <v>0</v>
      </c>
      <c r="Q149" s="207"/>
      <c r="R149" s="208">
        <f>SUM(R150:R157)</f>
        <v>32.346914220000002</v>
      </c>
      <c r="S149" s="207"/>
      <c r="T149" s="209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88</v>
      </c>
      <c r="AT149" s="211" t="s">
        <v>80</v>
      </c>
      <c r="AU149" s="211" t="s">
        <v>88</v>
      </c>
      <c r="AY149" s="210" t="s">
        <v>168</v>
      </c>
      <c r="BK149" s="212">
        <f>SUM(BK150:BK157)</f>
        <v>0</v>
      </c>
    </row>
    <row r="150" s="2" customFormat="1" ht="21.75" customHeight="1">
      <c r="A150" s="41"/>
      <c r="B150" s="42"/>
      <c r="C150" s="215" t="s">
        <v>283</v>
      </c>
      <c r="D150" s="215" t="s">
        <v>170</v>
      </c>
      <c r="E150" s="216" t="s">
        <v>291</v>
      </c>
      <c r="F150" s="217" t="s">
        <v>292</v>
      </c>
      <c r="G150" s="218" t="s">
        <v>199</v>
      </c>
      <c r="H150" s="219">
        <v>14.742000000000001</v>
      </c>
      <c r="I150" s="220"/>
      <c r="J150" s="221">
        <f>ROUND(I150*H150,2)</f>
        <v>0</v>
      </c>
      <c r="K150" s="217" t="s">
        <v>174</v>
      </c>
      <c r="L150" s="47"/>
      <c r="M150" s="222" t="s">
        <v>35</v>
      </c>
      <c r="N150" s="223" t="s">
        <v>52</v>
      </c>
      <c r="O150" s="87"/>
      <c r="P150" s="224">
        <f>O150*H150</f>
        <v>0</v>
      </c>
      <c r="Q150" s="224">
        <v>1.8907700000000001</v>
      </c>
      <c r="R150" s="224">
        <f>Q150*H150</f>
        <v>27.873731340000003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175</v>
      </c>
      <c r="AT150" s="226" t="s">
        <v>170</v>
      </c>
      <c r="AU150" s="226" t="s">
        <v>21</v>
      </c>
      <c r="AY150" s="19" t="s">
        <v>168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88</v>
      </c>
      <c r="BK150" s="227">
        <f>ROUND(I150*H150,2)</f>
        <v>0</v>
      </c>
      <c r="BL150" s="19" t="s">
        <v>175</v>
      </c>
      <c r="BM150" s="226" t="s">
        <v>947</v>
      </c>
    </row>
    <row r="151" s="2" customFormat="1">
      <c r="A151" s="41"/>
      <c r="B151" s="42"/>
      <c r="C151" s="43"/>
      <c r="D151" s="228" t="s">
        <v>177</v>
      </c>
      <c r="E151" s="43"/>
      <c r="F151" s="229" t="s">
        <v>294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177</v>
      </c>
      <c r="AU151" s="19" t="s">
        <v>21</v>
      </c>
    </row>
    <row r="152" s="13" customFormat="1">
      <c r="A152" s="13"/>
      <c r="B152" s="235"/>
      <c r="C152" s="236"/>
      <c r="D152" s="233" t="s">
        <v>202</v>
      </c>
      <c r="E152" s="237" t="s">
        <v>35</v>
      </c>
      <c r="F152" s="238" t="s">
        <v>948</v>
      </c>
      <c r="G152" s="236"/>
      <c r="H152" s="239">
        <v>15.372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202</v>
      </c>
      <c r="AU152" s="245" t="s">
        <v>21</v>
      </c>
      <c r="AV152" s="13" t="s">
        <v>21</v>
      </c>
      <c r="AW152" s="13" t="s">
        <v>41</v>
      </c>
      <c r="AX152" s="13" t="s">
        <v>81</v>
      </c>
      <c r="AY152" s="245" t="s">
        <v>168</v>
      </c>
    </row>
    <row r="153" s="13" customFormat="1">
      <c r="A153" s="13"/>
      <c r="B153" s="235"/>
      <c r="C153" s="236"/>
      <c r="D153" s="233" t="s">
        <v>202</v>
      </c>
      <c r="E153" s="237" t="s">
        <v>35</v>
      </c>
      <c r="F153" s="238" t="s">
        <v>949</v>
      </c>
      <c r="G153" s="236"/>
      <c r="H153" s="239">
        <v>-0.63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202</v>
      </c>
      <c r="AU153" s="245" t="s">
        <v>21</v>
      </c>
      <c r="AV153" s="13" t="s">
        <v>21</v>
      </c>
      <c r="AW153" s="13" t="s">
        <v>41</v>
      </c>
      <c r="AX153" s="13" t="s">
        <v>81</v>
      </c>
      <c r="AY153" s="245" t="s">
        <v>168</v>
      </c>
    </row>
    <row r="154" s="14" customFormat="1">
      <c r="A154" s="14"/>
      <c r="B154" s="246"/>
      <c r="C154" s="247"/>
      <c r="D154" s="233" t="s">
        <v>202</v>
      </c>
      <c r="E154" s="248" t="s">
        <v>35</v>
      </c>
      <c r="F154" s="249" t="s">
        <v>205</v>
      </c>
      <c r="G154" s="247"/>
      <c r="H154" s="250">
        <v>14.742000000000001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202</v>
      </c>
      <c r="AU154" s="256" t="s">
        <v>21</v>
      </c>
      <c r="AV154" s="14" t="s">
        <v>175</v>
      </c>
      <c r="AW154" s="14" t="s">
        <v>41</v>
      </c>
      <c r="AX154" s="14" t="s">
        <v>88</v>
      </c>
      <c r="AY154" s="256" t="s">
        <v>168</v>
      </c>
    </row>
    <row r="155" s="2" customFormat="1" ht="24.15" customHeight="1">
      <c r="A155" s="41"/>
      <c r="B155" s="42"/>
      <c r="C155" s="215" t="s">
        <v>290</v>
      </c>
      <c r="D155" s="215" t="s">
        <v>170</v>
      </c>
      <c r="E155" s="216" t="s">
        <v>299</v>
      </c>
      <c r="F155" s="217" t="s">
        <v>300</v>
      </c>
      <c r="G155" s="218" t="s">
        <v>199</v>
      </c>
      <c r="H155" s="219">
        <v>1.944</v>
      </c>
      <c r="I155" s="220"/>
      <c r="J155" s="221">
        <f>ROUND(I155*H155,2)</f>
        <v>0</v>
      </c>
      <c r="K155" s="217" t="s">
        <v>174</v>
      </c>
      <c r="L155" s="47"/>
      <c r="M155" s="222" t="s">
        <v>35</v>
      </c>
      <c r="N155" s="223" t="s">
        <v>52</v>
      </c>
      <c r="O155" s="87"/>
      <c r="P155" s="224">
        <f>O155*H155</f>
        <v>0</v>
      </c>
      <c r="Q155" s="224">
        <v>2.3010199999999998</v>
      </c>
      <c r="R155" s="224">
        <f>Q155*H155</f>
        <v>4.4731828799999995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175</v>
      </c>
      <c r="AT155" s="226" t="s">
        <v>170</v>
      </c>
      <c r="AU155" s="226" t="s">
        <v>21</v>
      </c>
      <c r="AY155" s="19" t="s">
        <v>168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88</v>
      </c>
      <c r="BK155" s="227">
        <f>ROUND(I155*H155,2)</f>
        <v>0</v>
      </c>
      <c r="BL155" s="19" t="s">
        <v>175</v>
      </c>
      <c r="BM155" s="226" t="s">
        <v>950</v>
      </c>
    </row>
    <row r="156" s="2" customFormat="1">
      <c r="A156" s="41"/>
      <c r="B156" s="42"/>
      <c r="C156" s="43"/>
      <c r="D156" s="228" t="s">
        <v>177</v>
      </c>
      <c r="E156" s="43"/>
      <c r="F156" s="229" t="s">
        <v>302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177</v>
      </c>
      <c r="AU156" s="19" t="s">
        <v>21</v>
      </c>
    </row>
    <row r="157" s="13" customFormat="1">
      <c r="A157" s="13"/>
      <c r="B157" s="235"/>
      <c r="C157" s="236"/>
      <c r="D157" s="233" t="s">
        <v>202</v>
      </c>
      <c r="E157" s="237" t="s">
        <v>35</v>
      </c>
      <c r="F157" s="238" t="s">
        <v>951</v>
      </c>
      <c r="G157" s="236"/>
      <c r="H157" s="239">
        <v>1.944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202</v>
      </c>
      <c r="AU157" s="245" t="s">
        <v>21</v>
      </c>
      <c r="AV157" s="13" t="s">
        <v>21</v>
      </c>
      <c r="AW157" s="13" t="s">
        <v>41</v>
      </c>
      <c r="AX157" s="13" t="s">
        <v>88</v>
      </c>
      <c r="AY157" s="245" t="s">
        <v>168</v>
      </c>
    </row>
    <row r="158" s="12" customFormat="1" ht="22.8" customHeight="1">
      <c r="A158" s="12"/>
      <c r="B158" s="199"/>
      <c r="C158" s="200"/>
      <c r="D158" s="201" t="s">
        <v>80</v>
      </c>
      <c r="E158" s="213" t="s">
        <v>220</v>
      </c>
      <c r="F158" s="213" t="s">
        <v>304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SUM(P159:P186)</f>
        <v>0</v>
      </c>
      <c r="Q158" s="207"/>
      <c r="R158" s="208">
        <f>SUM(R159:R186)</f>
        <v>1.6142160000000001</v>
      </c>
      <c r="S158" s="207"/>
      <c r="T158" s="209">
        <f>SUM(T159:T186)</f>
        <v>21.419999999999998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88</v>
      </c>
      <c r="AT158" s="211" t="s">
        <v>80</v>
      </c>
      <c r="AU158" s="211" t="s">
        <v>88</v>
      </c>
      <c r="AY158" s="210" t="s">
        <v>168</v>
      </c>
      <c r="BK158" s="212">
        <f>SUM(BK159:BK186)</f>
        <v>0</v>
      </c>
    </row>
    <row r="159" s="2" customFormat="1" ht="16.5" customHeight="1">
      <c r="A159" s="41"/>
      <c r="B159" s="42"/>
      <c r="C159" s="215" t="s">
        <v>298</v>
      </c>
      <c r="D159" s="215" t="s">
        <v>170</v>
      </c>
      <c r="E159" s="216" t="s">
        <v>952</v>
      </c>
      <c r="F159" s="217" t="s">
        <v>953</v>
      </c>
      <c r="G159" s="218" t="s">
        <v>189</v>
      </c>
      <c r="H159" s="219">
        <v>119</v>
      </c>
      <c r="I159" s="220"/>
      <c r="J159" s="221">
        <f>ROUND(I159*H159,2)</f>
        <v>0</v>
      </c>
      <c r="K159" s="217" t="s">
        <v>174</v>
      </c>
      <c r="L159" s="47"/>
      <c r="M159" s="222" t="s">
        <v>35</v>
      </c>
      <c r="N159" s="223" t="s">
        <v>52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0.17999999999999999</v>
      </c>
      <c r="T159" s="225">
        <f>S159*H159</f>
        <v>21.419999999999998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175</v>
      </c>
      <c r="AT159" s="226" t="s">
        <v>170</v>
      </c>
      <c r="AU159" s="226" t="s">
        <v>21</v>
      </c>
      <c r="AY159" s="19" t="s">
        <v>168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88</v>
      </c>
      <c r="BK159" s="227">
        <f>ROUND(I159*H159,2)</f>
        <v>0</v>
      </c>
      <c r="BL159" s="19" t="s">
        <v>175</v>
      </c>
      <c r="BM159" s="226" t="s">
        <v>954</v>
      </c>
    </row>
    <row r="160" s="2" customFormat="1">
      <c r="A160" s="41"/>
      <c r="B160" s="42"/>
      <c r="C160" s="43"/>
      <c r="D160" s="228" t="s">
        <v>177</v>
      </c>
      <c r="E160" s="43"/>
      <c r="F160" s="229" t="s">
        <v>955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177</v>
      </c>
      <c r="AU160" s="19" t="s">
        <v>21</v>
      </c>
    </row>
    <row r="161" s="2" customFormat="1">
      <c r="A161" s="41"/>
      <c r="B161" s="42"/>
      <c r="C161" s="43"/>
      <c r="D161" s="233" t="s">
        <v>179</v>
      </c>
      <c r="E161" s="43"/>
      <c r="F161" s="234" t="s">
        <v>956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179</v>
      </c>
      <c r="AU161" s="19" t="s">
        <v>21</v>
      </c>
    </row>
    <row r="162" s="13" customFormat="1">
      <c r="A162" s="13"/>
      <c r="B162" s="235"/>
      <c r="C162" s="236"/>
      <c r="D162" s="233" t="s">
        <v>202</v>
      </c>
      <c r="E162" s="237" t="s">
        <v>35</v>
      </c>
      <c r="F162" s="238" t="s">
        <v>957</v>
      </c>
      <c r="G162" s="236"/>
      <c r="H162" s="239">
        <v>126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202</v>
      </c>
      <c r="AU162" s="245" t="s">
        <v>21</v>
      </c>
      <c r="AV162" s="13" t="s">
        <v>21</v>
      </c>
      <c r="AW162" s="13" t="s">
        <v>41</v>
      </c>
      <c r="AX162" s="13" t="s">
        <v>81</v>
      </c>
      <c r="AY162" s="245" t="s">
        <v>168</v>
      </c>
    </row>
    <row r="163" s="13" customFormat="1">
      <c r="A163" s="13"/>
      <c r="B163" s="235"/>
      <c r="C163" s="236"/>
      <c r="D163" s="233" t="s">
        <v>202</v>
      </c>
      <c r="E163" s="237" t="s">
        <v>35</v>
      </c>
      <c r="F163" s="238" t="s">
        <v>958</v>
      </c>
      <c r="G163" s="236"/>
      <c r="H163" s="239">
        <v>-7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202</v>
      </c>
      <c r="AU163" s="245" t="s">
        <v>21</v>
      </c>
      <c r="AV163" s="13" t="s">
        <v>21</v>
      </c>
      <c r="AW163" s="13" t="s">
        <v>41</v>
      </c>
      <c r="AX163" s="13" t="s">
        <v>81</v>
      </c>
      <c r="AY163" s="245" t="s">
        <v>168</v>
      </c>
    </row>
    <row r="164" s="14" customFormat="1">
      <c r="A164" s="14"/>
      <c r="B164" s="246"/>
      <c r="C164" s="247"/>
      <c r="D164" s="233" t="s">
        <v>202</v>
      </c>
      <c r="E164" s="248" t="s">
        <v>35</v>
      </c>
      <c r="F164" s="249" t="s">
        <v>205</v>
      </c>
      <c r="G164" s="247"/>
      <c r="H164" s="250">
        <v>119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202</v>
      </c>
      <c r="AU164" s="256" t="s">
        <v>21</v>
      </c>
      <c r="AV164" s="14" t="s">
        <v>175</v>
      </c>
      <c r="AW164" s="14" t="s">
        <v>41</v>
      </c>
      <c r="AX164" s="14" t="s">
        <v>88</v>
      </c>
      <c r="AY164" s="256" t="s">
        <v>168</v>
      </c>
    </row>
    <row r="165" s="2" customFormat="1" ht="16.5" customHeight="1">
      <c r="A165" s="41"/>
      <c r="B165" s="42"/>
      <c r="C165" s="215" t="s">
        <v>305</v>
      </c>
      <c r="D165" s="215" t="s">
        <v>170</v>
      </c>
      <c r="E165" s="216" t="s">
        <v>959</v>
      </c>
      <c r="F165" s="217" t="s">
        <v>960</v>
      </c>
      <c r="G165" s="218" t="s">
        <v>189</v>
      </c>
      <c r="H165" s="219">
        <v>119</v>
      </c>
      <c r="I165" s="220"/>
      <c r="J165" s="221">
        <f>ROUND(I165*H165,2)</f>
        <v>0</v>
      </c>
      <c r="K165" s="217" t="s">
        <v>174</v>
      </c>
      <c r="L165" s="47"/>
      <c r="M165" s="222" t="s">
        <v>35</v>
      </c>
      <c r="N165" s="223" t="s">
        <v>52</v>
      </c>
      <c r="O165" s="87"/>
      <c r="P165" s="224">
        <f>O165*H165</f>
        <v>0</v>
      </c>
      <c r="Q165" s="224">
        <v>1.0000000000000001E-05</v>
      </c>
      <c r="R165" s="224">
        <f>Q165*H165</f>
        <v>0.0011900000000000001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175</v>
      </c>
      <c r="AT165" s="226" t="s">
        <v>170</v>
      </c>
      <c r="AU165" s="226" t="s">
        <v>21</v>
      </c>
      <c r="AY165" s="19" t="s">
        <v>168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88</v>
      </c>
      <c r="BK165" s="227">
        <f>ROUND(I165*H165,2)</f>
        <v>0</v>
      </c>
      <c r="BL165" s="19" t="s">
        <v>175</v>
      </c>
      <c r="BM165" s="226" t="s">
        <v>961</v>
      </c>
    </row>
    <row r="166" s="2" customFormat="1">
      <c r="A166" s="41"/>
      <c r="B166" s="42"/>
      <c r="C166" s="43"/>
      <c r="D166" s="228" t="s">
        <v>177</v>
      </c>
      <c r="E166" s="43"/>
      <c r="F166" s="229" t="s">
        <v>962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177</v>
      </c>
      <c r="AU166" s="19" t="s">
        <v>21</v>
      </c>
    </row>
    <row r="167" s="13" customFormat="1">
      <c r="A167" s="13"/>
      <c r="B167" s="235"/>
      <c r="C167" s="236"/>
      <c r="D167" s="233" t="s">
        <v>202</v>
      </c>
      <c r="E167" s="237" t="s">
        <v>35</v>
      </c>
      <c r="F167" s="238" t="s">
        <v>963</v>
      </c>
      <c r="G167" s="236"/>
      <c r="H167" s="239">
        <v>126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202</v>
      </c>
      <c r="AU167" s="245" t="s">
        <v>21</v>
      </c>
      <c r="AV167" s="13" t="s">
        <v>21</v>
      </c>
      <c r="AW167" s="13" t="s">
        <v>41</v>
      </c>
      <c r="AX167" s="13" t="s">
        <v>81</v>
      </c>
      <c r="AY167" s="245" t="s">
        <v>168</v>
      </c>
    </row>
    <row r="168" s="13" customFormat="1">
      <c r="A168" s="13"/>
      <c r="B168" s="235"/>
      <c r="C168" s="236"/>
      <c r="D168" s="233" t="s">
        <v>202</v>
      </c>
      <c r="E168" s="237" t="s">
        <v>35</v>
      </c>
      <c r="F168" s="238" t="s">
        <v>958</v>
      </c>
      <c r="G168" s="236"/>
      <c r="H168" s="239">
        <v>-7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202</v>
      </c>
      <c r="AU168" s="245" t="s">
        <v>21</v>
      </c>
      <c r="AV168" s="13" t="s">
        <v>21</v>
      </c>
      <c r="AW168" s="13" t="s">
        <v>41</v>
      </c>
      <c r="AX168" s="13" t="s">
        <v>81</v>
      </c>
      <c r="AY168" s="245" t="s">
        <v>168</v>
      </c>
    </row>
    <row r="169" s="14" customFormat="1">
      <c r="A169" s="14"/>
      <c r="B169" s="246"/>
      <c r="C169" s="247"/>
      <c r="D169" s="233" t="s">
        <v>202</v>
      </c>
      <c r="E169" s="248" t="s">
        <v>35</v>
      </c>
      <c r="F169" s="249" t="s">
        <v>205</v>
      </c>
      <c r="G169" s="247"/>
      <c r="H169" s="250">
        <v>119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202</v>
      </c>
      <c r="AU169" s="256" t="s">
        <v>21</v>
      </c>
      <c r="AV169" s="14" t="s">
        <v>175</v>
      </c>
      <c r="AW169" s="14" t="s">
        <v>41</v>
      </c>
      <c r="AX169" s="14" t="s">
        <v>88</v>
      </c>
      <c r="AY169" s="256" t="s">
        <v>168</v>
      </c>
    </row>
    <row r="170" s="2" customFormat="1" ht="16.5" customHeight="1">
      <c r="A170" s="41"/>
      <c r="B170" s="42"/>
      <c r="C170" s="257" t="s">
        <v>7</v>
      </c>
      <c r="D170" s="257" t="s">
        <v>284</v>
      </c>
      <c r="E170" s="258" t="s">
        <v>964</v>
      </c>
      <c r="F170" s="259" t="s">
        <v>965</v>
      </c>
      <c r="G170" s="260" t="s">
        <v>189</v>
      </c>
      <c r="H170" s="261">
        <v>120.785</v>
      </c>
      <c r="I170" s="262"/>
      <c r="J170" s="263">
        <f>ROUND(I170*H170,2)</f>
        <v>0</v>
      </c>
      <c r="K170" s="259" t="s">
        <v>174</v>
      </c>
      <c r="L170" s="264"/>
      <c r="M170" s="265" t="s">
        <v>35</v>
      </c>
      <c r="N170" s="266" t="s">
        <v>52</v>
      </c>
      <c r="O170" s="87"/>
      <c r="P170" s="224">
        <f>O170*H170</f>
        <v>0</v>
      </c>
      <c r="Q170" s="224">
        <v>0.0050000000000000001</v>
      </c>
      <c r="R170" s="224">
        <f>Q170*H170</f>
        <v>0.60392500000000005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220</v>
      </c>
      <c r="AT170" s="226" t="s">
        <v>284</v>
      </c>
      <c r="AU170" s="226" t="s">
        <v>21</v>
      </c>
      <c r="AY170" s="19" t="s">
        <v>168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88</v>
      </c>
      <c r="BK170" s="227">
        <f>ROUND(I170*H170,2)</f>
        <v>0</v>
      </c>
      <c r="BL170" s="19" t="s">
        <v>175</v>
      </c>
      <c r="BM170" s="226" t="s">
        <v>966</v>
      </c>
    </row>
    <row r="171" s="13" customFormat="1">
      <c r="A171" s="13"/>
      <c r="B171" s="235"/>
      <c r="C171" s="236"/>
      <c r="D171" s="233" t="s">
        <v>202</v>
      </c>
      <c r="E171" s="236"/>
      <c r="F171" s="238" t="s">
        <v>967</v>
      </c>
      <c r="G171" s="236"/>
      <c r="H171" s="239">
        <v>120.785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202</v>
      </c>
      <c r="AU171" s="245" t="s">
        <v>21</v>
      </c>
      <c r="AV171" s="13" t="s">
        <v>21</v>
      </c>
      <c r="AW171" s="13" t="s">
        <v>4</v>
      </c>
      <c r="AX171" s="13" t="s">
        <v>88</v>
      </c>
      <c r="AY171" s="245" t="s">
        <v>168</v>
      </c>
    </row>
    <row r="172" s="2" customFormat="1" ht="24.15" customHeight="1">
      <c r="A172" s="41"/>
      <c r="B172" s="42"/>
      <c r="C172" s="215" t="s">
        <v>317</v>
      </c>
      <c r="D172" s="215" t="s">
        <v>170</v>
      </c>
      <c r="E172" s="216" t="s">
        <v>968</v>
      </c>
      <c r="F172" s="217" t="s">
        <v>969</v>
      </c>
      <c r="G172" s="218" t="s">
        <v>335</v>
      </c>
      <c r="H172" s="219">
        <v>24</v>
      </c>
      <c r="I172" s="220"/>
      <c r="J172" s="221">
        <f>ROUND(I172*H172,2)</f>
        <v>0</v>
      </c>
      <c r="K172" s="217" t="s">
        <v>174</v>
      </c>
      <c r="L172" s="47"/>
      <c r="M172" s="222" t="s">
        <v>35</v>
      </c>
      <c r="N172" s="223" t="s">
        <v>52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175</v>
      </c>
      <c r="AT172" s="226" t="s">
        <v>170</v>
      </c>
      <c r="AU172" s="226" t="s">
        <v>21</v>
      </c>
      <c r="AY172" s="19" t="s">
        <v>168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88</v>
      </c>
      <c r="BK172" s="227">
        <f>ROUND(I172*H172,2)</f>
        <v>0</v>
      </c>
      <c r="BL172" s="19" t="s">
        <v>175</v>
      </c>
      <c r="BM172" s="226" t="s">
        <v>970</v>
      </c>
    </row>
    <row r="173" s="2" customFormat="1">
      <c r="A173" s="41"/>
      <c r="B173" s="42"/>
      <c r="C173" s="43"/>
      <c r="D173" s="228" t="s">
        <v>177</v>
      </c>
      <c r="E173" s="43"/>
      <c r="F173" s="229" t="s">
        <v>971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177</v>
      </c>
      <c r="AU173" s="19" t="s">
        <v>21</v>
      </c>
    </row>
    <row r="174" s="13" customFormat="1">
      <c r="A174" s="13"/>
      <c r="B174" s="235"/>
      <c r="C174" s="236"/>
      <c r="D174" s="233" t="s">
        <v>202</v>
      </c>
      <c r="E174" s="237" t="s">
        <v>35</v>
      </c>
      <c r="F174" s="238" t="s">
        <v>867</v>
      </c>
      <c r="G174" s="236"/>
      <c r="H174" s="239">
        <v>24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202</v>
      </c>
      <c r="AU174" s="245" t="s">
        <v>21</v>
      </c>
      <c r="AV174" s="13" t="s">
        <v>21</v>
      </c>
      <c r="AW174" s="13" t="s">
        <v>41</v>
      </c>
      <c r="AX174" s="13" t="s">
        <v>88</v>
      </c>
      <c r="AY174" s="245" t="s">
        <v>168</v>
      </c>
    </row>
    <row r="175" s="2" customFormat="1" ht="16.5" customHeight="1">
      <c r="A175" s="41"/>
      <c r="B175" s="42"/>
      <c r="C175" s="257" t="s">
        <v>322</v>
      </c>
      <c r="D175" s="257" t="s">
        <v>284</v>
      </c>
      <c r="E175" s="258" t="s">
        <v>972</v>
      </c>
      <c r="F175" s="259" t="s">
        <v>973</v>
      </c>
      <c r="G175" s="260" t="s">
        <v>335</v>
      </c>
      <c r="H175" s="261">
        <v>24</v>
      </c>
      <c r="I175" s="262"/>
      <c r="J175" s="263">
        <f>ROUND(I175*H175,2)</f>
        <v>0</v>
      </c>
      <c r="K175" s="259" t="s">
        <v>174</v>
      </c>
      <c r="L175" s="264"/>
      <c r="M175" s="265" t="s">
        <v>35</v>
      </c>
      <c r="N175" s="266" t="s">
        <v>52</v>
      </c>
      <c r="O175" s="87"/>
      <c r="P175" s="224">
        <f>O175*H175</f>
        <v>0</v>
      </c>
      <c r="Q175" s="224">
        <v>0.00080000000000000004</v>
      </c>
      <c r="R175" s="224">
        <f>Q175*H175</f>
        <v>0.019200000000000002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220</v>
      </c>
      <c r="AT175" s="226" t="s">
        <v>284</v>
      </c>
      <c r="AU175" s="226" t="s">
        <v>21</v>
      </c>
      <c r="AY175" s="19" t="s">
        <v>168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88</v>
      </c>
      <c r="BK175" s="227">
        <f>ROUND(I175*H175,2)</f>
        <v>0</v>
      </c>
      <c r="BL175" s="19" t="s">
        <v>175</v>
      </c>
      <c r="BM175" s="226" t="s">
        <v>974</v>
      </c>
    </row>
    <row r="176" s="2" customFormat="1" ht="24.15" customHeight="1">
      <c r="A176" s="41"/>
      <c r="B176" s="42"/>
      <c r="C176" s="215" t="s">
        <v>328</v>
      </c>
      <c r="D176" s="215" t="s">
        <v>170</v>
      </c>
      <c r="E176" s="216" t="s">
        <v>975</v>
      </c>
      <c r="F176" s="217" t="s">
        <v>976</v>
      </c>
      <c r="G176" s="218" t="s">
        <v>335</v>
      </c>
      <c r="H176" s="219">
        <v>26</v>
      </c>
      <c r="I176" s="220"/>
      <c r="J176" s="221">
        <f>ROUND(I176*H176,2)</f>
        <v>0</v>
      </c>
      <c r="K176" s="217" t="s">
        <v>174</v>
      </c>
      <c r="L176" s="47"/>
      <c r="M176" s="222" t="s">
        <v>35</v>
      </c>
      <c r="N176" s="223" t="s">
        <v>52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175</v>
      </c>
      <c r="AT176" s="226" t="s">
        <v>170</v>
      </c>
      <c r="AU176" s="226" t="s">
        <v>21</v>
      </c>
      <c r="AY176" s="19" t="s">
        <v>168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88</v>
      </c>
      <c r="BK176" s="227">
        <f>ROUND(I176*H176,2)</f>
        <v>0</v>
      </c>
      <c r="BL176" s="19" t="s">
        <v>175</v>
      </c>
      <c r="BM176" s="226" t="s">
        <v>977</v>
      </c>
    </row>
    <row r="177" s="2" customFormat="1">
      <c r="A177" s="41"/>
      <c r="B177" s="42"/>
      <c r="C177" s="43"/>
      <c r="D177" s="228" t="s">
        <v>177</v>
      </c>
      <c r="E177" s="43"/>
      <c r="F177" s="229" t="s">
        <v>978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177</v>
      </c>
      <c r="AU177" s="19" t="s">
        <v>21</v>
      </c>
    </row>
    <row r="178" s="13" customFormat="1">
      <c r="A178" s="13"/>
      <c r="B178" s="235"/>
      <c r="C178" s="236"/>
      <c r="D178" s="233" t="s">
        <v>202</v>
      </c>
      <c r="E178" s="237" t="s">
        <v>35</v>
      </c>
      <c r="F178" s="238" t="s">
        <v>979</v>
      </c>
      <c r="G178" s="236"/>
      <c r="H178" s="239">
        <v>26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202</v>
      </c>
      <c r="AU178" s="245" t="s">
        <v>21</v>
      </c>
      <c r="AV178" s="13" t="s">
        <v>21</v>
      </c>
      <c r="AW178" s="13" t="s">
        <v>41</v>
      </c>
      <c r="AX178" s="13" t="s">
        <v>88</v>
      </c>
      <c r="AY178" s="245" t="s">
        <v>168</v>
      </c>
    </row>
    <row r="179" s="2" customFormat="1" ht="16.5" customHeight="1">
      <c r="A179" s="41"/>
      <c r="B179" s="42"/>
      <c r="C179" s="257" t="s">
        <v>332</v>
      </c>
      <c r="D179" s="257" t="s">
        <v>284</v>
      </c>
      <c r="E179" s="258" t="s">
        <v>980</v>
      </c>
      <c r="F179" s="259" t="s">
        <v>981</v>
      </c>
      <c r="G179" s="260" t="s">
        <v>335</v>
      </c>
      <c r="H179" s="261">
        <v>26</v>
      </c>
      <c r="I179" s="262"/>
      <c r="J179" s="263">
        <f>ROUND(I179*H179,2)</f>
        <v>0</v>
      </c>
      <c r="K179" s="259" t="s">
        <v>174</v>
      </c>
      <c r="L179" s="264"/>
      <c r="M179" s="265" t="s">
        <v>35</v>
      </c>
      <c r="N179" s="266" t="s">
        <v>52</v>
      </c>
      <c r="O179" s="87"/>
      <c r="P179" s="224">
        <f>O179*H179</f>
        <v>0</v>
      </c>
      <c r="Q179" s="224">
        <v>0.00114</v>
      </c>
      <c r="R179" s="224">
        <f>Q179*H179</f>
        <v>0.02964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220</v>
      </c>
      <c r="AT179" s="226" t="s">
        <v>284</v>
      </c>
      <c r="AU179" s="226" t="s">
        <v>21</v>
      </c>
      <c r="AY179" s="19" t="s">
        <v>168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88</v>
      </c>
      <c r="BK179" s="227">
        <f>ROUND(I179*H179,2)</f>
        <v>0</v>
      </c>
      <c r="BL179" s="19" t="s">
        <v>175</v>
      </c>
      <c r="BM179" s="226" t="s">
        <v>982</v>
      </c>
    </row>
    <row r="180" s="2" customFormat="1">
      <c r="A180" s="41"/>
      <c r="B180" s="42"/>
      <c r="C180" s="43"/>
      <c r="D180" s="233" t="s">
        <v>179</v>
      </c>
      <c r="E180" s="43"/>
      <c r="F180" s="234" t="s">
        <v>983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179</v>
      </c>
      <c r="AU180" s="19" t="s">
        <v>21</v>
      </c>
    </row>
    <row r="181" s="2" customFormat="1" ht="24.15" customHeight="1">
      <c r="A181" s="41"/>
      <c r="B181" s="42"/>
      <c r="C181" s="215" t="s">
        <v>338</v>
      </c>
      <c r="D181" s="215" t="s">
        <v>170</v>
      </c>
      <c r="E181" s="216" t="s">
        <v>984</v>
      </c>
      <c r="F181" s="217" t="s">
        <v>985</v>
      </c>
      <c r="G181" s="218" t="s">
        <v>335</v>
      </c>
      <c r="H181" s="219">
        <v>26</v>
      </c>
      <c r="I181" s="220"/>
      <c r="J181" s="221">
        <f>ROUND(I181*H181,2)</f>
        <v>0</v>
      </c>
      <c r="K181" s="217" t="s">
        <v>174</v>
      </c>
      <c r="L181" s="47"/>
      <c r="M181" s="222" t="s">
        <v>35</v>
      </c>
      <c r="N181" s="223" t="s">
        <v>52</v>
      </c>
      <c r="O181" s="87"/>
      <c r="P181" s="224">
        <f>O181*H181</f>
        <v>0</v>
      </c>
      <c r="Q181" s="224">
        <v>0.036479999999999999</v>
      </c>
      <c r="R181" s="224">
        <f>Q181*H181</f>
        <v>0.94847999999999999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175</v>
      </c>
      <c r="AT181" s="226" t="s">
        <v>170</v>
      </c>
      <c r="AU181" s="226" t="s">
        <v>21</v>
      </c>
      <c r="AY181" s="19" t="s">
        <v>168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88</v>
      </c>
      <c r="BK181" s="227">
        <f>ROUND(I181*H181,2)</f>
        <v>0</v>
      </c>
      <c r="BL181" s="19" t="s">
        <v>175</v>
      </c>
      <c r="BM181" s="226" t="s">
        <v>986</v>
      </c>
    </row>
    <row r="182" s="2" customFormat="1">
      <c r="A182" s="41"/>
      <c r="B182" s="42"/>
      <c r="C182" s="43"/>
      <c r="D182" s="228" t="s">
        <v>177</v>
      </c>
      <c r="E182" s="43"/>
      <c r="F182" s="229" t="s">
        <v>987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177</v>
      </c>
      <c r="AU182" s="19" t="s">
        <v>21</v>
      </c>
    </row>
    <row r="183" s="13" customFormat="1">
      <c r="A183" s="13"/>
      <c r="B183" s="235"/>
      <c r="C183" s="236"/>
      <c r="D183" s="233" t="s">
        <v>202</v>
      </c>
      <c r="E183" s="237" t="s">
        <v>35</v>
      </c>
      <c r="F183" s="238" t="s">
        <v>979</v>
      </c>
      <c r="G183" s="236"/>
      <c r="H183" s="239">
        <v>26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202</v>
      </c>
      <c r="AU183" s="245" t="s">
        <v>21</v>
      </c>
      <c r="AV183" s="13" t="s">
        <v>21</v>
      </c>
      <c r="AW183" s="13" t="s">
        <v>41</v>
      </c>
      <c r="AX183" s="13" t="s">
        <v>88</v>
      </c>
      <c r="AY183" s="245" t="s">
        <v>168</v>
      </c>
    </row>
    <row r="184" s="2" customFormat="1" ht="16.5" customHeight="1">
      <c r="A184" s="41"/>
      <c r="B184" s="42"/>
      <c r="C184" s="215" t="s">
        <v>342</v>
      </c>
      <c r="D184" s="215" t="s">
        <v>170</v>
      </c>
      <c r="E184" s="216" t="s">
        <v>409</v>
      </c>
      <c r="F184" s="217" t="s">
        <v>410</v>
      </c>
      <c r="G184" s="218" t="s">
        <v>189</v>
      </c>
      <c r="H184" s="219">
        <v>130.90000000000001</v>
      </c>
      <c r="I184" s="220"/>
      <c r="J184" s="221">
        <f>ROUND(I184*H184,2)</f>
        <v>0</v>
      </c>
      <c r="K184" s="217" t="s">
        <v>174</v>
      </c>
      <c r="L184" s="47"/>
      <c r="M184" s="222" t="s">
        <v>35</v>
      </c>
      <c r="N184" s="223" t="s">
        <v>52</v>
      </c>
      <c r="O184" s="87"/>
      <c r="P184" s="224">
        <f>O184*H184</f>
        <v>0</v>
      </c>
      <c r="Q184" s="224">
        <v>9.0000000000000006E-05</v>
      </c>
      <c r="R184" s="224">
        <f>Q184*H184</f>
        <v>0.011781000000000002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175</v>
      </c>
      <c r="AT184" s="226" t="s">
        <v>170</v>
      </c>
      <c r="AU184" s="226" t="s">
        <v>21</v>
      </c>
      <c r="AY184" s="19" t="s">
        <v>168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88</v>
      </c>
      <c r="BK184" s="227">
        <f>ROUND(I184*H184,2)</f>
        <v>0</v>
      </c>
      <c r="BL184" s="19" t="s">
        <v>175</v>
      </c>
      <c r="BM184" s="226" t="s">
        <v>988</v>
      </c>
    </row>
    <row r="185" s="2" customFormat="1">
      <c r="A185" s="41"/>
      <c r="B185" s="42"/>
      <c r="C185" s="43"/>
      <c r="D185" s="228" t="s">
        <v>177</v>
      </c>
      <c r="E185" s="43"/>
      <c r="F185" s="229" t="s">
        <v>412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177</v>
      </c>
      <c r="AU185" s="19" t="s">
        <v>21</v>
      </c>
    </row>
    <row r="186" s="13" customFormat="1">
      <c r="A186" s="13"/>
      <c r="B186" s="235"/>
      <c r="C186" s="236"/>
      <c r="D186" s="233" t="s">
        <v>202</v>
      </c>
      <c r="E186" s="236"/>
      <c r="F186" s="238" t="s">
        <v>989</v>
      </c>
      <c r="G186" s="236"/>
      <c r="H186" s="239">
        <v>130.90000000000001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202</v>
      </c>
      <c r="AU186" s="245" t="s">
        <v>21</v>
      </c>
      <c r="AV186" s="13" t="s">
        <v>21</v>
      </c>
      <c r="AW186" s="13" t="s">
        <v>4</v>
      </c>
      <c r="AX186" s="13" t="s">
        <v>88</v>
      </c>
      <c r="AY186" s="245" t="s">
        <v>168</v>
      </c>
    </row>
    <row r="187" s="12" customFormat="1" ht="22.8" customHeight="1">
      <c r="A187" s="12"/>
      <c r="B187" s="199"/>
      <c r="C187" s="200"/>
      <c r="D187" s="201" t="s">
        <v>80</v>
      </c>
      <c r="E187" s="213" t="s">
        <v>415</v>
      </c>
      <c r="F187" s="213" t="s">
        <v>416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SUM(P188:P195)</f>
        <v>0</v>
      </c>
      <c r="Q187" s="207"/>
      <c r="R187" s="208">
        <f>SUM(R188:R195)</f>
        <v>0</v>
      </c>
      <c r="S187" s="207"/>
      <c r="T187" s="209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88</v>
      </c>
      <c r="AT187" s="211" t="s">
        <v>80</v>
      </c>
      <c r="AU187" s="211" t="s">
        <v>88</v>
      </c>
      <c r="AY187" s="210" t="s">
        <v>168</v>
      </c>
      <c r="BK187" s="212">
        <f>SUM(BK188:BK195)</f>
        <v>0</v>
      </c>
    </row>
    <row r="188" s="2" customFormat="1" ht="24.15" customHeight="1">
      <c r="A188" s="41"/>
      <c r="B188" s="42"/>
      <c r="C188" s="215" t="s">
        <v>347</v>
      </c>
      <c r="D188" s="215" t="s">
        <v>170</v>
      </c>
      <c r="E188" s="216" t="s">
        <v>418</v>
      </c>
      <c r="F188" s="217" t="s">
        <v>419</v>
      </c>
      <c r="G188" s="218" t="s">
        <v>255</v>
      </c>
      <c r="H188" s="219">
        <v>21.420000000000002</v>
      </c>
      <c r="I188" s="220"/>
      <c r="J188" s="221">
        <f>ROUND(I188*H188,2)</f>
        <v>0</v>
      </c>
      <c r="K188" s="217" t="s">
        <v>174</v>
      </c>
      <c r="L188" s="47"/>
      <c r="M188" s="222" t="s">
        <v>35</v>
      </c>
      <c r="N188" s="223" t="s">
        <v>52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175</v>
      </c>
      <c r="AT188" s="226" t="s">
        <v>170</v>
      </c>
      <c r="AU188" s="226" t="s">
        <v>21</v>
      </c>
      <c r="AY188" s="19" t="s">
        <v>168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88</v>
      </c>
      <c r="BK188" s="227">
        <f>ROUND(I188*H188,2)</f>
        <v>0</v>
      </c>
      <c r="BL188" s="19" t="s">
        <v>175</v>
      </c>
      <c r="BM188" s="226" t="s">
        <v>990</v>
      </c>
    </row>
    <row r="189" s="2" customFormat="1">
      <c r="A189" s="41"/>
      <c r="B189" s="42"/>
      <c r="C189" s="43"/>
      <c r="D189" s="228" t="s">
        <v>177</v>
      </c>
      <c r="E189" s="43"/>
      <c r="F189" s="229" t="s">
        <v>421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177</v>
      </c>
      <c r="AU189" s="19" t="s">
        <v>21</v>
      </c>
    </row>
    <row r="190" s="2" customFormat="1" ht="21.75" customHeight="1">
      <c r="A190" s="41"/>
      <c r="B190" s="42"/>
      <c r="C190" s="215" t="s">
        <v>351</v>
      </c>
      <c r="D190" s="215" t="s">
        <v>170</v>
      </c>
      <c r="E190" s="216" t="s">
        <v>423</v>
      </c>
      <c r="F190" s="217" t="s">
        <v>424</v>
      </c>
      <c r="G190" s="218" t="s">
        <v>255</v>
      </c>
      <c r="H190" s="219">
        <v>21.420000000000002</v>
      </c>
      <c r="I190" s="220"/>
      <c r="J190" s="221">
        <f>ROUND(I190*H190,2)</f>
        <v>0</v>
      </c>
      <c r="K190" s="217" t="s">
        <v>174</v>
      </c>
      <c r="L190" s="47"/>
      <c r="M190" s="222" t="s">
        <v>35</v>
      </c>
      <c r="N190" s="223" t="s">
        <v>52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175</v>
      </c>
      <c r="AT190" s="226" t="s">
        <v>170</v>
      </c>
      <c r="AU190" s="226" t="s">
        <v>21</v>
      </c>
      <c r="AY190" s="19" t="s">
        <v>168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88</v>
      </c>
      <c r="BK190" s="227">
        <f>ROUND(I190*H190,2)</f>
        <v>0</v>
      </c>
      <c r="BL190" s="19" t="s">
        <v>175</v>
      </c>
      <c r="BM190" s="226" t="s">
        <v>991</v>
      </c>
    </row>
    <row r="191" s="2" customFormat="1">
      <c r="A191" s="41"/>
      <c r="B191" s="42"/>
      <c r="C191" s="43"/>
      <c r="D191" s="228" t="s">
        <v>177</v>
      </c>
      <c r="E191" s="43"/>
      <c r="F191" s="229" t="s">
        <v>426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177</v>
      </c>
      <c r="AU191" s="19" t="s">
        <v>21</v>
      </c>
    </row>
    <row r="192" s="2" customFormat="1" ht="24.15" customHeight="1">
      <c r="A192" s="41"/>
      <c r="B192" s="42"/>
      <c r="C192" s="215" t="s">
        <v>356</v>
      </c>
      <c r="D192" s="215" t="s">
        <v>170</v>
      </c>
      <c r="E192" s="216" t="s">
        <v>428</v>
      </c>
      <c r="F192" s="217" t="s">
        <v>429</v>
      </c>
      <c r="G192" s="218" t="s">
        <v>255</v>
      </c>
      <c r="H192" s="219">
        <v>107.09999999999999</v>
      </c>
      <c r="I192" s="220"/>
      <c r="J192" s="221">
        <f>ROUND(I192*H192,2)</f>
        <v>0</v>
      </c>
      <c r="K192" s="217" t="s">
        <v>174</v>
      </c>
      <c r="L192" s="47"/>
      <c r="M192" s="222" t="s">
        <v>35</v>
      </c>
      <c r="N192" s="223" t="s">
        <v>52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175</v>
      </c>
      <c r="AT192" s="226" t="s">
        <v>170</v>
      </c>
      <c r="AU192" s="226" t="s">
        <v>21</v>
      </c>
      <c r="AY192" s="19" t="s">
        <v>168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88</v>
      </c>
      <c r="BK192" s="227">
        <f>ROUND(I192*H192,2)</f>
        <v>0</v>
      </c>
      <c r="BL192" s="19" t="s">
        <v>175</v>
      </c>
      <c r="BM192" s="226" t="s">
        <v>992</v>
      </c>
    </row>
    <row r="193" s="2" customFormat="1">
      <c r="A193" s="41"/>
      <c r="B193" s="42"/>
      <c r="C193" s="43"/>
      <c r="D193" s="228" t="s">
        <v>177</v>
      </c>
      <c r="E193" s="43"/>
      <c r="F193" s="229" t="s">
        <v>431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177</v>
      </c>
      <c r="AU193" s="19" t="s">
        <v>21</v>
      </c>
    </row>
    <row r="194" s="13" customFormat="1">
      <c r="A194" s="13"/>
      <c r="B194" s="235"/>
      <c r="C194" s="236"/>
      <c r="D194" s="233" t="s">
        <v>202</v>
      </c>
      <c r="E194" s="236"/>
      <c r="F194" s="238" t="s">
        <v>993</v>
      </c>
      <c r="G194" s="236"/>
      <c r="H194" s="239">
        <v>107.09999999999999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202</v>
      </c>
      <c r="AU194" s="245" t="s">
        <v>21</v>
      </c>
      <c r="AV194" s="13" t="s">
        <v>21</v>
      </c>
      <c r="AW194" s="13" t="s">
        <v>4</v>
      </c>
      <c r="AX194" s="13" t="s">
        <v>88</v>
      </c>
      <c r="AY194" s="245" t="s">
        <v>168</v>
      </c>
    </row>
    <row r="195" s="2" customFormat="1" ht="24.15" customHeight="1">
      <c r="A195" s="41"/>
      <c r="B195" s="42"/>
      <c r="C195" s="215" t="s">
        <v>362</v>
      </c>
      <c r="D195" s="215" t="s">
        <v>170</v>
      </c>
      <c r="E195" s="216" t="s">
        <v>434</v>
      </c>
      <c r="F195" s="217" t="s">
        <v>435</v>
      </c>
      <c r="G195" s="218" t="s">
        <v>255</v>
      </c>
      <c r="H195" s="219">
        <v>21.420000000000002</v>
      </c>
      <c r="I195" s="220"/>
      <c r="J195" s="221">
        <f>ROUND(I195*H195,2)</f>
        <v>0</v>
      </c>
      <c r="K195" s="217" t="s">
        <v>35</v>
      </c>
      <c r="L195" s="47"/>
      <c r="M195" s="222" t="s">
        <v>35</v>
      </c>
      <c r="N195" s="223" t="s">
        <v>52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175</v>
      </c>
      <c r="AT195" s="226" t="s">
        <v>170</v>
      </c>
      <c r="AU195" s="226" t="s">
        <v>21</v>
      </c>
      <c r="AY195" s="19" t="s">
        <v>168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88</v>
      </c>
      <c r="BK195" s="227">
        <f>ROUND(I195*H195,2)</f>
        <v>0</v>
      </c>
      <c r="BL195" s="19" t="s">
        <v>175</v>
      </c>
      <c r="BM195" s="226" t="s">
        <v>994</v>
      </c>
    </row>
    <row r="196" s="12" customFormat="1" ht="22.8" customHeight="1">
      <c r="A196" s="12"/>
      <c r="B196" s="199"/>
      <c r="C196" s="200"/>
      <c r="D196" s="201" t="s">
        <v>80</v>
      </c>
      <c r="E196" s="213" t="s">
        <v>437</v>
      </c>
      <c r="F196" s="213" t="s">
        <v>438</v>
      </c>
      <c r="G196" s="200"/>
      <c r="H196" s="200"/>
      <c r="I196" s="203"/>
      <c r="J196" s="214">
        <f>BK196</f>
        <v>0</v>
      </c>
      <c r="K196" s="200"/>
      <c r="L196" s="205"/>
      <c r="M196" s="206"/>
      <c r="N196" s="207"/>
      <c r="O196" s="207"/>
      <c r="P196" s="208">
        <f>SUM(P197:P200)</f>
        <v>0</v>
      </c>
      <c r="Q196" s="207"/>
      <c r="R196" s="208">
        <f>SUM(R197:R200)</f>
        <v>0</v>
      </c>
      <c r="S196" s="207"/>
      <c r="T196" s="209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88</v>
      </c>
      <c r="AT196" s="211" t="s">
        <v>80</v>
      </c>
      <c r="AU196" s="211" t="s">
        <v>88</v>
      </c>
      <c r="AY196" s="210" t="s">
        <v>168</v>
      </c>
      <c r="BK196" s="212">
        <f>SUM(BK197:BK200)</f>
        <v>0</v>
      </c>
    </row>
    <row r="197" s="2" customFormat="1" ht="24.15" customHeight="1">
      <c r="A197" s="41"/>
      <c r="B197" s="42"/>
      <c r="C197" s="215" t="s">
        <v>367</v>
      </c>
      <c r="D197" s="215" t="s">
        <v>170</v>
      </c>
      <c r="E197" s="216" t="s">
        <v>440</v>
      </c>
      <c r="F197" s="217" t="s">
        <v>441</v>
      </c>
      <c r="G197" s="218" t="s">
        <v>255</v>
      </c>
      <c r="H197" s="219">
        <v>127.859</v>
      </c>
      <c r="I197" s="220"/>
      <c r="J197" s="221">
        <f>ROUND(I197*H197,2)</f>
        <v>0</v>
      </c>
      <c r="K197" s="217" t="s">
        <v>174</v>
      </c>
      <c r="L197" s="47"/>
      <c r="M197" s="222" t="s">
        <v>35</v>
      </c>
      <c r="N197" s="223" t="s">
        <v>52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175</v>
      </c>
      <c r="AT197" s="226" t="s">
        <v>170</v>
      </c>
      <c r="AU197" s="226" t="s">
        <v>21</v>
      </c>
      <c r="AY197" s="19" t="s">
        <v>168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88</v>
      </c>
      <c r="BK197" s="227">
        <f>ROUND(I197*H197,2)</f>
        <v>0</v>
      </c>
      <c r="BL197" s="19" t="s">
        <v>175</v>
      </c>
      <c r="BM197" s="226" t="s">
        <v>995</v>
      </c>
    </row>
    <row r="198" s="2" customFormat="1">
      <c r="A198" s="41"/>
      <c r="B198" s="42"/>
      <c r="C198" s="43"/>
      <c r="D198" s="228" t="s">
        <v>177</v>
      </c>
      <c r="E198" s="43"/>
      <c r="F198" s="229" t="s">
        <v>443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177</v>
      </c>
      <c r="AU198" s="19" t="s">
        <v>21</v>
      </c>
    </row>
    <row r="199" s="2" customFormat="1" ht="24.15" customHeight="1">
      <c r="A199" s="41"/>
      <c r="B199" s="42"/>
      <c r="C199" s="215" t="s">
        <v>372</v>
      </c>
      <c r="D199" s="215" t="s">
        <v>170</v>
      </c>
      <c r="E199" s="216" t="s">
        <v>445</v>
      </c>
      <c r="F199" s="217" t="s">
        <v>446</v>
      </c>
      <c r="G199" s="218" t="s">
        <v>255</v>
      </c>
      <c r="H199" s="219">
        <v>127.859</v>
      </c>
      <c r="I199" s="220"/>
      <c r="J199" s="221">
        <f>ROUND(I199*H199,2)</f>
        <v>0</v>
      </c>
      <c r="K199" s="217" t="s">
        <v>174</v>
      </c>
      <c r="L199" s="47"/>
      <c r="M199" s="222" t="s">
        <v>35</v>
      </c>
      <c r="N199" s="223" t="s">
        <v>52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175</v>
      </c>
      <c r="AT199" s="226" t="s">
        <v>170</v>
      </c>
      <c r="AU199" s="226" t="s">
        <v>21</v>
      </c>
      <c r="AY199" s="19" t="s">
        <v>168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88</v>
      </c>
      <c r="BK199" s="227">
        <f>ROUND(I199*H199,2)</f>
        <v>0</v>
      </c>
      <c r="BL199" s="19" t="s">
        <v>175</v>
      </c>
      <c r="BM199" s="226" t="s">
        <v>996</v>
      </c>
    </row>
    <row r="200" s="2" customFormat="1">
      <c r="A200" s="41"/>
      <c r="B200" s="42"/>
      <c r="C200" s="43"/>
      <c r="D200" s="228" t="s">
        <v>177</v>
      </c>
      <c r="E200" s="43"/>
      <c r="F200" s="229" t="s">
        <v>448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177</v>
      </c>
      <c r="AU200" s="19" t="s">
        <v>21</v>
      </c>
    </row>
    <row r="201" s="12" customFormat="1" ht="25.92" customHeight="1">
      <c r="A201" s="12"/>
      <c r="B201" s="199"/>
      <c r="C201" s="200"/>
      <c r="D201" s="201" t="s">
        <v>80</v>
      </c>
      <c r="E201" s="202" t="s">
        <v>284</v>
      </c>
      <c r="F201" s="202" t="s">
        <v>449</v>
      </c>
      <c r="G201" s="200"/>
      <c r="H201" s="200"/>
      <c r="I201" s="203"/>
      <c r="J201" s="204">
        <f>BK201</f>
        <v>0</v>
      </c>
      <c r="K201" s="200"/>
      <c r="L201" s="205"/>
      <c r="M201" s="206"/>
      <c r="N201" s="207"/>
      <c r="O201" s="207"/>
      <c r="P201" s="208">
        <f>P202</f>
        <v>0</v>
      </c>
      <c r="Q201" s="207"/>
      <c r="R201" s="208">
        <f>R202</f>
        <v>0</v>
      </c>
      <c r="S201" s="207"/>
      <c r="T201" s="209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186</v>
      </c>
      <c r="AT201" s="211" t="s">
        <v>80</v>
      </c>
      <c r="AU201" s="211" t="s">
        <v>81</v>
      </c>
      <c r="AY201" s="210" t="s">
        <v>168</v>
      </c>
      <c r="BK201" s="212">
        <f>BK202</f>
        <v>0</v>
      </c>
    </row>
    <row r="202" s="12" customFormat="1" ht="22.8" customHeight="1">
      <c r="A202" s="12"/>
      <c r="B202" s="199"/>
      <c r="C202" s="200"/>
      <c r="D202" s="201" t="s">
        <v>80</v>
      </c>
      <c r="E202" s="213" t="s">
        <v>450</v>
      </c>
      <c r="F202" s="213" t="s">
        <v>451</v>
      </c>
      <c r="G202" s="200"/>
      <c r="H202" s="200"/>
      <c r="I202" s="203"/>
      <c r="J202" s="214">
        <f>BK202</f>
        <v>0</v>
      </c>
      <c r="K202" s="200"/>
      <c r="L202" s="205"/>
      <c r="M202" s="206"/>
      <c r="N202" s="207"/>
      <c r="O202" s="207"/>
      <c r="P202" s="208">
        <f>SUM(P203:P206)</f>
        <v>0</v>
      </c>
      <c r="Q202" s="207"/>
      <c r="R202" s="208">
        <f>SUM(R203:R206)</f>
        <v>0</v>
      </c>
      <c r="S202" s="207"/>
      <c r="T202" s="209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0" t="s">
        <v>186</v>
      </c>
      <c r="AT202" s="211" t="s">
        <v>80</v>
      </c>
      <c r="AU202" s="211" t="s">
        <v>88</v>
      </c>
      <c r="AY202" s="210" t="s">
        <v>168</v>
      </c>
      <c r="BK202" s="212">
        <f>SUM(BK203:BK206)</f>
        <v>0</v>
      </c>
    </row>
    <row r="203" s="2" customFormat="1" ht="16.5" customHeight="1">
      <c r="A203" s="41"/>
      <c r="B203" s="42"/>
      <c r="C203" s="215" t="s">
        <v>376</v>
      </c>
      <c r="D203" s="215" t="s">
        <v>170</v>
      </c>
      <c r="E203" s="216" t="s">
        <v>997</v>
      </c>
      <c r="F203" s="217" t="s">
        <v>998</v>
      </c>
      <c r="G203" s="218" t="s">
        <v>455</v>
      </c>
      <c r="H203" s="219">
        <v>1</v>
      </c>
      <c r="I203" s="220"/>
      <c r="J203" s="221">
        <f>ROUND(I203*H203,2)</f>
        <v>0</v>
      </c>
      <c r="K203" s="217" t="s">
        <v>174</v>
      </c>
      <c r="L203" s="47"/>
      <c r="M203" s="222" t="s">
        <v>35</v>
      </c>
      <c r="N203" s="223" t="s">
        <v>52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456</v>
      </c>
      <c r="AT203" s="226" t="s">
        <v>170</v>
      </c>
      <c r="AU203" s="226" t="s">
        <v>21</v>
      </c>
      <c r="AY203" s="19" t="s">
        <v>168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88</v>
      </c>
      <c r="BK203" s="227">
        <f>ROUND(I203*H203,2)</f>
        <v>0</v>
      </c>
      <c r="BL203" s="19" t="s">
        <v>456</v>
      </c>
      <c r="BM203" s="226" t="s">
        <v>999</v>
      </c>
    </row>
    <row r="204" s="2" customFormat="1">
      <c r="A204" s="41"/>
      <c r="B204" s="42"/>
      <c r="C204" s="43"/>
      <c r="D204" s="228" t="s">
        <v>177</v>
      </c>
      <c r="E204" s="43"/>
      <c r="F204" s="229" t="s">
        <v>1000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177</v>
      </c>
      <c r="AU204" s="19" t="s">
        <v>21</v>
      </c>
    </row>
    <row r="205" s="2" customFormat="1" ht="16.5" customHeight="1">
      <c r="A205" s="41"/>
      <c r="B205" s="42"/>
      <c r="C205" s="215" t="s">
        <v>380</v>
      </c>
      <c r="D205" s="215" t="s">
        <v>170</v>
      </c>
      <c r="E205" s="216" t="s">
        <v>1001</v>
      </c>
      <c r="F205" s="217" t="s">
        <v>1002</v>
      </c>
      <c r="G205" s="218" t="s">
        <v>189</v>
      </c>
      <c r="H205" s="219">
        <v>126</v>
      </c>
      <c r="I205" s="220"/>
      <c r="J205" s="221">
        <f>ROUND(I205*H205,2)</f>
        <v>0</v>
      </c>
      <c r="K205" s="217" t="s">
        <v>174</v>
      </c>
      <c r="L205" s="47"/>
      <c r="M205" s="222" t="s">
        <v>35</v>
      </c>
      <c r="N205" s="223" t="s">
        <v>52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456</v>
      </c>
      <c r="AT205" s="226" t="s">
        <v>170</v>
      </c>
      <c r="AU205" s="226" t="s">
        <v>21</v>
      </c>
      <c r="AY205" s="19" t="s">
        <v>168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88</v>
      </c>
      <c r="BK205" s="227">
        <f>ROUND(I205*H205,2)</f>
        <v>0</v>
      </c>
      <c r="BL205" s="19" t="s">
        <v>456</v>
      </c>
      <c r="BM205" s="226" t="s">
        <v>1003</v>
      </c>
    </row>
    <row r="206" s="2" customFormat="1">
      <c r="A206" s="41"/>
      <c r="B206" s="42"/>
      <c r="C206" s="43"/>
      <c r="D206" s="228" t="s">
        <v>177</v>
      </c>
      <c r="E206" s="43"/>
      <c r="F206" s="229" t="s">
        <v>1004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177</v>
      </c>
      <c r="AU206" s="19" t="s">
        <v>21</v>
      </c>
    </row>
    <row r="207" s="12" customFormat="1" ht="25.92" customHeight="1">
      <c r="A207" s="12"/>
      <c r="B207" s="199"/>
      <c r="C207" s="200"/>
      <c r="D207" s="201" t="s">
        <v>80</v>
      </c>
      <c r="E207" s="202" t="s">
        <v>464</v>
      </c>
      <c r="F207" s="202" t="s">
        <v>465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P208</f>
        <v>0</v>
      </c>
      <c r="Q207" s="207"/>
      <c r="R207" s="208">
        <f>R208</f>
        <v>0</v>
      </c>
      <c r="S207" s="207"/>
      <c r="T207" s="209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196</v>
      </c>
      <c r="AT207" s="211" t="s">
        <v>80</v>
      </c>
      <c r="AU207" s="211" t="s">
        <v>81</v>
      </c>
      <c r="AY207" s="210" t="s">
        <v>168</v>
      </c>
      <c r="BK207" s="212">
        <f>BK208</f>
        <v>0</v>
      </c>
    </row>
    <row r="208" s="12" customFormat="1" ht="22.8" customHeight="1">
      <c r="A208" s="12"/>
      <c r="B208" s="199"/>
      <c r="C208" s="200"/>
      <c r="D208" s="201" t="s">
        <v>80</v>
      </c>
      <c r="E208" s="213" t="s">
        <v>476</v>
      </c>
      <c r="F208" s="213" t="s">
        <v>477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SUM(P209:P211)</f>
        <v>0</v>
      </c>
      <c r="Q208" s="207"/>
      <c r="R208" s="208">
        <f>SUM(R209:R211)</f>
        <v>0</v>
      </c>
      <c r="S208" s="207"/>
      <c r="T208" s="209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196</v>
      </c>
      <c r="AT208" s="211" t="s">
        <v>80</v>
      </c>
      <c r="AU208" s="211" t="s">
        <v>88</v>
      </c>
      <c r="AY208" s="210" t="s">
        <v>168</v>
      </c>
      <c r="BK208" s="212">
        <f>SUM(BK209:BK211)</f>
        <v>0</v>
      </c>
    </row>
    <row r="209" s="2" customFormat="1" ht="16.5" customHeight="1">
      <c r="A209" s="41"/>
      <c r="B209" s="42"/>
      <c r="C209" s="215" t="s">
        <v>384</v>
      </c>
      <c r="D209" s="215" t="s">
        <v>170</v>
      </c>
      <c r="E209" s="216" t="s">
        <v>479</v>
      </c>
      <c r="F209" s="217" t="s">
        <v>480</v>
      </c>
      <c r="G209" s="218" t="s">
        <v>471</v>
      </c>
      <c r="H209" s="219">
        <v>1</v>
      </c>
      <c r="I209" s="220"/>
      <c r="J209" s="221">
        <f>ROUND(I209*H209,2)</f>
        <v>0</v>
      </c>
      <c r="K209" s="217" t="s">
        <v>174</v>
      </c>
      <c r="L209" s="47"/>
      <c r="M209" s="222" t="s">
        <v>35</v>
      </c>
      <c r="N209" s="223" t="s">
        <v>52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472</v>
      </c>
      <c r="AT209" s="226" t="s">
        <v>170</v>
      </c>
      <c r="AU209" s="226" t="s">
        <v>21</v>
      </c>
      <c r="AY209" s="19" t="s">
        <v>168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88</v>
      </c>
      <c r="BK209" s="227">
        <f>ROUND(I209*H209,2)</f>
        <v>0</v>
      </c>
      <c r="BL209" s="19" t="s">
        <v>472</v>
      </c>
      <c r="BM209" s="226" t="s">
        <v>1005</v>
      </c>
    </row>
    <row r="210" s="2" customFormat="1">
      <c r="A210" s="41"/>
      <c r="B210" s="42"/>
      <c r="C210" s="43"/>
      <c r="D210" s="228" t="s">
        <v>177</v>
      </c>
      <c r="E210" s="43"/>
      <c r="F210" s="229" t="s">
        <v>482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177</v>
      </c>
      <c r="AU210" s="19" t="s">
        <v>21</v>
      </c>
    </row>
    <row r="211" s="2" customFormat="1">
      <c r="A211" s="41"/>
      <c r="B211" s="42"/>
      <c r="C211" s="43"/>
      <c r="D211" s="233" t="s">
        <v>179</v>
      </c>
      <c r="E211" s="43"/>
      <c r="F211" s="234" t="s">
        <v>483</v>
      </c>
      <c r="G211" s="43"/>
      <c r="H211" s="43"/>
      <c r="I211" s="230"/>
      <c r="J211" s="43"/>
      <c r="K211" s="43"/>
      <c r="L211" s="47"/>
      <c r="M211" s="267"/>
      <c r="N211" s="268"/>
      <c r="O211" s="269"/>
      <c r="P211" s="269"/>
      <c r="Q211" s="269"/>
      <c r="R211" s="269"/>
      <c r="S211" s="269"/>
      <c r="T211" s="270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179</v>
      </c>
      <c r="AU211" s="19" t="s">
        <v>21</v>
      </c>
    </row>
    <row r="212" s="2" customFormat="1" ht="6.96" customHeight="1">
      <c r="A212" s="41"/>
      <c r="B212" s="62"/>
      <c r="C212" s="63"/>
      <c r="D212" s="63"/>
      <c r="E212" s="63"/>
      <c r="F212" s="63"/>
      <c r="G212" s="63"/>
      <c r="H212" s="63"/>
      <c r="I212" s="63"/>
      <c r="J212" s="63"/>
      <c r="K212" s="63"/>
      <c r="L212" s="47"/>
      <c r="M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</sheetData>
  <sheetProtection sheet="1" autoFilter="0" formatColumns="0" formatRows="0" objects="1" scenarios="1" spinCount="100000" saltValue="94MH2QwDjJDSiZju6ZrYEoIOxiu2b2DhVPo5mogr7+T7rmoI6Qr5zDs0dWbszQszVeyy2ejnSkm1CWWaikEzLw==" hashValue="0bVffyobTBDrMeyOI1ibV4f/wngYSHkoyZwjhfw97CxcfODXoBiA716FWsb1//xRLQQdenqT655mDUo8z6H8WQ==" algorithmName="SHA-512" password="CC35"/>
  <autoFilter ref="C94:K2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15001103"/>
    <hyperlink ref="F102" r:id="rId2" display="https://podminky.urs.cz/item/CS_URS_2024_02/119001406"/>
    <hyperlink ref="F104" r:id="rId3" display="https://podminky.urs.cz/item/CS_URS_2024_02/119001421"/>
    <hyperlink ref="F106" r:id="rId4" display="https://podminky.urs.cz/item/CS_URS_2024_02/131251201"/>
    <hyperlink ref="F109" r:id="rId5" display="https://podminky.urs.cz/item/CS_URS_2024_02/132254201"/>
    <hyperlink ref="F112" r:id="rId6" display="https://podminky.urs.cz/item/CS_URS_2024_02/132354204"/>
    <hyperlink ref="F116" r:id="rId7" display="https://podminky.urs.cz/item/CS_URS_2024_02/132454202"/>
    <hyperlink ref="F120" r:id="rId8" display="https://podminky.urs.cz/item/CS_URS_2024_02/139001101"/>
    <hyperlink ref="F123" r:id="rId9" display="https://podminky.urs.cz/item/CS_URS_2024_02/151101102"/>
    <hyperlink ref="F126" r:id="rId10" display="https://podminky.urs.cz/item/CS_URS_2024_02/151101112"/>
    <hyperlink ref="F128" r:id="rId11" display="https://podminky.urs.cz/item/CS_URS_2024_02/162651132"/>
    <hyperlink ref="F133" r:id="rId12" display="https://podminky.urs.cz/item/CS_URS_2024_02/174151101"/>
    <hyperlink ref="F142" r:id="rId13" display="https://podminky.urs.cz/item/CS_URS_2024_02/175112109"/>
    <hyperlink ref="F145" r:id="rId14" display="https://podminky.urs.cz/item/CS_URS_2024_02/175151101"/>
    <hyperlink ref="F151" r:id="rId15" display="https://podminky.urs.cz/item/CS_URS_2024_02/451572111"/>
    <hyperlink ref="F156" r:id="rId16" display="https://podminky.urs.cz/item/CS_URS_2024_02/452311131"/>
    <hyperlink ref="F160" r:id="rId17" display="https://podminky.urs.cz/item/CS_URS_2024_02/810351811"/>
    <hyperlink ref="F166" r:id="rId18" display="https://podminky.urs.cz/item/CS_URS_2024_02/871310320"/>
    <hyperlink ref="F173" r:id="rId19" display="https://podminky.urs.cz/item/CS_URS_2024_02/877310310"/>
    <hyperlink ref="F177" r:id="rId20" display="https://podminky.urs.cz/item/CS_URS_2024_02/877310330"/>
    <hyperlink ref="F182" r:id="rId21" display="https://podminky.urs.cz/item/CS_URS_2024_02/894811135"/>
    <hyperlink ref="F185" r:id="rId22" display="https://podminky.urs.cz/item/CS_URS_2024_02/899722113"/>
    <hyperlink ref="F189" r:id="rId23" display="https://podminky.urs.cz/item/CS_URS_2024_02/997013111"/>
    <hyperlink ref="F191" r:id="rId24" display="https://podminky.urs.cz/item/CS_URS_2024_02/997013501"/>
    <hyperlink ref="F193" r:id="rId25" display="https://podminky.urs.cz/item/CS_URS_2024_02/997013509"/>
    <hyperlink ref="F198" r:id="rId26" display="https://podminky.urs.cz/item/CS_URS_2024_02/998276101"/>
    <hyperlink ref="F200" r:id="rId27" display="https://podminky.urs.cz/item/CS_URS_2024_02/998276124"/>
    <hyperlink ref="F204" r:id="rId28" display="https://podminky.urs.cz/item/CS_URS_2024_02/230170004"/>
    <hyperlink ref="F206" r:id="rId29" display="https://podminky.urs.cz/item/CS_URS_2024_02/230170014"/>
    <hyperlink ref="F210" r:id="rId30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1006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1007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ROUND((SUM(BE92:BE425)),  2)</f>
        <v>0</v>
      </c>
      <c r="G35" s="41"/>
      <c r="H35" s="41"/>
      <c r="I35" s="160">
        <v>0.20999999999999999</v>
      </c>
      <c r="J35" s="159">
        <f>ROUND(((SUM(BE92:BE425))*I35),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ROUND((SUM(BF92:BF425)),  2)</f>
        <v>0</v>
      </c>
      <c r="G36" s="41"/>
      <c r="H36" s="41"/>
      <c r="I36" s="160">
        <v>0.12</v>
      </c>
      <c r="J36" s="159">
        <f>ROUND(((SUM(BF92:BF425))*I36),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ROUND((SUM(BG92:BG425)),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ROUND((SUM(BH92:BH425)),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ROUND((SUM(BI92:BI425)),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1006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104 - OZ Jana Žižky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1008</v>
      </c>
      <c r="E66" s="185"/>
      <c r="F66" s="185"/>
      <c r="G66" s="185"/>
      <c r="H66" s="185"/>
      <c r="I66" s="185"/>
      <c r="J66" s="186">
        <f>J183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1009</v>
      </c>
      <c r="E67" s="185"/>
      <c r="F67" s="185"/>
      <c r="G67" s="185"/>
      <c r="H67" s="185"/>
      <c r="I67" s="185"/>
      <c r="J67" s="186">
        <f>J195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804</v>
      </c>
      <c r="E68" s="185"/>
      <c r="F68" s="185"/>
      <c r="G68" s="185"/>
      <c r="H68" s="185"/>
      <c r="I68" s="185"/>
      <c r="J68" s="186">
        <f>J318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146</v>
      </c>
      <c r="E69" s="185"/>
      <c r="F69" s="185"/>
      <c r="G69" s="185"/>
      <c r="H69" s="185"/>
      <c r="I69" s="185"/>
      <c r="J69" s="186">
        <f>J394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147</v>
      </c>
      <c r="E70" s="185"/>
      <c r="F70" s="185"/>
      <c r="G70" s="185"/>
      <c r="H70" s="185"/>
      <c r="I70" s="185"/>
      <c r="J70" s="186">
        <f>J421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153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Rekonstrukce místních komunikací v sídlišti K Hradišťku v Dačicích - III. Etapa</v>
      </c>
      <c r="F80" s="34"/>
      <c r="G80" s="34"/>
      <c r="H80" s="34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3"/>
      <c r="C81" s="34" t="s">
        <v>133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1"/>
      <c r="B82" s="42"/>
      <c r="C82" s="43"/>
      <c r="D82" s="43"/>
      <c r="E82" s="172" t="s">
        <v>1006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135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 104 - OZ Jana Žižky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F14</f>
        <v>Dačice</v>
      </c>
      <c r="G86" s="43"/>
      <c r="H86" s="43"/>
      <c r="I86" s="34" t="s">
        <v>24</v>
      </c>
      <c r="J86" s="75" t="str">
        <f>IF(J14="","",J14)</f>
        <v>11. 7. 2024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4" t="s">
        <v>30</v>
      </c>
      <c r="D88" s="43"/>
      <c r="E88" s="43"/>
      <c r="F88" s="29" t="str">
        <f>E17</f>
        <v>Město Dačice, Krajířova 27, 380 13 Dačice</v>
      </c>
      <c r="G88" s="43"/>
      <c r="H88" s="43"/>
      <c r="I88" s="34" t="s">
        <v>38</v>
      </c>
      <c r="J88" s="39" t="str">
        <f>E23</f>
        <v>Ing. arch. Martin Jirovský Ph.D., MBA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4" t="s">
        <v>36</v>
      </c>
      <c r="D89" s="43"/>
      <c r="E89" s="43"/>
      <c r="F89" s="29" t="str">
        <f>IF(E20="","",E20)</f>
        <v>Vyplň údaj</v>
      </c>
      <c r="G89" s="43"/>
      <c r="H89" s="43"/>
      <c r="I89" s="34" t="s">
        <v>42</v>
      </c>
      <c r="J89" s="39" t="str">
        <f>E26</f>
        <v>Centrum služeb Staré město; Petra Stejskalová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154</v>
      </c>
      <c r="D91" s="191" t="s">
        <v>66</v>
      </c>
      <c r="E91" s="191" t="s">
        <v>62</v>
      </c>
      <c r="F91" s="191" t="s">
        <v>63</v>
      </c>
      <c r="G91" s="191" t="s">
        <v>155</v>
      </c>
      <c r="H91" s="191" t="s">
        <v>156</v>
      </c>
      <c r="I91" s="191" t="s">
        <v>157</v>
      </c>
      <c r="J91" s="191" t="s">
        <v>140</v>
      </c>
      <c r="K91" s="192" t="s">
        <v>158</v>
      </c>
      <c r="L91" s="193"/>
      <c r="M91" s="95" t="s">
        <v>35</v>
      </c>
      <c r="N91" s="96" t="s">
        <v>51</v>
      </c>
      <c r="O91" s="96" t="s">
        <v>159</v>
      </c>
      <c r="P91" s="96" t="s">
        <v>160</v>
      </c>
      <c r="Q91" s="96" t="s">
        <v>161</v>
      </c>
      <c r="R91" s="96" t="s">
        <v>162</v>
      </c>
      <c r="S91" s="96" t="s">
        <v>163</v>
      </c>
      <c r="T91" s="97" t="s">
        <v>164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165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3107.07934062</v>
      </c>
      <c r="S92" s="99"/>
      <c r="T92" s="197">
        <f>T93</f>
        <v>882.72884999999997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80</v>
      </c>
      <c r="AU92" s="19" t="s">
        <v>141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80</v>
      </c>
      <c r="E93" s="202" t="s">
        <v>166</v>
      </c>
      <c r="F93" s="202" t="s">
        <v>167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P94+P183+P195+P318+P394+P421</f>
        <v>0</v>
      </c>
      <c r="Q93" s="207"/>
      <c r="R93" s="208">
        <f>R94+R183+R195+R318+R394+R421</f>
        <v>3107.07934062</v>
      </c>
      <c r="S93" s="207"/>
      <c r="T93" s="209">
        <f>T94+T183+T195+T318+T394+T421</f>
        <v>882.72884999999997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88</v>
      </c>
      <c r="AT93" s="211" t="s">
        <v>80</v>
      </c>
      <c r="AU93" s="211" t="s">
        <v>81</v>
      </c>
      <c r="AY93" s="210" t="s">
        <v>168</v>
      </c>
      <c r="BK93" s="212">
        <f>BK94+BK183+BK195+BK318+BK394+BK421</f>
        <v>0</v>
      </c>
    </row>
    <row r="94" s="12" customFormat="1" ht="22.8" customHeight="1">
      <c r="A94" s="12"/>
      <c r="B94" s="199"/>
      <c r="C94" s="200"/>
      <c r="D94" s="201" t="s">
        <v>80</v>
      </c>
      <c r="E94" s="213" t="s">
        <v>88</v>
      </c>
      <c r="F94" s="213" t="s">
        <v>169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SUM(P95:P182)</f>
        <v>0</v>
      </c>
      <c r="Q94" s="207"/>
      <c r="R94" s="208">
        <f>SUM(R95:R182)</f>
        <v>0.022221000000000001</v>
      </c>
      <c r="S94" s="207"/>
      <c r="T94" s="209">
        <f>SUM(T95:T182)</f>
        <v>880.21285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88</v>
      </c>
      <c r="AT94" s="211" t="s">
        <v>80</v>
      </c>
      <c r="AU94" s="211" t="s">
        <v>88</v>
      </c>
      <c r="AY94" s="210" t="s">
        <v>168</v>
      </c>
      <c r="BK94" s="212">
        <f>SUM(BK95:BK182)</f>
        <v>0</v>
      </c>
    </row>
    <row r="95" s="2" customFormat="1" ht="37.8" customHeight="1">
      <c r="A95" s="41"/>
      <c r="B95" s="42"/>
      <c r="C95" s="215" t="s">
        <v>88</v>
      </c>
      <c r="D95" s="215" t="s">
        <v>170</v>
      </c>
      <c r="E95" s="216" t="s">
        <v>1010</v>
      </c>
      <c r="F95" s="217" t="s">
        <v>1011</v>
      </c>
      <c r="G95" s="218" t="s">
        <v>237</v>
      </c>
      <c r="H95" s="219">
        <v>15.810000000000001</v>
      </c>
      <c r="I95" s="220"/>
      <c r="J95" s="221">
        <f>ROUND(I95*H95,2)</f>
        <v>0</v>
      </c>
      <c r="K95" s="217" t="s">
        <v>174</v>
      </c>
      <c r="L95" s="47"/>
      <c r="M95" s="222" t="s">
        <v>35</v>
      </c>
      <c r="N95" s="223" t="s">
        <v>52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0.32000000000000001</v>
      </c>
      <c r="T95" s="225">
        <f>S95*H95</f>
        <v>5.0592000000000006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175</v>
      </c>
      <c r="AT95" s="226" t="s">
        <v>170</v>
      </c>
      <c r="AU95" s="226" t="s">
        <v>21</v>
      </c>
      <c r="AY95" s="19" t="s">
        <v>168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88</v>
      </c>
      <c r="BK95" s="227">
        <f>ROUND(I95*H95,2)</f>
        <v>0</v>
      </c>
      <c r="BL95" s="19" t="s">
        <v>175</v>
      </c>
      <c r="BM95" s="226" t="s">
        <v>1012</v>
      </c>
    </row>
    <row r="96" s="2" customFormat="1">
      <c r="A96" s="41"/>
      <c r="B96" s="42"/>
      <c r="C96" s="43"/>
      <c r="D96" s="228" t="s">
        <v>177</v>
      </c>
      <c r="E96" s="43"/>
      <c r="F96" s="229" t="s">
        <v>1013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177</v>
      </c>
      <c r="AU96" s="19" t="s">
        <v>21</v>
      </c>
    </row>
    <row r="97" s="13" customFormat="1">
      <c r="A97" s="13"/>
      <c r="B97" s="235"/>
      <c r="C97" s="236"/>
      <c r="D97" s="233" t="s">
        <v>202</v>
      </c>
      <c r="E97" s="237" t="s">
        <v>35</v>
      </c>
      <c r="F97" s="238" t="s">
        <v>1014</v>
      </c>
      <c r="G97" s="236"/>
      <c r="H97" s="239">
        <v>15.810000000000001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202</v>
      </c>
      <c r="AU97" s="245" t="s">
        <v>21</v>
      </c>
      <c r="AV97" s="13" t="s">
        <v>21</v>
      </c>
      <c r="AW97" s="13" t="s">
        <v>41</v>
      </c>
      <c r="AX97" s="13" t="s">
        <v>88</v>
      </c>
      <c r="AY97" s="245" t="s">
        <v>168</v>
      </c>
    </row>
    <row r="98" s="2" customFormat="1" ht="37.8" customHeight="1">
      <c r="A98" s="41"/>
      <c r="B98" s="42"/>
      <c r="C98" s="215" t="s">
        <v>21</v>
      </c>
      <c r="D98" s="215" t="s">
        <v>170</v>
      </c>
      <c r="E98" s="216" t="s">
        <v>1015</v>
      </c>
      <c r="F98" s="217" t="s">
        <v>1016</v>
      </c>
      <c r="G98" s="218" t="s">
        <v>237</v>
      </c>
      <c r="H98" s="219">
        <v>85.129999999999995</v>
      </c>
      <c r="I98" s="220"/>
      <c r="J98" s="221">
        <f>ROUND(I98*H98,2)</f>
        <v>0</v>
      </c>
      <c r="K98" s="217" t="s">
        <v>174</v>
      </c>
      <c r="L98" s="47"/>
      <c r="M98" s="222" t="s">
        <v>35</v>
      </c>
      <c r="N98" s="223" t="s">
        <v>52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0.41699999999999998</v>
      </c>
      <c r="T98" s="225">
        <f>S98*H98</f>
        <v>35.499209999999998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175</v>
      </c>
      <c r="AT98" s="226" t="s">
        <v>170</v>
      </c>
      <c r="AU98" s="226" t="s">
        <v>21</v>
      </c>
      <c r="AY98" s="19" t="s">
        <v>168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88</v>
      </c>
      <c r="BK98" s="227">
        <f>ROUND(I98*H98,2)</f>
        <v>0</v>
      </c>
      <c r="BL98" s="19" t="s">
        <v>175</v>
      </c>
      <c r="BM98" s="226" t="s">
        <v>1017</v>
      </c>
    </row>
    <row r="99" s="2" customFormat="1">
      <c r="A99" s="41"/>
      <c r="B99" s="42"/>
      <c r="C99" s="43"/>
      <c r="D99" s="228" t="s">
        <v>177</v>
      </c>
      <c r="E99" s="43"/>
      <c r="F99" s="229" t="s">
        <v>1018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177</v>
      </c>
      <c r="AU99" s="19" t="s">
        <v>21</v>
      </c>
    </row>
    <row r="100" s="13" customFormat="1">
      <c r="A100" s="13"/>
      <c r="B100" s="235"/>
      <c r="C100" s="236"/>
      <c r="D100" s="233" t="s">
        <v>202</v>
      </c>
      <c r="E100" s="237" t="s">
        <v>35</v>
      </c>
      <c r="F100" s="238" t="s">
        <v>1019</v>
      </c>
      <c r="G100" s="236"/>
      <c r="H100" s="239">
        <v>85.129999999999995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202</v>
      </c>
      <c r="AU100" s="245" t="s">
        <v>21</v>
      </c>
      <c r="AV100" s="13" t="s">
        <v>21</v>
      </c>
      <c r="AW100" s="13" t="s">
        <v>41</v>
      </c>
      <c r="AX100" s="13" t="s">
        <v>88</v>
      </c>
      <c r="AY100" s="245" t="s">
        <v>168</v>
      </c>
    </row>
    <row r="101" s="2" customFormat="1" ht="37.8" customHeight="1">
      <c r="A101" s="41"/>
      <c r="B101" s="42"/>
      <c r="C101" s="215" t="s">
        <v>186</v>
      </c>
      <c r="D101" s="215" t="s">
        <v>170</v>
      </c>
      <c r="E101" s="216" t="s">
        <v>1020</v>
      </c>
      <c r="F101" s="217" t="s">
        <v>1021</v>
      </c>
      <c r="G101" s="218" t="s">
        <v>237</v>
      </c>
      <c r="H101" s="219">
        <v>107.69</v>
      </c>
      <c r="I101" s="220"/>
      <c r="J101" s="221">
        <f>ROUND(I101*H101,2)</f>
        <v>0</v>
      </c>
      <c r="K101" s="217" t="s">
        <v>174</v>
      </c>
      <c r="L101" s="47"/>
      <c r="M101" s="222" t="s">
        <v>35</v>
      </c>
      <c r="N101" s="223" t="s">
        <v>52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0.29499999999999998</v>
      </c>
      <c r="T101" s="225">
        <f>S101*H101</f>
        <v>31.768549999999998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175</v>
      </c>
      <c r="AT101" s="226" t="s">
        <v>170</v>
      </c>
      <c r="AU101" s="226" t="s">
        <v>21</v>
      </c>
      <c r="AY101" s="19" t="s">
        <v>168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88</v>
      </c>
      <c r="BK101" s="227">
        <f>ROUND(I101*H101,2)</f>
        <v>0</v>
      </c>
      <c r="BL101" s="19" t="s">
        <v>175</v>
      </c>
      <c r="BM101" s="226" t="s">
        <v>1022</v>
      </c>
    </row>
    <row r="102" s="2" customFormat="1">
      <c r="A102" s="41"/>
      <c r="B102" s="42"/>
      <c r="C102" s="43"/>
      <c r="D102" s="228" t="s">
        <v>177</v>
      </c>
      <c r="E102" s="43"/>
      <c r="F102" s="229" t="s">
        <v>1023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177</v>
      </c>
      <c r="AU102" s="19" t="s">
        <v>21</v>
      </c>
    </row>
    <row r="103" s="13" customFormat="1">
      <c r="A103" s="13"/>
      <c r="B103" s="235"/>
      <c r="C103" s="236"/>
      <c r="D103" s="233" t="s">
        <v>202</v>
      </c>
      <c r="E103" s="237" t="s">
        <v>35</v>
      </c>
      <c r="F103" s="238" t="s">
        <v>1024</v>
      </c>
      <c r="G103" s="236"/>
      <c r="H103" s="239">
        <v>13.76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202</v>
      </c>
      <c r="AU103" s="245" t="s">
        <v>21</v>
      </c>
      <c r="AV103" s="13" t="s">
        <v>21</v>
      </c>
      <c r="AW103" s="13" t="s">
        <v>41</v>
      </c>
      <c r="AX103" s="13" t="s">
        <v>81</v>
      </c>
      <c r="AY103" s="245" t="s">
        <v>168</v>
      </c>
    </row>
    <row r="104" s="13" customFormat="1">
      <c r="A104" s="13"/>
      <c r="B104" s="235"/>
      <c r="C104" s="236"/>
      <c r="D104" s="233" t="s">
        <v>202</v>
      </c>
      <c r="E104" s="237" t="s">
        <v>35</v>
      </c>
      <c r="F104" s="238" t="s">
        <v>1025</v>
      </c>
      <c r="G104" s="236"/>
      <c r="H104" s="239">
        <v>90.180000000000007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202</v>
      </c>
      <c r="AU104" s="245" t="s">
        <v>21</v>
      </c>
      <c r="AV104" s="13" t="s">
        <v>21</v>
      </c>
      <c r="AW104" s="13" t="s">
        <v>41</v>
      </c>
      <c r="AX104" s="13" t="s">
        <v>81</v>
      </c>
      <c r="AY104" s="245" t="s">
        <v>168</v>
      </c>
    </row>
    <row r="105" s="13" customFormat="1">
      <c r="A105" s="13"/>
      <c r="B105" s="235"/>
      <c r="C105" s="236"/>
      <c r="D105" s="233" t="s">
        <v>202</v>
      </c>
      <c r="E105" s="237" t="s">
        <v>35</v>
      </c>
      <c r="F105" s="238" t="s">
        <v>1026</v>
      </c>
      <c r="G105" s="236"/>
      <c r="H105" s="239">
        <v>3.75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202</v>
      </c>
      <c r="AU105" s="245" t="s">
        <v>21</v>
      </c>
      <c r="AV105" s="13" t="s">
        <v>21</v>
      </c>
      <c r="AW105" s="13" t="s">
        <v>41</v>
      </c>
      <c r="AX105" s="13" t="s">
        <v>81</v>
      </c>
      <c r="AY105" s="245" t="s">
        <v>168</v>
      </c>
    </row>
    <row r="106" s="14" customFormat="1">
      <c r="A106" s="14"/>
      <c r="B106" s="246"/>
      <c r="C106" s="247"/>
      <c r="D106" s="233" t="s">
        <v>202</v>
      </c>
      <c r="E106" s="248" t="s">
        <v>35</v>
      </c>
      <c r="F106" s="249" t="s">
        <v>205</v>
      </c>
      <c r="G106" s="247"/>
      <c r="H106" s="250">
        <v>107.69000000000001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202</v>
      </c>
      <c r="AU106" s="256" t="s">
        <v>21</v>
      </c>
      <c r="AV106" s="14" t="s">
        <v>175</v>
      </c>
      <c r="AW106" s="14" t="s">
        <v>41</v>
      </c>
      <c r="AX106" s="14" t="s">
        <v>88</v>
      </c>
      <c r="AY106" s="256" t="s">
        <v>168</v>
      </c>
    </row>
    <row r="107" s="2" customFormat="1" ht="37.8" customHeight="1">
      <c r="A107" s="41"/>
      <c r="B107" s="42"/>
      <c r="C107" s="215" t="s">
        <v>175</v>
      </c>
      <c r="D107" s="215" t="s">
        <v>170</v>
      </c>
      <c r="E107" s="216" t="s">
        <v>1027</v>
      </c>
      <c r="F107" s="217" t="s">
        <v>1028</v>
      </c>
      <c r="G107" s="218" t="s">
        <v>237</v>
      </c>
      <c r="H107" s="219">
        <v>146.56</v>
      </c>
      <c r="I107" s="220"/>
      <c r="J107" s="221">
        <f>ROUND(I107*H107,2)</f>
        <v>0</v>
      </c>
      <c r="K107" s="217" t="s">
        <v>174</v>
      </c>
      <c r="L107" s="47"/>
      <c r="M107" s="222" t="s">
        <v>35</v>
      </c>
      <c r="N107" s="223" t="s">
        <v>52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0.17000000000000001</v>
      </c>
      <c r="T107" s="225">
        <f>S107*H107</f>
        <v>24.915200000000002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175</v>
      </c>
      <c r="AT107" s="226" t="s">
        <v>170</v>
      </c>
      <c r="AU107" s="226" t="s">
        <v>21</v>
      </c>
      <c r="AY107" s="19" t="s">
        <v>168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88</v>
      </c>
      <c r="BK107" s="227">
        <f>ROUND(I107*H107,2)</f>
        <v>0</v>
      </c>
      <c r="BL107" s="19" t="s">
        <v>175</v>
      </c>
      <c r="BM107" s="226" t="s">
        <v>1029</v>
      </c>
    </row>
    <row r="108" s="2" customFormat="1">
      <c r="A108" s="41"/>
      <c r="B108" s="42"/>
      <c r="C108" s="43"/>
      <c r="D108" s="228" t="s">
        <v>177</v>
      </c>
      <c r="E108" s="43"/>
      <c r="F108" s="229" t="s">
        <v>1030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177</v>
      </c>
      <c r="AU108" s="19" t="s">
        <v>21</v>
      </c>
    </row>
    <row r="109" s="13" customFormat="1">
      <c r="A109" s="13"/>
      <c r="B109" s="235"/>
      <c r="C109" s="236"/>
      <c r="D109" s="233" t="s">
        <v>202</v>
      </c>
      <c r="E109" s="237" t="s">
        <v>35</v>
      </c>
      <c r="F109" s="238" t="s">
        <v>1031</v>
      </c>
      <c r="G109" s="236"/>
      <c r="H109" s="239">
        <v>124.68000000000001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202</v>
      </c>
      <c r="AU109" s="245" t="s">
        <v>21</v>
      </c>
      <c r="AV109" s="13" t="s">
        <v>21</v>
      </c>
      <c r="AW109" s="13" t="s">
        <v>41</v>
      </c>
      <c r="AX109" s="13" t="s">
        <v>81</v>
      </c>
      <c r="AY109" s="245" t="s">
        <v>168</v>
      </c>
    </row>
    <row r="110" s="13" customFormat="1">
      <c r="A110" s="13"/>
      <c r="B110" s="235"/>
      <c r="C110" s="236"/>
      <c r="D110" s="233" t="s">
        <v>202</v>
      </c>
      <c r="E110" s="237" t="s">
        <v>35</v>
      </c>
      <c r="F110" s="238" t="s">
        <v>1032</v>
      </c>
      <c r="G110" s="236"/>
      <c r="H110" s="239">
        <v>21.879999999999999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202</v>
      </c>
      <c r="AU110" s="245" t="s">
        <v>21</v>
      </c>
      <c r="AV110" s="13" t="s">
        <v>21</v>
      </c>
      <c r="AW110" s="13" t="s">
        <v>41</v>
      </c>
      <c r="AX110" s="13" t="s">
        <v>81</v>
      </c>
      <c r="AY110" s="245" t="s">
        <v>168</v>
      </c>
    </row>
    <row r="111" s="14" customFormat="1">
      <c r="A111" s="14"/>
      <c r="B111" s="246"/>
      <c r="C111" s="247"/>
      <c r="D111" s="233" t="s">
        <v>202</v>
      </c>
      <c r="E111" s="248" t="s">
        <v>35</v>
      </c>
      <c r="F111" s="249" t="s">
        <v>205</v>
      </c>
      <c r="G111" s="247"/>
      <c r="H111" s="250">
        <v>146.56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202</v>
      </c>
      <c r="AU111" s="256" t="s">
        <v>21</v>
      </c>
      <c r="AV111" s="14" t="s">
        <v>175</v>
      </c>
      <c r="AW111" s="14" t="s">
        <v>41</v>
      </c>
      <c r="AX111" s="14" t="s">
        <v>88</v>
      </c>
      <c r="AY111" s="256" t="s">
        <v>168</v>
      </c>
    </row>
    <row r="112" s="2" customFormat="1" ht="37.8" customHeight="1">
      <c r="A112" s="41"/>
      <c r="B112" s="42"/>
      <c r="C112" s="215" t="s">
        <v>196</v>
      </c>
      <c r="D112" s="215" t="s">
        <v>170</v>
      </c>
      <c r="E112" s="216" t="s">
        <v>1033</v>
      </c>
      <c r="F112" s="217" t="s">
        <v>1034</v>
      </c>
      <c r="G112" s="218" t="s">
        <v>237</v>
      </c>
      <c r="H112" s="219">
        <v>146.56</v>
      </c>
      <c r="I112" s="220"/>
      <c r="J112" s="221">
        <f>ROUND(I112*H112,2)</f>
        <v>0</v>
      </c>
      <c r="K112" s="217" t="s">
        <v>174</v>
      </c>
      <c r="L112" s="47"/>
      <c r="M112" s="222" t="s">
        <v>35</v>
      </c>
      <c r="N112" s="223" t="s">
        <v>52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0.28999999999999998</v>
      </c>
      <c r="T112" s="225">
        <f>S112*H112</f>
        <v>42.502399999999994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175</v>
      </c>
      <c r="AT112" s="226" t="s">
        <v>170</v>
      </c>
      <c r="AU112" s="226" t="s">
        <v>21</v>
      </c>
      <c r="AY112" s="19" t="s">
        <v>168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88</v>
      </c>
      <c r="BK112" s="227">
        <f>ROUND(I112*H112,2)</f>
        <v>0</v>
      </c>
      <c r="BL112" s="19" t="s">
        <v>175</v>
      </c>
      <c r="BM112" s="226" t="s">
        <v>1035</v>
      </c>
    </row>
    <row r="113" s="2" customFormat="1">
      <c r="A113" s="41"/>
      <c r="B113" s="42"/>
      <c r="C113" s="43"/>
      <c r="D113" s="228" t="s">
        <v>177</v>
      </c>
      <c r="E113" s="43"/>
      <c r="F113" s="229" t="s">
        <v>1036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177</v>
      </c>
      <c r="AU113" s="19" t="s">
        <v>21</v>
      </c>
    </row>
    <row r="114" s="13" customFormat="1">
      <c r="A114" s="13"/>
      <c r="B114" s="235"/>
      <c r="C114" s="236"/>
      <c r="D114" s="233" t="s">
        <v>202</v>
      </c>
      <c r="E114" s="237" t="s">
        <v>35</v>
      </c>
      <c r="F114" s="238" t="s">
        <v>1037</v>
      </c>
      <c r="G114" s="236"/>
      <c r="H114" s="239">
        <v>146.56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202</v>
      </c>
      <c r="AU114" s="245" t="s">
        <v>21</v>
      </c>
      <c r="AV114" s="13" t="s">
        <v>21</v>
      </c>
      <c r="AW114" s="13" t="s">
        <v>41</v>
      </c>
      <c r="AX114" s="13" t="s">
        <v>88</v>
      </c>
      <c r="AY114" s="245" t="s">
        <v>168</v>
      </c>
    </row>
    <row r="115" s="2" customFormat="1" ht="37.8" customHeight="1">
      <c r="A115" s="41"/>
      <c r="B115" s="42"/>
      <c r="C115" s="215" t="s">
        <v>206</v>
      </c>
      <c r="D115" s="215" t="s">
        <v>170</v>
      </c>
      <c r="E115" s="216" t="s">
        <v>1038</v>
      </c>
      <c r="F115" s="217" t="s">
        <v>1039</v>
      </c>
      <c r="G115" s="218" t="s">
        <v>237</v>
      </c>
      <c r="H115" s="219">
        <v>64.170000000000002</v>
      </c>
      <c r="I115" s="220"/>
      <c r="J115" s="221">
        <f>ROUND(I115*H115,2)</f>
        <v>0</v>
      </c>
      <c r="K115" s="217" t="s">
        <v>174</v>
      </c>
      <c r="L115" s="47"/>
      <c r="M115" s="222" t="s">
        <v>35</v>
      </c>
      <c r="N115" s="223" t="s">
        <v>52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0.57999999999999996</v>
      </c>
      <c r="T115" s="225">
        <f>S115*H115</f>
        <v>37.218599999999995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175</v>
      </c>
      <c r="AT115" s="226" t="s">
        <v>170</v>
      </c>
      <c r="AU115" s="226" t="s">
        <v>21</v>
      </c>
      <c r="AY115" s="19" t="s">
        <v>168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88</v>
      </c>
      <c r="BK115" s="227">
        <f>ROUND(I115*H115,2)</f>
        <v>0</v>
      </c>
      <c r="BL115" s="19" t="s">
        <v>175</v>
      </c>
      <c r="BM115" s="226" t="s">
        <v>1040</v>
      </c>
    </row>
    <row r="116" s="2" customFormat="1">
      <c r="A116" s="41"/>
      <c r="B116" s="42"/>
      <c r="C116" s="43"/>
      <c r="D116" s="228" t="s">
        <v>177</v>
      </c>
      <c r="E116" s="43"/>
      <c r="F116" s="229" t="s">
        <v>1041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177</v>
      </c>
      <c r="AU116" s="19" t="s">
        <v>21</v>
      </c>
    </row>
    <row r="117" s="13" customFormat="1">
      <c r="A117" s="13"/>
      <c r="B117" s="235"/>
      <c r="C117" s="236"/>
      <c r="D117" s="233" t="s">
        <v>202</v>
      </c>
      <c r="E117" s="237" t="s">
        <v>35</v>
      </c>
      <c r="F117" s="238" t="s">
        <v>1042</v>
      </c>
      <c r="G117" s="236"/>
      <c r="H117" s="239">
        <v>64.170000000000002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202</v>
      </c>
      <c r="AU117" s="245" t="s">
        <v>21</v>
      </c>
      <c r="AV117" s="13" t="s">
        <v>21</v>
      </c>
      <c r="AW117" s="13" t="s">
        <v>41</v>
      </c>
      <c r="AX117" s="13" t="s">
        <v>88</v>
      </c>
      <c r="AY117" s="245" t="s">
        <v>168</v>
      </c>
    </row>
    <row r="118" s="2" customFormat="1" ht="37.8" customHeight="1">
      <c r="A118" s="41"/>
      <c r="B118" s="42"/>
      <c r="C118" s="215" t="s">
        <v>212</v>
      </c>
      <c r="D118" s="215" t="s">
        <v>170</v>
      </c>
      <c r="E118" s="216" t="s">
        <v>1043</v>
      </c>
      <c r="F118" s="217" t="s">
        <v>1044</v>
      </c>
      <c r="G118" s="218" t="s">
        <v>237</v>
      </c>
      <c r="H118" s="219">
        <v>759.35500000000002</v>
      </c>
      <c r="I118" s="220"/>
      <c r="J118" s="221">
        <f>ROUND(I118*H118,2)</f>
        <v>0</v>
      </c>
      <c r="K118" s="217" t="s">
        <v>174</v>
      </c>
      <c r="L118" s="47"/>
      <c r="M118" s="222" t="s">
        <v>35</v>
      </c>
      <c r="N118" s="223" t="s">
        <v>52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0.44</v>
      </c>
      <c r="T118" s="225">
        <f>S118*H118</f>
        <v>334.11619999999999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175</v>
      </c>
      <c r="AT118" s="226" t="s">
        <v>170</v>
      </c>
      <c r="AU118" s="226" t="s">
        <v>21</v>
      </c>
      <c r="AY118" s="19" t="s">
        <v>168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88</v>
      </c>
      <c r="BK118" s="227">
        <f>ROUND(I118*H118,2)</f>
        <v>0</v>
      </c>
      <c r="BL118" s="19" t="s">
        <v>175</v>
      </c>
      <c r="BM118" s="226" t="s">
        <v>1045</v>
      </c>
    </row>
    <row r="119" s="2" customFormat="1">
      <c r="A119" s="41"/>
      <c r="B119" s="42"/>
      <c r="C119" s="43"/>
      <c r="D119" s="228" t="s">
        <v>177</v>
      </c>
      <c r="E119" s="43"/>
      <c r="F119" s="229" t="s">
        <v>1046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177</v>
      </c>
      <c r="AU119" s="19" t="s">
        <v>21</v>
      </c>
    </row>
    <row r="120" s="13" customFormat="1">
      <c r="A120" s="13"/>
      <c r="B120" s="235"/>
      <c r="C120" s="236"/>
      <c r="D120" s="233" t="s">
        <v>202</v>
      </c>
      <c r="E120" s="237" t="s">
        <v>35</v>
      </c>
      <c r="F120" s="238" t="s">
        <v>1047</v>
      </c>
      <c r="G120" s="236"/>
      <c r="H120" s="239">
        <v>90.180000000000007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202</v>
      </c>
      <c r="AU120" s="245" t="s">
        <v>21</v>
      </c>
      <c r="AV120" s="13" t="s">
        <v>21</v>
      </c>
      <c r="AW120" s="13" t="s">
        <v>41</v>
      </c>
      <c r="AX120" s="13" t="s">
        <v>81</v>
      </c>
      <c r="AY120" s="245" t="s">
        <v>168</v>
      </c>
    </row>
    <row r="121" s="13" customFormat="1">
      <c r="A121" s="13"/>
      <c r="B121" s="235"/>
      <c r="C121" s="236"/>
      <c r="D121" s="233" t="s">
        <v>202</v>
      </c>
      <c r="E121" s="237" t="s">
        <v>35</v>
      </c>
      <c r="F121" s="238" t="s">
        <v>1048</v>
      </c>
      <c r="G121" s="236"/>
      <c r="H121" s="239">
        <v>669.17499999999995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202</v>
      </c>
      <c r="AU121" s="245" t="s">
        <v>21</v>
      </c>
      <c r="AV121" s="13" t="s">
        <v>21</v>
      </c>
      <c r="AW121" s="13" t="s">
        <v>41</v>
      </c>
      <c r="AX121" s="13" t="s">
        <v>81</v>
      </c>
      <c r="AY121" s="245" t="s">
        <v>168</v>
      </c>
    </row>
    <row r="122" s="14" customFormat="1">
      <c r="A122" s="14"/>
      <c r="B122" s="246"/>
      <c r="C122" s="247"/>
      <c r="D122" s="233" t="s">
        <v>202</v>
      </c>
      <c r="E122" s="248" t="s">
        <v>35</v>
      </c>
      <c r="F122" s="249" t="s">
        <v>205</v>
      </c>
      <c r="G122" s="247"/>
      <c r="H122" s="250">
        <v>759.35500000000002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202</v>
      </c>
      <c r="AU122" s="256" t="s">
        <v>21</v>
      </c>
      <c r="AV122" s="14" t="s">
        <v>175</v>
      </c>
      <c r="AW122" s="14" t="s">
        <v>41</v>
      </c>
      <c r="AX122" s="14" t="s">
        <v>88</v>
      </c>
      <c r="AY122" s="256" t="s">
        <v>168</v>
      </c>
    </row>
    <row r="123" s="2" customFormat="1" ht="37.8" customHeight="1">
      <c r="A123" s="41"/>
      <c r="B123" s="42"/>
      <c r="C123" s="215" t="s">
        <v>220</v>
      </c>
      <c r="D123" s="215" t="s">
        <v>170</v>
      </c>
      <c r="E123" s="216" t="s">
        <v>1049</v>
      </c>
      <c r="F123" s="217" t="s">
        <v>1050</v>
      </c>
      <c r="G123" s="218" t="s">
        <v>237</v>
      </c>
      <c r="H123" s="219">
        <v>16.829999999999998</v>
      </c>
      <c r="I123" s="220"/>
      <c r="J123" s="221">
        <f>ROUND(I123*H123,2)</f>
        <v>0</v>
      </c>
      <c r="K123" s="217" t="s">
        <v>174</v>
      </c>
      <c r="L123" s="47"/>
      <c r="M123" s="222" t="s">
        <v>35</v>
      </c>
      <c r="N123" s="223" t="s">
        <v>52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0.24299999999999999</v>
      </c>
      <c r="T123" s="225">
        <f>S123*H123</f>
        <v>4.0896899999999992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175</v>
      </c>
      <c r="AT123" s="226" t="s">
        <v>170</v>
      </c>
      <c r="AU123" s="226" t="s">
        <v>21</v>
      </c>
      <c r="AY123" s="19" t="s">
        <v>168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88</v>
      </c>
      <c r="BK123" s="227">
        <f>ROUND(I123*H123,2)</f>
        <v>0</v>
      </c>
      <c r="BL123" s="19" t="s">
        <v>175</v>
      </c>
      <c r="BM123" s="226" t="s">
        <v>1051</v>
      </c>
    </row>
    <row r="124" s="2" customFormat="1">
      <c r="A124" s="41"/>
      <c r="B124" s="42"/>
      <c r="C124" s="43"/>
      <c r="D124" s="228" t="s">
        <v>177</v>
      </c>
      <c r="E124" s="43"/>
      <c r="F124" s="229" t="s">
        <v>1052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177</v>
      </c>
      <c r="AU124" s="19" t="s">
        <v>21</v>
      </c>
    </row>
    <row r="125" s="13" customFormat="1">
      <c r="A125" s="13"/>
      <c r="B125" s="235"/>
      <c r="C125" s="236"/>
      <c r="D125" s="233" t="s">
        <v>202</v>
      </c>
      <c r="E125" s="237" t="s">
        <v>35</v>
      </c>
      <c r="F125" s="238" t="s">
        <v>1053</v>
      </c>
      <c r="G125" s="236"/>
      <c r="H125" s="239">
        <v>16.829999999999998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202</v>
      </c>
      <c r="AU125" s="245" t="s">
        <v>21</v>
      </c>
      <c r="AV125" s="13" t="s">
        <v>21</v>
      </c>
      <c r="AW125" s="13" t="s">
        <v>41</v>
      </c>
      <c r="AX125" s="13" t="s">
        <v>88</v>
      </c>
      <c r="AY125" s="245" t="s">
        <v>168</v>
      </c>
    </row>
    <row r="126" s="2" customFormat="1" ht="24.15" customHeight="1">
      <c r="A126" s="41"/>
      <c r="B126" s="42"/>
      <c r="C126" s="215" t="s">
        <v>227</v>
      </c>
      <c r="D126" s="215" t="s">
        <v>170</v>
      </c>
      <c r="E126" s="216" t="s">
        <v>1054</v>
      </c>
      <c r="F126" s="217" t="s">
        <v>1055</v>
      </c>
      <c r="G126" s="218" t="s">
        <v>237</v>
      </c>
      <c r="H126" s="219">
        <v>740.70000000000005</v>
      </c>
      <c r="I126" s="220"/>
      <c r="J126" s="221">
        <f>ROUND(I126*H126,2)</f>
        <v>0</v>
      </c>
      <c r="K126" s="217" t="s">
        <v>174</v>
      </c>
      <c r="L126" s="47"/>
      <c r="M126" s="222" t="s">
        <v>35</v>
      </c>
      <c r="N126" s="223" t="s">
        <v>52</v>
      </c>
      <c r="O126" s="87"/>
      <c r="P126" s="224">
        <f>O126*H126</f>
        <v>0</v>
      </c>
      <c r="Q126" s="224">
        <v>3.0000000000000001E-05</v>
      </c>
      <c r="R126" s="224">
        <f>Q126*H126</f>
        <v>0.022221000000000001</v>
      </c>
      <c r="S126" s="224">
        <v>0.23000000000000001</v>
      </c>
      <c r="T126" s="225">
        <f>S126*H126</f>
        <v>170.36100000000002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175</v>
      </c>
      <c r="AT126" s="226" t="s">
        <v>170</v>
      </c>
      <c r="AU126" s="226" t="s">
        <v>21</v>
      </c>
      <c r="AY126" s="19" t="s">
        <v>168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88</v>
      </c>
      <c r="BK126" s="227">
        <f>ROUND(I126*H126,2)</f>
        <v>0</v>
      </c>
      <c r="BL126" s="19" t="s">
        <v>175</v>
      </c>
      <c r="BM126" s="226" t="s">
        <v>1056</v>
      </c>
    </row>
    <row r="127" s="2" customFormat="1">
      <c r="A127" s="41"/>
      <c r="B127" s="42"/>
      <c r="C127" s="43"/>
      <c r="D127" s="228" t="s">
        <v>177</v>
      </c>
      <c r="E127" s="43"/>
      <c r="F127" s="229" t="s">
        <v>1057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177</v>
      </c>
      <c r="AU127" s="19" t="s">
        <v>21</v>
      </c>
    </row>
    <row r="128" s="13" customFormat="1">
      <c r="A128" s="13"/>
      <c r="B128" s="235"/>
      <c r="C128" s="236"/>
      <c r="D128" s="233" t="s">
        <v>202</v>
      </c>
      <c r="E128" s="237" t="s">
        <v>35</v>
      </c>
      <c r="F128" s="238" t="s">
        <v>1058</v>
      </c>
      <c r="G128" s="236"/>
      <c r="H128" s="239">
        <v>740.70000000000005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202</v>
      </c>
      <c r="AU128" s="245" t="s">
        <v>21</v>
      </c>
      <c r="AV128" s="13" t="s">
        <v>21</v>
      </c>
      <c r="AW128" s="13" t="s">
        <v>41</v>
      </c>
      <c r="AX128" s="13" t="s">
        <v>88</v>
      </c>
      <c r="AY128" s="245" t="s">
        <v>168</v>
      </c>
    </row>
    <row r="129" s="2" customFormat="1" ht="24.15" customHeight="1">
      <c r="A129" s="41"/>
      <c r="B129" s="42"/>
      <c r="C129" s="215" t="s">
        <v>234</v>
      </c>
      <c r="D129" s="215" t="s">
        <v>170</v>
      </c>
      <c r="E129" s="216" t="s">
        <v>1059</v>
      </c>
      <c r="F129" s="217" t="s">
        <v>1060</v>
      </c>
      <c r="G129" s="218" t="s">
        <v>189</v>
      </c>
      <c r="H129" s="219">
        <v>671.32000000000005</v>
      </c>
      <c r="I129" s="220"/>
      <c r="J129" s="221">
        <f>ROUND(I129*H129,2)</f>
        <v>0</v>
      </c>
      <c r="K129" s="217" t="s">
        <v>174</v>
      </c>
      <c r="L129" s="47"/>
      <c r="M129" s="222" t="s">
        <v>35</v>
      </c>
      <c r="N129" s="223" t="s">
        <v>52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0.28999999999999998</v>
      </c>
      <c r="T129" s="225">
        <f>S129*H129</f>
        <v>194.68280000000001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175</v>
      </c>
      <c r="AT129" s="226" t="s">
        <v>170</v>
      </c>
      <c r="AU129" s="226" t="s">
        <v>21</v>
      </c>
      <c r="AY129" s="19" t="s">
        <v>168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88</v>
      </c>
      <c r="BK129" s="227">
        <f>ROUND(I129*H129,2)</f>
        <v>0</v>
      </c>
      <c r="BL129" s="19" t="s">
        <v>175</v>
      </c>
      <c r="BM129" s="226" t="s">
        <v>1061</v>
      </c>
    </row>
    <row r="130" s="2" customFormat="1">
      <c r="A130" s="41"/>
      <c r="B130" s="42"/>
      <c r="C130" s="43"/>
      <c r="D130" s="228" t="s">
        <v>177</v>
      </c>
      <c r="E130" s="43"/>
      <c r="F130" s="229" t="s">
        <v>1062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177</v>
      </c>
      <c r="AU130" s="19" t="s">
        <v>21</v>
      </c>
    </row>
    <row r="131" s="13" customFormat="1">
      <c r="A131" s="13"/>
      <c r="B131" s="235"/>
      <c r="C131" s="236"/>
      <c r="D131" s="233" t="s">
        <v>202</v>
      </c>
      <c r="E131" s="237" t="s">
        <v>35</v>
      </c>
      <c r="F131" s="238" t="s">
        <v>1063</v>
      </c>
      <c r="G131" s="236"/>
      <c r="H131" s="239">
        <v>671.32000000000005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202</v>
      </c>
      <c r="AU131" s="245" t="s">
        <v>21</v>
      </c>
      <c r="AV131" s="13" t="s">
        <v>21</v>
      </c>
      <c r="AW131" s="13" t="s">
        <v>41</v>
      </c>
      <c r="AX131" s="13" t="s">
        <v>88</v>
      </c>
      <c r="AY131" s="245" t="s">
        <v>168</v>
      </c>
    </row>
    <row r="132" s="2" customFormat="1" ht="16.5" customHeight="1">
      <c r="A132" s="41"/>
      <c r="B132" s="42"/>
      <c r="C132" s="215" t="s">
        <v>242</v>
      </c>
      <c r="D132" s="215" t="s">
        <v>170</v>
      </c>
      <c r="E132" s="216" t="s">
        <v>1064</v>
      </c>
      <c r="F132" s="217" t="s">
        <v>1065</v>
      </c>
      <c r="G132" s="218" t="s">
        <v>237</v>
      </c>
      <c r="H132" s="219">
        <v>1359.5329999999999</v>
      </c>
      <c r="I132" s="220"/>
      <c r="J132" s="221">
        <f>ROUND(I132*H132,2)</f>
        <v>0</v>
      </c>
      <c r="K132" s="217" t="s">
        <v>174</v>
      </c>
      <c r="L132" s="47"/>
      <c r="M132" s="222" t="s">
        <v>35</v>
      </c>
      <c r="N132" s="223" t="s">
        <v>52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175</v>
      </c>
      <c r="AT132" s="226" t="s">
        <v>170</v>
      </c>
      <c r="AU132" s="226" t="s">
        <v>21</v>
      </c>
      <c r="AY132" s="19" t="s">
        <v>168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88</v>
      </c>
      <c r="BK132" s="227">
        <f>ROUND(I132*H132,2)</f>
        <v>0</v>
      </c>
      <c r="BL132" s="19" t="s">
        <v>175</v>
      </c>
      <c r="BM132" s="226" t="s">
        <v>1066</v>
      </c>
    </row>
    <row r="133" s="2" customFormat="1">
      <c r="A133" s="41"/>
      <c r="B133" s="42"/>
      <c r="C133" s="43"/>
      <c r="D133" s="228" t="s">
        <v>177</v>
      </c>
      <c r="E133" s="43"/>
      <c r="F133" s="229" t="s">
        <v>1067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177</v>
      </c>
      <c r="AU133" s="19" t="s">
        <v>21</v>
      </c>
    </row>
    <row r="134" s="13" customFormat="1">
      <c r="A134" s="13"/>
      <c r="B134" s="235"/>
      <c r="C134" s="236"/>
      <c r="D134" s="233" t="s">
        <v>202</v>
      </c>
      <c r="E134" s="237" t="s">
        <v>35</v>
      </c>
      <c r="F134" s="238" t="s">
        <v>1068</v>
      </c>
      <c r="G134" s="236"/>
      <c r="H134" s="239">
        <v>1359.5329999999999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202</v>
      </c>
      <c r="AU134" s="245" t="s">
        <v>21</v>
      </c>
      <c r="AV134" s="13" t="s">
        <v>21</v>
      </c>
      <c r="AW134" s="13" t="s">
        <v>41</v>
      </c>
      <c r="AX134" s="13" t="s">
        <v>88</v>
      </c>
      <c r="AY134" s="245" t="s">
        <v>168</v>
      </c>
    </row>
    <row r="135" s="2" customFormat="1" ht="21.75" customHeight="1">
      <c r="A135" s="41"/>
      <c r="B135" s="42"/>
      <c r="C135" s="215" t="s">
        <v>8</v>
      </c>
      <c r="D135" s="215" t="s">
        <v>170</v>
      </c>
      <c r="E135" s="216" t="s">
        <v>1069</v>
      </c>
      <c r="F135" s="217" t="s">
        <v>1070</v>
      </c>
      <c r="G135" s="218" t="s">
        <v>199</v>
      </c>
      <c r="H135" s="219">
        <v>737.32899999999995</v>
      </c>
      <c r="I135" s="220"/>
      <c r="J135" s="221">
        <f>ROUND(I135*H135,2)</f>
        <v>0</v>
      </c>
      <c r="K135" s="217" t="s">
        <v>174</v>
      </c>
      <c r="L135" s="47"/>
      <c r="M135" s="222" t="s">
        <v>35</v>
      </c>
      <c r="N135" s="223" t="s">
        <v>52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175</v>
      </c>
      <c r="AT135" s="226" t="s">
        <v>170</v>
      </c>
      <c r="AU135" s="226" t="s">
        <v>21</v>
      </c>
      <c r="AY135" s="19" t="s">
        <v>168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88</v>
      </c>
      <c r="BK135" s="227">
        <f>ROUND(I135*H135,2)</f>
        <v>0</v>
      </c>
      <c r="BL135" s="19" t="s">
        <v>175</v>
      </c>
      <c r="BM135" s="226" t="s">
        <v>1071</v>
      </c>
    </row>
    <row r="136" s="2" customFormat="1">
      <c r="A136" s="41"/>
      <c r="B136" s="42"/>
      <c r="C136" s="43"/>
      <c r="D136" s="228" t="s">
        <v>177</v>
      </c>
      <c r="E136" s="43"/>
      <c r="F136" s="229" t="s">
        <v>1072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177</v>
      </c>
      <c r="AU136" s="19" t="s">
        <v>21</v>
      </c>
    </row>
    <row r="137" s="13" customFormat="1">
      <c r="A137" s="13"/>
      <c r="B137" s="235"/>
      <c r="C137" s="236"/>
      <c r="D137" s="233" t="s">
        <v>202</v>
      </c>
      <c r="E137" s="237" t="s">
        <v>35</v>
      </c>
      <c r="F137" s="238" t="s">
        <v>1073</v>
      </c>
      <c r="G137" s="236"/>
      <c r="H137" s="239">
        <v>255.44999999999999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202</v>
      </c>
      <c r="AU137" s="245" t="s">
        <v>21</v>
      </c>
      <c r="AV137" s="13" t="s">
        <v>21</v>
      </c>
      <c r="AW137" s="13" t="s">
        <v>41</v>
      </c>
      <c r="AX137" s="13" t="s">
        <v>81</v>
      </c>
      <c r="AY137" s="245" t="s">
        <v>168</v>
      </c>
    </row>
    <row r="138" s="13" customFormat="1">
      <c r="A138" s="13"/>
      <c r="B138" s="235"/>
      <c r="C138" s="236"/>
      <c r="D138" s="233" t="s">
        <v>202</v>
      </c>
      <c r="E138" s="237" t="s">
        <v>35</v>
      </c>
      <c r="F138" s="238" t="s">
        <v>1074</v>
      </c>
      <c r="G138" s="236"/>
      <c r="H138" s="239">
        <v>39.759999999999998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202</v>
      </c>
      <c r="AU138" s="245" t="s">
        <v>21</v>
      </c>
      <c r="AV138" s="13" t="s">
        <v>21</v>
      </c>
      <c r="AW138" s="13" t="s">
        <v>41</v>
      </c>
      <c r="AX138" s="13" t="s">
        <v>81</v>
      </c>
      <c r="AY138" s="245" t="s">
        <v>168</v>
      </c>
    </row>
    <row r="139" s="13" customFormat="1">
      <c r="A139" s="13"/>
      <c r="B139" s="235"/>
      <c r="C139" s="236"/>
      <c r="D139" s="233" t="s">
        <v>202</v>
      </c>
      <c r="E139" s="237" t="s">
        <v>35</v>
      </c>
      <c r="F139" s="238" t="s">
        <v>1075</v>
      </c>
      <c r="G139" s="236"/>
      <c r="H139" s="239">
        <v>76.155000000000001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202</v>
      </c>
      <c r="AU139" s="245" t="s">
        <v>21</v>
      </c>
      <c r="AV139" s="13" t="s">
        <v>21</v>
      </c>
      <c r="AW139" s="13" t="s">
        <v>41</v>
      </c>
      <c r="AX139" s="13" t="s">
        <v>81</v>
      </c>
      <c r="AY139" s="245" t="s">
        <v>168</v>
      </c>
    </row>
    <row r="140" s="13" customFormat="1">
      <c r="A140" s="13"/>
      <c r="B140" s="235"/>
      <c r="C140" s="236"/>
      <c r="D140" s="233" t="s">
        <v>202</v>
      </c>
      <c r="E140" s="237" t="s">
        <v>35</v>
      </c>
      <c r="F140" s="238" t="s">
        <v>1076</v>
      </c>
      <c r="G140" s="236"/>
      <c r="H140" s="239">
        <v>365.964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202</v>
      </c>
      <c r="AU140" s="245" t="s">
        <v>21</v>
      </c>
      <c r="AV140" s="13" t="s">
        <v>21</v>
      </c>
      <c r="AW140" s="13" t="s">
        <v>41</v>
      </c>
      <c r="AX140" s="13" t="s">
        <v>81</v>
      </c>
      <c r="AY140" s="245" t="s">
        <v>168</v>
      </c>
    </row>
    <row r="141" s="14" customFormat="1">
      <c r="A141" s="14"/>
      <c r="B141" s="246"/>
      <c r="C141" s="247"/>
      <c r="D141" s="233" t="s">
        <v>202</v>
      </c>
      <c r="E141" s="248" t="s">
        <v>35</v>
      </c>
      <c r="F141" s="249" t="s">
        <v>205</v>
      </c>
      <c r="G141" s="247"/>
      <c r="H141" s="250">
        <v>737.32899999999995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202</v>
      </c>
      <c r="AU141" s="256" t="s">
        <v>21</v>
      </c>
      <c r="AV141" s="14" t="s">
        <v>175</v>
      </c>
      <c r="AW141" s="14" t="s">
        <v>41</v>
      </c>
      <c r="AX141" s="14" t="s">
        <v>88</v>
      </c>
      <c r="AY141" s="256" t="s">
        <v>168</v>
      </c>
    </row>
    <row r="142" s="2" customFormat="1" ht="24.15" customHeight="1">
      <c r="A142" s="41"/>
      <c r="B142" s="42"/>
      <c r="C142" s="215" t="s">
        <v>252</v>
      </c>
      <c r="D142" s="215" t="s">
        <v>170</v>
      </c>
      <c r="E142" s="216" t="s">
        <v>1077</v>
      </c>
      <c r="F142" s="217" t="s">
        <v>1078</v>
      </c>
      <c r="G142" s="218" t="s">
        <v>199</v>
      </c>
      <c r="H142" s="219">
        <v>664.5</v>
      </c>
      <c r="I142" s="220"/>
      <c r="J142" s="221">
        <f>ROUND(I142*H142,2)</f>
        <v>0</v>
      </c>
      <c r="K142" s="217" t="s">
        <v>174</v>
      </c>
      <c r="L142" s="47"/>
      <c r="M142" s="222" t="s">
        <v>35</v>
      </c>
      <c r="N142" s="223" t="s">
        <v>52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175</v>
      </c>
      <c r="AT142" s="226" t="s">
        <v>170</v>
      </c>
      <c r="AU142" s="226" t="s">
        <v>21</v>
      </c>
      <c r="AY142" s="19" t="s">
        <v>168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88</v>
      </c>
      <c r="BK142" s="227">
        <f>ROUND(I142*H142,2)</f>
        <v>0</v>
      </c>
      <c r="BL142" s="19" t="s">
        <v>175</v>
      </c>
      <c r="BM142" s="226" t="s">
        <v>1079</v>
      </c>
    </row>
    <row r="143" s="2" customFormat="1">
      <c r="A143" s="41"/>
      <c r="B143" s="42"/>
      <c r="C143" s="43"/>
      <c r="D143" s="228" t="s">
        <v>177</v>
      </c>
      <c r="E143" s="43"/>
      <c r="F143" s="229" t="s">
        <v>1080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177</v>
      </c>
      <c r="AU143" s="19" t="s">
        <v>21</v>
      </c>
    </row>
    <row r="144" s="13" customFormat="1">
      <c r="A144" s="13"/>
      <c r="B144" s="235"/>
      <c r="C144" s="236"/>
      <c r="D144" s="233" t="s">
        <v>202</v>
      </c>
      <c r="E144" s="237" t="s">
        <v>35</v>
      </c>
      <c r="F144" s="238" t="s">
        <v>1081</v>
      </c>
      <c r="G144" s="236"/>
      <c r="H144" s="239">
        <v>173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202</v>
      </c>
      <c r="AU144" s="245" t="s">
        <v>21</v>
      </c>
      <c r="AV144" s="13" t="s">
        <v>21</v>
      </c>
      <c r="AW144" s="13" t="s">
        <v>41</v>
      </c>
      <c r="AX144" s="13" t="s">
        <v>81</v>
      </c>
      <c r="AY144" s="245" t="s">
        <v>168</v>
      </c>
    </row>
    <row r="145" s="13" customFormat="1">
      <c r="A145" s="13"/>
      <c r="B145" s="235"/>
      <c r="C145" s="236"/>
      <c r="D145" s="233" t="s">
        <v>202</v>
      </c>
      <c r="E145" s="237" t="s">
        <v>35</v>
      </c>
      <c r="F145" s="238" t="s">
        <v>1082</v>
      </c>
      <c r="G145" s="236"/>
      <c r="H145" s="239">
        <v>243.5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202</v>
      </c>
      <c r="AU145" s="245" t="s">
        <v>21</v>
      </c>
      <c r="AV145" s="13" t="s">
        <v>21</v>
      </c>
      <c r="AW145" s="13" t="s">
        <v>41</v>
      </c>
      <c r="AX145" s="13" t="s">
        <v>81</v>
      </c>
      <c r="AY145" s="245" t="s">
        <v>168</v>
      </c>
    </row>
    <row r="146" s="13" customFormat="1">
      <c r="A146" s="13"/>
      <c r="B146" s="235"/>
      <c r="C146" s="236"/>
      <c r="D146" s="233" t="s">
        <v>202</v>
      </c>
      <c r="E146" s="237" t="s">
        <v>35</v>
      </c>
      <c r="F146" s="238" t="s">
        <v>1083</v>
      </c>
      <c r="G146" s="236"/>
      <c r="H146" s="239">
        <v>146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202</v>
      </c>
      <c r="AU146" s="245" t="s">
        <v>21</v>
      </c>
      <c r="AV146" s="13" t="s">
        <v>21</v>
      </c>
      <c r="AW146" s="13" t="s">
        <v>41</v>
      </c>
      <c r="AX146" s="13" t="s">
        <v>81</v>
      </c>
      <c r="AY146" s="245" t="s">
        <v>168</v>
      </c>
    </row>
    <row r="147" s="13" customFormat="1">
      <c r="A147" s="13"/>
      <c r="B147" s="235"/>
      <c r="C147" s="236"/>
      <c r="D147" s="233" t="s">
        <v>202</v>
      </c>
      <c r="E147" s="237" t="s">
        <v>35</v>
      </c>
      <c r="F147" s="238" t="s">
        <v>1084</v>
      </c>
      <c r="G147" s="236"/>
      <c r="H147" s="239">
        <v>27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202</v>
      </c>
      <c r="AU147" s="245" t="s">
        <v>21</v>
      </c>
      <c r="AV147" s="13" t="s">
        <v>21</v>
      </c>
      <c r="AW147" s="13" t="s">
        <v>41</v>
      </c>
      <c r="AX147" s="13" t="s">
        <v>81</v>
      </c>
      <c r="AY147" s="245" t="s">
        <v>168</v>
      </c>
    </row>
    <row r="148" s="13" customFormat="1">
      <c r="A148" s="13"/>
      <c r="B148" s="235"/>
      <c r="C148" s="236"/>
      <c r="D148" s="233" t="s">
        <v>202</v>
      </c>
      <c r="E148" s="237" t="s">
        <v>35</v>
      </c>
      <c r="F148" s="238" t="s">
        <v>1085</v>
      </c>
      <c r="G148" s="236"/>
      <c r="H148" s="239">
        <v>75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202</v>
      </c>
      <c r="AU148" s="245" t="s">
        <v>21</v>
      </c>
      <c r="AV148" s="13" t="s">
        <v>21</v>
      </c>
      <c r="AW148" s="13" t="s">
        <v>41</v>
      </c>
      <c r="AX148" s="13" t="s">
        <v>81</v>
      </c>
      <c r="AY148" s="245" t="s">
        <v>168</v>
      </c>
    </row>
    <row r="149" s="14" customFormat="1">
      <c r="A149" s="14"/>
      <c r="B149" s="246"/>
      <c r="C149" s="247"/>
      <c r="D149" s="233" t="s">
        <v>202</v>
      </c>
      <c r="E149" s="248" t="s">
        <v>35</v>
      </c>
      <c r="F149" s="249" t="s">
        <v>205</v>
      </c>
      <c r="G149" s="247"/>
      <c r="H149" s="250">
        <v>664.5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202</v>
      </c>
      <c r="AU149" s="256" t="s">
        <v>21</v>
      </c>
      <c r="AV149" s="14" t="s">
        <v>175</v>
      </c>
      <c r="AW149" s="14" t="s">
        <v>41</v>
      </c>
      <c r="AX149" s="14" t="s">
        <v>88</v>
      </c>
      <c r="AY149" s="256" t="s">
        <v>168</v>
      </c>
    </row>
    <row r="150" s="2" customFormat="1" ht="37.8" customHeight="1">
      <c r="A150" s="41"/>
      <c r="B150" s="42"/>
      <c r="C150" s="215" t="s">
        <v>258</v>
      </c>
      <c r="D150" s="215" t="s">
        <v>170</v>
      </c>
      <c r="E150" s="216" t="s">
        <v>1086</v>
      </c>
      <c r="F150" s="217" t="s">
        <v>1087</v>
      </c>
      <c r="G150" s="218" t="s">
        <v>199</v>
      </c>
      <c r="H150" s="219">
        <v>30.870000000000001</v>
      </c>
      <c r="I150" s="220"/>
      <c r="J150" s="221">
        <f>ROUND(I150*H150,2)</f>
        <v>0</v>
      </c>
      <c r="K150" s="217" t="s">
        <v>174</v>
      </c>
      <c r="L150" s="47"/>
      <c r="M150" s="222" t="s">
        <v>35</v>
      </c>
      <c r="N150" s="223" t="s">
        <v>52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175</v>
      </c>
      <c r="AT150" s="226" t="s">
        <v>170</v>
      </c>
      <c r="AU150" s="226" t="s">
        <v>21</v>
      </c>
      <c r="AY150" s="19" t="s">
        <v>168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88</v>
      </c>
      <c r="BK150" s="227">
        <f>ROUND(I150*H150,2)</f>
        <v>0</v>
      </c>
      <c r="BL150" s="19" t="s">
        <v>175</v>
      </c>
      <c r="BM150" s="226" t="s">
        <v>1088</v>
      </c>
    </row>
    <row r="151" s="2" customFormat="1">
      <c r="A151" s="41"/>
      <c r="B151" s="42"/>
      <c r="C151" s="43"/>
      <c r="D151" s="228" t="s">
        <v>177</v>
      </c>
      <c r="E151" s="43"/>
      <c r="F151" s="229" t="s">
        <v>1089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177</v>
      </c>
      <c r="AU151" s="19" t="s">
        <v>21</v>
      </c>
    </row>
    <row r="152" s="13" customFormat="1">
      <c r="A152" s="13"/>
      <c r="B152" s="235"/>
      <c r="C152" s="236"/>
      <c r="D152" s="233" t="s">
        <v>202</v>
      </c>
      <c r="E152" s="237" t="s">
        <v>35</v>
      </c>
      <c r="F152" s="238" t="s">
        <v>1090</v>
      </c>
      <c r="G152" s="236"/>
      <c r="H152" s="239">
        <v>20.07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202</v>
      </c>
      <c r="AU152" s="245" t="s">
        <v>21</v>
      </c>
      <c r="AV152" s="13" t="s">
        <v>21</v>
      </c>
      <c r="AW152" s="13" t="s">
        <v>41</v>
      </c>
      <c r="AX152" s="13" t="s">
        <v>81</v>
      </c>
      <c r="AY152" s="245" t="s">
        <v>168</v>
      </c>
    </row>
    <row r="153" s="13" customFormat="1">
      <c r="A153" s="13"/>
      <c r="B153" s="235"/>
      <c r="C153" s="236"/>
      <c r="D153" s="233" t="s">
        <v>202</v>
      </c>
      <c r="E153" s="237" t="s">
        <v>35</v>
      </c>
      <c r="F153" s="238" t="s">
        <v>1091</v>
      </c>
      <c r="G153" s="236"/>
      <c r="H153" s="239">
        <v>10.800000000000001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202</v>
      </c>
      <c r="AU153" s="245" t="s">
        <v>21</v>
      </c>
      <c r="AV153" s="13" t="s">
        <v>21</v>
      </c>
      <c r="AW153" s="13" t="s">
        <v>41</v>
      </c>
      <c r="AX153" s="13" t="s">
        <v>81</v>
      </c>
      <c r="AY153" s="245" t="s">
        <v>168</v>
      </c>
    </row>
    <row r="154" s="14" customFormat="1">
      <c r="A154" s="14"/>
      <c r="B154" s="246"/>
      <c r="C154" s="247"/>
      <c r="D154" s="233" t="s">
        <v>202</v>
      </c>
      <c r="E154" s="248" t="s">
        <v>35</v>
      </c>
      <c r="F154" s="249" t="s">
        <v>205</v>
      </c>
      <c r="G154" s="247"/>
      <c r="H154" s="250">
        <v>30.870000000000001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202</v>
      </c>
      <c r="AU154" s="256" t="s">
        <v>21</v>
      </c>
      <c r="AV154" s="14" t="s">
        <v>175</v>
      </c>
      <c r="AW154" s="14" t="s">
        <v>41</v>
      </c>
      <c r="AX154" s="14" t="s">
        <v>88</v>
      </c>
      <c r="AY154" s="256" t="s">
        <v>168</v>
      </c>
    </row>
    <row r="155" s="2" customFormat="1" ht="37.8" customHeight="1">
      <c r="A155" s="41"/>
      <c r="B155" s="42"/>
      <c r="C155" s="215" t="s">
        <v>270</v>
      </c>
      <c r="D155" s="215" t="s">
        <v>170</v>
      </c>
      <c r="E155" s="216" t="s">
        <v>1092</v>
      </c>
      <c r="F155" s="217" t="s">
        <v>1093</v>
      </c>
      <c r="G155" s="218" t="s">
        <v>199</v>
      </c>
      <c r="H155" s="219">
        <v>731.92899999999997</v>
      </c>
      <c r="I155" s="220"/>
      <c r="J155" s="221">
        <f>ROUND(I155*H155,2)</f>
        <v>0</v>
      </c>
      <c r="K155" s="217" t="s">
        <v>174</v>
      </c>
      <c r="L155" s="47"/>
      <c r="M155" s="222" t="s">
        <v>35</v>
      </c>
      <c r="N155" s="223" t="s">
        <v>52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175</v>
      </c>
      <c r="AT155" s="226" t="s">
        <v>170</v>
      </c>
      <c r="AU155" s="226" t="s">
        <v>21</v>
      </c>
      <c r="AY155" s="19" t="s">
        <v>168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88</v>
      </c>
      <c r="BK155" s="227">
        <f>ROUND(I155*H155,2)</f>
        <v>0</v>
      </c>
      <c r="BL155" s="19" t="s">
        <v>175</v>
      </c>
      <c r="BM155" s="226" t="s">
        <v>1094</v>
      </c>
    </row>
    <row r="156" s="2" customFormat="1">
      <c r="A156" s="41"/>
      <c r="B156" s="42"/>
      <c r="C156" s="43"/>
      <c r="D156" s="228" t="s">
        <v>177</v>
      </c>
      <c r="E156" s="43"/>
      <c r="F156" s="229" t="s">
        <v>1095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177</v>
      </c>
      <c r="AU156" s="19" t="s">
        <v>21</v>
      </c>
    </row>
    <row r="157" s="13" customFormat="1">
      <c r="A157" s="13"/>
      <c r="B157" s="235"/>
      <c r="C157" s="236"/>
      <c r="D157" s="233" t="s">
        <v>202</v>
      </c>
      <c r="E157" s="237" t="s">
        <v>35</v>
      </c>
      <c r="F157" s="238" t="s">
        <v>1096</v>
      </c>
      <c r="G157" s="236"/>
      <c r="H157" s="239">
        <v>731.92899999999997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202</v>
      </c>
      <c r="AU157" s="245" t="s">
        <v>21</v>
      </c>
      <c r="AV157" s="13" t="s">
        <v>21</v>
      </c>
      <c r="AW157" s="13" t="s">
        <v>41</v>
      </c>
      <c r="AX157" s="13" t="s">
        <v>88</v>
      </c>
      <c r="AY157" s="245" t="s">
        <v>168</v>
      </c>
    </row>
    <row r="158" s="2" customFormat="1" ht="24.15" customHeight="1">
      <c r="A158" s="41"/>
      <c r="B158" s="42"/>
      <c r="C158" s="215" t="s">
        <v>276</v>
      </c>
      <c r="D158" s="215" t="s">
        <v>170</v>
      </c>
      <c r="E158" s="216" t="s">
        <v>1097</v>
      </c>
      <c r="F158" s="217" t="s">
        <v>1098</v>
      </c>
      <c r="G158" s="218" t="s">
        <v>199</v>
      </c>
      <c r="H158" s="219">
        <v>5.4000000000000004</v>
      </c>
      <c r="I158" s="220"/>
      <c r="J158" s="221">
        <f>ROUND(I158*H158,2)</f>
        <v>0</v>
      </c>
      <c r="K158" s="217" t="s">
        <v>174</v>
      </c>
      <c r="L158" s="47"/>
      <c r="M158" s="222" t="s">
        <v>35</v>
      </c>
      <c r="N158" s="223" t="s">
        <v>52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175</v>
      </c>
      <c r="AT158" s="226" t="s">
        <v>170</v>
      </c>
      <c r="AU158" s="226" t="s">
        <v>21</v>
      </c>
      <c r="AY158" s="19" t="s">
        <v>168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88</v>
      </c>
      <c r="BK158" s="227">
        <f>ROUND(I158*H158,2)</f>
        <v>0</v>
      </c>
      <c r="BL158" s="19" t="s">
        <v>175</v>
      </c>
      <c r="BM158" s="226" t="s">
        <v>1099</v>
      </c>
    </row>
    <row r="159" s="2" customFormat="1">
      <c r="A159" s="41"/>
      <c r="B159" s="42"/>
      <c r="C159" s="43"/>
      <c r="D159" s="228" t="s">
        <v>177</v>
      </c>
      <c r="E159" s="43"/>
      <c r="F159" s="229" t="s">
        <v>1100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177</v>
      </c>
      <c r="AU159" s="19" t="s">
        <v>21</v>
      </c>
    </row>
    <row r="160" s="13" customFormat="1">
      <c r="A160" s="13"/>
      <c r="B160" s="235"/>
      <c r="C160" s="236"/>
      <c r="D160" s="233" t="s">
        <v>202</v>
      </c>
      <c r="E160" s="237" t="s">
        <v>35</v>
      </c>
      <c r="F160" s="238" t="s">
        <v>1101</v>
      </c>
      <c r="G160" s="236"/>
      <c r="H160" s="239">
        <v>5.4000000000000004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202</v>
      </c>
      <c r="AU160" s="245" t="s">
        <v>21</v>
      </c>
      <c r="AV160" s="13" t="s">
        <v>21</v>
      </c>
      <c r="AW160" s="13" t="s">
        <v>41</v>
      </c>
      <c r="AX160" s="13" t="s">
        <v>88</v>
      </c>
      <c r="AY160" s="245" t="s">
        <v>168</v>
      </c>
    </row>
    <row r="161" s="2" customFormat="1" ht="24.15" customHeight="1">
      <c r="A161" s="41"/>
      <c r="B161" s="42"/>
      <c r="C161" s="215" t="s">
        <v>283</v>
      </c>
      <c r="D161" s="215" t="s">
        <v>170</v>
      </c>
      <c r="E161" s="216" t="s">
        <v>253</v>
      </c>
      <c r="F161" s="217" t="s">
        <v>254</v>
      </c>
      <c r="G161" s="218" t="s">
        <v>255</v>
      </c>
      <c r="H161" s="219">
        <v>1463.858</v>
      </c>
      <c r="I161" s="220"/>
      <c r="J161" s="221">
        <f>ROUND(I161*H161,2)</f>
        <v>0</v>
      </c>
      <c r="K161" s="217" t="s">
        <v>35</v>
      </c>
      <c r="L161" s="47"/>
      <c r="M161" s="222" t="s">
        <v>35</v>
      </c>
      <c r="N161" s="223" t="s">
        <v>52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175</v>
      </c>
      <c r="AT161" s="226" t="s">
        <v>170</v>
      </c>
      <c r="AU161" s="226" t="s">
        <v>21</v>
      </c>
      <c r="AY161" s="19" t="s">
        <v>168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88</v>
      </c>
      <c r="BK161" s="227">
        <f>ROUND(I161*H161,2)</f>
        <v>0</v>
      </c>
      <c r="BL161" s="19" t="s">
        <v>175</v>
      </c>
      <c r="BM161" s="226" t="s">
        <v>1102</v>
      </c>
    </row>
    <row r="162" s="2" customFormat="1">
      <c r="A162" s="41"/>
      <c r="B162" s="42"/>
      <c r="C162" s="43"/>
      <c r="D162" s="233" t="s">
        <v>179</v>
      </c>
      <c r="E162" s="43"/>
      <c r="F162" s="234" t="s">
        <v>1103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179</v>
      </c>
      <c r="AU162" s="19" t="s">
        <v>21</v>
      </c>
    </row>
    <row r="163" s="13" customFormat="1">
      <c r="A163" s="13"/>
      <c r="B163" s="235"/>
      <c r="C163" s="236"/>
      <c r="D163" s="233" t="s">
        <v>202</v>
      </c>
      <c r="E163" s="236"/>
      <c r="F163" s="238" t="s">
        <v>1104</v>
      </c>
      <c r="G163" s="236"/>
      <c r="H163" s="239">
        <v>1463.858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202</v>
      </c>
      <c r="AU163" s="245" t="s">
        <v>21</v>
      </c>
      <c r="AV163" s="13" t="s">
        <v>21</v>
      </c>
      <c r="AW163" s="13" t="s">
        <v>4</v>
      </c>
      <c r="AX163" s="13" t="s">
        <v>88</v>
      </c>
      <c r="AY163" s="245" t="s">
        <v>168</v>
      </c>
    </row>
    <row r="164" s="2" customFormat="1" ht="24.15" customHeight="1">
      <c r="A164" s="41"/>
      <c r="B164" s="42"/>
      <c r="C164" s="215" t="s">
        <v>290</v>
      </c>
      <c r="D164" s="215" t="s">
        <v>170</v>
      </c>
      <c r="E164" s="216" t="s">
        <v>1105</v>
      </c>
      <c r="F164" s="217" t="s">
        <v>1106</v>
      </c>
      <c r="G164" s="218" t="s">
        <v>199</v>
      </c>
      <c r="H164" s="219">
        <v>5.4000000000000004</v>
      </c>
      <c r="I164" s="220"/>
      <c r="J164" s="221">
        <f>ROUND(I164*H164,2)</f>
        <v>0</v>
      </c>
      <c r="K164" s="217" t="s">
        <v>174</v>
      </c>
      <c r="L164" s="47"/>
      <c r="M164" s="222" t="s">
        <v>35</v>
      </c>
      <c r="N164" s="223" t="s">
        <v>52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175</v>
      </c>
      <c r="AT164" s="226" t="s">
        <v>170</v>
      </c>
      <c r="AU164" s="226" t="s">
        <v>21</v>
      </c>
      <c r="AY164" s="19" t="s">
        <v>168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88</v>
      </c>
      <c r="BK164" s="227">
        <f>ROUND(I164*H164,2)</f>
        <v>0</v>
      </c>
      <c r="BL164" s="19" t="s">
        <v>175</v>
      </c>
      <c r="BM164" s="226" t="s">
        <v>1107</v>
      </c>
    </row>
    <row r="165" s="2" customFormat="1">
      <c r="A165" s="41"/>
      <c r="B165" s="42"/>
      <c r="C165" s="43"/>
      <c r="D165" s="228" t="s">
        <v>177</v>
      </c>
      <c r="E165" s="43"/>
      <c r="F165" s="229" t="s">
        <v>1108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177</v>
      </c>
      <c r="AU165" s="19" t="s">
        <v>21</v>
      </c>
    </row>
    <row r="166" s="13" customFormat="1">
      <c r="A166" s="13"/>
      <c r="B166" s="235"/>
      <c r="C166" s="236"/>
      <c r="D166" s="233" t="s">
        <v>202</v>
      </c>
      <c r="E166" s="237" t="s">
        <v>35</v>
      </c>
      <c r="F166" s="238" t="s">
        <v>1109</v>
      </c>
      <c r="G166" s="236"/>
      <c r="H166" s="239">
        <v>5.4000000000000004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202</v>
      </c>
      <c r="AU166" s="245" t="s">
        <v>21</v>
      </c>
      <c r="AV166" s="13" t="s">
        <v>21</v>
      </c>
      <c r="AW166" s="13" t="s">
        <v>41</v>
      </c>
      <c r="AX166" s="13" t="s">
        <v>88</v>
      </c>
      <c r="AY166" s="245" t="s">
        <v>168</v>
      </c>
    </row>
    <row r="167" s="2" customFormat="1" ht="16.5" customHeight="1">
      <c r="A167" s="41"/>
      <c r="B167" s="42"/>
      <c r="C167" s="215" t="s">
        <v>298</v>
      </c>
      <c r="D167" s="215" t="s">
        <v>170</v>
      </c>
      <c r="E167" s="216" t="s">
        <v>1110</v>
      </c>
      <c r="F167" s="217" t="s">
        <v>1111</v>
      </c>
      <c r="G167" s="218" t="s">
        <v>237</v>
      </c>
      <c r="H167" s="219">
        <v>1783.548</v>
      </c>
      <c r="I167" s="220"/>
      <c r="J167" s="221">
        <f>ROUND(I167*H167,2)</f>
        <v>0</v>
      </c>
      <c r="K167" s="217" t="s">
        <v>174</v>
      </c>
      <c r="L167" s="47"/>
      <c r="M167" s="222" t="s">
        <v>35</v>
      </c>
      <c r="N167" s="223" t="s">
        <v>52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175</v>
      </c>
      <c r="AT167" s="226" t="s">
        <v>170</v>
      </c>
      <c r="AU167" s="226" t="s">
        <v>21</v>
      </c>
      <c r="AY167" s="19" t="s">
        <v>168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88</v>
      </c>
      <c r="BK167" s="227">
        <f>ROUND(I167*H167,2)</f>
        <v>0</v>
      </c>
      <c r="BL167" s="19" t="s">
        <v>175</v>
      </c>
      <c r="BM167" s="226" t="s">
        <v>1112</v>
      </c>
    </row>
    <row r="168" s="2" customFormat="1">
      <c r="A168" s="41"/>
      <c r="B168" s="42"/>
      <c r="C168" s="43"/>
      <c r="D168" s="228" t="s">
        <v>177</v>
      </c>
      <c r="E168" s="43"/>
      <c r="F168" s="229" t="s">
        <v>1113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177</v>
      </c>
      <c r="AU168" s="19" t="s">
        <v>21</v>
      </c>
    </row>
    <row r="169" s="2" customFormat="1">
      <c r="A169" s="41"/>
      <c r="B169" s="42"/>
      <c r="C169" s="43"/>
      <c r="D169" s="233" t="s">
        <v>179</v>
      </c>
      <c r="E169" s="43"/>
      <c r="F169" s="234" t="s">
        <v>1114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179</v>
      </c>
      <c r="AU169" s="19" t="s">
        <v>21</v>
      </c>
    </row>
    <row r="170" s="13" customFormat="1">
      <c r="A170" s="13"/>
      <c r="B170" s="235"/>
      <c r="C170" s="236"/>
      <c r="D170" s="233" t="s">
        <v>202</v>
      </c>
      <c r="E170" s="237" t="s">
        <v>35</v>
      </c>
      <c r="F170" s="238" t="s">
        <v>1115</v>
      </c>
      <c r="G170" s="236"/>
      <c r="H170" s="239">
        <v>986.375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202</v>
      </c>
      <c r="AU170" s="245" t="s">
        <v>21</v>
      </c>
      <c r="AV170" s="13" t="s">
        <v>21</v>
      </c>
      <c r="AW170" s="13" t="s">
        <v>41</v>
      </c>
      <c r="AX170" s="13" t="s">
        <v>81</v>
      </c>
      <c r="AY170" s="245" t="s">
        <v>168</v>
      </c>
    </row>
    <row r="171" s="15" customFormat="1">
      <c r="A171" s="15"/>
      <c r="B171" s="271"/>
      <c r="C171" s="272"/>
      <c r="D171" s="233" t="s">
        <v>202</v>
      </c>
      <c r="E171" s="273" t="s">
        <v>35</v>
      </c>
      <c r="F171" s="274" t="s">
        <v>1116</v>
      </c>
      <c r="G171" s="272"/>
      <c r="H171" s="275">
        <v>986.375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202</v>
      </c>
      <c r="AU171" s="281" t="s">
        <v>21</v>
      </c>
      <c r="AV171" s="15" t="s">
        <v>186</v>
      </c>
      <c r="AW171" s="15" t="s">
        <v>41</v>
      </c>
      <c r="AX171" s="15" t="s">
        <v>81</v>
      </c>
      <c r="AY171" s="281" t="s">
        <v>168</v>
      </c>
    </row>
    <row r="172" s="13" customFormat="1">
      <c r="A172" s="13"/>
      <c r="B172" s="235"/>
      <c r="C172" s="236"/>
      <c r="D172" s="233" t="s">
        <v>202</v>
      </c>
      <c r="E172" s="237" t="s">
        <v>35</v>
      </c>
      <c r="F172" s="238" t="s">
        <v>1117</v>
      </c>
      <c r="G172" s="236"/>
      <c r="H172" s="239">
        <v>156.19499999999999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202</v>
      </c>
      <c r="AU172" s="245" t="s">
        <v>21</v>
      </c>
      <c r="AV172" s="13" t="s">
        <v>21</v>
      </c>
      <c r="AW172" s="13" t="s">
        <v>41</v>
      </c>
      <c r="AX172" s="13" t="s">
        <v>81</v>
      </c>
      <c r="AY172" s="245" t="s">
        <v>168</v>
      </c>
    </row>
    <row r="173" s="13" customFormat="1">
      <c r="A173" s="13"/>
      <c r="B173" s="235"/>
      <c r="C173" s="236"/>
      <c r="D173" s="233" t="s">
        <v>202</v>
      </c>
      <c r="E173" s="237" t="s">
        <v>35</v>
      </c>
      <c r="F173" s="238" t="s">
        <v>1118</v>
      </c>
      <c r="G173" s="236"/>
      <c r="H173" s="239">
        <v>91.129999999999995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202</v>
      </c>
      <c r="AU173" s="245" t="s">
        <v>21</v>
      </c>
      <c r="AV173" s="13" t="s">
        <v>21</v>
      </c>
      <c r="AW173" s="13" t="s">
        <v>41</v>
      </c>
      <c r="AX173" s="13" t="s">
        <v>81</v>
      </c>
      <c r="AY173" s="245" t="s">
        <v>168</v>
      </c>
    </row>
    <row r="174" s="15" customFormat="1">
      <c r="A174" s="15"/>
      <c r="B174" s="271"/>
      <c r="C174" s="272"/>
      <c r="D174" s="233" t="s">
        <v>202</v>
      </c>
      <c r="E174" s="273" t="s">
        <v>35</v>
      </c>
      <c r="F174" s="274" t="s">
        <v>1116</v>
      </c>
      <c r="G174" s="272"/>
      <c r="H174" s="275">
        <v>247.32499999999999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202</v>
      </c>
      <c r="AU174" s="281" t="s">
        <v>21</v>
      </c>
      <c r="AV174" s="15" t="s">
        <v>186</v>
      </c>
      <c r="AW174" s="15" t="s">
        <v>41</v>
      </c>
      <c r="AX174" s="15" t="s">
        <v>81</v>
      </c>
      <c r="AY174" s="281" t="s">
        <v>168</v>
      </c>
    </row>
    <row r="175" s="13" customFormat="1">
      <c r="A175" s="13"/>
      <c r="B175" s="235"/>
      <c r="C175" s="236"/>
      <c r="D175" s="233" t="s">
        <v>202</v>
      </c>
      <c r="E175" s="237" t="s">
        <v>35</v>
      </c>
      <c r="F175" s="238" t="s">
        <v>1119</v>
      </c>
      <c r="G175" s="236"/>
      <c r="H175" s="239">
        <v>276.666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202</v>
      </c>
      <c r="AU175" s="245" t="s">
        <v>21</v>
      </c>
      <c r="AV175" s="13" t="s">
        <v>21</v>
      </c>
      <c r="AW175" s="13" t="s">
        <v>41</v>
      </c>
      <c r="AX175" s="13" t="s">
        <v>81</v>
      </c>
      <c r="AY175" s="245" t="s">
        <v>168</v>
      </c>
    </row>
    <row r="176" s="13" customFormat="1">
      <c r="A176" s="13"/>
      <c r="B176" s="235"/>
      <c r="C176" s="236"/>
      <c r="D176" s="233" t="s">
        <v>202</v>
      </c>
      <c r="E176" s="237" t="s">
        <v>35</v>
      </c>
      <c r="F176" s="238" t="s">
        <v>1120</v>
      </c>
      <c r="G176" s="236"/>
      <c r="H176" s="239">
        <v>128.31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202</v>
      </c>
      <c r="AU176" s="245" t="s">
        <v>21</v>
      </c>
      <c r="AV176" s="13" t="s">
        <v>21</v>
      </c>
      <c r="AW176" s="13" t="s">
        <v>41</v>
      </c>
      <c r="AX176" s="13" t="s">
        <v>81</v>
      </c>
      <c r="AY176" s="245" t="s">
        <v>168</v>
      </c>
    </row>
    <row r="177" s="15" customFormat="1">
      <c r="A177" s="15"/>
      <c r="B177" s="271"/>
      <c r="C177" s="272"/>
      <c r="D177" s="233" t="s">
        <v>202</v>
      </c>
      <c r="E177" s="273" t="s">
        <v>35</v>
      </c>
      <c r="F177" s="274" t="s">
        <v>1116</v>
      </c>
      <c r="G177" s="272"/>
      <c r="H177" s="275">
        <v>404.976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202</v>
      </c>
      <c r="AU177" s="281" t="s">
        <v>21</v>
      </c>
      <c r="AV177" s="15" t="s">
        <v>186</v>
      </c>
      <c r="AW177" s="15" t="s">
        <v>41</v>
      </c>
      <c r="AX177" s="15" t="s">
        <v>81</v>
      </c>
      <c r="AY177" s="281" t="s">
        <v>168</v>
      </c>
    </row>
    <row r="178" s="13" customFormat="1">
      <c r="A178" s="13"/>
      <c r="B178" s="235"/>
      <c r="C178" s="236"/>
      <c r="D178" s="233" t="s">
        <v>202</v>
      </c>
      <c r="E178" s="237" t="s">
        <v>35</v>
      </c>
      <c r="F178" s="238" t="s">
        <v>1121</v>
      </c>
      <c r="G178" s="236"/>
      <c r="H178" s="239">
        <v>105.664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202</v>
      </c>
      <c r="AU178" s="245" t="s">
        <v>21</v>
      </c>
      <c r="AV178" s="13" t="s">
        <v>21</v>
      </c>
      <c r="AW178" s="13" t="s">
        <v>41</v>
      </c>
      <c r="AX178" s="13" t="s">
        <v>81</v>
      </c>
      <c r="AY178" s="245" t="s">
        <v>168</v>
      </c>
    </row>
    <row r="179" s="13" customFormat="1">
      <c r="A179" s="13"/>
      <c r="B179" s="235"/>
      <c r="C179" s="236"/>
      <c r="D179" s="233" t="s">
        <v>202</v>
      </c>
      <c r="E179" s="237" t="s">
        <v>35</v>
      </c>
      <c r="F179" s="238" t="s">
        <v>1122</v>
      </c>
      <c r="G179" s="236"/>
      <c r="H179" s="239">
        <v>18.954000000000001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202</v>
      </c>
      <c r="AU179" s="245" t="s">
        <v>21</v>
      </c>
      <c r="AV179" s="13" t="s">
        <v>21</v>
      </c>
      <c r="AW179" s="13" t="s">
        <v>41</v>
      </c>
      <c r="AX179" s="13" t="s">
        <v>81</v>
      </c>
      <c r="AY179" s="245" t="s">
        <v>168</v>
      </c>
    </row>
    <row r="180" s="13" customFormat="1">
      <c r="A180" s="13"/>
      <c r="B180" s="235"/>
      <c r="C180" s="236"/>
      <c r="D180" s="233" t="s">
        <v>202</v>
      </c>
      <c r="E180" s="237" t="s">
        <v>35</v>
      </c>
      <c r="F180" s="238" t="s">
        <v>1123</v>
      </c>
      <c r="G180" s="236"/>
      <c r="H180" s="239">
        <v>20.254000000000001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202</v>
      </c>
      <c r="AU180" s="245" t="s">
        <v>21</v>
      </c>
      <c r="AV180" s="13" t="s">
        <v>21</v>
      </c>
      <c r="AW180" s="13" t="s">
        <v>41</v>
      </c>
      <c r="AX180" s="13" t="s">
        <v>81</v>
      </c>
      <c r="AY180" s="245" t="s">
        <v>168</v>
      </c>
    </row>
    <row r="181" s="15" customFormat="1">
      <c r="A181" s="15"/>
      <c r="B181" s="271"/>
      <c r="C181" s="272"/>
      <c r="D181" s="233" t="s">
        <v>202</v>
      </c>
      <c r="E181" s="273" t="s">
        <v>35</v>
      </c>
      <c r="F181" s="274" t="s">
        <v>1116</v>
      </c>
      <c r="G181" s="272"/>
      <c r="H181" s="275">
        <v>144.87199999999999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202</v>
      </c>
      <c r="AU181" s="281" t="s">
        <v>21</v>
      </c>
      <c r="AV181" s="15" t="s">
        <v>186</v>
      </c>
      <c r="AW181" s="15" t="s">
        <v>41</v>
      </c>
      <c r="AX181" s="15" t="s">
        <v>81</v>
      </c>
      <c r="AY181" s="281" t="s">
        <v>168</v>
      </c>
    </row>
    <row r="182" s="14" customFormat="1">
      <c r="A182" s="14"/>
      <c r="B182" s="246"/>
      <c r="C182" s="247"/>
      <c r="D182" s="233" t="s">
        <v>202</v>
      </c>
      <c r="E182" s="248" t="s">
        <v>35</v>
      </c>
      <c r="F182" s="249" t="s">
        <v>205</v>
      </c>
      <c r="G182" s="247"/>
      <c r="H182" s="250">
        <v>1783.5479999999996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202</v>
      </c>
      <c r="AU182" s="256" t="s">
        <v>21</v>
      </c>
      <c r="AV182" s="14" t="s">
        <v>175</v>
      </c>
      <c r="AW182" s="14" t="s">
        <v>41</v>
      </c>
      <c r="AX182" s="14" t="s">
        <v>88</v>
      </c>
      <c r="AY182" s="256" t="s">
        <v>168</v>
      </c>
    </row>
    <row r="183" s="12" customFormat="1" ht="22.8" customHeight="1">
      <c r="A183" s="12"/>
      <c r="B183" s="199"/>
      <c r="C183" s="200"/>
      <c r="D183" s="201" t="s">
        <v>80</v>
      </c>
      <c r="E183" s="213" t="s">
        <v>21</v>
      </c>
      <c r="F183" s="213" t="s">
        <v>1124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SUM(P184:P194)</f>
        <v>0</v>
      </c>
      <c r="Q183" s="207"/>
      <c r="R183" s="208">
        <f>SUM(R184:R194)</f>
        <v>52.316501300000006</v>
      </c>
      <c r="S183" s="207"/>
      <c r="T183" s="209">
        <f>SUM(T184:T194)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88</v>
      </c>
      <c r="AT183" s="211" t="s">
        <v>80</v>
      </c>
      <c r="AU183" s="211" t="s">
        <v>88</v>
      </c>
      <c r="AY183" s="210" t="s">
        <v>168</v>
      </c>
      <c r="BK183" s="212">
        <f>SUM(BK184:BK194)</f>
        <v>0</v>
      </c>
    </row>
    <row r="184" s="2" customFormat="1" ht="24.15" customHeight="1">
      <c r="A184" s="41"/>
      <c r="B184" s="42"/>
      <c r="C184" s="215" t="s">
        <v>305</v>
      </c>
      <c r="D184" s="215" t="s">
        <v>170</v>
      </c>
      <c r="E184" s="216" t="s">
        <v>1125</v>
      </c>
      <c r="F184" s="217" t="s">
        <v>1126</v>
      </c>
      <c r="G184" s="218" t="s">
        <v>237</v>
      </c>
      <c r="H184" s="219">
        <v>289.60000000000002</v>
      </c>
      <c r="I184" s="220"/>
      <c r="J184" s="221">
        <f>ROUND(I184*H184,2)</f>
        <v>0</v>
      </c>
      <c r="K184" s="217" t="s">
        <v>1127</v>
      </c>
      <c r="L184" s="47"/>
      <c r="M184" s="222" t="s">
        <v>35</v>
      </c>
      <c r="N184" s="223" t="s">
        <v>52</v>
      </c>
      <c r="O184" s="87"/>
      <c r="P184" s="224">
        <f>O184*H184</f>
        <v>0</v>
      </c>
      <c r="Q184" s="224">
        <v>0.00017000000000000001</v>
      </c>
      <c r="R184" s="224">
        <f>Q184*H184</f>
        <v>0.049232000000000005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175</v>
      </c>
      <c r="AT184" s="226" t="s">
        <v>170</v>
      </c>
      <c r="AU184" s="226" t="s">
        <v>21</v>
      </c>
      <c r="AY184" s="19" t="s">
        <v>168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88</v>
      </c>
      <c r="BK184" s="227">
        <f>ROUND(I184*H184,2)</f>
        <v>0</v>
      </c>
      <c r="BL184" s="19" t="s">
        <v>175</v>
      </c>
      <c r="BM184" s="226" t="s">
        <v>1128</v>
      </c>
    </row>
    <row r="185" s="2" customFormat="1">
      <c r="A185" s="41"/>
      <c r="B185" s="42"/>
      <c r="C185" s="43"/>
      <c r="D185" s="228" t="s">
        <v>177</v>
      </c>
      <c r="E185" s="43"/>
      <c r="F185" s="229" t="s">
        <v>1129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177</v>
      </c>
      <c r="AU185" s="19" t="s">
        <v>21</v>
      </c>
    </row>
    <row r="186" s="13" customFormat="1">
      <c r="A186" s="13"/>
      <c r="B186" s="235"/>
      <c r="C186" s="236"/>
      <c r="D186" s="233" t="s">
        <v>202</v>
      </c>
      <c r="E186" s="237" t="s">
        <v>35</v>
      </c>
      <c r="F186" s="238" t="s">
        <v>1130</v>
      </c>
      <c r="G186" s="236"/>
      <c r="H186" s="239">
        <v>289.60000000000002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202</v>
      </c>
      <c r="AU186" s="245" t="s">
        <v>21</v>
      </c>
      <c r="AV186" s="13" t="s">
        <v>21</v>
      </c>
      <c r="AW186" s="13" t="s">
        <v>41</v>
      </c>
      <c r="AX186" s="13" t="s">
        <v>88</v>
      </c>
      <c r="AY186" s="245" t="s">
        <v>168</v>
      </c>
    </row>
    <row r="187" s="2" customFormat="1" ht="16.5" customHeight="1">
      <c r="A187" s="41"/>
      <c r="B187" s="42"/>
      <c r="C187" s="257" t="s">
        <v>7</v>
      </c>
      <c r="D187" s="257" t="s">
        <v>284</v>
      </c>
      <c r="E187" s="258" t="s">
        <v>1131</v>
      </c>
      <c r="F187" s="259" t="s">
        <v>1132</v>
      </c>
      <c r="G187" s="260" t="s">
        <v>237</v>
      </c>
      <c r="H187" s="261">
        <v>343.03100000000001</v>
      </c>
      <c r="I187" s="262"/>
      <c r="J187" s="263">
        <f>ROUND(I187*H187,2)</f>
        <v>0</v>
      </c>
      <c r="K187" s="259" t="s">
        <v>1127</v>
      </c>
      <c r="L187" s="264"/>
      <c r="M187" s="265" t="s">
        <v>35</v>
      </c>
      <c r="N187" s="266" t="s">
        <v>52</v>
      </c>
      <c r="O187" s="87"/>
      <c r="P187" s="224">
        <f>O187*H187</f>
        <v>0</v>
      </c>
      <c r="Q187" s="224">
        <v>0.00029999999999999997</v>
      </c>
      <c r="R187" s="224">
        <f>Q187*H187</f>
        <v>0.1029093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220</v>
      </c>
      <c r="AT187" s="226" t="s">
        <v>284</v>
      </c>
      <c r="AU187" s="226" t="s">
        <v>21</v>
      </c>
      <c r="AY187" s="19" t="s">
        <v>168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88</v>
      </c>
      <c r="BK187" s="227">
        <f>ROUND(I187*H187,2)</f>
        <v>0</v>
      </c>
      <c r="BL187" s="19" t="s">
        <v>175</v>
      </c>
      <c r="BM187" s="226" t="s">
        <v>1133</v>
      </c>
    </row>
    <row r="188" s="13" customFormat="1">
      <c r="A188" s="13"/>
      <c r="B188" s="235"/>
      <c r="C188" s="236"/>
      <c r="D188" s="233" t="s">
        <v>202</v>
      </c>
      <c r="E188" s="236"/>
      <c r="F188" s="238" t="s">
        <v>1134</v>
      </c>
      <c r="G188" s="236"/>
      <c r="H188" s="239">
        <v>343.03100000000001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202</v>
      </c>
      <c r="AU188" s="245" t="s">
        <v>21</v>
      </c>
      <c r="AV188" s="13" t="s">
        <v>21</v>
      </c>
      <c r="AW188" s="13" t="s">
        <v>4</v>
      </c>
      <c r="AX188" s="13" t="s">
        <v>88</v>
      </c>
      <c r="AY188" s="245" t="s">
        <v>168</v>
      </c>
    </row>
    <row r="189" s="2" customFormat="1" ht="33" customHeight="1">
      <c r="A189" s="41"/>
      <c r="B189" s="42"/>
      <c r="C189" s="215" t="s">
        <v>317</v>
      </c>
      <c r="D189" s="215" t="s">
        <v>170</v>
      </c>
      <c r="E189" s="216" t="s">
        <v>1135</v>
      </c>
      <c r="F189" s="217" t="s">
        <v>1136</v>
      </c>
      <c r="G189" s="218" t="s">
        <v>189</v>
      </c>
      <c r="H189" s="219">
        <v>181</v>
      </c>
      <c r="I189" s="220"/>
      <c r="J189" s="221">
        <f>ROUND(I189*H189,2)</f>
        <v>0</v>
      </c>
      <c r="K189" s="217" t="s">
        <v>1127</v>
      </c>
      <c r="L189" s="47"/>
      <c r="M189" s="222" t="s">
        <v>35</v>
      </c>
      <c r="N189" s="223" t="s">
        <v>52</v>
      </c>
      <c r="O189" s="87"/>
      <c r="P189" s="224">
        <f>O189*H189</f>
        <v>0</v>
      </c>
      <c r="Q189" s="224">
        <v>0.27411000000000002</v>
      </c>
      <c r="R189" s="224">
        <f>Q189*H189</f>
        <v>49.613910000000004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175</v>
      </c>
      <c r="AT189" s="226" t="s">
        <v>170</v>
      </c>
      <c r="AU189" s="226" t="s">
        <v>21</v>
      </c>
      <c r="AY189" s="19" t="s">
        <v>168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88</v>
      </c>
      <c r="BK189" s="227">
        <f>ROUND(I189*H189,2)</f>
        <v>0</v>
      </c>
      <c r="BL189" s="19" t="s">
        <v>175</v>
      </c>
      <c r="BM189" s="226" t="s">
        <v>1137</v>
      </c>
    </row>
    <row r="190" s="2" customFormat="1">
      <c r="A190" s="41"/>
      <c r="B190" s="42"/>
      <c r="C190" s="43"/>
      <c r="D190" s="228" t="s">
        <v>177</v>
      </c>
      <c r="E190" s="43"/>
      <c r="F190" s="229" t="s">
        <v>1138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177</v>
      </c>
      <c r="AU190" s="19" t="s">
        <v>21</v>
      </c>
    </row>
    <row r="191" s="13" customFormat="1">
      <c r="A191" s="13"/>
      <c r="B191" s="235"/>
      <c r="C191" s="236"/>
      <c r="D191" s="233" t="s">
        <v>202</v>
      </c>
      <c r="E191" s="237" t="s">
        <v>35</v>
      </c>
      <c r="F191" s="238" t="s">
        <v>1139</v>
      </c>
      <c r="G191" s="236"/>
      <c r="H191" s="239">
        <v>181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202</v>
      </c>
      <c r="AU191" s="245" t="s">
        <v>21</v>
      </c>
      <c r="AV191" s="13" t="s">
        <v>21</v>
      </c>
      <c r="AW191" s="13" t="s">
        <v>41</v>
      </c>
      <c r="AX191" s="13" t="s">
        <v>88</v>
      </c>
      <c r="AY191" s="245" t="s">
        <v>168</v>
      </c>
    </row>
    <row r="192" s="2" customFormat="1" ht="24.15" customHeight="1">
      <c r="A192" s="41"/>
      <c r="B192" s="42"/>
      <c r="C192" s="215" t="s">
        <v>322</v>
      </c>
      <c r="D192" s="215" t="s">
        <v>170</v>
      </c>
      <c r="E192" s="216" t="s">
        <v>1140</v>
      </c>
      <c r="F192" s="217" t="s">
        <v>1141</v>
      </c>
      <c r="G192" s="218" t="s">
        <v>199</v>
      </c>
      <c r="H192" s="219">
        <v>1</v>
      </c>
      <c r="I192" s="220"/>
      <c r="J192" s="221">
        <f>ROUND(I192*H192,2)</f>
        <v>0</v>
      </c>
      <c r="K192" s="217" t="s">
        <v>174</v>
      </c>
      <c r="L192" s="47"/>
      <c r="M192" s="222" t="s">
        <v>35</v>
      </c>
      <c r="N192" s="223" t="s">
        <v>52</v>
      </c>
      <c r="O192" s="87"/>
      <c r="P192" s="224">
        <f>O192*H192</f>
        <v>0</v>
      </c>
      <c r="Q192" s="224">
        <v>2.5504500000000001</v>
      </c>
      <c r="R192" s="224">
        <f>Q192*H192</f>
        <v>2.5504500000000001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175</v>
      </c>
      <c r="AT192" s="226" t="s">
        <v>170</v>
      </c>
      <c r="AU192" s="226" t="s">
        <v>21</v>
      </c>
      <c r="AY192" s="19" t="s">
        <v>168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88</v>
      </c>
      <c r="BK192" s="227">
        <f>ROUND(I192*H192,2)</f>
        <v>0</v>
      </c>
      <c r="BL192" s="19" t="s">
        <v>175</v>
      </c>
      <c r="BM192" s="226" t="s">
        <v>1142</v>
      </c>
    </row>
    <row r="193" s="2" customFormat="1">
      <c r="A193" s="41"/>
      <c r="B193" s="42"/>
      <c r="C193" s="43"/>
      <c r="D193" s="228" t="s">
        <v>177</v>
      </c>
      <c r="E193" s="43"/>
      <c r="F193" s="229" t="s">
        <v>1143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177</v>
      </c>
      <c r="AU193" s="19" t="s">
        <v>21</v>
      </c>
    </row>
    <row r="194" s="2" customFormat="1">
      <c r="A194" s="41"/>
      <c r="B194" s="42"/>
      <c r="C194" s="43"/>
      <c r="D194" s="233" t="s">
        <v>179</v>
      </c>
      <c r="E194" s="43"/>
      <c r="F194" s="234" t="s">
        <v>1144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179</v>
      </c>
      <c r="AU194" s="19" t="s">
        <v>21</v>
      </c>
    </row>
    <row r="195" s="12" customFormat="1" ht="22.8" customHeight="1">
      <c r="A195" s="12"/>
      <c r="B195" s="199"/>
      <c r="C195" s="200"/>
      <c r="D195" s="201" t="s">
        <v>80</v>
      </c>
      <c r="E195" s="213" t="s">
        <v>196</v>
      </c>
      <c r="F195" s="213" t="s">
        <v>1145</v>
      </c>
      <c r="G195" s="200"/>
      <c r="H195" s="200"/>
      <c r="I195" s="203"/>
      <c r="J195" s="214">
        <f>BK195</f>
        <v>0</v>
      </c>
      <c r="K195" s="200"/>
      <c r="L195" s="205"/>
      <c r="M195" s="206"/>
      <c r="N195" s="207"/>
      <c r="O195" s="207"/>
      <c r="P195" s="208">
        <f>SUM(P196:P317)</f>
        <v>0</v>
      </c>
      <c r="Q195" s="207"/>
      <c r="R195" s="208">
        <f>SUM(R196:R317)</f>
        <v>2905.7263299700003</v>
      </c>
      <c r="S195" s="207"/>
      <c r="T195" s="209">
        <f>SUM(T196:T317)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88</v>
      </c>
      <c r="AT195" s="211" t="s">
        <v>80</v>
      </c>
      <c r="AU195" s="211" t="s">
        <v>88</v>
      </c>
      <c r="AY195" s="210" t="s">
        <v>168</v>
      </c>
      <c r="BK195" s="212">
        <f>SUM(BK196:BK317)</f>
        <v>0</v>
      </c>
    </row>
    <row r="196" s="2" customFormat="1" ht="33" customHeight="1">
      <c r="A196" s="41"/>
      <c r="B196" s="42"/>
      <c r="C196" s="215" t="s">
        <v>328</v>
      </c>
      <c r="D196" s="215" t="s">
        <v>170</v>
      </c>
      <c r="E196" s="216" t="s">
        <v>1146</v>
      </c>
      <c r="F196" s="217" t="s">
        <v>1147</v>
      </c>
      <c r="G196" s="218" t="s">
        <v>237</v>
      </c>
      <c r="H196" s="219">
        <v>396.00599999999997</v>
      </c>
      <c r="I196" s="220"/>
      <c r="J196" s="221">
        <f>ROUND(I196*H196,2)</f>
        <v>0</v>
      </c>
      <c r="K196" s="217" t="s">
        <v>174</v>
      </c>
      <c r="L196" s="47"/>
      <c r="M196" s="222" t="s">
        <v>35</v>
      </c>
      <c r="N196" s="223" t="s">
        <v>52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175</v>
      </c>
      <c r="AT196" s="226" t="s">
        <v>170</v>
      </c>
      <c r="AU196" s="226" t="s">
        <v>21</v>
      </c>
      <c r="AY196" s="19" t="s">
        <v>168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88</v>
      </c>
      <c r="BK196" s="227">
        <f>ROUND(I196*H196,2)</f>
        <v>0</v>
      </c>
      <c r="BL196" s="19" t="s">
        <v>175</v>
      </c>
      <c r="BM196" s="226" t="s">
        <v>1148</v>
      </c>
    </row>
    <row r="197" s="2" customFormat="1">
      <c r="A197" s="41"/>
      <c r="B197" s="42"/>
      <c r="C197" s="43"/>
      <c r="D197" s="228" t="s">
        <v>177</v>
      </c>
      <c r="E197" s="43"/>
      <c r="F197" s="229" t="s">
        <v>1149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177</v>
      </c>
      <c r="AU197" s="19" t="s">
        <v>21</v>
      </c>
    </row>
    <row r="198" s="2" customFormat="1">
      <c r="A198" s="41"/>
      <c r="B198" s="42"/>
      <c r="C198" s="43"/>
      <c r="D198" s="233" t="s">
        <v>179</v>
      </c>
      <c r="E198" s="43"/>
      <c r="F198" s="234" t="s">
        <v>1150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179</v>
      </c>
      <c r="AU198" s="19" t="s">
        <v>21</v>
      </c>
    </row>
    <row r="199" s="13" customFormat="1">
      <c r="A199" s="13"/>
      <c r="B199" s="235"/>
      <c r="C199" s="236"/>
      <c r="D199" s="233" t="s">
        <v>202</v>
      </c>
      <c r="E199" s="237" t="s">
        <v>35</v>
      </c>
      <c r="F199" s="238" t="s">
        <v>1151</v>
      </c>
      <c r="G199" s="236"/>
      <c r="H199" s="239">
        <v>396.00599999999997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202</v>
      </c>
      <c r="AU199" s="245" t="s">
        <v>21</v>
      </c>
      <c r="AV199" s="13" t="s">
        <v>21</v>
      </c>
      <c r="AW199" s="13" t="s">
        <v>41</v>
      </c>
      <c r="AX199" s="13" t="s">
        <v>88</v>
      </c>
      <c r="AY199" s="245" t="s">
        <v>168</v>
      </c>
    </row>
    <row r="200" s="2" customFormat="1" ht="16.5" customHeight="1">
      <c r="A200" s="41"/>
      <c r="B200" s="42"/>
      <c r="C200" s="257" t="s">
        <v>332</v>
      </c>
      <c r="D200" s="257" t="s">
        <v>284</v>
      </c>
      <c r="E200" s="258" t="s">
        <v>1152</v>
      </c>
      <c r="F200" s="259" t="s">
        <v>1153</v>
      </c>
      <c r="G200" s="260" t="s">
        <v>255</v>
      </c>
      <c r="H200" s="261">
        <v>178.19999999999999</v>
      </c>
      <c r="I200" s="262"/>
      <c r="J200" s="263">
        <f>ROUND(I200*H200,2)</f>
        <v>0</v>
      </c>
      <c r="K200" s="259" t="s">
        <v>174</v>
      </c>
      <c r="L200" s="264"/>
      <c r="M200" s="265" t="s">
        <v>35</v>
      </c>
      <c r="N200" s="266" t="s">
        <v>52</v>
      </c>
      <c r="O200" s="87"/>
      <c r="P200" s="224">
        <f>O200*H200</f>
        <v>0</v>
      </c>
      <c r="Q200" s="224">
        <v>1</v>
      </c>
      <c r="R200" s="224">
        <f>Q200*H200</f>
        <v>178.19999999999999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220</v>
      </c>
      <c r="AT200" s="226" t="s">
        <v>284</v>
      </c>
      <c r="AU200" s="226" t="s">
        <v>21</v>
      </c>
      <c r="AY200" s="19" t="s">
        <v>168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88</v>
      </c>
      <c r="BK200" s="227">
        <f>ROUND(I200*H200,2)</f>
        <v>0</v>
      </c>
      <c r="BL200" s="19" t="s">
        <v>175</v>
      </c>
      <c r="BM200" s="226" t="s">
        <v>1154</v>
      </c>
    </row>
    <row r="201" s="13" customFormat="1">
      <c r="A201" s="13"/>
      <c r="B201" s="235"/>
      <c r="C201" s="236"/>
      <c r="D201" s="233" t="s">
        <v>202</v>
      </c>
      <c r="E201" s="237" t="s">
        <v>35</v>
      </c>
      <c r="F201" s="238" t="s">
        <v>1155</v>
      </c>
      <c r="G201" s="236"/>
      <c r="H201" s="239">
        <v>99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202</v>
      </c>
      <c r="AU201" s="245" t="s">
        <v>21</v>
      </c>
      <c r="AV201" s="13" t="s">
        <v>21</v>
      </c>
      <c r="AW201" s="13" t="s">
        <v>41</v>
      </c>
      <c r="AX201" s="13" t="s">
        <v>88</v>
      </c>
      <c r="AY201" s="245" t="s">
        <v>168</v>
      </c>
    </row>
    <row r="202" s="13" customFormat="1">
      <c r="A202" s="13"/>
      <c r="B202" s="235"/>
      <c r="C202" s="236"/>
      <c r="D202" s="233" t="s">
        <v>202</v>
      </c>
      <c r="E202" s="236"/>
      <c r="F202" s="238" t="s">
        <v>1156</v>
      </c>
      <c r="G202" s="236"/>
      <c r="H202" s="239">
        <v>178.19999999999999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202</v>
      </c>
      <c r="AU202" s="245" t="s">
        <v>21</v>
      </c>
      <c r="AV202" s="13" t="s">
        <v>21</v>
      </c>
      <c r="AW202" s="13" t="s">
        <v>4</v>
      </c>
      <c r="AX202" s="13" t="s">
        <v>88</v>
      </c>
      <c r="AY202" s="245" t="s">
        <v>168</v>
      </c>
    </row>
    <row r="203" s="2" customFormat="1" ht="33" customHeight="1">
      <c r="A203" s="41"/>
      <c r="B203" s="42"/>
      <c r="C203" s="215" t="s">
        <v>338</v>
      </c>
      <c r="D203" s="215" t="s">
        <v>170</v>
      </c>
      <c r="E203" s="216" t="s">
        <v>1157</v>
      </c>
      <c r="F203" s="217" t="s">
        <v>1158</v>
      </c>
      <c r="G203" s="218" t="s">
        <v>237</v>
      </c>
      <c r="H203" s="219">
        <v>1585.8440000000001</v>
      </c>
      <c r="I203" s="220"/>
      <c r="J203" s="221">
        <f>ROUND(I203*H203,2)</f>
        <v>0</v>
      </c>
      <c r="K203" s="217" t="s">
        <v>174</v>
      </c>
      <c r="L203" s="47"/>
      <c r="M203" s="222" t="s">
        <v>35</v>
      </c>
      <c r="N203" s="223" t="s">
        <v>52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175</v>
      </c>
      <c r="AT203" s="226" t="s">
        <v>170</v>
      </c>
      <c r="AU203" s="226" t="s">
        <v>21</v>
      </c>
      <c r="AY203" s="19" t="s">
        <v>168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88</v>
      </c>
      <c r="BK203" s="227">
        <f>ROUND(I203*H203,2)</f>
        <v>0</v>
      </c>
      <c r="BL203" s="19" t="s">
        <v>175</v>
      </c>
      <c r="BM203" s="226" t="s">
        <v>1159</v>
      </c>
    </row>
    <row r="204" s="2" customFormat="1">
      <c r="A204" s="41"/>
      <c r="B204" s="42"/>
      <c r="C204" s="43"/>
      <c r="D204" s="228" t="s">
        <v>177</v>
      </c>
      <c r="E204" s="43"/>
      <c r="F204" s="229" t="s">
        <v>1160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177</v>
      </c>
      <c r="AU204" s="19" t="s">
        <v>21</v>
      </c>
    </row>
    <row r="205" s="2" customFormat="1">
      <c r="A205" s="41"/>
      <c r="B205" s="42"/>
      <c r="C205" s="43"/>
      <c r="D205" s="233" t="s">
        <v>179</v>
      </c>
      <c r="E205" s="43"/>
      <c r="F205" s="234" t="s">
        <v>1150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179</v>
      </c>
      <c r="AU205" s="19" t="s">
        <v>21</v>
      </c>
    </row>
    <row r="206" s="13" customFormat="1">
      <c r="A206" s="13"/>
      <c r="B206" s="235"/>
      <c r="C206" s="236"/>
      <c r="D206" s="233" t="s">
        <v>202</v>
      </c>
      <c r="E206" s="237" t="s">
        <v>35</v>
      </c>
      <c r="F206" s="238" t="s">
        <v>1161</v>
      </c>
      <c r="G206" s="236"/>
      <c r="H206" s="239">
        <v>1585.8440000000001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202</v>
      </c>
      <c r="AU206" s="245" t="s">
        <v>21</v>
      </c>
      <c r="AV206" s="13" t="s">
        <v>21</v>
      </c>
      <c r="AW206" s="13" t="s">
        <v>41</v>
      </c>
      <c r="AX206" s="13" t="s">
        <v>88</v>
      </c>
      <c r="AY206" s="245" t="s">
        <v>168</v>
      </c>
    </row>
    <row r="207" s="2" customFormat="1" ht="16.5" customHeight="1">
      <c r="A207" s="41"/>
      <c r="B207" s="42"/>
      <c r="C207" s="257" t="s">
        <v>342</v>
      </c>
      <c r="D207" s="257" t="s">
        <v>284</v>
      </c>
      <c r="E207" s="258" t="s">
        <v>1152</v>
      </c>
      <c r="F207" s="259" t="s">
        <v>1153</v>
      </c>
      <c r="G207" s="260" t="s">
        <v>255</v>
      </c>
      <c r="H207" s="261">
        <v>856.44000000000005</v>
      </c>
      <c r="I207" s="262"/>
      <c r="J207" s="263">
        <f>ROUND(I207*H207,2)</f>
        <v>0</v>
      </c>
      <c r="K207" s="259" t="s">
        <v>174</v>
      </c>
      <c r="L207" s="264"/>
      <c r="M207" s="265" t="s">
        <v>35</v>
      </c>
      <c r="N207" s="266" t="s">
        <v>52</v>
      </c>
      <c r="O207" s="87"/>
      <c r="P207" s="224">
        <f>O207*H207</f>
        <v>0</v>
      </c>
      <c r="Q207" s="224">
        <v>1</v>
      </c>
      <c r="R207" s="224">
        <f>Q207*H207</f>
        <v>856.44000000000005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220</v>
      </c>
      <c r="AT207" s="226" t="s">
        <v>284</v>
      </c>
      <c r="AU207" s="226" t="s">
        <v>21</v>
      </c>
      <c r="AY207" s="19" t="s">
        <v>168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88</v>
      </c>
      <c r="BK207" s="227">
        <f>ROUND(I207*H207,2)</f>
        <v>0</v>
      </c>
      <c r="BL207" s="19" t="s">
        <v>175</v>
      </c>
      <c r="BM207" s="226" t="s">
        <v>1162</v>
      </c>
    </row>
    <row r="208" s="13" customFormat="1">
      <c r="A208" s="13"/>
      <c r="B208" s="235"/>
      <c r="C208" s="236"/>
      <c r="D208" s="233" t="s">
        <v>202</v>
      </c>
      <c r="E208" s="237" t="s">
        <v>35</v>
      </c>
      <c r="F208" s="238" t="s">
        <v>1163</v>
      </c>
      <c r="G208" s="236"/>
      <c r="H208" s="239">
        <v>475.80000000000001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202</v>
      </c>
      <c r="AU208" s="245" t="s">
        <v>21</v>
      </c>
      <c r="AV208" s="13" t="s">
        <v>21</v>
      </c>
      <c r="AW208" s="13" t="s">
        <v>41</v>
      </c>
      <c r="AX208" s="13" t="s">
        <v>88</v>
      </c>
      <c r="AY208" s="245" t="s">
        <v>168</v>
      </c>
    </row>
    <row r="209" s="13" customFormat="1">
      <c r="A209" s="13"/>
      <c r="B209" s="235"/>
      <c r="C209" s="236"/>
      <c r="D209" s="233" t="s">
        <v>202</v>
      </c>
      <c r="E209" s="236"/>
      <c r="F209" s="238" t="s">
        <v>1164</v>
      </c>
      <c r="G209" s="236"/>
      <c r="H209" s="239">
        <v>856.44000000000005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202</v>
      </c>
      <c r="AU209" s="245" t="s">
        <v>21</v>
      </c>
      <c r="AV209" s="13" t="s">
        <v>21</v>
      </c>
      <c r="AW209" s="13" t="s">
        <v>4</v>
      </c>
      <c r="AX209" s="13" t="s">
        <v>88</v>
      </c>
      <c r="AY209" s="245" t="s">
        <v>168</v>
      </c>
    </row>
    <row r="210" s="2" customFormat="1" ht="21.75" customHeight="1">
      <c r="A210" s="41"/>
      <c r="B210" s="42"/>
      <c r="C210" s="215" t="s">
        <v>347</v>
      </c>
      <c r="D210" s="215" t="s">
        <v>170</v>
      </c>
      <c r="E210" s="216" t="s">
        <v>1165</v>
      </c>
      <c r="F210" s="217" t="s">
        <v>1166</v>
      </c>
      <c r="G210" s="218" t="s">
        <v>237</v>
      </c>
      <c r="H210" s="219">
        <v>11.699999999999999</v>
      </c>
      <c r="I210" s="220"/>
      <c r="J210" s="221">
        <f>ROUND(I210*H210,2)</f>
        <v>0</v>
      </c>
      <c r="K210" s="217" t="s">
        <v>174</v>
      </c>
      <c r="L210" s="47"/>
      <c r="M210" s="222" t="s">
        <v>35</v>
      </c>
      <c r="N210" s="223" t="s">
        <v>52</v>
      </c>
      <c r="O210" s="87"/>
      <c r="P210" s="224">
        <f>O210*H210</f>
        <v>0</v>
      </c>
      <c r="Q210" s="224">
        <v>0.34499999999999997</v>
      </c>
      <c r="R210" s="224">
        <f>Q210*H210</f>
        <v>4.0364999999999993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175</v>
      </c>
      <c r="AT210" s="226" t="s">
        <v>170</v>
      </c>
      <c r="AU210" s="226" t="s">
        <v>21</v>
      </c>
      <c r="AY210" s="19" t="s">
        <v>168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88</v>
      </c>
      <c r="BK210" s="227">
        <f>ROUND(I210*H210,2)</f>
        <v>0</v>
      </c>
      <c r="BL210" s="19" t="s">
        <v>175</v>
      </c>
      <c r="BM210" s="226" t="s">
        <v>1167</v>
      </c>
    </row>
    <row r="211" s="2" customFormat="1">
      <c r="A211" s="41"/>
      <c r="B211" s="42"/>
      <c r="C211" s="43"/>
      <c r="D211" s="228" t="s">
        <v>177</v>
      </c>
      <c r="E211" s="43"/>
      <c r="F211" s="229" t="s">
        <v>1168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177</v>
      </c>
      <c r="AU211" s="19" t="s">
        <v>21</v>
      </c>
    </row>
    <row r="212" s="2" customFormat="1">
      <c r="A212" s="41"/>
      <c r="B212" s="42"/>
      <c r="C212" s="43"/>
      <c r="D212" s="233" t="s">
        <v>179</v>
      </c>
      <c r="E212" s="43"/>
      <c r="F212" s="234" t="s">
        <v>1169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179</v>
      </c>
      <c r="AU212" s="19" t="s">
        <v>21</v>
      </c>
    </row>
    <row r="213" s="13" customFormat="1">
      <c r="A213" s="13"/>
      <c r="B213" s="235"/>
      <c r="C213" s="236"/>
      <c r="D213" s="233" t="s">
        <v>202</v>
      </c>
      <c r="E213" s="237" t="s">
        <v>35</v>
      </c>
      <c r="F213" s="238" t="s">
        <v>1170</v>
      </c>
      <c r="G213" s="236"/>
      <c r="H213" s="239">
        <v>11.699999999999999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202</v>
      </c>
      <c r="AU213" s="245" t="s">
        <v>21</v>
      </c>
      <c r="AV213" s="13" t="s">
        <v>21</v>
      </c>
      <c r="AW213" s="13" t="s">
        <v>41</v>
      </c>
      <c r="AX213" s="13" t="s">
        <v>88</v>
      </c>
      <c r="AY213" s="245" t="s">
        <v>168</v>
      </c>
    </row>
    <row r="214" s="2" customFormat="1" ht="21.75" customHeight="1">
      <c r="A214" s="41"/>
      <c r="B214" s="42"/>
      <c r="C214" s="215" t="s">
        <v>351</v>
      </c>
      <c r="D214" s="215" t="s">
        <v>170</v>
      </c>
      <c r="E214" s="216" t="s">
        <v>1171</v>
      </c>
      <c r="F214" s="217" t="s">
        <v>1172</v>
      </c>
      <c r="G214" s="218" t="s">
        <v>237</v>
      </c>
      <c r="H214" s="219">
        <v>128.15600000000001</v>
      </c>
      <c r="I214" s="220"/>
      <c r="J214" s="221">
        <f>ROUND(I214*H214,2)</f>
        <v>0</v>
      </c>
      <c r="K214" s="217" t="s">
        <v>174</v>
      </c>
      <c r="L214" s="47"/>
      <c r="M214" s="222" t="s">
        <v>35</v>
      </c>
      <c r="N214" s="223" t="s">
        <v>52</v>
      </c>
      <c r="O214" s="87"/>
      <c r="P214" s="224">
        <f>O214*H214</f>
        <v>0</v>
      </c>
      <c r="Q214" s="224">
        <v>0.34499999999999997</v>
      </c>
      <c r="R214" s="224">
        <f>Q214*H214</f>
        <v>44.213819999999998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175</v>
      </c>
      <c r="AT214" s="226" t="s">
        <v>170</v>
      </c>
      <c r="AU214" s="226" t="s">
        <v>21</v>
      </c>
      <c r="AY214" s="19" t="s">
        <v>168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88</v>
      </c>
      <c r="BK214" s="227">
        <f>ROUND(I214*H214,2)</f>
        <v>0</v>
      </c>
      <c r="BL214" s="19" t="s">
        <v>175</v>
      </c>
      <c r="BM214" s="226" t="s">
        <v>1173</v>
      </c>
    </row>
    <row r="215" s="2" customFormat="1">
      <c r="A215" s="41"/>
      <c r="B215" s="42"/>
      <c r="C215" s="43"/>
      <c r="D215" s="228" t="s">
        <v>177</v>
      </c>
      <c r="E215" s="43"/>
      <c r="F215" s="229" t="s">
        <v>1174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177</v>
      </c>
      <c r="AU215" s="19" t="s">
        <v>21</v>
      </c>
    </row>
    <row r="216" s="2" customFormat="1">
      <c r="A216" s="41"/>
      <c r="B216" s="42"/>
      <c r="C216" s="43"/>
      <c r="D216" s="233" t="s">
        <v>179</v>
      </c>
      <c r="E216" s="43"/>
      <c r="F216" s="234" t="s">
        <v>1175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179</v>
      </c>
      <c r="AU216" s="19" t="s">
        <v>21</v>
      </c>
    </row>
    <row r="217" s="13" customFormat="1">
      <c r="A217" s="13"/>
      <c r="B217" s="235"/>
      <c r="C217" s="236"/>
      <c r="D217" s="233" t="s">
        <v>202</v>
      </c>
      <c r="E217" s="237" t="s">
        <v>35</v>
      </c>
      <c r="F217" s="238" t="s">
        <v>1176</v>
      </c>
      <c r="G217" s="236"/>
      <c r="H217" s="239">
        <v>93.471999999999994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202</v>
      </c>
      <c r="AU217" s="245" t="s">
        <v>21</v>
      </c>
      <c r="AV217" s="13" t="s">
        <v>21</v>
      </c>
      <c r="AW217" s="13" t="s">
        <v>41</v>
      </c>
      <c r="AX217" s="13" t="s">
        <v>81</v>
      </c>
      <c r="AY217" s="245" t="s">
        <v>168</v>
      </c>
    </row>
    <row r="218" s="13" customFormat="1">
      <c r="A218" s="13"/>
      <c r="B218" s="235"/>
      <c r="C218" s="236"/>
      <c r="D218" s="233" t="s">
        <v>202</v>
      </c>
      <c r="E218" s="237" t="s">
        <v>35</v>
      </c>
      <c r="F218" s="238" t="s">
        <v>1177</v>
      </c>
      <c r="G218" s="236"/>
      <c r="H218" s="239">
        <v>16.766999999999999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202</v>
      </c>
      <c r="AU218" s="245" t="s">
        <v>21</v>
      </c>
      <c r="AV218" s="13" t="s">
        <v>21</v>
      </c>
      <c r="AW218" s="13" t="s">
        <v>41</v>
      </c>
      <c r="AX218" s="13" t="s">
        <v>81</v>
      </c>
      <c r="AY218" s="245" t="s">
        <v>168</v>
      </c>
    </row>
    <row r="219" s="13" customFormat="1">
      <c r="A219" s="13"/>
      <c r="B219" s="235"/>
      <c r="C219" s="236"/>
      <c r="D219" s="233" t="s">
        <v>202</v>
      </c>
      <c r="E219" s="237" t="s">
        <v>35</v>
      </c>
      <c r="F219" s="238" t="s">
        <v>1178</v>
      </c>
      <c r="G219" s="236"/>
      <c r="H219" s="239">
        <v>17.917000000000002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202</v>
      </c>
      <c r="AU219" s="245" t="s">
        <v>21</v>
      </c>
      <c r="AV219" s="13" t="s">
        <v>21</v>
      </c>
      <c r="AW219" s="13" t="s">
        <v>41</v>
      </c>
      <c r="AX219" s="13" t="s">
        <v>81</v>
      </c>
      <c r="AY219" s="245" t="s">
        <v>168</v>
      </c>
    </row>
    <row r="220" s="14" customFormat="1">
      <c r="A220" s="14"/>
      <c r="B220" s="246"/>
      <c r="C220" s="247"/>
      <c r="D220" s="233" t="s">
        <v>202</v>
      </c>
      <c r="E220" s="248" t="s">
        <v>35</v>
      </c>
      <c r="F220" s="249" t="s">
        <v>205</v>
      </c>
      <c r="G220" s="247"/>
      <c r="H220" s="250">
        <v>128.15600000000001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202</v>
      </c>
      <c r="AU220" s="256" t="s">
        <v>21</v>
      </c>
      <c r="AV220" s="14" t="s">
        <v>175</v>
      </c>
      <c r="AW220" s="14" t="s">
        <v>41</v>
      </c>
      <c r="AX220" s="14" t="s">
        <v>88</v>
      </c>
      <c r="AY220" s="256" t="s">
        <v>168</v>
      </c>
    </row>
    <row r="221" s="2" customFormat="1" ht="21.75" customHeight="1">
      <c r="A221" s="41"/>
      <c r="B221" s="42"/>
      <c r="C221" s="215" t="s">
        <v>356</v>
      </c>
      <c r="D221" s="215" t="s">
        <v>170</v>
      </c>
      <c r="E221" s="216" t="s">
        <v>1179</v>
      </c>
      <c r="F221" s="217" t="s">
        <v>1180</v>
      </c>
      <c r="G221" s="218" t="s">
        <v>237</v>
      </c>
      <c r="H221" s="219">
        <v>10.35</v>
      </c>
      <c r="I221" s="220"/>
      <c r="J221" s="221">
        <f>ROUND(I221*H221,2)</f>
        <v>0</v>
      </c>
      <c r="K221" s="217" t="s">
        <v>174</v>
      </c>
      <c r="L221" s="47"/>
      <c r="M221" s="222" t="s">
        <v>35</v>
      </c>
      <c r="N221" s="223" t="s">
        <v>52</v>
      </c>
      <c r="O221" s="87"/>
      <c r="P221" s="224">
        <f>O221*H221</f>
        <v>0</v>
      </c>
      <c r="Q221" s="224">
        <v>0.46000000000000002</v>
      </c>
      <c r="R221" s="224">
        <f>Q221*H221</f>
        <v>4.7610000000000001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175</v>
      </c>
      <c r="AT221" s="226" t="s">
        <v>170</v>
      </c>
      <c r="AU221" s="226" t="s">
        <v>21</v>
      </c>
      <c r="AY221" s="19" t="s">
        <v>168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88</v>
      </c>
      <c r="BK221" s="227">
        <f>ROUND(I221*H221,2)</f>
        <v>0</v>
      </c>
      <c r="BL221" s="19" t="s">
        <v>175</v>
      </c>
      <c r="BM221" s="226" t="s">
        <v>1181</v>
      </c>
    </row>
    <row r="222" s="2" customFormat="1">
      <c r="A222" s="41"/>
      <c r="B222" s="42"/>
      <c r="C222" s="43"/>
      <c r="D222" s="228" t="s">
        <v>177</v>
      </c>
      <c r="E222" s="43"/>
      <c r="F222" s="229" t="s">
        <v>1182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177</v>
      </c>
      <c r="AU222" s="19" t="s">
        <v>21</v>
      </c>
    </row>
    <row r="223" s="2" customFormat="1">
      <c r="A223" s="41"/>
      <c r="B223" s="42"/>
      <c r="C223" s="43"/>
      <c r="D223" s="233" t="s">
        <v>179</v>
      </c>
      <c r="E223" s="43"/>
      <c r="F223" s="234" t="s">
        <v>1183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179</v>
      </c>
      <c r="AU223" s="19" t="s">
        <v>21</v>
      </c>
    </row>
    <row r="224" s="13" customFormat="1">
      <c r="A224" s="13"/>
      <c r="B224" s="235"/>
      <c r="C224" s="236"/>
      <c r="D224" s="233" t="s">
        <v>202</v>
      </c>
      <c r="E224" s="237" t="s">
        <v>35</v>
      </c>
      <c r="F224" s="238" t="s">
        <v>1184</v>
      </c>
      <c r="G224" s="236"/>
      <c r="H224" s="239">
        <v>10.35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202</v>
      </c>
      <c r="AU224" s="245" t="s">
        <v>21</v>
      </c>
      <c r="AV224" s="13" t="s">
        <v>21</v>
      </c>
      <c r="AW224" s="13" t="s">
        <v>41</v>
      </c>
      <c r="AX224" s="13" t="s">
        <v>88</v>
      </c>
      <c r="AY224" s="245" t="s">
        <v>168</v>
      </c>
    </row>
    <row r="225" s="2" customFormat="1" ht="21.75" customHeight="1">
      <c r="A225" s="41"/>
      <c r="B225" s="42"/>
      <c r="C225" s="215" t="s">
        <v>362</v>
      </c>
      <c r="D225" s="215" t="s">
        <v>170</v>
      </c>
      <c r="E225" s="216" t="s">
        <v>1185</v>
      </c>
      <c r="F225" s="217" t="s">
        <v>1186</v>
      </c>
      <c r="G225" s="218" t="s">
        <v>237</v>
      </c>
      <c r="H225" s="219">
        <v>652.30100000000004</v>
      </c>
      <c r="I225" s="220"/>
      <c r="J225" s="221">
        <f>ROUND(I225*H225,2)</f>
        <v>0</v>
      </c>
      <c r="K225" s="217" t="s">
        <v>174</v>
      </c>
      <c r="L225" s="47"/>
      <c r="M225" s="222" t="s">
        <v>35</v>
      </c>
      <c r="N225" s="223" t="s">
        <v>52</v>
      </c>
      <c r="O225" s="87"/>
      <c r="P225" s="224">
        <f>O225*H225</f>
        <v>0</v>
      </c>
      <c r="Q225" s="224">
        <v>0.46000000000000002</v>
      </c>
      <c r="R225" s="224">
        <f>Q225*H225</f>
        <v>300.05846000000003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175</v>
      </c>
      <c r="AT225" s="226" t="s">
        <v>170</v>
      </c>
      <c r="AU225" s="226" t="s">
        <v>21</v>
      </c>
      <c r="AY225" s="19" t="s">
        <v>168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88</v>
      </c>
      <c r="BK225" s="227">
        <f>ROUND(I225*H225,2)</f>
        <v>0</v>
      </c>
      <c r="BL225" s="19" t="s">
        <v>175</v>
      </c>
      <c r="BM225" s="226" t="s">
        <v>1187</v>
      </c>
    </row>
    <row r="226" s="2" customFormat="1">
      <c r="A226" s="41"/>
      <c r="B226" s="42"/>
      <c r="C226" s="43"/>
      <c r="D226" s="228" t="s">
        <v>177</v>
      </c>
      <c r="E226" s="43"/>
      <c r="F226" s="229" t="s">
        <v>1188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177</v>
      </c>
      <c r="AU226" s="19" t="s">
        <v>21</v>
      </c>
    </row>
    <row r="227" s="2" customFormat="1">
      <c r="A227" s="41"/>
      <c r="B227" s="42"/>
      <c r="C227" s="43"/>
      <c r="D227" s="233" t="s">
        <v>179</v>
      </c>
      <c r="E227" s="43"/>
      <c r="F227" s="234" t="s">
        <v>1189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179</v>
      </c>
      <c r="AU227" s="19" t="s">
        <v>21</v>
      </c>
    </row>
    <row r="228" s="13" customFormat="1">
      <c r="A228" s="13"/>
      <c r="B228" s="235"/>
      <c r="C228" s="236"/>
      <c r="D228" s="233" t="s">
        <v>202</v>
      </c>
      <c r="E228" s="237" t="s">
        <v>35</v>
      </c>
      <c r="F228" s="238" t="s">
        <v>1117</v>
      </c>
      <c r="G228" s="236"/>
      <c r="H228" s="239">
        <v>156.19499999999999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202</v>
      </c>
      <c r="AU228" s="245" t="s">
        <v>21</v>
      </c>
      <c r="AV228" s="13" t="s">
        <v>21</v>
      </c>
      <c r="AW228" s="13" t="s">
        <v>41</v>
      </c>
      <c r="AX228" s="13" t="s">
        <v>81</v>
      </c>
      <c r="AY228" s="245" t="s">
        <v>168</v>
      </c>
    </row>
    <row r="229" s="13" customFormat="1">
      <c r="A229" s="13"/>
      <c r="B229" s="235"/>
      <c r="C229" s="236"/>
      <c r="D229" s="233" t="s">
        <v>202</v>
      </c>
      <c r="E229" s="237" t="s">
        <v>35</v>
      </c>
      <c r="F229" s="238" t="s">
        <v>1118</v>
      </c>
      <c r="G229" s="236"/>
      <c r="H229" s="239">
        <v>91.129999999999995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202</v>
      </c>
      <c r="AU229" s="245" t="s">
        <v>21</v>
      </c>
      <c r="AV229" s="13" t="s">
        <v>21</v>
      </c>
      <c r="AW229" s="13" t="s">
        <v>41</v>
      </c>
      <c r="AX229" s="13" t="s">
        <v>81</v>
      </c>
      <c r="AY229" s="245" t="s">
        <v>168</v>
      </c>
    </row>
    <row r="230" s="15" customFormat="1">
      <c r="A230" s="15"/>
      <c r="B230" s="271"/>
      <c r="C230" s="272"/>
      <c r="D230" s="233" t="s">
        <v>202</v>
      </c>
      <c r="E230" s="273" t="s">
        <v>35</v>
      </c>
      <c r="F230" s="274" t="s">
        <v>1116</v>
      </c>
      <c r="G230" s="272"/>
      <c r="H230" s="275">
        <v>247.32499999999999</v>
      </c>
      <c r="I230" s="276"/>
      <c r="J230" s="272"/>
      <c r="K230" s="272"/>
      <c r="L230" s="277"/>
      <c r="M230" s="278"/>
      <c r="N230" s="279"/>
      <c r="O230" s="279"/>
      <c r="P230" s="279"/>
      <c r="Q230" s="279"/>
      <c r="R230" s="279"/>
      <c r="S230" s="279"/>
      <c r="T230" s="28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1" t="s">
        <v>202</v>
      </c>
      <c r="AU230" s="281" t="s">
        <v>21</v>
      </c>
      <c r="AV230" s="15" t="s">
        <v>186</v>
      </c>
      <c r="AW230" s="15" t="s">
        <v>41</v>
      </c>
      <c r="AX230" s="15" t="s">
        <v>81</v>
      </c>
      <c r="AY230" s="281" t="s">
        <v>168</v>
      </c>
    </row>
    <row r="231" s="13" customFormat="1">
      <c r="A231" s="13"/>
      <c r="B231" s="235"/>
      <c r="C231" s="236"/>
      <c r="D231" s="233" t="s">
        <v>202</v>
      </c>
      <c r="E231" s="237" t="s">
        <v>35</v>
      </c>
      <c r="F231" s="238" t="s">
        <v>1119</v>
      </c>
      <c r="G231" s="236"/>
      <c r="H231" s="239">
        <v>276.666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202</v>
      </c>
      <c r="AU231" s="245" t="s">
        <v>21</v>
      </c>
      <c r="AV231" s="13" t="s">
        <v>21</v>
      </c>
      <c r="AW231" s="13" t="s">
        <v>41</v>
      </c>
      <c r="AX231" s="13" t="s">
        <v>81</v>
      </c>
      <c r="AY231" s="245" t="s">
        <v>168</v>
      </c>
    </row>
    <row r="232" s="13" customFormat="1">
      <c r="A232" s="13"/>
      <c r="B232" s="235"/>
      <c r="C232" s="236"/>
      <c r="D232" s="233" t="s">
        <v>202</v>
      </c>
      <c r="E232" s="237" t="s">
        <v>35</v>
      </c>
      <c r="F232" s="238" t="s">
        <v>1120</v>
      </c>
      <c r="G232" s="236"/>
      <c r="H232" s="239">
        <v>128.31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202</v>
      </c>
      <c r="AU232" s="245" t="s">
        <v>21</v>
      </c>
      <c r="AV232" s="13" t="s">
        <v>21</v>
      </c>
      <c r="AW232" s="13" t="s">
        <v>41</v>
      </c>
      <c r="AX232" s="13" t="s">
        <v>81</v>
      </c>
      <c r="AY232" s="245" t="s">
        <v>168</v>
      </c>
    </row>
    <row r="233" s="15" customFormat="1">
      <c r="A233" s="15"/>
      <c r="B233" s="271"/>
      <c r="C233" s="272"/>
      <c r="D233" s="233" t="s">
        <v>202</v>
      </c>
      <c r="E233" s="273" t="s">
        <v>35</v>
      </c>
      <c r="F233" s="274" t="s">
        <v>1116</v>
      </c>
      <c r="G233" s="272"/>
      <c r="H233" s="275">
        <v>404.976</v>
      </c>
      <c r="I233" s="276"/>
      <c r="J233" s="272"/>
      <c r="K233" s="272"/>
      <c r="L233" s="277"/>
      <c r="M233" s="278"/>
      <c r="N233" s="279"/>
      <c r="O233" s="279"/>
      <c r="P233" s="279"/>
      <c r="Q233" s="279"/>
      <c r="R233" s="279"/>
      <c r="S233" s="279"/>
      <c r="T233" s="28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1" t="s">
        <v>202</v>
      </c>
      <c r="AU233" s="281" t="s">
        <v>21</v>
      </c>
      <c r="AV233" s="15" t="s">
        <v>186</v>
      </c>
      <c r="AW233" s="15" t="s">
        <v>41</v>
      </c>
      <c r="AX233" s="15" t="s">
        <v>81</v>
      </c>
      <c r="AY233" s="281" t="s">
        <v>168</v>
      </c>
    </row>
    <row r="234" s="14" customFormat="1">
      <c r="A234" s="14"/>
      <c r="B234" s="246"/>
      <c r="C234" s="247"/>
      <c r="D234" s="233" t="s">
        <v>202</v>
      </c>
      <c r="E234" s="248" t="s">
        <v>35</v>
      </c>
      <c r="F234" s="249" t="s">
        <v>205</v>
      </c>
      <c r="G234" s="247"/>
      <c r="H234" s="250">
        <v>652.30100000000004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202</v>
      </c>
      <c r="AU234" s="256" t="s">
        <v>21</v>
      </c>
      <c r="AV234" s="14" t="s">
        <v>175</v>
      </c>
      <c r="AW234" s="14" t="s">
        <v>41</v>
      </c>
      <c r="AX234" s="14" t="s">
        <v>88</v>
      </c>
      <c r="AY234" s="256" t="s">
        <v>168</v>
      </c>
    </row>
    <row r="235" s="2" customFormat="1" ht="21.75" customHeight="1">
      <c r="A235" s="41"/>
      <c r="B235" s="42"/>
      <c r="C235" s="215" t="s">
        <v>367</v>
      </c>
      <c r="D235" s="215" t="s">
        <v>170</v>
      </c>
      <c r="E235" s="216" t="s">
        <v>1190</v>
      </c>
      <c r="F235" s="217" t="s">
        <v>1186</v>
      </c>
      <c r="G235" s="218" t="s">
        <v>237</v>
      </c>
      <c r="H235" s="219">
        <v>144.87200000000001</v>
      </c>
      <c r="I235" s="220"/>
      <c r="J235" s="221">
        <f>ROUND(I235*H235,2)</f>
        <v>0</v>
      </c>
      <c r="K235" s="217" t="s">
        <v>35</v>
      </c>
      <c r="L235" s="47"/>
      <c r="M235" s="222" t="s">
        <v>35</v>
      </c>
      <c r="N235" s="223" t="s">
        <v>52</v>
      </c>
      <c r="O235" s="87"/>
      <c r="P235" s="224">
        <f>O235*H235</f>
        <v>0</v>
      </c>
      <c r="Q235" s="224">
        <v>0.46000000000000002</v>
      </c>
      <c r="R235" s="224">
        <f>Q235*H235</f>
        <v>66.641120000000015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175</v>
      </c>
      <c r="AT235" s="226" t="s">
        <v>170</v>
      </c>
      <c r="AU235" s="226" t="s">
        <v>21</v>
      </c>
      <c r="AY235" s="19" t="s">
        <v>168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88</v>
      </c>
      <c r="BK235" s="227">
        <f>ROUND(I235*H235,2)</f>
        <v>0</v>
      </c>
      <c r="BL235" s="19" t="s">
        <v>175</v>
      </c>
      <c r="BM235" s="226" t="s">
        <v>1191</v>
      </c>
    </row>
    <row r="236" s="2" customFormat="1">
      <c r="A236" s="41"/>
      <c r="B236" s="42"/>
      <c r="C236" s="43"/>
      <c r="D236" s="233" t="s">
        <v>179</v>
      </c>
      <c r="E236" s="43"/>
      <c r="F236" s="234" t="s">
        <v>1192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179</v>
      </c>
      <c r="AU236" s="19" t="s">
        <v>21</v>
      </c>
    </row>
    <row r="237" s="13" customFormat="1">
      <c r="A237" s="13"/>
      <c r="B237" s="235"/>
      <c r="C237" s="236"/>
      <c r="D237" s="233" t="s">
        <v>202</v>
      </c>
      <c r="E237" s="237" t="s">
        <v>35</v>
      </c>
      <c r="F237" s="238" t="s">
        <v>1121</v>
      </c>
      <c r="G237" s="236"/>
      <c r="H237" s="239">
        <v>105.664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202</v>
      </c>
      <c r="AU237" s="245" t="s">
        <v>21</v>
      </c>
      <c r="AV237" s="13" t="s">
        <v>21</v>
      </c>
      <c r="AW237" s="13" t="s">
        <v>41</v>
      </c>
      <c r="AX237" s="13" t="s">
        <v>81</v>
      </c>
      <c r="AY237" s="245" t="s">
        <v>168</v>
      </c>
    </row>
    <row r="238" s="13" customFormat="1">
      <c r="A238" s="13"/>
      <c r="B238" s="235"/>
      <c r="C238" s="236"/>
      <c r="D238" s="233" t="s">
        <v>202</v>
      </c>
      <c r="E238" s="237" t="s">
        <v>35</v>
      </c>
      <c r="F238" s="238" t="s">
        <v>1122</v>
      </c>
      <c r="G238" s="236"/>
      <c r="H238" s="239">
        <v>18.954000000000001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202</v>
      </c>
      <c r="AU238" s="245" t="s">
        <v>21</v>
      </c>
      <c r="AV238" s="13" t="s">
        <v>21</v>
      </c>
      <c r="AW238" s="13" t="s">
        <v>41</v>
      </c>
      <c r="AX238" s="13" t="s">
        <v>81</v>
      </c>
      <c r="AY238" s="245" t="s">
        <v>168</v>
      </c>
    </row>
    <row r="239" s="13" customFormat="1">
      <c r="A239" s="13"/>
      <c r="B239" s="235"/>
      <c r="C239" s="236"/>
      <c r="D239" s="233" t="s">
        <v>202</v>
      </c>
      <c r="E239" s="237" t="s">
        <v>35</v>
      </c>
      <c r="F239" s="238" t="s">
        <v>1123</v>
      </c>
      <c r="G239" s="236"/>
      <c r="H239" s="239">
        <v>20.254000000000001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202</v>
      </c>
      <c r="AU239" s="245" t="s">
        <v>21</v>
      </c>
      <c r="AV239" s="13" t="s">
        <v>21</v>
      </c>
      <c r="AW239" s="13" t="s">
        <v>41</v>
      </c>
      <c r="AX239" s="13" t="s">
        <v>81</v>
      </c>
      <c r="AY239" s="245" t="s">
        <v>168</v>
      </c>
    </row>
    <row r="240" s="14" customFormat="1">
      <c r="A240" s="14"/>
      <c r="B240" s="246"/>
      <c r="C240" s="247"/>
      <c r="D240" s="233" t="s">
        <v>202</v>
      </c>
      <c r="E240" s="248" t="s">
        <v>35</v>
      </c>
      <c r="F240" s="249" t="s">
        <v>205</v>
      </c>
      <c r="G240" s="247"/>
      <c r="H240" s="250">
        <v>144.87200000000001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202</v>
      </c>
      <c r="AU240" s="256" t="s">
        <v>21</v>
      </c>
      <c r="AV240" s="14" t="s">
        <v>175</v>
      </c>
      <c r="AW240" s="14" t="s">
        <v>41</v>
      </c>
      <c r="AX240" s="14" t="s">
        <v>88</v>
      </c>
      <c r="AY240" s="256" t="s">
        <v>168</v>
      </c>
    </row>
    <row r="241" s="2" customFormat="1" ht="21.75" customHeight="1">
      <c r="A241" s="41"/>
      <c r="B241" s="42"/>
      <c r="C241" s="215" t="s">
        <v>372</v>
      </c>
      <c r="D241" s="215" t="s">
        <v>170</v>
      </c>
      <c r="E241" s="216" t="s">
        <v>1193</v>
      </c>
      <c r="F241" s="217" t="s">
        <v>1194</v>
      </c>
      <c r="G241" s="218" t="s">
        <v>237</v>
      </c>
      <c r="H241" s="219">
        <v>986.375</v>
      </c>
      <c r="I241" s="220"/>
      <c r="J241" s="221">
        <f>ROUND(I241*H241,2)</f>
        <v>0</v>
      </c>
      <c r="K241" s="217" t="s">
        <v>174</v>
      </c>
      <c r="L241" s="47"/>
      <c r="M241" s="222" t="s">
        <v>35</v>
      </c>
      <c r="N241" s="223" t="s">
        <v>52</v>
      </c>
      <c r="O241" s="87"/>
      <c r="P241" s="224">
        <f>O241*H241</f>
        <v>0</v>
      </c>
      <c r="Q241" s="224">
        <v>0.57499999999999996</v>
      </c>
      <c r="R241" s="224">
        <f>Q241*H241</f>
        <v>567.16562499999998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175</v>
      </c>
      <c r="AT241" s="226" t="s">
        <v>170</v>
      </c>
      <c r="AU241" s="226" t="s">
        <v>21</v>
      </c>
      <c r="AY241" s="19" t="s">
        <v>168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88</v>
      </c>
      <c r="BK241" s="227">
        <f>ROUND(I241*H241,2)</f>
        <v>0</v>
      </c>
      <c r="BL241" s="19" t="s">
        <v>175</v>
      </c>
      <c r="BM241" s="226" t="s">
        <v>1195</v>
      </c>
    </row>
    <row r="242" s="2" customFormat="1">
      <c r="A242" s="41"/>
      <c r="B242" s="42"/>
      <c r="C242" s="43"/>
      <c r="D242" s="228" t="s">
        <v>177</v>
      </c>
      <c r="E242" s="43"/>
      <c r="F242" s="229" t="s">
        <v>1196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177</v>
      </c>
      <c r="AU242" s="19" t="s">
        <v>21</v>
      </c>
    </row>
    <row r="243" s="2" customFormat="1">
      <c r="A243" s="41"/>
      <c r="B243" s="42"/>
      <c r="C243" s="43"/>
      <c r="D243" s="233" t="s">
        <v>179</v>
      </c>
      <c r="E243" s="43"/>
      <c r="F243" s="234" t="s">
        <v>1197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179</v>
      </c>
      <c r="AU243" s="19" t="s">
        <v>21</v>
      </c>
    </row>
    <row r="244" s="13" customFormat="1">
      <c r="A244" s="13"/>
      <c r="B244" s="235"/>
      <c r="C244" s="236"/>
      <c r="D244" s="233" t="s">
        <v>202</v>
      </c>
      <c r="E244" s="237" t="s">
        <v>35</v>
      </c>
      <c r="F244" s="238" t="s">
        <v>1115</v>
      </c>
      <c r="G244" s="236"/>
      <c r="H244" s="239">
        <v>986.375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202</v>
      </c>
      <c r="AU244" s="245" t="s">
        <v>21</v>
      </c>
      <c r="AV244" s="13" t="s">
        <v>21</v>
      </c>
      <c r="AW244" s="13" t="s">
        <v>41</v>
      </c>
      <c r="AX244" s="13" t="s">
        <v>88</v>
      </c>
      <c r="AY244" s="245" t="s">
        <v>168</v>
      </c>
    </row>
    <row r="245" s="2" customFormat="1" ht="24.15" customHeight="1">
      <c r="A245" s="41"/>
      <c r="B245" s="42"/>
      <c r="C245" s="215" t="s">
        <v>376</v>
      </c>
      <c r="D245" s="215" t="s">
        <v>170</v>
      </c>
      <c r="E245" s="216" t="s">
        <v>1198</v>
      </c>
      <c r="F245" s="217" t="s">
        <v>1199</v>
      </c>
      <c r="G245" s="218" t="s">
        <v>237</v>
      </c>
      <c r="H245" s="219">
        <v>9.7200000000000006</v>
      </c>
      <c r="I245" s="220"/>
      <c r="J245" s="221">
        <f>ROUND(I245*H245,2)</f>
        <v>0</v>
      </c>
      <c r="K245" s="217" t="s">
        <v>174</v>
      </c>
      <c r="L245" s="47"/>
      <c r="M245" s="222" t="s">
        <v>35</v>
      </c>
      <c r="N245" s="223" t="s">
        <v>52</v>
      </c>
      <c r="O245" s="87"/>
      <c r="P245" s="224">
        <f>O245*H245</f>
        <v>0</v>
      </c>
      <c r="Q245" s="224">
        <v>0.216</v>
      </c>
      <c r="R245" s="224">
        <f>Q245*H245</f>
        <v>2.0995200000000001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175</v>
      </c>
      <c r="AT245" s="226" t="s">
        <v>170</v>
      </c>
      <c r="AU245" s="226" t="s">
        <v>21</v>
      </c>
      <c r="AY245" s="19" t="s">
        <v>168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88</v>
      </c>
      <c r="BK245" s="227">
        <f>ROUND(I245*H245,2)</f>
        <v>0</v>
      </c>
      <c r="BL245" s="19" t="s">
        <v>175</v>
      </c>
      <c r="BM245" s="226" t="s">
        <v>1200</v>
      </c>
    </row>
    <row r="246" s="2" customFormat="1">
      <c r="A246" s="41"/>
      <c r="B246" s="42"/>
      <c r="C246" s="43"/>
      <c r="D246" s="228" t="s">
        <v>177</v>
      </c>
      <c r="E246" s="43"/>
      <c r="F246" s="229" t="s">
        <v>1201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177</v>
      </c>
      <c r="AU246" s="19" t="s">
        <v>21</v>
      </c>
    </row>
    <row r="247" s="13" customFormat="1">
      <c r="A247" s="13"/>
      <c r="B247" s="235"/>
      <c r="C247" s="236"/>
      <c r="D247" s="233" t="s">
        <v>202</v>
      </c>
      <c r="E247" s="237" t="s">
        <v>35</v>
      </c>
      <c r="F247" s="238" t="s">
        <v>1202</v>
      </c>
      <c r="G247" s="236"/>
      <c r="H247" s="239">
        <v>9.7200000000000006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202</v>
      </c>
      <c r="AU247" s="245" t="s">
        <v>21</v>
      </c>
      <c r="AV247" s="13" t="s">
        <v>21</v>
      </c>
      <c r="AW247" s="13" t="s">
        <v>41</v>
      </c>
      <c r="AX247" s="13" t="s">
        <v>88</v>
      </c>
      <c r="AY247" s="245" t="s">
        <v>168</v>
      </c>
    </row>
    <row r="248" s="2" customFormat="1" ht="24.15" customHeight="1">
      <c r="A248" s="41"/>
      <c r="B248" s="42"/>
      <c r="C248" s="215" t="s">
        <v>380</v>
      </c>
      <c r="D248" s="215" t="s">
        <v>170</v>
      </c>
      <c r="E248" s="216" t="s">
        <v>1203</v>
      </c>
      <c r="F248" s="217" t="s">
        <v>1204</v>
      </c>
      <c r="G248" s="218" t="s">
        <v>237</v>
      </c>
      <c r="H248" s="219">
        <v>872.56299999999999</v>
      </c>
      <c r="I248" s="220"/>
      <c r="J248" s="221">
        <f>ROUND(I248*H248,2)</f>
        <v>0</v>
      </c>
      <c r="K248" s="217" t="s">
        <v>174</v>
      </c>
      <c r="L248" s="47"/>
      <c r="M248" s="222" t="s">
        <v>35</v>
      </c>
      <c r="N248" s="223" t="s">
        <v>52</v>
      </c>
      <c r="O248" s="87"/>
      <c r="P248" s="224">
        <f>O248*H248</f>
        <v>0</v>
      </c>
      <c r="Q248" s="224">
        <v>0.30651</v>
      </c>
      <c r="R248" s="224">
        <f>Q248*H248</f>
        <v>267.44928513000002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175</v>
      </c>
      <c r="AT248" s="226" t="s">
        <v>170</v>
      </c>
      <c r="AU248" s="226" t="s">
        <v>21</v>
      </c>
      <c r="AY248" s="19" t="s">
        <v>168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88</v>
      </c>
      <c r="BK248" s="227">
        <f>ROUND(I248*H248,2)</f>
        <v>0</v>
      </c>
      <c r="BL248" s="19" t="s">
        <v>175</v>
      </c>
      <c r="BM248" s="226" t="s">
        <v>1205</v>
      </c>
    </row>
    <row r="249" s="2" customFormat="1">
      <c r="A249" s="41"/>
      <c r="B249" s="42"/>
      <c r="C249" s="43"/>
      <c r="D249" s="228" t="s">
        <v>177</v>
      </c>
      <c r="E249" s="43"/>
      <c r="F249" s="229" t="s">
        <v>1206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177</v>
      </c>
      <c r="AU249" s="19" t="s">
        <v>21</v>
      </c>
    </row>
    <row r="250" s="13" customFormat="1">
      <c r="A250" s="13"/>
      <c r="B250" s="235"/>
      <c r="C250" s="236"/>
      <c r="D250" s="233" t="s">
        <v>202</v>
      </c>
      <c r="E250" s="237" t="s">
        <v>35</v>
      </c>
      <c r="F250" s="238" t="s">
        <v>1207</v>
      </c>
      <c r="G250" s="236"/>
      <c r="H250" s="239">
        <v>872.56299999999999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202</v>
      </c>
      <c r="AU250" s="245" t="s">
        <v>21</v>
      </c>
      <c r="AV250" s="13" t="s">
        <v>21</v>
      </c>
      <c r="AW250" s="13" t="s">
        <v>41</v>
      </c>
      <c r="AX250" s="13" t="s">
        <v>88</v>
      </c>
      <c r="AY250" s="245" t="s">
        <v>168</v>
      </c>
    </row>
    <row r="251" s="2" customFormat="1" ht="24.15" customHeight="1">
      <c r="A251" s="41"/>
      <c r="B251" s="42"/>
      <c r="C251" s="215" t="s">
        <v>384</v>
      </c>
      <c r="D251" s="215" t="s">
        <v>170</v>
      </c>
      <c r="E251" s="216" t="s">
        <v>1208</v>
      </c>
      <c r="F251" s="217" t="s">
        <v>1209</v>
      </c>
      <c r="G251" s="218" t="s">
        <v>237</v>
      </c>
      <c r="H251" s="219">
        <v>577.03599999999994</v>
      </c>
      <c r="I251" s="220"/>
      <c r="J251" s="221">
        <f>ROUND(I251*H251,2)</f>
        <v>0</v>
      </c>
      <c r="K251" s="217" t="s">
        <v>174</v>
      </c>
      <c r="L251" s="47"/>
      <c r="M251" s="222" t="s">
        <v>35</v>
      </c>
      <c r="N251" s="223" t="s">
        <v>52</v>
      </c>
      <c r="O251" s="87"/>
      <c r="P251" s="224">
        <f>O251*H251</f>
        <v>0</v>
      </c>
      <c r="Q251" s="224">
        <v>0.40869</v>
      </c>
      <c r="R251" s="224">
        <f>Q251*H251</f>
        <v>235.82884283999997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175</v>
      </c>
      <c r="AT251" s="226" t="s">
        <v>170</v>
      </c>
      <c r="AU251" s="226" t="s">
        <v>21</v>
      </c>
      <c r="AY251" s="19" t="s">
        <v>168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88</v>
      </c>
      <c r="BK251" s="227">
        <f>ROUND(I251*H251,2)</f>
        <v>0</v>
      </c>
      <c r="BL251" s="19" t="s">
        <v>175</v>
      </c>
      <c r="BM251" s="226" t="s">
        <v>1210</v>
      </c>
    </row>
    <row r="252" s="2" customFormat="1">
      <c r="A252" s="41"/>
      <c r="B252" s="42"/>
      <c r="C252" s="43"/>
      <c r="D252" s="228" t="s">
        <v>177</v>
      </c>
      <c r="E252" s="43"/>
      <c r="F252" s="229" t="s">
        <v>1211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177</v>
      </c>
      <c r="AU252" s="19" t="s">
        <v>21</v>
      </c>
    </row>
    <row r="253" s="13" customFormat="1">
      <c r="A253" s="13"/>
      <c r="B253" s="235"/>
      <c r="C253" s="236"/>
      <c r="D253" s="233" t="s">
        <v>202</v>
      </c>
      <c r="E253" s="237" t="s">
        <v>35</v>
      </c>
      <c r="F253" s="238" t="s">
        <v>1212</v>
      </c>
      <c r="G253" s="236"/>
      <c r="H253" s="239">
        <v>138.173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202</v>
      </c>
      <c r="AU253" s="245" t="s">
        <v>21</v>
      </c>
      <c r="AV253" s="13" t="s">
        <v>21</v>
      </c>
      <c r="AW253" s="13" t="s">
        <v>41</v>
      </c>
      <c r="AX253" s="13" t="s">
        <v>81</v>
      </c>
      <c r="AY253" s="245" t="s">
        <v>168</v>
      </c>
    </row>
    <row r="254" s="13" customFormat="1">
      <c r="A254" s="13"/>
      <c r="B254" s="235"/>
      <c r="C254" s="236"/>
      <c r="D254" s="233" t="s">
        <v>202</v>
      </c>
      <c r="E254" s="237" t="s">
        <v>35</v>
      </c>
      <c r="F254" s="238" t="s">
        <v>1213</v>
      </c>
      <c r="G254" s="236"/>
      <c r="H254" s="239">
        <v>80.614999999999995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202</v>
      </c>
      <c r="AU254" s="245" t="s">
        <v>21</v>
      </c>
      <c r="AV254" s="13" t="s">
        <v>21</v>
      </c>
      <c r="AW254" s="13" t="s">
        <v>41</v>
      </c>
      <c r="AX254" s="13" t="s">
        <v>81</v>
      </c>
      <c r="AY254" s="245" t="s">
        <v>168</v>
      </c>
    </row>
    <row r="255" s="15" customFormat="1">
      <c r="A255" s="15"/>
      <c r="B255" s="271"/>
      <c r="C255" s="272"/>
      <c r="D255" s="233" t="s">
        <v>202</v>
      </c>
      <c r="E255" s="273" t="s">
        <v>35</v>
      </c>
      <c r="F255" s="274" t="s">
        <v>1116</v>
      </c>
      <c r="G255" s="272"/>
      <c r="H255" s="275">
        <v>218.78800000000001</v>
      </c>
      <c r="I255" s="276"/>
      <c r="J255" s="272"/>
      <c r="K255" s="272"/>
      <c r="L255" s="277"/>
      <c r="M255" s="278"/>
      <c r="N255" s="279"/>
      <c r="O255" s="279"/>
      <c r="P255" s="279"/>
      <c r="Q255" s="279"/>
      <c r="R255" s="279"/>
      <c r="S255" s="279"/>
      <c r="T255" s="280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1" t="s">
        <v>202</v>
      </c>
      <c r="AU255" s="281" t="s">
        <v>21</v>
      </c>
      <c r="AV255" s="15" t="s">
        <v>186</v>
      </c>
      <c r="AW255" s="15" t="s">
        <v>41</v>
      </c>
      <c r="AX255" s="15" t="s">
        <v>81</v>
      </c>
      <c r="AY255" s="281" t="s">
        <v>168</v>
      </c>
    </row>
    <row r="256" s="13" customFormat="1">
      <c r="A256" s="13"/>
      <c r="B256" s="235"/>
      <c r="C256" s="236"/>
      <c r="D256" s="233" t="s">
        <v>202</v>
      </c>
      <c r="E256" s="237" t="s">
        <v>35</v>
      </c>
      <c r="F256" s="238" t="s">
        <v>1214</v>
      </c>
      <c r="G256" s="236"/>
      <c r="H256" s="239">
        <v>244.743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202</v>
      </c>
      <c r="AU256" s="245" t="s">
        <v>21</v>
      </c>
      <c r="AV256" s="13" t="s">
        <v>21</v>
      </c>
      <c r="AW256" s="13" t="s">
        <v>41</v>
      </c>
      <c r="AX256" s="13" t="s">
        <v>81</v>
      </c>
      <c r="AY256" s="245" t="s">
        <v>168</v>
      </c>
    </row>
    <row r="257" s="13" customFormat="1">
      <c r="A257" s="13"/>
      <c r="B257" s="235"/>
      <c r="C257" s="236"/>
      <c r="D257" s="233" t="s">
        <v>202</v>
      </c>
      <c r="E257" s="237" t="s">
        <v>35</v>
      </c>
      <c r="F257" s="238" t="s">
        <v>1215</v>
      </c>
      <c r="G257" s="236"/>
      <c r="H257" s="239">
        <v>113.505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202</v>
      </c>
      <c r="AU257" s="245" t="s">
        <v>21</v>
      </c>
      <c r="AV257" s="13" t="s">
        <v>21</v>
      </c>
      <c r="AW257" s="13" t="s">
        <v>41</v>
      </c>
      <c r="AX257" s="13" t="s">
        <v>81</v>
      </c>
      <c r="AY257" s="245" t="s">
        <v>168</v>
      </c>
    </row>
    <row r="258" s="15" customFormat="1">
      <c r="A258" s="15"/>
      <c r="B258" s="271"/>
      <c r="C258" s="272"/>
      <c r="D258" s="233" t="s">
        <v>202</v>
      </c>
      <c r="E258" s="273" t="s">
        <v>35</v>
      </c>
      <c r="F258" s="274" t="s">
        <v>1116</v>
      </c>
      <c r="G258" s="272"/>
      <c r="H258" s="275">
        <v>358.24799999999999</v>
      </c>
      <c r="I258" s="276"/>
      <c r="J258" s="272"/>
      <c r="K258" s="272"/>
      <c r="L258" s="277"/>
      <c r="M258" s="278"/>
      <c r="N258" s="279"/>
      <c r="O258" s="279"/>
      <c r="P258" s="279"/>
      <c r="Q258" s="279"/>
      <c r="R258" s="279"/>
      <c r="S258" s="279"/>
      <c r="T258" s="28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1" t="s">
        <v>202</v>
      </c>
      <c r="AU258" s="281" t="s">
        <v>21</v>
      </c>
      <c r="AV258" s="15" t="s">
        <v>186</v>
      </c>
      <c r="AW258" s="15" t="s">
        <v>41</v>
      </c>
      <c r="AX258" s="15" t="s">
        <v>81</v>
      </c>
      <c r="AY258" s="281" t="s">
        <v>168</v>
      </c>
    </row>
    <row r="259" s="14" customFormat="1">
      <c r="A259" s="14"/>
      <c r="B259" s="246"/>
      <c r="C259" s="247"/>
      <c r="D259" s="233" t="s">
        <v>202</v>
      </c>
      <c r="E259" s="248" t="s">
        <v>35</v>
      </c>
      <c r="F259" s="249" t="s">
        <v>205</v>
      </c>
      <c r="G259" s="247"/>
      <c r="H259" s="250">
        <v>577.03599999999994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202</v>
      </c>
      <c r="AU259" s="256" t="s">
        <v>21</v>
      </c>
      <c r="AV259" s="14" t="s">
        <v>175</v>
      </c>
      <c r="AW259" s="14" t="s">
        <v>41</v>
      </c>
      <c r="AX259" s="14" t="s">
        <v>88</v>
      </c>
      <c r="AY259" s="256" t="s">
        <v>168</v>
      </c>
    </row>
    <row r="260" s="2" customFormat="1" ht="16.5" customHeight="1">
      <c r="A260" s="41"/>
      <c r="B260" s="42"/>
      <c r="C260" s="215" t="s">
        <v>388</v>
      </c>
      <c r="D260" s="215" t="s">
        <v>170</v>
      </c>
      <c r="E260" s="216" t="s">
        <v>1216</v>
      </c>
      <c r="F260" s="217" t="s">
        <v>1217</v>
      </c>
      <c r="G260" s="218" t="s">
        <v>237</v>
      </c>
      <c r="H260" s="219">
        <v>758.75</v>
      </c>
      <c r="I260" s="220"/>
      <c r="J260" s="221">
        <f>ROUND(I260*H260,2)</f>
        <v>0</v>
      </c>
      <c r="K260" s="217" t="s">
        <v>174</v>
      </c>
      <c r="L260" s="47"/>
      <c r="M260" s="222" t="s">
        <v>35</v>
      </c>
      <c r="N260" s="223" t="s">
        <v>52</v>
      </c>
      <c r="O260" s="87"/>
      <c r="P260" s="224">
        <f>O260*H260</f>
        <v>0</v>
      </c>
      <c r="Q260" s="224">
        <v>0.00034000000000000002</v>
      </c>
      <c r="R260" s="224">
        <f>Q260*H260</f>
        <v>0.25797500000000001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175</v>
      </c>
      <c r="AT260" s="226" t="s">
        <v>170</v>
      </c>
      <c r="AU260" s="226" t="s">
        <v>21</v>
      </c>
      <c r="AY260" s="19" t="s">
        <v>168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88</v>
      </c>
      <c r="BK260" s="227">
        <f>ROUND(I260*H260,2)</f>
        <v>0</v>
      </c>
      <c r="BL260" s="19" t="s">
        <v>175</v>
      </c>
      <c r="BM260" s="226" t="s">
        <v>1218</v>
      </c>
    </row>
    <row r="261" s="2" customFormat="1">
      <c r="A261" s="41"/>
      <c r="B261" s="42"/>
      <c r="C261" s="43"/>
      <c r="D261" s="228" t="s">
        <v>177</v>
      </c>
      <c r="E261" s="43"/>
      <c r="F261" s="229" t="s">
        <v>1219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177</v>
      </c>
      <c r="AU261" s="19" t="s">
        <v>21</v>
      </c>
    </row>
    <row r="262" s="13" customFormat="1">
      <c r="A262" s="13"/>
      <c r="B262" s="235"/>
      <c r="C262" s="236"/>
      <c r="D262" s="233" t="s">
        <v>202</v>
      </c>
      <c r="E262" s="237" t="s">
        <v>35</v>
      </c>
      <c r="F262" s="238" t="s">
        <v>1220</v>
      </c>
      <c r="G262" s="236"/>
      <c r="H262" s="239">
        <v>758.75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202</v>
      </c>
      <c r="AU262" s="245" t="s">
        <v>21</v>
      </c>
      <c r="AV262" s="13" t="s">
        <v>21</v>
      </c>
      <c r="AW262" s="13" t="s">
        <v>41</v>
      </c>
      <c r="AX262" s="13" t="s">
        <v>88</v>
      </c>
      <c r="AY262" s="245" t="s">
        <v>168</v>
      </c>
    </row>
    <row r="263" s="2" customFormat="1" ht="24.15" customHeight="1">
      <c r="A263" s="41"/>
      <c r="B263" s="42"/>
      <c r="C263" s="215" t="s">
        <v>392</v>
      </c>
      <c r="D263" s="215" t="s">
        <v>170</v>
      </c>
      <c r="E263" s="216" t="s">
        <v>1221</v>
      </c>
      <c r="F263" s="217" t="s">
        <v>1222</v>
      </c>
      <c r="G263" s="218" t="s">
        <v>237</v>
      </c>
      <c r="H263" s="219">
        <v>758.75</v>
      </c>
      <c r="I263" s="220"/>
      <c r="J263" s="221">
        <f>ROUND(I263*H263,2)</f>
        <v>0</v>
      </c>
      <c r="K263" s="217" t="s">
        <v>174</v>
      </c>
      <c r="L263" s="47"/>
      <c r="M263" s="222" t="s">
        <v>35</v>
      </c>
      <c r="N263" s="223" t="s">
        <v>52</v>
      </c>
      <c r="O263" s="87"/>
      <c r="P263" s="224">
        <f>O263*H263</f>
        <v>0</v>
      </c>
      <c r="Q263" s="224">
        <v>0.15826000000000001</v>
      </c>
      <c r="R263" s="224">
        <f>Q263*H263</f>
        <v>120.07977500000001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175</v>
      </c>
      <c r="AT263" s="226" t="s">
        <v>170</v>
      </c>
      <c r="AU263" s="226" t="s">
        <v>21</v>
      </c>
      <c r="AY263" s="19" t="s">
        <v>168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88</v>
      </c>
      <c r="BK263" s="227">
        <f>ROUND(I263*H263,2)</f>
        <v>0</v>
      </c>
      <c r="BL263" s="19" t="s">
        <v>175</v>
      </c>
      <c r="BM263" s="226" t="s">
        <v>1223</v>
      </c>
    </row>
    <row r="264" s="2" customFormat="1">
      <c r="A264" s="41"/>
      <c r="B264" s="42"/>
      <c r="C264" s="43"/>
      <c r="D264" s="228" t="s">
        <v>177</v>
      </c>
      <c r="E264" s="43"/>
      <c r="F264" s="229" t="s">
        <v>1224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177</v>
      </c>
      <c r="AU264" s="19" t="s">
        <v>21</v>
      </c>
    </row>
    <row r="265" s="13" customFormat="1">
      <c r="A265" s="13"/>
      <c r="B265" s="235"/>
      <c r="C265" s="236"/>
      <c r="D265" s="233" t="s">
        <v>202</v>
      </c>
      <c r="E265" s="237" t="s">
        <v>35</v>
      </c>
      <c r="F265" s="238" t="s">
        <v>1220</v>
      </c>
      <c r="G265" s="236"/>
      <c r="H265" s="239">
        <v>758.75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202</v>
      </c>
      <c r="AU265" s="245" t="s">
        <v>21</v>
      </c>
      <c r="AV265" s="13" t="s">
        <v>21</v>
      </c>
      <c r="AW265" s="13" t="s">
        <v>41</v>
      </c>
      <c r="AX265" s="13" t="s">
        <v>88</v>
      </c>
      <c r="AY265" s="245" t="s">
        <v>168</v>
      </c>
    </row>
    <row r="266" s="2" customFormat="1" ht="16.5" customHeight="1">
      <c r="A266" s="41"/>
      <c r="B266" s="42"/>
      <c r="C266" s="215" t="s">
        <v>396</v>
      </c>
      <c r="D266" s="215" t="s">
        <v>170</v>
      </c>
      <c r="E266" s="216" t="s">
        <v>1225</v>
      </c>
      <c r="F266" s="217" t="s">
        <v>1226</v>
      </c>
      <c r="G266" s="218" t="s">
        <v>237</v>
      </c>
      <c r="H266" s="219">
        <v>758.75</v>
      </c>
      <c r="I266" s="220"/>
      <c r="J266" s="221">
        <f>ROUND(I266*H266,2)</f>
        <v>0</v>
      </c>
      <c r="K266" s="217" t="s">
        <v>174</v>
      </c>
      <c r="L266" s="47"/>
      <c r="M266" s="222" t="s">
        <v>35</v>
      </c>
      <c r="N266" s="223" t="s">
        <v>52</v>
      </c>
      <c r="O266" s="87"/>
      <c r="P266" s="224">
        <f>O266*H266</f>
        <v>0</v>
      </c>
      <c r="Q266" s="224">
        <v>0.00051000000000000004</v>
      </c>
      <c r="R266" s="224">
        <f>Q266*H266</f>
        <v>0.38696250000000004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175</v>
      </c>
      <c r="AT266" s="226" t="s">
        <v>170</v>
      </c>
      <c r="AU266" s="226" t="s">
        <v>21</v>
      </c>
      <c r="AY266" s="19" t="s">
        <v>168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88</v>
      </c>
      <c r="BK266" s="227">
        <f>ROUND(I266*H266,2)</f>
        <v>0</v>
      </c>
      <c r="BL266" s="19" t="s">
        <v>175</v>
      </c>
      <c r="BM266" s="226" t="s">
        <v>1227</v>
      </c>
    </row>
    <row r="267" s="2" customFormat="1">
      <c r="A267" s="41"/>
      <c r="B267" s="42"/>
      <c r="C267" s="43"/>
      <c r="D267" s="228" t="s">
        <v>177</v>
      </c>
      <c r="E267" s="43"/>
      <c r="F267" s="229" t="s">
        <v>1228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177</v>
      </c>
      <c r="AU267" s="19" t="s">
        <v>21</v>
      </c>
    </row>
    <row r="268" s="13" customFormat="1">
      <c r="A268" s="13"/>
      <c r="B268" s="235"/>
      <c r="C268" s="236"/>
      <c r="D268" s="233" t="s">
        <v>202</v>
      </c>
      <c r="E268" s="237" t="s">
        <v>35</v>
      </c>
      <c r="F268" s="238" t="s">
        <v>1220</v>
      </c>
      <c r="G268" s="236"/>
      <c r="H268" s="239">
        <v>758.75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202</v>
      </c>
      <c r="AU268" s="245" t="s">
        <v>21</v>
      </c>
      <c r="AV268" s="13" t="s">
        <v>21</v>
      </c>
      <c r="AW268" s="13" t="s">
        <v>41</v>
      </c>
      <c r="AX268" s="13" t="s">
        <v>88</v>
      </c>
      <c r="AY268" s="245" t="s">
        <v>168</v>
      </c>
    </row>
    <row r="269" s="2" customFormat="1" ht="21.75" customHeight="1">
      <c r="A269" s="41"/>
      <c r="B269" s="42"/>
      <c r="C269" s="215" t="s">
        <v>400</v>
      </c>
      <c r="D269" s="215" t="s">
        <v>170</v>
      </c>
      <c r="E269" s="216" t="s">
        <v>1229</v>
      </c>
      <c r="F269" s="217" t="s">
        <v>1230</v>
      </c>
      <c r="G269" s="218" t="s">
        <v>237</v>
      </c>
      <c r="H269" s="219">
        <v>9</v>
      </c>
      <c r="I269" s="220"/>
      <c r="J269" s="221">
        <f>ROUND(I269*H269,2)</f>
        <v>0</v>
      </c>
      <c r="K269" s="217" t="s">
        <v>174</v>
      </c>
      <c r="L269" s="47"/>
      <c r="M269" s="222" t="s">
        <v>35</v>
      </c>
      <c r="N269" s="223" t="s">
        <v>52</v>
      </c>
      <c r="O269" s="87"/>
      <c r="P269" s="224">
        <f>O269*H269</f>
        <v>0</v>
      </c>
      <c r="Q269" s="224">
        <v>0.02273</v>
      </c>
      <c r="R269" s="224">
        <f>Q269*H269</f>
        <v>0.20457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175</v>
      </c>
      <c r="AT269" s="226" t="s">
        <v>170</v>
      </c>
      <c r="AU269" s="226" t="s">
        <v>21</v>
      </c>
      <c r="AY269" s="19" t="s">
        <v>168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88</v>
      </c>
      <c r="BK269" s="227">
        <f>ROUND(I269*H269,2)</f>
        <v>0</v>
      </c>
      <c r="BL269" s="19" t="s">
        <v>175</v>
      </c>
      <c r="BM269" s="226" t="s">
        <v>1231</v>
      </c>
    </row>
    <row r="270" s="2" customFormat="1">
      <c r="A270" s="41"/>
      <c r="B270" s="42"/>
      <c r="C270" s="43"/>
      <c r="D270" s="228" t="s">
        <v>177</v>
      </c>
      <c r="E270" s="43"/>
      <c r="F270" s="229" t="s">
        <v>1232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177</v>
      </c>
      <c r="AU270" s="19" t="s">
        <v>21</v>
      </c>
    </row>
    <row r="271" s="13" customFormat="1">
      <c r="A271" s="13"/>
      <c r="B271" s="235"/>
      <c r="C271" s="236"/>
      <c r="D271" s="233" t="s">
        <v>202</v>
      </c>
      <c r="E271" s="237" t="s">
        <v>35</v>
      </c>
      <c r="F271" s="238" t="s">
        <v>1233</v>
      </c>
      <c r="G271" s="236"/>
      <c r="H271" s="239">
        <v>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202</v>
      </c>
      <c r="AU271" s="245" t="s">
        <v>21</v>
      </c>
      <c r="AV271" s="13" t="s">
        <v>21</v>
      </c>
      <c r="AW271" s="13" t="s">
        <v>41</v>
      </c>
      <c r="AX271" s="13" t="s">
        <v>88</v>
      </c>
      <c r="AY271" s="245" t="s">
        <v>168</v>
      </c>
    </row>
    <row r="272" s="2" customFormat="1" ht="24.15" customHeight="1">
      <c r="A272" s="41"/>
      <c r="B272" s="42"/>
      <c r="C272" s="215" t="s">
        <v>405</v>
      </c>
      <c r="D272" s="215" t="s">
        <v>170</v>
      </c>
      <c r="E272" s="216" t="s">
        <v>1234</v>
      </c>
      <c r="F272" s="217" t="s">
        <v>1235</v>
      </c>
      <c r="G272" s="218" t="s">
        <v>237</v>
      </c>
      <c r="H272" s="219">
        <v>758.75</v>
      </c>
      <c r="I272" s="220"/>
      <c r="J272" s="221">
        <f>ROUND(I272*H272,2)</f>
        <v>0</v>
      </c>
      <c r="K272" s="217" t="s">
        <v>174</v>
      </c>
      <c r="L272" s="47"/>
      <c r="M272" s="222" t="s">
        <v>35</v>
      </c>
      <c r="N272" s="223" t="s">
        <v>52</v>
      </c>
      <c r="O272" s="87"/>
      <c r="P272" s="224">
        <f>O272*H272</f>
        <v>0</v>
      </c>
      <c r="Q272" s="224">
        <v>0.10373</v>
      </c>
      <c r="R272" s="224">
        <f>Q272*H272</f>
        <v>78.705137500000006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175</v>
      </c>
      <c r="AT272" s="226" t="s">
        <v>170</v>
      </c>
      <c r="AU272" s="226" t="s">
        <v>21</v>
      </c>
      <c r="AY272" s="19" t="s">
        <v>168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88</v>
      </c>
      <c r="BK272" s="227">
        <f>ROUND(I272*H272,2)</f>
        <v>0</v>
      </c>
      <c r="BL272" s="19" t="s">
        <v>175</v>
      </c>
      <c r="BM272" s="226" t="s">
        <v>1236</v>
      </c>
    </row>
    <row r="273" s="2" customFormat="1">
      <c r="A273" s="41"/>
      <c r="B273" s="42"/>
      <c r="C273" s="43"/>
      <c r="D273" s="228" t="s">
        <v>177</v>
      </c>
      <c r="E273" s="43"/>
      <c r="F273" s="229" t="s">
        <v>1237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177</v>
      </c>
      <c r="AU273" s="19" t="s">
        <v>21</v>
      </c>
    </row>
    <row r="274" s="2" customFormat="1">
      <c r="A274" s="41"/>
      <c r="B274" s="42"/>
      <c r="C274" s="43"/>
      <c r="D274" s="233" t="s">
        <v>179</v>
      </c>
      <c r="E274" s="43"/>
      <c r="F274" s="234" t="s">
        <v>1238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179</v>
      </c>
      <c r="AU274" s="19" t="s">
        <v>21</v>
      </c>
    </row>
    <row r="275" s="13" customFormat="1">
      <c r="A275" s="13"/>
      <c r="B275" s="235"/>
      <c r="C275" s="236"/>
      <c r="D275" s="233" t="s">
        <v>202</v>
      </c>
      <c r="E275" s="237" t="s">
        <v>35</v>
      </c>
      <c r="F275" s="238" t="s">
        <v>1239</v>
      </c>
      <c r="G275" s="236"/>
      <c r="H275" s="239">
        <v>758.75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202</v>
      </c>
      <c r="AU275" s="245" t="s">
        <v>21</v>
      </c>
      <c r="AV275" s="13" t="s">
        <v>21</v>
      </c>
      <c r="AW275" s="13" t="s">
        <v>41</v>
      </c>
      <c r="AX275" s="13" t="s">
        <v>88</v>
      </c>
      <c r="AY275" s="245" t="s">
        <v>168</v>
      </c>
    </row>
    <row r="276" s="2" customFormat="1" ht="37.8" customHeight="1">
      <c r="A276" s="41"/>
      <c r="B276" s="42"/>
      <c r="C276" s="215" t="s">
        <v>29</v>
      </c>
      <c r="D276" s="215" t="s">
        <v>170</v>
      </c>
      <c r="E276" s="216" t="s">
        <v>1240</v>
      </c>
      <c r="F276" s="217" t="s">
        <v>1241</v>
      </c>
      <c r="G276" s="218" t="s">
        <v>237</v>
      </c>
      <c r="H276" s="219">
        <v>505.5</v>
      </c>
      <c r="I276" s="220"/>
      <c r="J276" s="221">
        <f>ROUND(I276*H276,2)</f>
        <v>0</v>
      </c>
      <c r="K276" s="217" t="s">
        <v>174</v>
      </c>
      <c r="L276" s="47"/>
      <c r="M276" s="222" t="s">
        <v>35</v>
      </c>
      <c r="N276" s="223" t="s">
        <v>52</v>
      </c>
      <c r="O276" s="87"/>
      <c r="P276" s="224">
        <f>O276*H276</f>
        <v>0</v>
      </c>
      <c r="Q276" s="224">
        <v>0.11162</v>
      </c>
      <c r="R276" s="224">
        <f>Q276*H276</f>
        <v>56.423909999999999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175</v>
      </c>
      <c r="AT276" s="226" t="s">
        <v>170</v>
      </c>
      <c r="AU276" s="226" t="s">
        <v>21</v>
      </c>
      <c r="AY276" s="19" t="s">
        <v>168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88</v>
      </c>
      <c r="BK276" s="227">
        <f>ROUND(I276*H276,2)</f>
        <v>0</v>
      </c>
      <c r="BL276" s="19" t="s">
        <v>175</v>
      </c>
      <c r="BM276" s="226" t="s">
        <v>1242</v>
      </c>
    </row>
    <row r="277" s="2" customFormat="1">
      <c r="A277" s="41"/>
      <c r="B277" s="42"/>
      <c r="C277" s="43"/>
      <c r="D277" s="228" t="s">
        <v>177</v>
      </c>
      <c r="E277" s="43"/>
      <c r="F277" s="229" t="s">
        <v>1243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177</v>
      </c>
      <c r="AU277" s="19" t="s">
        <v>21</v>
      </c>
    </row>
    <row r="278" s="13" customFormat="1">
      <c r="A278" s="13"/>
      <c r="B278" s="235"/>
      <c r="C278" s="236"/>
      <c r="D278" s="233" t="s">
        <v>202</v>
      </c>
      <c r="E278" s="237" t="s">
        <v>35</v>
      </c>
      <c r="F278" s="238" t="s">
        <v>1244</v>
      </c>
      <c r="G278" s="236"/>
      <c r="H278" s="239">
        <v>120.15000000000001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202</v>
      </c>
      <c r="AU278" s="245" t="s">
        <v>21</v>
      </c>
      <c r="AV278" s="13" t="s">
        <v>21</v>
      </c>
      <c r="AW278" s="13" t="s">
        <v>41</v>
      </c>
      <c r="AX278" s="13" t="s">
        <v>81</v>
      </c>
      <c r="AY278" s="245" t="s">
        <v>168</v>
      </c>
    </row>
    <row r="279" s="13" customFormat="1">
      <c r="A279" s="13"/>
      <c r="B279" s="235"/>
      <c r="C279" s="236"/>
      <c r="D279" s="233" t="s">
        <v>202</v>
      </c>
      <c r="E279" s="237" t="s">
        <v>35</v>
      </c>
      <c r="F279" s="238" t="s">
        <v>1245</v>
      </c>
      <c r="G279" s="236"/>
      <c r="H279" s="239">
        <v>70.099999999999994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202</v>
      </c>
      <c r="AU279" s="245" t="s">
        <v>21</v>
      </c>
      <c r="AV279" s="13" t="s">
        <v>21</v>
      </c>
      <c r="AW279" s="13" t="s">
        <v>41</v>
      </c>
      <c r="AX279" s="13" t="s">
        <v>81</v>
      </c>
      <c r="AY279" s="245" t="s">
        <v>168</v>
      </c>
    </row>
    <row r="280" s="13" customFormat="1">
      <c r="A280" s="13"/>
      <c r="B280" s="235"/>
      <c r="C280" s="236"/>
      <c r="D280" s="233" t="s">
        <v>202</v>
      </c>
      <c r="E280" s="237" t="s">
        <v>35</v>
      </c>
      <c r="F280" s="238" t="s">
        <v>1246</v>
      </c>
      <c r="G280" s="236"/>
      <c r="H280" s="239">
        <v>3.73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202</v>
      </c>
      <c r="AU280" s="245" t="s">
        <v>21</v>
      </c>
      <c r="AV280" s="13" t="s">
        <v>21</v>
      </c>
      <c r="AW280" s="13" t="s">
        <v>41</v>
      </c>
      <c r="AX280" s="13" t="s">
        <v>81</v>
      </c>
      <c r="AY280" s="245" t="s">
        <v>168</v>
      </c>
    </row>
    <row r="281" s="15" customFormat="1">
      <c r="A281" s="15"/>
      <c r="B281" s="271"/>
      <c r="C281" s="272"/>
      <c r="D281" s="233" t="s">
        <v>202</v>
      </c>
      <c r="E281" s="273" t="s">
        <v>35</v>
      </c>
      <c r="F281" s="274" t="s">
        <v>1116</v>
      </c>
      <c r="G281" s="272"/>
      <c r="H281" s="275">
        <v>193.97999999999999</v>
      </c>
      <c r="I281" s="276"/>
      <c r="J281" s="272"/>
      <c r="K281" s="272"/>
      <c r="L281" s="277"/>
      <c r="M281" s="278"/>
      <c r="N281" s="279"/>
      <c r="O281" s="279"/>
      <c r="P281" s="279"/>
      <c r="Q281" s="279"/>
      <c r="R281" s="279"/>
      <c r="S281" s="279"/>
      <c r="T281" s="28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1" t="s">
        <v>202</v>
      </c>
      <c r="AU281" s="281" t="s">
        <v>21</v>
      </c>
      <c r="AV281" s="15" t="s">
        <v>186</v>
      </c>
      <c r="AW281" s="15" t="s">
        <v>41</v>
      </c>
      <c r="AX281" s="15" t="s">
        <v>81</v>
      </c>
      <c r="AY281" s="281" t="s">
        <v>168</v>
      </c>
    </row>
    <row r="282" s="13" customFormat="1">
      <c r="A282" s="13"/>
      <c r="B282" s="235"/>
      <c r="C282" s="236"/>
      <c r="D282" s="233" t="s">
        <v>202</v>
      </c>
      <c r="E282" s="237" t="s">
        <v>35</v>
      </c>
      <c r="F282" s="238" t="s">
        <v>1247</v>
      </c>
      <c r="G282" s="236"/>
      <c r="H282" s="239">
        <v>212.81999999999999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202</v>
      </c>
      <c r="AU282" s="245" t="s">
        <v>21</v>
      </c>
      <c r="AV282" s="13" t="s">
        <v>21</v>
      </c>
      <c r="AW282" s="13" t="s">
        <v>41</v>
      </c>
      <c r="AX282" s="13" t="s">
        <v>81</v>
      </c>
      <c r="AY282" s="245" t="s">
        <v>168</v>
      </c>
    </row>
    <row r="283" s="13" customFormat="1">
      <c r="A283" s="13"/>
      <c r="B283" s="235"/>
      <c r="C283" s="236"/>
      <c r="D283" s="233" t="s">
        <v>202</v>
      </c>
      <c r="E283" s="237" t="s">
        <v>35</v>
      </c>
      <c r="F283" s="238" t="s">
        <v>1248</v>
      </c>
      <c r="G283" s="236"/>
      <c r="H283" s="239">
        <v>98.700000000000003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202</v>
      </c>
      <c r="AU283" s="245" t="s">
        <v>21</v>
      </c>
      <c r="AV283" s="13" t="s">
        <v>21</v>
      </c>
      <c r="AW283" s="13" t="s">
        <v>41</v>
      </c>
      <c r="AX283" s="13" t="s">
        <v>81</v>
      </c>
      <c r="AY283" s="245" t="s">
        <v>168</v>
      </c>
    </row>
    <row r="284" s="15" customFormat="1">
      <c r="A284" s="15"/>
      <c r="B284" s="271"/>
      <c r="C284" s="272"/>
      <c r="D284" s="233" t="s">
        <v>202</v>
      </c>
      <c r="E284" s="273" t="s">
        <v>35</v>
      </c>
      <c r="F284" s="274" t="s">
        <v>1116</v>
      </c>
      <c r="G284" s="272"/>
      <c r="H284" s="275">
        <v>311.51999999999998</v>
      </c>
      <c r="I284" s="276"/>
      <c r="J284" s="272"/>
      <c r="K284" s="272"/>
      <c r="L284" s="277"/>
      <c r="M284" s="278"/>
      <c r="N284" s="279"/>
      <c r="O284" s="279"/>
      <c r="P284" s="279"/>
      <c r="Q284" s="279"/>
      <c r="R284" s="279"/>
      <c r="S284" s="279"/>
      <c r="T284" s="28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1" t="s">
        <v>202</v>
      </c>
      <c r="AU284" s="281" t="s">
        <v>21</v>
      </c>
      <c r="AV284" s="15" t="s">
        <v>186</v>
      </c>
      <c r="AW284" s="15" t="s">
        <v>41</v>
      </c>
      <c r="AX284" s="15" t="s">
        <v>81</v>
      </c>
      <c r="AY284" s="281" t="s">
        <v>168</v>
      </c>
    </row>
    <row r="285" s="14" customFormat="1">
      <c r="A285" s="14"/>
      <c r="B285" s="246"/>
      <c r="C285" s="247"/>
      <c r="D285" s="233" t="s">
        <v>202</v>
      </c>
      <c r="E285" s="248" t="s">
        <v>35</v>
      </c>
      <c r="F285" s="249" t="s">
        <v>205</v>
      </c>
      <c r="G285" s="247"/>
      <c r="H285" s="250">
        <v>505.5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202</v>
      </c>
      <c r="AU285" s="256" t="s">
        <v>21</v>
      </c>
      <c r="AV285" s="14" t="s">
        <v>175</v>
      </c>
      <c r="AW285" s="14" t="s">
        <v>41</v>
      </c>
      <c r="AX285" s="14" t="s">
        <v>88</v>
      </c>
      <c r="AY285" s="256" t="s">
        <v>168</v>
      </c>
    </row>
    <row r="286" s="2" customFormat="1" ht="16.5" customHeight="1">
      <c r="A286" s="41"/>
      <c r="B286" s="42"/>
      <c r="C286" s="257" t="s">
        <v>417</v>
      </c>
      <c r="D286" s="257" t="s">
        <v>284</v>
      </c>
      <c r="E286" s="258" t="s">
        <v>1249</v>
      </c>
      <c r="F286" s="259" t="s">
        <v>1250</v>
      </c>
      <c r="G286" s="260" t="s">
        <v>237</v>
      </c>
      <c r="H286" s="261">
        <v>458.81900000000002</v>
      </c>
      <c r="I286" s="262"/>
      <c r="J286" s="263">
        <f>ROUND(I286*H286,2)</f>
        <v>0</v>
      </c>
      <c r="K286" s="259" t="s">
        <v>174</v>
      </c>
      <c r="L286" s="264"/>
      <c r="M286" s="265" t="s">
        <v>35</v>
      </c>
      <c r="N286" s="266" t="s">
        <v>52</v>
      </c>
      <c r="O286" s="87"/>
      <c r="P286" s="224">
        <f>O286*H286</f>
        <v>0</v>
      </c>
      <c r="Q286" s="224">
        <v>0.17599999999999999</v>
      </c>
      <c r="R286" s="224">
        <f>Q286*H286</f>
        <v>80.752144000000001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220</v>
      </c>
      <c r="AT286" s="226" t="s">
        <v>284</v>
      </c>
      <c r="AU286" s="226" t="s">
        <v>21</v>
      </c>
      <c r="AY286" s="19" t="s">
        <v>168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88</v>
      </c>
      <c r="BK286" s="227">
        <f>ROUND(I286*H286,2)</f>
        <v>0</v>
      </c>
      <c r="BL286" s="19" t="s">
        <v>175</v>
      </c>
      <c r="BM286" s="226" t="s">
        <v>1251</v>
      </c>
    </row>
    <row r="287" s="13" customFormat="1">
      <c r="A287" s="13"/>
      <c r="B287" s="235"/>
      <c r="C287" s="236"/>
      <c r="D287" s="233" t="s">
        <v>202</v>
      </c>
      <c r="E287" s="237" t="s">
        <v>35</v>
      </c>
      <c r="F287" s="238" t="s">
        <v>1252</v>
      </c>
      <c r="G287" s="236"/>
      <c r="H287" s="239">
        <v>77.439999999999998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202</v>
      </c>
      <c r="AU287" s="245" t="s">
        <v>21</v>
      </c>
      <c r="AV287" s="13" t="s">
        <v>21</v>
      </c>
      <c r="AW287" s="13" t="s">
        <v>41</v>
      </c>
      <c r="AX287" s="13" t="s">
        <v>81</v>
      </c>
      <c r="AY287" s="245" t="s">
        <v>168</v>
      </c>
    </row>
    <row r="288" s="13" customFormat="1">
      <c r="A288" s="13"/>
      <c r="B288" s="235"/>
      <c r="C288" s="236"/>
      <c r="D288" s="233" t="s">
        <v>202</v>
      </c>
      <c r="E288" s="237" t="s">
        <v>35</v>
      </c>
      <c r="F288" s="238" t="s">
        <v>1253</v>
      </c>
      <c r="G288" s="236"/>
      <c r="H288" s="239">
        <v>48.009999999999998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202</v>
      </c>
      <c r="AU288" s="245" t="s">
        <v>21</v>
      </c>
      <c r="AV288" s="13" t="s">
        <v>21</v>
      </c>
      <c r="AW288" s="13" t="s">
        <v>41</v>
      </c>
      <c r="AX288" s="13" t="s">
        <v>81</v>
      </c>
      <c r="AY288" s="245" t="s">
        <v>168</v>
      </c>
    </row>
    <row r="289" s="15" customFormat="1">
      <c r="A289" s="15"/>
      <c r="B289" s="271"/>
      <c r="C289" s="272"/>
      <c r="D289" s="233" t="s">
        <v>202</v>
      </c>
      <c r="E289" s="273" t="s">
        <v>35</v>
      </c>
      <c r="F289" s="274" t="s">
        <v>1116</v>
      </c>
      <c r="G289" s="272"/>
      <c r="H289" s="275">
        <v>125.45</v>
      </c>
      <c r="I289" s="276"/>
      <c r="J289" s="272"/>
      <c r="K289" s="272"/>
      <c r="L289" s="277"/>
      <c r="M289" s="278"/>
      <c r="N289" s="279"/>
      <c r="O289" s="279"/>
      <c r="P289" s="279"/>
      <c r="Q289" s="279"/>
      <c r="R289" s="279"/>
      <c r="S289" s="279"/>
      <c r="T289" s="28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1" t="s">
        <v>202</v>
      </c>
      <c r="AU289" s="281" t="s">
        <v>21</v>
      </c>
      <c r="AV289" s="15" t="s">
        <v>186</v>
      </c>
      <c r="AW289" s="15" t="s">
        <v>41</v>
      </c>
      <c r="AX289" s="15" t="s">
        <v>81</v>
      </c>
      <c r="AY289" s="281" t="s">
        <v>168</v>
      </c>
    </row>
    <row r="290" s="13" customFormat="1">
      <c r="A290" s="13"/>
      <c r="B290" s="235"/>
      <c r="C290" s="236"/>
      <c r="D290" s="233" t="s">
        <v>202</v>
      </c>
      <c r="E290" s="237" t="s">
        <v>35</v>
      </c>
      <c r="F290" s="238" t="s">
        <v>1254</v>
      </c>
      <c r="G290" s="236"/>
      <c r="H290" s="239">
        <v>212.81999999999999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202</v>
      </c>
      <c r="AU290" s="245" t="s">
        <v>21</v>
      </c>
      <c r="AV290" s="13" t="s">
        <v>21</v>
      </c>
      <c r="AW290" s="13" t="s">
        <v>41</v>
      </c>
      <c r="AX290" s="13" t="s">
        <v>81</v>
      </c>
      <c r="AY290" s="245" t="s">
        <v>168</v>
      </c>
    </row>
    <row r="291" s="13" customFormat="1">
      <c r="A291" s="13"/>
      <c r="B291" s="235"/>
      <c r="C291" s="236"/>
      <c r="D291" s="233" t="s">
        <v>202</v>
      </c>
      <c r="E291" s="237" t="s">
        <v>35</v>
      </c>
      <c r="F291" s="238" t="s">
        <v>1255</v>
      </c>
      <c r="G291" s="236"/>
      <c r="H291" s="239">
        <v>98.700000000000003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202</v>
      </c>
      <c r="AU291" s="245" t="s">
        <v>21</v>
      </c>
      <c r="AV291" s="13" t="s">
        <v>21</v>
      </c>
      <c r="AW291" s="13" t="s">
        <v>41</v>
      </c>
      <c r="AX291" s="13" t="s">
        <v>81</v>
      </c>
      <c r="AY291" s="245" t="s">
        <v>168</v>
      </c>
    </row>
    <row r="292" s="15" customFormat="1">
      <c r="A292" s="15"/>
      <c r="B292" s="271"/>
      <c r="C292" s="272"/>
      <c r="D292" s="233" t="s">
        <v>202</v>
      </c>
      <c r="E292" s="273" t="s">
        <v>35</v>
      </c>
      <c r="F292" s="274" t="s">
        <v>1116</v>
      </c>
      <c r="G292" s="272"/>
      <c r="H292" s="275">
        <v>311.51999999999998</v>
      </c>
      <c r="I292" s="276"/>
      <c r="J292" s="272"/>
      <c r="K292" s="272"/>
      <c r="L292" s="277"/>
      <c r="M292" s="278"/>
      <c r="N292" s="279"/>
      <c r="O292" s="279"/>
      <c r="P292" s="279"/>
      <c r="Q292" s="279"/>
      <c r="R292" s="279"/>
      <c r="S292" s="279"/>
      <c r="T292" s="28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1" t="s">
        <v>202</v>
      </c>
      <c r="AU292" s="281" t="s">
        <v>21</v>
      </c>
      <c r="AV292" s="15" t="s">
        <v>186</v>
      </c>
      <c r="AW292" s="15" t="s">
        <v>41</v>
      </c>
      <c r="AX292" s="15" t="s">
        <v>81</v>
      </c>
      <c r="AY292" s="281" t="s">
        <v>168</v>
      </c>
    </row>
    <row r="293" s="14" customFormat="1">
      <c r="A293" s="14"/>
      <c r="B293" s="246"/>
      <c r="C293" s="247"/>
      <c r="D293" s="233" t="s">
        <v>202</v>
      </c>
      <c r="E293" s="248" t="s">
        <v>35</v>
      </c>
      <c r="F293" s="249" t="s">
        <v>205</v>
      </c>
      <c r="G293" s="247"/>
      <c r="H293" s="250">
        <v>436.97000000000003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202</v>
      </c>
      <c r="AU293" s="256" t="s">
        <v>21</v>
      </c>
      <c r="AV293" s="14" t="s">
        <v>175</v>
      </c>
      <c r="AW293" s="14" t="s">
        <v>41</v>
      </c>
      <c r="AX293" s="14" t="s">
        <v>88</v>
      </c>
      <c r="AY293" s="256" t="s">
        <v>168</v>
      </c>
    </row>
    <row r="294" s="13" customFormat="1">
      <c r="A294" s="13"/>
      <c r="B294" s="235"/>
      <c r="C294" s="236"/>
      <c r="D294" s="233" t="s">
        <v>202</v>
      </c>
      <c r="E294" s="236"/>
      <c r="F294" s="238" t="s">
        <v>1256</v>
      </c>
      <c r="G294" s="236"/>
      <c r="H294" s="239">
        <v>458.81900000000002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202</v>
      </c>
      <c r="AU294" s="245" t="s">
        <v>21</v>
      </c>
      <c r="AV294" s="13" t="s">
        <v>21</v>
      </c>
      <c r="AW294" s="13" t="s">
        <v>4</v>
      </c>
      <c r="AX294" s="13" t="s">
        <v>88</v>
      </c>
      <c r="AY294" s="245" t="s">
        <v>168</v>
      </c>
    </row>
    <row r="295" s="2" customFormat="1" ht="16.5" customHeight="1">
      <c r="A295" s="41"/>
      <c r="B295" s="42"/>
      <c r="C295" s="257" t="s">
        <v>422</v>
      </c>
      <c r="D295" s="257" t="s">
        <v>284</v>
      </c>
      <c r="E295" s="258" t="s">
        <v>1257</v>
      </c>
      <c r="F295" s="259" t="s">
        <v>1258</v>
      </c>
      <c r="G295" s="260" t="s">
        <v>237</v>
      </c>
      <c r="H295" s="261">
        <v>44.845999999999997</v>
      </c>
      <c r="I295" s="262"/>
      <c r="J295" s="263">
        <f>ROUND(I295*H295,2)</f>
        <v>0</v>
      </c>
      <c r="K295" s="259" t="s">
        <v>174</v>
      </c>
      <c r="L295" s="264"/>
      <c r="M295" s="265" t="s">
        <v>35</v>
      </c>
      <c r="N295" s="266" t="s">
        <v>52</v>
      </c>
      <c r="O295" s="87"/>
      <c r="P295" s="224">
        <f>O295*H295</f>
        <v>0</v>
      </c>
      <c r="Q295" s="224">
        <v>0.17599999999999999</v>
      </c>
      <c r="R295" s="224">
        <f>Q295*H295</f>
        <v>7.8928959999999986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220</v>
      </c>
      <c r="AT295" s="226" t="s">
        <v>284</v>
      </c>
      <c r="AU295" s="226" t="s">
        <v>21</v>
      </c>
      <c r="AY295" s="19" t="s">
        <v>168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88</v>
      </c>
      <c r="BK295" s="227">
        <f>ROUND(I295*H295,2)</f>
        <v>0</v>
      </c>
      <c r="BL295" s="19" t="s">
        <v>175</v>
      </c>
      <c r="BM295" s="226" t="s">
        <v>1259</v>
      </c>
    </row>
    <row r="296" s="13" customFormat="1">
      <c r="A296" s="13"/>
      <c r="B296" s="235"/>
      <c r="C296" s="236"/>
      <c r="D296" s="233" t="s">
        <v>202</v>
      </c>
      <c r="E296" s="237" t="s">
        <v>35</v>
      </c>
      <c r="F296" s="238" t="s">
        <v>1260</v>
      </c>
      <c r="G296" s="236"/>
      <c r="H296" s="239">
        <v>42.710000000000001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202</v>
      </c>
      <c r="AU296" s="245" t="s">
        <v>21</v>
      </c>
      <c r="AV296" s="13" t="s">
        <v>21</v>
      </c>
      <c r="AW296" s="13" t="s">
        <v>41</v>
      </c>
      <c r="AX296" s="13" t="s">
        <v>88</v>
      </c>
      <c r="AY296" s="245" t="s">
        <v>168</v>
      </c>
    </row>
    <row r="297" s="13" customFormat="1">
      <c r="A297" s="13"/>
      <c r="B297" s="235"/>
      <c r="C297" s="236"/>
      <c r="D297" s="233" t="s">
        <v>202</v>
      </c>
      <c r="E297" s="236"/>
      <c r="F297" s="238" t="s">
        <v>1261</v>
      </c>
      <c r="G297" s="236"/>
      <c r="H297" s="239">
        <v>44.845999999999997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202</v>
      </c>
      <c r="AU297" s="245" t="s">
        <v>21</v>
      </c>
      <c r="AV297" s="13" t="s">
        <v>21</v>
      </c>
      <c r="AW297" s="13" t="s">
        <v>4</v>
      </c>
      <c r="AX297" s="13" t="s">
        <v>88</v>
      </c>
      <c r="AY297" s="245" t="s">
        <v>168</v>
      </c>
    </row>
    <row r="298" s="2" customFormat="1" ht="16.5" customHeight="1">
      <c r="A298" s="41"/>
      <c r="B298" s="42"/>
      <c r="C298" s="257" t="s">
        <v>427</v>
      </c>
      <c r="D298" s="257" t="s">
        <v>284</v>
      </c>
      <c r="E298" s="258" t="s">
        <v>1262</v>
      </c>
      <c r="F298" s="259" t="s">
        <v>1263</v>
      </c>
      <c r="G298" s="260" t="s">
        <v>237</v>
      </c>
      <c r="H298" s="261">
        <v>15.477</v>
      </c>
      <c r="I298" s="262"/>
      <c r="J298" s="263">
        <f>ROUND(I298*H298,2)</f>
        <v>0</v>
      </c>
      <c r="K298" s="259" t="s">
        <v>174</v>
      </c>
      <c r="L298" s="264"/>
      <c r="M298" s="265" t="s">
        <v>35</v>
      </c>
      <c r="N298" s="266" t="s">
        <v>52</v>
      </c>
      <c r="O298" s="87"/>
      <c r="P298" s="224">
        <f>O298*H298</f>
        <v>0</v>
      </c>
      <c r="Q298" s="224">
        <v>0.17499999999999999</v>
      </c>
      <c r="R298" s="224">
        <f>Q298*H298</f>
        <v>2.708475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220</v>
      </c>
      <c r="AT298" s="226" t="s">
        <v>284</v>
      </c>
      <c r="AU298" s="226" t="s">
        <v>21</v>
      </c>
      <c r="AY298" s="19" t="s">
        <v>168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88</v>
      </c>
      <c r="BK298" s="227">
        <f>ROUND(I298*H298,2)</f>
        <v>0</v>
      </c>
      <c r="BL298" s="19" t="s">
        <v>175</v>
      </c>
      <c r="BM298" s="226" t="s">
        <v>1264</v>
      </c>
    </row>
    <row r="299" s="13" customFormat="1">
      <c r="A299" s="13"/>
      <c r="B299" s="235"/>
      <c r="C299" s="236"/>
      <c r="D299" s="233" t="s">
        <v>202</v>
      </c>
      <c r="E299" s="237" t="s">
        <v>35</v>
      </c>
      <c r="F299" s="238" t="s">
        <v>1265</v>
      </c>
      <c r="G299" s="236"/>
      <c r="H299" s="239">
        <v>14.74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202</v>
      </c>
      <c r="AU299" s="245" t="s">
        <v>21</v>
      </c>
      <c r="AV299" s="13" t="s">
        <v>21</v>
      </c>
      <c r="AW299" s="13" t="s">
        <v>41</v>
      </c>
      <c r="AX299" s="13" t="s">
        <v>88</v>
      </c>
      <c r="AY299" s="245" t="s">
        <v>168</v>
      </c>
    </row>
    <row r="300" s="13" customFormat="1">
      <c r="A300" s="13"/>
      <c r="B300" s="235"/>
      <c r="C300" s="236"/>
      <c r="D300" s="233" t="s">
        <v>202</v>
      </c>
      <c r="E300" s="236"/>
      <c r="F300" s="238" t="s">
        <v>1266</v>
      </c>
      <c r="G300" s="236"/>
      <c r="H300" s="239">
        <v>15.477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202</v>
      </c>
      <c r="AU300" s="245" t="s">
        <v>21</v>
      </c>
      <c r="AV300" s="13" t="s">
        <v>21</v>
      </c>
      <c r="AW300" s="13" t="s">
        <v>4</v>
      </c>
      <c r="AX300" s="13" t="s">
        <v>88</v>
      </c>
      <c r="AY300" s="245" t="s">
        <v>168</v>
      </c>
    </row>
    <row r="301" s="2" customFormat="1" ht="16.5" customHeight="1">
      <c r="A301" s="41"/>
      <c r="B301" s="42"/>
      <c r="C301" s="257" t="s">
        <v>433</v>
      </c>
      <c r="D301" s="257" t="s">
        <v>284</v>
      </c>
      <c r="E301" s="258" t="s">
        <v>1267</v>
      </c>
      <c r="F301" s="259" t="s">
        <v>1268</v>
      </c>
      <c r="G301" s="260" t="s">
        <v>237</v>
      </c>
      <c r="H301" s="261">
        <v>7.7210000000000001</v>
      </c>
      <c r="I301" s="262"/>
      <c r="J301" s="263">
        <f>ROUND(I301*H301,2)</f>
        <v>0</v>
      </c>
      <c r="K301" s="259" t="s">
        <v>174</v>
      </c>
      <c r="L301" s="264"/>
      <c r="M301" s="265" t="s">
        <v>35</v>
      </c>
      <c r="N301" s="266" t="s">
        <v>52</v>
      </c>
      <c r="O301" s="87"/>
      <c r="P301" s="224">
        <f>O301*H301</f>
        <v>0</v>
      </c>
      <c r="Q301" s="224">
        <v>0.20999999999999999</v>
      </c>
      <c r="R301" s="224">
        <f>Q301*H301</f>
        <v>1.62141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220</v>
      </c>
      <c r="AT301" s="226" t="s">
        <v>284</v>
      </c>
      <c r="AU301" s="226" t="s">
        <v>21</v>
      </c>
      <c r="AY301" s="19" t="s">
        <v>168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88</v>
      </c>
      <c r="BK301" s="227">
        <f>ROUND(I301*H301,2)</f>
        <v>0</v>
      </c>
      <c r="BL301" s="19" t="s">
        <v>175</v>
      </c>
      <c r="BM301" s="226" t="s">
        <v>1269</v>
      </c>
    </row>
    <row r="302" s="13" customFormat="1">
      <c r="A302" s="13"/>
      <c r="B302" s="235"/>
      <c r="C302" s="236"/>
      <c r="D302" s="233" t="s">
        <v>202</v>
      </c>
      <c r="E302" s="237" t="s">
        <v>35</v>
      </c>
      <c r="F302" s="238" t="s">
        <v>1270</v>
      </c>
      <c r="G302" s="236"/>
      <c r="H302" s="239">
        <v>7.3529999999999998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202</v>
      </c>
      <c r="AU302" s="245" t="s">
        <v>21</v>
      </c>
      <c r="AV302" s="13" t="s">
        <v>21</v>
      </c>
      <c r="AW302" s="13" t="s">
        <v>41</v>
      </c>
      <c r="AX302" s="13" t="s">
        <v>88</v>
      </c>
      <c r="AY302" s="245" t="s">
        <v>168</v>
      </c>
    </row>
    <row r="303" s="13" customFormat="1">
      <c r="A303" s="13"/>
      <c r="B303" s="235"/>
      <c r="C303" s="236"/>
      <c r="D303" s="233" t="s">
        <v>202</v>
      </c>
      <c r="E303" s="236"/>
      <c r="F303" s="238" t="s">
        <v>1271</v>
      </c>
      <c r="G303" s="236"/>
      <c r="H303" s="239">
        <v>7.7210000000000001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202</v>
      </c>
      <c r="AU303" s="245" t="s">
        <v>21</v>
      </c>
      <c r="AV303" s="13" t="s">
        <v>21</v>
      </c>
      <c r="AW303" s="13" t="s">
        <v>4</v>
      </c>
      <c r="AX303" s="13" t="s">
        <v>88</v>
      </c>
      <c r="AY303" s="245" t="s">
        <v>168</v>
      </c>
    </row>
    <row r="304" s="2" customFormat="1" ht="37.8" customHeight="1">
      <c r="A304" s="41"/>
      <c r="B304" s="42"/>
      <c r="C304" s="215" t="s">
        <v>439</v>
      </c>
      <c r="D304" s="215" t="s">
        <v>170</v>
      </c>
      <c r="E304" s="216" t="s">
        <v>1272</v>
      </c>
      <c r="F304" s="217" t="s">
        <v>1273</v>
      </c>
      <c r="G304" s="218" t="s">
        <v>237</v>
      </c>
      <c r="H304" s="219">
        <v>111.44</v>
      </c>
      <c r="I304" s="220"/>
      <c r="J304" s="221">
        <f>ROUND(I304*H304,2)</f>
        <v>0</v>
      </c>
      <c r="K304" s="217" t="s">
        <v>174</v>
      </c>
      <c r="L304" s="47"/>
      <c r="M304" s="222" t="s">
        <v>35</v>
      </c>
      <c r="N304" s="223" t="s">
        <v>52</v>
      </c>
      <c r="O304" s="87"/>
      <c r="P304" s="224">
        <f>O304*H304</f>
        <v>0</v>
      </c>
      <c r="Q304" s="224">
        <v>0.098000000000000004</v>
      </c>
      <c r="R304" s="224">
        <f>Q304*H304</f>
        <v>10.92112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175</v>
      </c>
      <c r="AT304" s="226" t="s">
        <v>170</v>
      </c>
      <c r="AU304" s="226" t="s">
        <v>21</v>
      </c>
      <c r="AY304" s="19" t="s">
        <v>168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88</v>
      </c>
      <c r="BK304" s="227">
        <f>ROUND(I304*H304,2)</f>
        <v>0</v>
      </c>
      <c r="BL304" s="19" t="s">
        <v>175</v>
      </c>
      <c r="BM304" s="226" t="s">
        <v>1274</v>
      </c>
    </row>
    <row r="305" s="2" customFormat="1">
      <c r="A305" s="41"/>
      <c r="B305" s="42"/>
      <c r="C305" s="43"/>
      <c r="D305" s="228" t="s">
        <v>177</v>
      </c>
      <c r="E305" s="43"/>
      <c r="F305" s="229" t="s">
        <v>1275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177</v>
      </c>
      <c r="AU305" s="19" t="s">
        <v>21</v>
      </c>
    </row>
    <row r="306" s="13" customFormat="1">
      <c r="A306" s="13"/>
      <c r="B306" s="235"/>
      <c r="C306" s="236"/>
      <c r="D306" s="233" t="s">
        <v>202</v>
      </c>
      <c r="E306" s="237" t="s">
        <v>35</v>
      </c>
      <c r="F306" s="238" t="s">
        <v>1276</v>
      </c>
      <c r="G306" s="236"/>
      <c r="H306" s="239">
        <v>81.280000000000001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202</v>
      </c>
      <c r="AU306" s="245" t="s">
        <v>21</v>
      </c>
      <c r="AV306" s="13" t="s">
        <v>21</v>
      </c>
      <c r="AW306" s="13" t="s">
        <v>41</v>
      </c>
      <c r="AX306" s="13" t="s">
        <v>81</v>
      </c>
      <c r="AY306" s="245" t="s">
        <v>168</v>
      </c>
    </row>
    <row r="307" s="13" customFormat="1">
      <c r="A307" s="13"/>
      <c r="B307" s="235"/>
      <c r="C307" s="236"/>
      <c r="D307" s="233" t="s">
        <v>202</v>
      </c>
      <c r="E307" s="237" t="s">
        <v>35</v>
      </c>
      <c r="F307" s="238" t="s">
        <v>1277</v>
      </c>
      <c r="G307" s="236"/>
      <c r="H307" s="239">
        <v>14.58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202</v>
      </c>
      <c r="AU307" s="245" t="s">
        <v>21</v>
      </c>
      <c r="AV307" s="13" t="s">
        <v>21</v>
      </c>
      <c r="AW307" s="13" t="s">
        <v>41</v>
      </c>
      <c r="AX307" s="13" t="s">
        <v>81</v>
      </c>
      <c r="AY307" s="245" t="s">
        <v>168</v>
      </c>
    </row>
    <row r="308" s="13" customFormat="1">
      <c r="A308" s="13"/>
      <c r="B308" s="235"/>
      <c r="C308" s="236"/>
      <c r="D308" s="233" t="s">
        <v>202</v>
      </c>
      <c r="E308" s="237" t="s">
        <v>35</v>
      </c>
      <c r="F308" s="238" t="s">
        <v>1278</v>
      </c>
      <c r="G308" s="236"/>
      <c r="H308" s="239">
        <v>15.58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202</v>
      </c>
      <c r="AU308" s="245" t="s">
        <v>21</v>
      </c>
      <c r="AV308" s="13" t="s">
        <v>21</v>
      </c>
      <c r="AW308" s="13" t="s">
        <v>41</v>
      </c>
      <c r="AX308" s="13" t="s">
        <v>81</v>
      </c>
      <c r="AY308" s="245" t="s">
        <v>168</v>
      </c>
    </row>
    <row r="309" s="14" customFormat="1">
      <c r="A309" s="14"/>
      <c r="B309" s="246"/>
      <c r="C309" s="247"/>
      <c r="D309" s="233" t="s">
        <v>202</v>
      </c>
      <c r="E309" s="248" t="s">
        <v>35</v>
      </c>
      <c r="F309" s="249" t="s">
        <v>205</v>
      </c>
      <c r="G309" s="247"/>
      <c r="H309" s="250">
        <v>111.44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202</v>
      </c>
      <c r="AU309" s="256" t="s">
        <v>21</v>
      </c>
      <c r="AV309" s="14" t="s">
        <v>175</v>
      </c>
      <c r="AW309" s="14" t="s">
        <v>41</v>
      </c>
      <c r="AX309" s="14" t="s">
        <v>88</v>
      </c>
      <c r="AY309" s="256" t="s">
        <v>168</v>
      </c>
    </row>
    <row r="310" s="2" customFormat="1" ht="16.5" customHeight="1">
      <c r="A310" s="41"/>
      <c r="B310" s="42"/>
      <c r="C310" s="257" t="s">
        <v>444</v>
      </c>
      <c r="D310" s="257" t="s">
        <v>284</v>
      </c>
      <c r="E310" s="258" t="s">
        <v>1279</v>
      </c>
      <c r="F310" s="259" t="s">
        <v>1280</v>
      </c>
      <c r="G310" s="260" t="s">
        <v>237</v>
      </c>
      <c r="H310" s="261">
        <v>100.65300000000001</v>
      </c>
      <c r="I310" s="262"/>
      <c r="J310" s="263">
        <f>ROUND(I310*H310,2)</f>
        <v>0</v>
      </c>
      <c r="K310" s="259" t="s">
        <v>174</v>
      </c>
      <c r="L310" s="264"/>
      <c r="M310" s="265" t="s">
        <v>35</v>
      </c>
      <c r="N310" s="266" t="s">
        <v>52</v>
      </c>
      <c r="O310" s="87"/>
      <c r="P310" s="224">
        <f>O310*H310</f>
        <v>0</v>
      </c>
      <c r="Q310" s="224">
        <v>0.17000000000000001</v>
      </c>
      <c r="R310" s="224">
        <f>Q310*H310</f>
        <v>17.111010000000004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220</v>
      </c>
      <c r="AT310" s="226" t="s">
        <v>284</v>
      </c>
      <c r="AU310" s="226" t="s">
        <v>21</v>
      </c>
      <c r="AY310" s="19" t="s">
        <v>168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88</v>
      </c>
      <c r="BK310" s="227">
        <f>ROUND(I310*H310,2)</f>
        <v>0</v>
      </c>
      <c r="BL310" s="19" t="s">
        <v>175</v>
      </c>
      <c r="BM310" s="226" t="s">
        <v>1281</v>
      </c>
    </row>
    <row r="311" s="13" customFormat="1">
      <c r="A311" s="13"/>
      <c r="B311" s="235"/>
      <c r="C311" s="236"/>
      <c r="D311" s="233" t="s">
        <v>202</v>
      </c>
      <c r="E311" s="237" t="s">
        <v>35</v>
      </c>
      <c r="F311" s="238" t="s">
        <v>1276</v>
      </c>
      <c r="G311" s="236"/>
      <c r="H311" s="239">
        <v>81.280000000000001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202</v>
      </c>
      <c r="AU311" s="245" t="s">
        <v>21</v>
      </c>
      <c r="AV311" s="13" t="s">
        <v>21</v>
      </c>
      <c r="AW311" s="13" t="s">
        <v>41</v>
      </c>
      <c r="AX311" s="13" t="s">
        <v>81</v>
      </c>
      <c r="AY311" s="245" t="s">
        <v>168</v>
      </c>
    </row>
    <row r="312" s="13" customFormat="1">
      <c r="A312" s="13"/>
      <c r="B312" s="235"/>
      <c r="C312" s="236"/>
      <c r="D312" s="233" t="s">
        <v>202</v>
      </c>
      <c r="E312" s="237" t="s">
        <v>35</v>
      </c>
      <c r="F312" s="238" t="s">
        <v>1277</v>
      </c>
      <c r="G312" s="236"/>
      <c r="H312" s="239">
        <v>14.58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202</v>
      </c>
      <c r="AU312" s="245" t="s">
        <v>21</v>
      </c>
      <c r="AV312" s="13" t="s">
        <v>21</v>
      </c>
      <c r="AW312" s="13" t="s">
        <v>41</v>
      </c>
      <c r="AX312" s="13" t="s">
        <v>81</v>
      </c>
      <c r="AY312" s="245" t="s">
        <v>168</v>
      </c>
    </row>
    <row r="313" s="14" customFormat="1">
      <c r="A313" s="14"/>
      <c r="B313" s="246"/>
      <c r="C313" s="247"/>
      <c r="D313" s="233" t="s">
        <v>202</v>
      </c>
      <c r="E313" s="248" t="s">
        <v>35</v>
      </c>
      <c r="F313" s="249" t="s">
        <v>205</v>
      </c>
      <c r="G313" s="247"/>
      <c r="H313" s="250">
        <v>95.859999999999999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202</v>
      </c>
      <c r="AU313" s="256" t="s">
        <v>21</v>
      </c>
      <c r="AV313" s="14" t="s">
        <v>175</v>
      </c>
      <c r="AW313" s="14" t="s">
        <v>41</v>
      </c>
      <c r="AX313" s="14" t="s">
        <v>88</v>
      </c>
      <c r="AY313" s="256" t="s">
        <v>168</v>
      </c>
    </row>
    <row r="314" s="13" customFormat="1">
      <c r="A314" s="13"/>
      <c r="B314" s="235"/>
      <c r="C314" s="236"/>
      <c r="D314" s="233" t="s">
        <v>202</v>
      </c>
      <c r="E314" s="236"/>
      <c r="F314" s="238" t="s">
        <v>1282</v>
      </c>
      <c r="G314" s="236"/>
      <c r="H314" s="239">
        <v>100.65300000000001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202</v>
      </c>
      <c r="AU314" s="245" t="s">
        <v>21</v>
      </c>
      <c r="AV314" s="13" t="s">
        <v>21</v>
      </c>
      <c r="AW314" s="13" t="s">
        <v>4</v>
      </c>
      <c r="AX314" s="13" t="s">
        <v>88</v>
      </c>
      <c r="AY314" s="245" t="s">
        <v>168</v>
      </c>
    </row>
    <row r="315" s="2" customFormat="1" ht="16.5" customHeight="1">
      <c r="A315" s="41"/>
      <c r="B315" s="42"/>
      <c r="C315" s="257" t="s">
        <v>452</v>
      </c>
      <c r="D315" s="257" t="s">
        <v>284</v>
      </c>
      <c r="E315" s="258" t="s">
        <v>1283</v>
      </c>
      <c r="F315" s="259" t="s">
        <v>1284</v>
      </c>
      <c r="G315" s="260" t="s">
        <v>237</v>
      </c>
      <c r="H315" s="261">
        <v>16.359000000000002</v>
      </c>
      <c r="I315" s="262"/>
      <c r="J315" s="263">
        <f>ROUND(I315*H315,2)</f>
        <v>0</v>
      </c>
      <c r="K315" s="259" t="s">
        <v>174</v>
      </c>
      <c r="L315" s="264"/>
      <c r="M315" s="265" t="s">
        <v>35</v>
      </c>
      <c r="N315" s="266" t="s">
        <v>52</v>
      </c>
      <c r="O315" s="87"/>
      <c r="P315" s="224">
        <f>O315*H315</f>
        <v>0</v>
      </c>
      <c r="Q315" s="224">
        <v>0.108</v>
      </c>
      <c r="R315" s="224">
        <f>Q315*H315</f>
        <v>1.7667720000000002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220</v>
      </c>
      <c r="AT315" s="226" t="s">
        <v>284</v>
      </c>
      <c r="AU315" s="226" t="s">
        <v>21</v>
      </c>
      <c r="AY315" s="19" t="s">
        <v>168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88</v>
      </c>
      <c r="BK315" s="227">
        <f>ROUND(I315*H315,2)</f>
        <v>0</v>
      </c>
      <c r="BL315" s="19" t="s">
        <v>175</v>
      </c>
      <c r="BM315" s="226" t="s">
        <v>1285</v>
      </c>
    </row>
    <row r="316" s="13" customFormat="1">
      <c r="A316" s="13"/>
      <c r="B316" s="235"/>
      <c r="C316" s="236"/>
      <c r="D316" s="233" t="s">
        <v>202</v>
      </c>
      <c r="E316" s="237" t="s">
        <v>35</v>
      </c>
      <c r="F316" s="238" t="s">
        <v>1278</v>
      </c>
      <c r="G316" s="236"/>
      <c r="H316" s="239">
        <v>15.58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202</v>
      </c>
      <c r="AU316" s="245" t="s">
        <v>21</v>
      </c>
      <c r="AV316" s="13" t="s">
        <v>21</v>
      </c>
      <c r="AW316" s="13" t="s">
        <v>41</v>
      </c>
      <c r="AX316" s="13" t="s">
        <v>88</v>
      </c>
      <c r="AY316" s="245" t="s">
        <v>168</v>
      </c>
    </row>
    <row r="317" s="13" customFormat="1">
      <c r="A317" s="13"/>
      <c r="B317" s="235"/>
      <c r="C317" s="236"/>
      <c r="D317" s="233" t="s">
        <v>202</v>
      </c>
      <c r="E317" s="236"/>
      <c r="F317" s="238" t="s">
        <v>1286</v>
      </c>
      <c r="G317" s="236"/>
      <c r="H317" s="239">
        <v>16.359000000000002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202</v>
      </c>
      <c r="AU317" s="245" t="s">
        <v>21</v>
      </c>
      <c r="AV317" s="13" t="s">
        <v>21</v>
      </c>
      <c r="AW317" s="13" t="s">
        <v>4</v>
      </c>
      <c r="AX317" s="13" t="s">
        <v>88</v>
      </c>
      <c r="AY317" s="245" t="s">
        <v>168</v>
      </c>
    </row>
    <row r="318" s="12" customFormat="1" ht="22.8" customHeight="1">
      <c r="A318" s="12"/>
      <c r="B318" s="199"/>
      <c r="C318" s="200"/>
      <c r="D318" s="201" t="s">
        <v>80</v>
      </c>
      <c r="E318" s="213" t="s">
        <v>227</v>
      </c>
      <c r="F318" s="213" t="s">
        <v>888</v>
      </c>
      <c r="G318" s="200"/>
      <c r="H318" s="200"/>
      <c r="I318" s="203"/>
      <c r="J318" s="214">
        <f>BK318</f>
        <v>0</v>
      </c>
      <c r="K318" s="200"/>
      <c r="L318" s="205"/>
      <c r="M318" s="206"/>
      <c r="N318" s="207"/>
      <c r="O318" s="207"/>
      <c r="P318" s="208">
        <f>SUM(P319:P393)</f>
        <v>0</v>
      </c>
      <c r="Q318" s="207"/>
      <c r="R318" s="208">
        <f>SUM(R319:R393)</f>
        <v>149.01428835000002</v>
      </c>
      <c r="S318" s="207"/>
      <c r="T318" s="209">
        <f>SUM(T319:T393)</f>
        <v>2.516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88</v>
      </c>
      <c r="AT318" s="211" t="s">
        <v>80</v>
      </c>
      <c r="AU318" s="211" t="s">
        <v>88</v>
      </c>
      <c r="AY318" s="210" t="s">
        <v>168</v>
      </c>
      <c r="BK318" s="212">
        <f>SUM(BK319:BK393)</f>
        <v>0</v>
      </c>
    </row>
    <row r="319" s="2" customFormat="1" ht="16.5" customHeight="1">
      <c r="A319" s="41"/>
      <c r="B319" s="42"/>
      <c r="C319" s="215" t="s">
        <v>459</v>
      </c>
      <c r="D319" s="215" t="s">
        <v>170</v>
      </c>
      <c r="E319" s="216" t="s">
        <v>1287</v>
      </c>
      <c r="F319" s="217" t="s">
        <v>1288</v>
      </c>
      <c r="G319" s="218" t="s">
        <v>335</v>
      </c>
      <c r="H319" s="219">
        <v>5</v>
      </c>
      <c r="I319" s="220"/>
      <c r="J319" s="221">
        <f>ROUND(I319*H319,2)</f>
        <v>0</v>
      </c>
      <c r="K319" s="217" t="s">
        <v>174</v>
      </c>
      <c r="L319" s="47"/>
      <c r="M319" s="222" t="s">
        <v>35</v>
      </c>
      <c r="N319" s="223" t="s">
        <v>52</v>
      </c>
      <c r="O319" s="87"/>
      <c r="P319" s="224">
        <f>O319*H319</f>
        <v>0</v>
      </c>
      <c r="Q319" s="224">
        <v>0.00069999999999999999</v>
      </c>
      <c r="R319" s="224">
        <f>Q319*H319</f>
        <v>0.0035000000000000001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175</v>
      </c>
      <c r="AT319" s="226" t="s">
        <v>170</v>
      </c>
      <c r="AU319" s="226" t="s">
        <v>21</v>
      </c>
      <c r="AY319" s="19" t="s">
        <v>168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88</v>
      </c>
      <c r="BK319" s="227">
        <f>ROUND(I319*H319,2)</f>
        <v>0</v>
      </c>
      <c r="BL319" s="19" t="s">
        <v>175</v>
      </c>
      <c r="BM319" s="226" t="s">
        <v>1289</v>
      </c>
    </row>
    <row r="320" s="2" customFormat="1">
      <c r="A320" s="41"/>
      <c r="B320" s="42"/>
      <c r="C320" s="43"/>
      <c r="D320" s="228" t="s">
        <v>177</v>
      </c>
      <c r="E320" s="43"/>
      <c r="F320" s="229" t="s">
        <v>1290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177</v>
      </c>
      <c r="AU320" s="19" t="s">
        <v>21</v>
      </c>
    </row>
    <row r="321" s="13" customFormat="1">
      <c r="A321" s="13"/>
      <c r="B321" s="235"/>
      <c r="C321" s="236"/>
      <c r="D321" s="233" t="s">
        <v>202</v>
      </c>
      <c r="E321" s="237" t="s">
        <v>35</v>
      </c>
      <c r="F321" s="238" t="s">
        <v>1291</v>
      </c>
      <c r="G321" s="236"/>
      <c r="H321" s="239">
        <v>2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202</v>
      </c>
      <c r="AU321" s="245" t="s">
        <v>21</v>
      </c>
      <c r="AV321" s="13" t="s">
        <v>21</v>
      </c>
      <c r="AW321" s="13" t="s">
        <v>41</v>
      </c>
      <c r="AX321" s="13" t="s">
        <v>81</v>
      </c>
      <c r="AY321" s="245" t="s">
        <v>168</v>
      </c>
    </row>
    <row r="322" s="13" customFormat="1">
      <c r="A322" s="13"/>
      <c r="B322" s="235"/>
      <c r="C322" s="236"/>
      <c r="D322" s="233" t="s">
        <v>202</v>
      </c>
      <c r="E322" s="237" t="s">
        <v>35</v>
      </c>
      <c r="F322" s="238" t="s">
        <v>1292</v>
      </c>
      <c r="G322" s="236"/>
      <c r="H322" s="239">
        <v>2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202</v>
      </c>
      <c r="AU322" s="245" t="s">
        <v>21</v>
      </c>
      <c r="AV322" s="13" t="s">
        <v>21</v>
      </c>
      <c r="AW322" s="13" t="s">
        <v>41</v>
      </c>
      <c r="AX322" s="13" t="s">
        <v>81</v>
      </c>
      <c r="AY322" s="245" t="s">
        <v>168</v>
      </c>
    </row>
    <row r="323" s="13" customFormat="1">
      <c r="A323" s="13"/>
      <c r="B323" s="235"/>
      <c r="C323" s="236"/>
      <c r="D323" s="233" t="s">
        <v>202</v>
      </c>
      <c r="E323" s="237" t="s">
        <v>35</v>
      </c>
      <c r="F323" s="238" t="s">
        <v>1293</v>
      </c>
      <c r="G323" s="236"/>
      <c r="H323" s="239">
        <v>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202</v>
      </c>
      <c r="AU323" s="245" t="s">
        <v>21</v>
      </c>
      <c r="AV323" s="13" t="s">
        <v>21</v>
      </c>
      <c r="AW323" s="13" t="s">
        <v>41</v>
      </c>
      <c r="AX323" s="13" t="s">
        <v>81</v>
      </c>
      <c r="AY323" s="245" t="s">
        <v>168</v>
      </c>
    </row>
    <row r="324" s="14" customFormat="1">
      <c r="A324" s="14"/>
      <c r="B324" s="246"/>
      <c r="C324" s="247"/>
      <c r="D324" s="233" t="s">
        <v>202</v>
      </c>
      <c r="E324" s="248" t="s">
        <v>35</v>
      </c>
      <c r="F324" s="249" t="s">
        <v>205</v>
      </c>
      <c r="G324" s="247"/>
      <c r="H324" s="250">
        <v>5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202</v>
      </c>
      <c r="AU324" s="256" t="s">
        <v>21</v>
      </c>
      <c r="AV324" s="14" t="s">
        <v>175</v>
      </c>
      <c r="AW324" s="14" t="s">
        <v>41</v>
      </c>
      <c r="AX324" s="14" t="s">
        <v>88</v>
      </c>
      <c r="AY324" s="256" t="s">
        <v>168</v>
      </c>
    </row>
    <row r="325" s="2" customFormat="1" ht="16.5" customHeight="1">
      <c r="A325" s="41"/>
      <c r="B325" s="42"/>
      <c r="C325" s="257" t="s">
        <v>468</v>
      </c>
      <c r="D325" s="257" t="s">
        <v>284</v>
      </c>
      <c r="E325" s="258" t="s">
        <v>1294</v>
      </c>
      <c r="F325" s="259" t="s">
        <v>1295</v>
      </c>
      <c r="G325" s="260" t="s">
        <v>335</v>
      </c>
      <c r="H325" s="261">
        <v>1</v>
      </c>
      <c r="I325" s="262"/>
      <c r="J325" s="263">
        <f>ROUND(I325*H325,2)</f>
        <v>0</v>
      </c>
      <c r="K325" s="259" t="s">
        <v>174</v>
      </c>
      <c r="L325" s="264"/>
      <c r="M325" s="265" t="s">
        <v>35</v>
      </c>
      <c r="N325" s="266" t="s">
        <v>52</v>
      </c>
      <c r="O325" s="87"/>
      <c r="P325" s="224">
        <f>O325*H325</f>
        <v>0</v>
      </c>
      <c r="Q325" s="224">
        <v>0.0035000000000000001</v>
      </c>
      <c r="R325" s="224">
        <f>Q325*H325</f>
        <v>0.0035000000000000001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220</v>
      </c>
      <c r="AT325" s="226" t="s">
        <v>284</v>
      </c>
      <c r="AU325" s="226" t="s">
        <v>21</v>
      </c>
      <c r="AY325" s="19" t="s">
        <v>168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88</v>
      </c>
      <c r="BK325" s="227">
        <f>ROUND(I325*H325,2)</f>
        <v>0</v>
      </c>
      <c r="BL325" s="19" t="s">
        <v>175</v>
      </c>
      <c r="BM325" s="226" t="s">
        <v>1296</v>
      </c>
    </row>
    <row r="326" s="2" customFormat="1" ht="16.5" customHeight="1">
      <c r="A326" s="41"/>
      <c r="B326" s="42"/>
      <c r="C326" s="257" t="s">
        <v>478</v>
      </c>
      <c r="D326" s="257" t="s">
        <v>284</v>
      </c>
      <c r="E326" s="258" t="s">
        <v>1297</v>
      </c>
      <c r="F326" s="259" t="s">
        <v>1298</v>
      </c>
      <c r="G326" s="260" t="s">
        <v>335</v>
      </c>
      <c r="H326" s="261">
        <v>4</v>
      </c>
      <c r="I326" s="262"/>
      <c r="J326" s="263">
        <f>ROUND(I326*H326,2)</f>
        <v>0</v>
      </c>
      <c r="K326" s="259" t="s">
        <v>174</v>
      </c>
      <c r="L326" s="264"/>
      <c r="M326" s="265" t="s">
        <v>35</v>
      </c>
      <c r="N326" s="266" t="s">
        <v>52</v>
      </c>
      <c r="O326" s="87"/>
      <c r="P326" s="224">
        <f>O326*H326</f>
        <v>0</v>
      </c>
      <c r="Q326" s="224">
        <v>0.0077000000000000002</v>
      </c>
      <c r="R326" s="224">
        <f>Q326*H326</f>
        <v>0.030800000000000001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220</v>
      </c>
      <c r="AT326" s="226" t="s">
        <v>284</v>
      </c>
      <c r="AU326" s="226" t="s">
        <v>21</v>
      </c>
      <c r="AY326" s="19" t="s">
        <v>168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88</v>
      </c>
      <c r="BK326" s="227">
        <f>ROUND(I326*H326,2)</f>
        <v>0</v>
      </c>
      <c r="BL326" s="19" t="s">
        <v>175</v>
      </c>
      <c r="BM326" s="226" t="s">
        <v>1299</v>
      </c>
    </row>
    <row r="327" s="2" customFormat="1" ht="16.5" customHeight="1">
      <c r="A327" s="41"/>
      <c r="B327" s="42"/>
      <c r="C327" s="215" t="s">
        <v>671</v>
      </c>
      <c r="D327" s="215" t="s">
        <v>170</v>
      </c>
      <c r="E327" s="216" t="s">
        <v>1300</v>
      </c>
      <c r="F327" s="217" t="s">
        <v>1301</v>
      </c>
      <c r="G327" s="218" t="s">
        <v>335</v>
      </c>
      <c r="H327" s="219">
        <v>5</v>
      </c>
      <c r="I327" s="220"/>
      <c r="J327" s="221">
        <f>ROUND(I327*H327,2)</f>
        <v>0</v>
      </c>
      <c r="K327" s="217" t="s">
        <v>174</v>
      </c>
      <c r="L327" s="47"/>
      <c r="M327" s="222" t="s">
        <v>35</v>
      </c>
      <c r="N327" s="223" t="s">
        <v>52</v>
      </c>
      <c r="O327" s="87"/>
      <c r="P327" s="224">
        <f>O327*H327</f>
        <v>0</v>
      </c>
      <c r="Q327" s="224">
        <v>0.11241</v>
      </c>
      <c r="R327" s="224">
        <f>Q327*H327</f>
        <v>0.56204999999999994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175</v>
      </c>
      <c r="AT327" s="226" t="s">
        <v>170</v>
      </c>
      <c r="AU327" s="226" t="s">
        <v>21</v>
      </c>
      <c r="AY327" s="19" t="s">
        <v>168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88</v>
      </c>
      <c r="BK327" s="227">
        <f>ROUND(I327*H327,2)</f>
        <v>0</v>
      </c>
      <c r="BL327" s="19" t="s">
        <v>175</v>
      </c>
      <c r="BM327" s="226" t="s">
        <v>1302</v>
      </c>
    </row>
    <row r="328" s="2" customFormat="1">
      <c r="A328" s="41"/>
      <c r="B328" s="42"/>
      <c r="C328" s="43"/>
      <c r="D328" s="228" t="s">
        <v>177</v>
      </c>
      <c r="E328" s="43"/>
      <c r="F328" s="229" t="s">
        <v>1303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177</v>
      </c>
      <c r="AU328" s="19" t="s">
        <v>21</v>
      </c>
    </row>
    <row r="329" s="2" customFormat="1" ht="16.5" customHeight="1">
      <c r="A329" s="41"/>
      <c r="B329" s="42"/>
      <c r="C329" s="257" t="s">
        <v>673</v>
      </c>
      <c r="D329" s="257" t="s">
        <v>284</v>
      </c>
      <c r="E329" s="258" t="s">
        <v>1304</v>
      </c>
      <c r="F329" s="259" t="s">
        <v>1305</v>
      </c>
      <c r="G329" s="260" t="s">
        <v>335</v>
      </c>
      <c r="H329" s="261">
        <v>5</v>
      </c>
      <c r="I329" s="262"/>
      <c r="J329" s="263">
        <f>ROUND(I329*H329,2)</f>
        <v>0</v>
      </c>
      <c r="K329" s="259" t="s">
        <v>174</v>
      </c>
      <c r="L329" s="264"/>
      <c r="M329" s="265" t="s">
        <v>35</v>
      </c>
      <c r="N329" s="266" t="s">
        <v>52</v>
      </c>
      <c r="O329" s="87"/>
      <c r="P329" s="224">
        <f>O329*H329</f>
        <v>0</v>
      </c>
      <c r="Q329" s="224">
        <v>0.0061000000000000004</v>
      </c>
      <c r="R329" s="224">
        <f>Q329*H329</f>
        <v>0.030500000000000003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220</v>
      </c>
      <c r="AT329" s="226" t="s">
        <v>284</v>
      </c>
      <c r="AU329" s="226" t="s">
        <v>21</v>
      </c>
      <c r="AY329" s="19" t="s">
        <v>168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88</v>
      </c>
      <c r="BK329" s="227">
        <f>ROUND(I329*H329,2)</f>
        <v>0</v>
      </c>
      <c r="BL329" s="19" t="s">
        <v>175</v>
      </c>
      <c r="BM329" s="226" t="s">
        <v>1306</v>
      </c>
    </row>
    <row r="330" s="2" customFormat="1" ht="21.75" customHeight="1">
      <c r="A330" s="41"/>
      <c r="B330" s="42"/>
      <c r="C330" s="215" t="s">
        <v>678</v>
      </c>
      <c r="D330" s="215" t="s">
        <v>170</v>
      </c>
      <c r="E330" s="216" t="s">
        <v>1307</v>
      </c>
      <c r="F330" s="217" t="s">
        <v>1308</v>
      </c>
      <c r="G330" s="218" t="s">
        <v>189</v>
      </c>
      <c r="H330" s="219">
        <v>12.16</v>
      </c>
      <c r="I330" s="220"/>
      <c r="J330" s="221">
        <f>ROUND(I330*H330,2)</f>
        <v>0</v>
      </c>
      <c r="K330" s="217" t="s">
        <v>174</v>
      </c>
      <c r="L330" s="47"/>
      <c r="M330" s="222" t="s">
        <v>35</v>
      </c>
      <c r="N330" s="223" t="s">
        <v>52</v>
      </c>
      <c r="O330" s="87"/>
      <c r="P330" s="224">
        <f>O330*H330</f>
        <v>0</v>
      </c>
      <c r="Q330" s="224">
        <v>0.00033</v>
      </c>
      <c r="R330" s="224">
        <f>Q330*H330</f>
        <v>0.0040128000000000004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175</v>
      </c>
      <c r="AT330" s="226" t="s">
        <v>170</v>
      </c>
      <c r="AU330" s="226" t="s">
        <v>21</v>
      </c>
      <c r="AY330" s="19" t="s">
        <v>168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88</v>
      </c>
      <c r="BK330" s="227">
        <f>ROUND(I330*H330,2)</f>
        <v>0</v>
      </c>
      <c r="BL330" s="19" t="s">
        <v>175</v>
      </c>
      <c r="BM330" s="226" t="s">
        <v>1309</v>
      </c>
    </row>
    <row r="331" s="2" customFormat="1">
      <c r="A331" s="41"/>
      <c r="B331" s="42"/>
      <c r="C331" s="43"/>
      <c r="D331" s="228" t="s">
        <v>177</v>
      </c>
      <c r="E331" s="43"/>
      <c r="F331" s="229" t="s">
        <v>1310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177</v>
      </c>
      <c r="AU331" s="19" t="s">
        <v>21</v>
      </c>
    </row>
    <row r="332" s="13" customFormat="1">
      <c r="A332" s="13"/>
      <c r="B332" s="235"/>
      <c r="C332" s="236"/>
      <c r="D332" s="233" t="s">
        <v>202</v>
      </c>
      <c r="E332" s="237" t="s">
        <v>35</v>
      </c>
      <c r="F332" s="238" t="s">
        <v>1311</v>
      </c>
      <c r="G332" s="236"/>
      <c r="H332" s="239">
        <v>12.16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202</v>
      </c>
      <c r="AU332" s="245" t="s">
        <v>21</v>
      </c>
      <c r="AV332" s="13" t="s">
        <v>21</v>
      </c>
      <c r="AW332" s="13" t="s">
        <v>41</v>
      </c>
      <c r="AX332" s="13" t="s">
        <v>88</v>
      </c>
      <c r="AY332" s="245" t="s">
        <v>168</v>
      </c>
    </row>
    <row r="333" s="2" customFormat="1" ht="21.75" customHeight="1">
      <c r="A333" s="41"/>
      <c r="B333" s="42"/>
      <c r="C333" s="215" t="s">
        <v>681</v>
      </c>
      <c r="D333" s="215" t="s">
        <v>170</v>
      </c>
      <c r="E333" s="216" t="s">
        <v>1312</v>
      </c>
      <c r="F333" s="217" t="s">
        <v>1313</v>
      </c>
      <c r="G333" s="218" t="s">
        <v>237</v>
      </c>
      <c r="H333" s="219">
        <v>1.6000000000000001</v>
      </c>
      <c r="I333" s="220"/>
      <c r="J333" s="221">
        <f>ROUND(I333*H333,2)</f>
        <v>0</v>
      </c>
      <c r="K333" s="217" t="s">
        <v>174</v>
      </c>
      <c r="L333" s="47"/>
      <c r="M333" s="222" t="s">
        <v>35</v>
      </c>
      <c r="N333" s="223" t="s">
        <v>52</v>
      </c>
      <c r="O333" s="87"/>
      <c r="P333" s="224">
        <f>O333*H333</f>
        <v>0</v>
      </c>
      <c r="Q333" s="224">
        <v>0.0025999999999999999</v>
      </c>
      <c r="R333" s="224">
        <f>Q333*H333</f>
        <v>0.0041599999999999996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175</v>
      </c>
      <c r="AT333" s="226" t="s">
        <v>170</v>
      </c>
      <c r="AU333" s="226" t="s">
        <v>21</v>
      </c>
      <c r="AY333" s="19" t="s">
        <v>168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88</v>
      </c>
      <c r="BK333" s="227">
        <f>ROUND(I333*H333,2)</f>
        <v>0</v>
      </c>
      <c r="BL333" s="19" t="s">
        <v>175</v>
      </c>
      <c r="BM333" s="226" t="s">
        <v>1314</v>
      </c>
    </row>
    <row r="334" s="2" customFormat="1">
      <c r="A334" s="41"/>
      <c r="B334" s="42"/>
      <c r="C334" s="43"/>
      <c r="D334" s="228" t="s">
        <v>177</v>
      </c>
      <c r="E334" s="43"/>
      <c r="F334" s="229" t="s">
        <v>1315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177</v>
      </c>
      <c r="AU334" s="19" t="s">
        <v>21</v>
      </c>
    </row>
    <row r="335" s="13" customFormat="1">
      <c r="A335" s="13"/>
      <c r="B335" s="235"/>
      <c r="C335" s="236"/>
      <c r="D335" s="233" t="s">
        <v>202</v>
      </c>
      <c r="E335" s="237" t="s">
        <v>35</v>
      </c>
      <c r="F335" s="238" t="s">
        <v>1316</v>
      </c>
      <c r="G335" s="236"/>
      <c r="H335" s="239">
        <v>1.6000000000000001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202</v>
      </c>
      <c r="AU335" s="245" t="s">
        <v>21</v>
      </c>
      <c r="AV335" s="13" t="s">
        <v>21</v>
      </c>
      <c r="AW335" s="13" t="s">
        <v>41</v>
      </c>
      <c r="AX335" s="13" t="s">
        <v>88</v>
      </c>
      <c r="AY335" s="245" t="s">
        <v>168</v>
      </c>
    </row>
    <row r="336" s="2" customFormat="1" ht="24.15" customHeight="1">
      <c r="A336" s="41"/>
      <c r="B336" s="42"/>
      <c r="C336" s="215" t="s">
        <v>683</v>
      </c>
      <c r="D336" s="215" t="s">
        <v>170</v>
      </c>
      <c r="E336" s="216" t="s">
        <v>1317</v>
      </c>
      <c r="F336" s="217" t="s">
        <v>1318</v>
      </c>
      <c r="G336" s="218" t="s">
        <v>189</v>
      </c>
      <c r="H336" s="219">
        <v>12.16</v>
      </c>
      <c r="I336" s="220"/>
      <c r="J336" s="221">
        <f>ROUND(I336*H336,2)</f>
        <v>0</v>
      </c>
      <c r="K336" s="217" t="s">
        <v>174</v>
      </c>
      <c r="L336" s="47"/>
      <c r="M336" s="222" t="s">
        <v>35</v>
      </c>
      <c r="N336" s="223" t="s">
        <v>52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175</v>
      </c>
      <c r="AT336" s="226" t="s">
        <v>170</v>
      </c>
      <c r="AU336" s="226" t="s">
        <v>21</v>
      </c>
      <c r="AY336" s="19" t="s">
        <v>168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88</v>
      </c>
      <c r="BK336" s="227">
        <f>ROUND(I336*H336,2)</f>
        <v>0</v>
      </c>
      <c r="BL336" s="19" t="s">
        <v>175</v>
      </c>
      <c r="BM336" s="226" t="s">
        <v>1319</v>
      </c>
    </row>
    <row r="337" s="2" customFormat="1">
      <c r="A337" s="41"/>
      <c r="B337" s="42"/>
      <c r="C337" s="43"/>
      <c r="D337" s="228" t="s">
        <v>177</v>
      </c>
      <c r="E337" s="43"/>
      <c r="F337" s="229" t="s">
        <v>1320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177</v>
      </c>
      <c r="AU337" s="19" t="s">
        <v>21</v>
      </c>
    </row>
    <row r="338" s="2" customFormat="1" ht="24.15" customHeight="1">
      <c r="A338" s="41"/>
      <c r="B338" s="42"/>
      <c r="C338" s="215" t="s">
        <v>685</v>
      </c>
      <c r="D338" s="215" t="s">
        <v>170</v>
      </c>
      <c r="E338" s="216" t="s">
        <v>1321</v>
      </c>
      <c r="F338" s="217" t="s">
        <v>1322</v>
      </c>
      <c r="G338" s="218" t="s">
        <v>237</v>
      </c>
      <c r="H338" s="219">
        <v>1.6000000000000001</v>
      </c>
      <c r="I338" s="220"/>
      <c r="J338" s="221">
        <f>ROUND(I338*H338,2)</f>
        <v>0</v>
      </c>
      <c r="K338" s="217" t="s">
        <v>174</v>
      </c>
      <c r="L338" s="47"/>
      <c r="M338" s="222" t="s">
        <v>35</v>
      </c>
      <c r="N338" s="223" t="s">
        <v>52</v>
      </c>
      <c r="O338" s="87"/>
      <c r="P338" s="224">
        <f>O338*H338</f>
        <v>0</v>
      </c>
      <c r="Q338" s="224">
        <v>1.0000000000000001E-05</v>
      </c>
      <c r="R338" s="224">
        <f>Q338*H338</f>
        <v>1.6000000000000003E-05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175</v>
      </c>
      <c r="AT338" s="226" t="s">
        <v>170</v>
      </c>
      <c r="AU338" s="226" t="s">
        <v>21</v>
      </c>
      <c r="AY338" s="19" t="s">
        <v>168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88</v>
      </c>
      <c r="BK338" s="227">
        <f>ROUND(I338*H338,2)</f>
        <v>0</v>
      </c>
      <c r="BL338" s="19" t="s">
        <v>175</v>
      </c>
      <c r="BM338" s="226" t="s">
        <v>1323</v>
      </c>
    </row>
    <row r="339" s="2" customFormat="1">
      <c r="A339" s="41"/>
      <c r="B339" s="42"/>
      <c r="C339" s="43"/>
      <c r="D339" s="228" t="s">
        <v>177</v>
      </c>
      <c r="E339" s="43"/>
      <c r="F339" s="229" t="s">
        <v>1324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177</v>
      </c>
      <c r="AU339" s="19" t="s">
        <v>21</v>
      </c>
    </row>
    <row r="340" s="2" customFormat="1" ht="24.15" customHeight="1">
      <c r="A340" s="41"/>
      <c r="B340" s="42"/>
      <c r="C340" s="215" t="s">
        <v>688</v>
      </c>
      <c r="D340" s="215" t="s">
        <v>170</v>
      </c>
      <c r="E340" s="216" t="s">
        <v>1325</v>
      </c>
      <c r="F340" s="217" t="s">
        <v>1326</v>
      </c>
      <c r="G340" s="218" t="s">
        <v>189</v>
      </c>
      <c r="H340" s="219">
        <v>597.37</v>
      </c>
      <c r="I340" s="220"/>
      <c r="J340" s="221">
        <f>ROUND(I340*H340,2)</f>
        <v>0</v>
      </c>
      <c r="K340" s="217" t="s">
        <v>174</v>
      </c>
      <c r="L340" s="47"/>
      <c r="M340" s="222" t="s">
        <v>35</v>
      </c>
      <c r="N340" s="223" t="s">
        <v>52</v>
      </c>
      <c r="O340" s="87"/>
      <c r="P340" s="224">
        <f>O340*H340</f>
        <v>0</v>
      </c>
      <c r="Q340" s="224">
        <v>0.15540000000000001</v>
      </c>
      <c r="R340" s="224">
        <f>Q340*H340</f>
        <v>92.831298000000004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175</v>
      </c>
      <c r="AT340" s="226" t="s">
        <v>170</v>
      </c>
      <c r="AU340" s="226" t="s">
        <v>21</v>
      </c>
      <c r="AY340" s="19" t="s">
        <v>168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88</v>
      </c>
      <c r="BK340" s="227">
        <f>ROUND(I340*H340,2)</f>
        <v>0</v>
      </c>
      <c r="BL340" s="19" t="s">
        <v>175</v>
      </c>
      <c r="BM340" s="226" t="s">
        <v>1327</v>
      </c>
    </row>
    <row r="341" s="2" customFormat="1">
      <c r="A341" s="41"/>
      <c r="B341" s="42"/>
      <c r="C341" s="43"/>
      <c r="D341" s="228" t="s">
        <v>177</v>
      </c>
      <c r="E341" s="43"/>
      <c r="F341" s="229" t="s">
        <v>1328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177</v>
      </c>
      <c r="AU341" s="19" t="s">
        <v>21</v>
      </c>
    </row>
    <row r="342" s="13" customFormat="1">
      <c r="A342" s="13"/>
      <c r="B342" s="235"/>
      <c r="C342" s="236"/>
      <c r="D342" s="233" t="s">
        <v>202</v>
      </c>
      <c r="E342" s="237" t="s">
        <v>35</v>
      </c>
      <c r="F342" s="238" t="s">
        <v>1329</v>
      </c>
      <c r="G342" s="236"/>
      <c r="H342" s="239">
        <v>597.37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202</v>
      </c>
      <c r="AU342" s="245" t="s">
        <v>21</v>
      </c>
      <c r="AV342" s="13" t="s">
        <v>21</v>
      </c>
      <c r="AW342" s="13" t="s">
        <v>41</v>
      </c>
      <c r="AX342" s="13" t="s">
        <v>88</v>
      </c>
      <c r="AY342" s="245" t="s">
        <v>168</v>
      </c>
    </row>
    <row r="343" s="2" customFormat="1" ht="16.5" customHeight="1">
      <c r="A343" s="41"/>
      <c r="B343" s="42"/>
      <c r="C343" s="257" t="s">
        <v>690</v>
      </c>
      <c r="D343" s="257" t="s">
        <v>284</v>
      </c>
      <c r="E343" s="258" t="s">
        <v>1330</v>
      </c>
      <c r="F343" s="259" t="s">
        <v>1331</v>
      </c>
      <c r="G343" s="260" t="s">
        <v>189</v>
      </c>
      <c r="H343" s="261">
        <v>0</v>
      </c>
      <c r="I343" s="262"/>
      <c r="J343" s="263">
        <f>ROUND(I343*H343,2)</f>
        <v>0</v>
      </c>
      <c r="K343" s="259" t="s">
        <v>174</v>
      </c>
      <c r="L343" s="264"/>
      <c r="M343" s="265" t="s">
        <v>35</v>
      </c>
      <c r="N343" s="266" t="s">
        <v>52</v>
      </c>
      <c r="O343" s="87"/>
      <c r="P343" s="224">
        <f>O343*H343</f>
        <v>0</v>
      </c>
      <c r="Q343" s="224">
        <v>0.040000000000000001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220</v>
      </c>
      <c r="AT343" s="226" t="s">
        <v>284</v>
      </c>
      <c r="AU343" s="226" t="s">
        <v>21</v>
      </c>
      <c r="AY343" s="19" t="s">
        <v>168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88</v>
      </c>
      <c r="BK343" s="227">
        <f>ROUND(I343*H343,2)</f>
        <v>0</v>
      </c>
      <c r="BL343" s="19" t="s">
        <v>175</v>
      </c>
      <c r="BM343" s="226" t="s">
        <v>1332</v>
      </c>
    </row>
    <row r="344" s="2" customFormat="1" ht="16.5" customHeight="1">
      <c r="A344" s="41"/>
      <c r="B344" s="42"/>
      <c r="C344" s="257" t="s">
        <v>692</v>
      </c>
      <c r="D344" s="257" t="s">
        <v>284</v>
      </c>
      <c r="E344" s="258" t="s">
        <v>1333</v>
      </c>
      <c r="F344" s="259" t="s">
        <v>1334</v>
      </c>
      <c r="G344" s="260" t="s">
        <v>189</v>
      </c>
      <c r="H344" s="261">
        <v>253.565</v>
      </c>
      <c r="I344" s="262"/>
      <c r="J344" s="263">
        <f>ROUND(I344*H344,2)</f>
        <v>0</v>
      </c>
      <c r="K344" s="259" t="s">
        <v>174</v>
      </c>
      <c r="L344" s="264"/>
      <c r="M344" s="265" t="s">
        <v>35</v>
      </c>
      <c r="N344" s="266" t="s">
        <v>52</v>
      </c>
      <c r="O344" s="87"/>
      <c r="P344" s="224">
        <f>O344*H344</f>
        <v>0</v>
      </c>
      <c r="Q344" s="224">
        <v>0.080000000000000002</v>
      </c>
      <c r="R344" s="224">
        <f>Q344*H344</f>
        <v>20.2852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220</v>
      </c>
      <c r="AT344" s="226" t="s">
        <v>284</v>
      </c>
      <c r="AU344" s="226" t="s">
        <v>21</v>
      </c>
      <c r="AY344" s="19" t="s">
        <v>168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88</v>
      </c>
      <c r="BK344" s="227">
        <f>ROUND(I344*H344,2)</f>
        <v>0</v>
      </c>
      <c r="BL344" s="19" t="s">
        <v>175</v>
      </c>
      <c r="BM344" s="226" t="s">
        <v>1335</v>
      </c>
    </row>
    <row r="345" s="13" customFormat="1">
      <c r="A345" s="13"/>
      <c r="B345" s="235"/>
      <c r="C345" s="236"/>
      <c r="D345" s="233" t="s">
        <v>202</v>
      </c>
      <c r="E345" s="237" t="s">
        <v>35</v>
      </c>
      <c r="F345" s="238" t="s">
        <v>1336</v>
      </c>
      <c r="G345" s="236"/>
      <c r="H345" s="239">
        <v>241.49000000000001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202</v>
      </c>
      <c r="AU345" s="245" t="s">
        <v>21</v>
      </c>
      <c r="AV345" s="13" t="s">
        <v>21</v>
      </c>
      <c r="AW345" s="13" t="s">
        <v>41</v>
      </c>
      <c r="AX345" s="13" t="s">
        <v>88</v>
      </c>
      <c r="AY345" s="245" t="s">
        <v>168</v>
      </c>
    </row>
    <row r="346" s="13" customFormat="1">
      <c r="A346" s="13"/>
      <c r="B346" s="235"/>
      <c r="C346" s="236"/>
      <c r="D346" s="233" t="s">
        <v>202</v>
      </c>
      <c r="E346" s="236"/>
      <c r="F346" s="238" t="s">
        <v>1337</v>
      </c>
      <c r="G346" s="236"/>
      <c r="H346" s="239">
        <v>253.565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202</v>
      </c>
      <c r="AU346" s="245" t="s">
        <v>21</v>
      </c>
      <c r="AV346" s="13" t="s">
        <v>21</v>
      </c>
      <c r="AW346" s="13" t="s">
        <v>4</v>
      </c>
      <c r="AX346" s="13" t="s">
        <v>88</v>
      </c>
      <c r="AY346" s="245" t="s">
        <v>168</v>
      </c>
    </row>
    <row r="347" s="2" customFormat="1" ht="16.5" customHeight="1">
      <c r="A347" s="41"/>
      <c r="B347" s="42"/>
      <c r="C347" s="257" t="s">
        <v>698</v>
      </c>
      <c r="D347" s="257" t="s">
        <v>284</v>
      </c>
      <c r="E347" s="258" t="s">
        <v>1338</v>
      </c>
      <c r="F347" s="259" t="s">
        <v>1339</v>
      </c>
      <c r="G347" s="260" t="s">
        <v>189</v>
      </c>
      <c r="H347" s="261">
        <v>0</v>
      </c>
      <c r="I347" s="262"/>
      <c r="J347" s="263">
        <f>ROUND(I347*H347,2)</f>
        <v>0</v>
      </c>
      <c r="K347" s="259" t="s">
        <v>174</v>
      </c>
      <c r="L347" s="264"/>
      <c r="M347" s="265" t="s">
        <v>35</v>
      </c>
      <c r="N347" s="266" t="s">
        <v>52</v>
      </c>
      <c r="O347" s="87"/>
      <c r="P347" s="224">
        <f>O347*H347</f>
        <v>0</v>
      </c>
      <c r="Q347" s="224">
        <v>0.048399999999999999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220</v>
      </c>
      <c r="AT347" s="226" t="s">
        <v>284</v>
      </c>
      <c r="AU347" s="226" t="s">
        <v>21</v>
      </c>
      <c r="AY347" s="19" t="s">
        <v>168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88</v>
      </c>
      <c r="BK347" s="227">
        <f>ROUND(I347*H347,2)</f>
        <v>0</v>
      </c>
      <c r="BL347" s="19" t="s">
        <v>175</v>
      </c>
      <c r="BM347" s="226" t="s">
        <v>1340</v>
      </c>
    </row>
    <row r="348" s="2" customFormat="1" ht="16.5" customHeight="1">
      <c r="A348" s="41"/>
      <c r="B348" s="42"/>
      <c r="C348" s="257" t="s">
        <v>703</v>
      </c>
      <c r="D348" s="257" t="s">
        <v>284</v>
      </c>
      <c r="E348" s="258" t="s">
        <v>1341</v>
      </c>
      <c r="F348" s="259" t="s">
        <v>1342</v>
      </c>
      <c r="G348" s="260" t="s">
        <v>189</v>
      </c>
      <c r="H348" s="261">
        <v>310.98899999999998</v>
      </c>
      <c r="I348" s="262"/>
      <c r="J348" s="263">
        <f>ROUND(I348*H348,2)</f>
        <v>0</v>
      </c>
      <c r="K348" s="259" t="s">
        <v>174</v>
      </c>
      <c r="L348" s="264"/>
      <c r="M348" s="265" t="s">
        <v>35</v>
      </c>
      <c r="N348" s="266" t="s">
        <v>52</v>
      </c>
      <c r="O348" s="87"/>
      <c r="P348" s="224">
        <f>O348*H348</f>
        <v>0</v>
      </c>
      <c r="Q348" s="224">
        <v>0.048300000000000003</v>
      </c>
      <c r="R348" s="224">
        <f>Q348*H348</f>
        <v>15.0207687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220</v>
      </c>
      <c r="AT348" s="226" t="s">
        <v>284</v>
      </c>
      <c r="AU348" s="226" t="s">
        <v>21</v>
      </c>
      <c r="AY348" s="19" t="s">
        <v>168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88</v>
      </c>
      <c r="BK348" s="227">
        <f>ROUND(I348*H348,2)</f>
        <v>0</v>
      </c>
      <c r="BL348" s="19" t="s">
        <v>175</v>
      </c>
      <c r="BM348" s="226" t="s">
        <v>1343</v>
      </c>
    </row>
    <row r="349" s="13" customFormat="1">
      <c r="A349" s="13"/>
      <c r="B349" s="235"/>
      <c r="C349" s="236"/>
      <c r="D349" s="233" t="s">
        <v>202</v>
      </c>
      <c r="E349" s="237" t="s">
        <v>35</v>
      </c>
      <c r="F349" s="238" t="s">
        <v>1344</v>
      </c>
      <c r="G349" s="236"/>
      <c r="H349" s="239">
        <v>296.18000000000001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202</v>
      </c>
      <c r="AU349" s="245" t="s">
        <v>21</v>
      </c>
      <c r="AV349" s="13" t="s">
        <v>21</v>
      </c>
      <c r="AW349" s="13" t="s">
        <v>41</v>
      </c>
      <c r="AX349" s="13" t="s">
        <v>88</v>
      </c>
      <c r="AY349" s="245" t="s">
        <v>168</v>
      </c>
    </row>
    <row r="350" s="13" customFormat="1">
      <c r="A350" s="13"/>
      <c r="B350" s="235"/>
      <c r="C350" s="236"/>
      <c r="D350" s="233" t="s">
        <v>202</v>
      </c>
      <c r="E350" s="236"/>
      <c r="F350" s="238" t="s">
        <v>1345</v>
      </c>
      <c r="G350" s="236"/>
      <c r="H350" s="239">
        <v>310.98899999999998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202</v>
      </c>
      <c r="AU350" s="245" t="s">
        <v>21</v>
      </c>
      <c r="AV350" s="13" t="s">
        <v>21</v>
      </c>
      <c r="AW350" s="13" t="s">
        <v>4</v>
      </c>
      <c r="AX350" s="13" t="s">
        <v>88</v>
      </c>
      <c r="AY350" s="245" t="s">
        <v>168</v>
      </c>
    </row>
    <row r="351" s="2" customFormat="1" ht="16.5" customHeight="1">
      <c r="A351" s="41"/>
      <c r="B351" s="42"/>
      <c r="C351" s="257" t="s">
        <v>456</v>
      </c>
      <c r="D351" s="257" t="s">
        <v>284</v>
      </c>
      <c r="E351" s="258" t="s">
        <v>1346</v>
      </c>
      <c r="F351" s="259" t="s">
        <v>1347</v>
      </c>
      <c r="G351" s="260" t="s">
        <v>189</v>
      </c>
      <c r="H351" s="261">
        <v>42</v>
      </c>
      <c r="I351" s="262"/>
      <c r="J351" s="263">
        <f>ROUND(I351*H351,2)</f>
        <v>0</v>
      </c>
      <c r="K351" s="259" t="s">
        <v>174</v>
      </c>
      <c r="L351" s="264"/>
      <c r="M351" s="265" t="s">
        <v>35</v>
      </c>
      <c r="N351" s="266" t="s">
        <v>52</v>
      </c>
      <c r="O351" s="87"/>
      <c r="P351" s="224">
        <f>O351*H351</f>
        <v>0</v>
      </c>
      <c r="Q351" s="224">
        <v>0.065670000000000006</v>
      </c>
      <c r="R351" s="224">
        <f>Q351*H351</f>
        <v>2.75814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220</v>
      </c>
      <c r="AT351" s="226" t="s">
        <v>284</v>
      </c>
      <c r="AU351" s="226" t="s">
        <v>21</v>
      </c>
      <c r="AY351" s="19" t="s">
        <v>168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88</v>
      </c>
      <c r="BK351" s="227">
        <f>ROUND(I351*H351,2)</f>
        <v>0</v>
      </c>
      <c r="BL351" s="19" t="s">
        <v>175</v>
      </c>
      <c r="BM351" s="226" t="s">
        <v>1348</v>
      </c>
    </row>
    <row r="352" s="13" customFormat="1">
      <c r="A352" s="13"/>
      <c r="B352" s="235"/>
      <c r="C352" s="236"/>
      <c r="D352" s="233" t="s">
        <v>202</v>
      </c>
      <c r="E352" s="237" t="s">
        <v>35</v>
      </c>
      <c r="F352" s="238" t="s">
        <v>1349</v>
      </c>
      <c r="G352" s="236"/>
      <c r="H352" s="239">
        <v>40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202</v>
      </c>
      <c r="AU352" s="245" t="s">
        <v>21</v>
      </c>
      <c r="AV352" s="13" t="s">
        <v>21</v>
      </c>
      <c r="AW352" s="13" t="s">
        <v>41</v>
      </c>
      <c r="AX352" s="13" t="s">
        <v>88</v>
      </c>
      <c r="AY352" s="245" t="s">
        <v>168</v>
      </c>
    </row>
    <row r="353" s="13" customFormat="1">
      <c r="A353" s="13"/>
      <c r="B353" s="235"/>
      <c r="C353" s="236"/>
      <c r="D353" s="233" t="s">
        <v>202</v>
      </c>
      <c r="E353" s="236"/>
      <c r="F353" s="238" t="s">
        <v>1350</v>
      </c>
      <c r="G353" s="236"/>
      <c r="H353" s="239">
        <v>42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202</v>
      </c>
      <c r="AU353" s="245" t="s">
        <v>21</v>
      </c>
      <c r="AV353" s="13" t="s">
        <v>21</v>
      </c>
      <c r="AW353" s="13" t="s">
        <v>4</v>
      </c>
      <c r="AX353" s="13" t="s">
        <v>88</v>
      </c>
      <c r="AY353" s="245" t="s">
        <v>168</v>
      </c>
    </row>
    <row r="354" s="2" customFormat="1" ht="16.5" customHeight="1">
      <c r="A354" s="41"/>
      <c r="B354" s="42"/>
      <c r="C354" s="257" t="s">
        <v>712</v>
      </c>
      <c r="D354" s="257" t="s">
        <v>284</v>
      </c>
      <c r="E354" s="258" t="s">
        <v>1351</v>
      </c>
      <c r="F354" s="259" t="s">
        <v>1352</v>
      </c>
      <c r="G354" s="260" t="s">
        <v>189</v>
      </c>
      <c r="H354" s="261">
        <v>0</v>
      </c>
      <c r="I354" s="262"/>
      <c r="J354" s="263">
        <f>ROUND(I354*H354,2)</f>
        <v>0</v>
      </c>
      <c r="K354" s="259" t="s">
        <v>174</v>
      </c>
      <c r="L354" s="264"/>
      <c r="M354" s="265" t="s">
        <v>35</v>
      </c>
      <c r="N354" s="266" t="s">
        <v>52</v>
      </c>
      <c r="O354" s="87"/>
      <c r="P354" s="224">
        <f>O354*H354</f>
        <v>0</v>
      </c>
      <c r="Q354" s="224">
        <v>0.12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220</v>
      </c>
      <c r="AT354" s="226" t="s">
        <v>284</v>
      </c>
      <c r="AU354" s="226" t="s">
        <v>21</v>
      </c>
      <c r="AY354" s="19" t="s">
        <v>168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88</v>
      </c>
      <c r="BK354" s="227">
        <f>ROUND(I354*H354,2)</f>
        <v>0</v>
      </c>
      <c r="BL354" s="19" t="s">
        <v>175</v>
      </c>
      <c r="BM354" s="226" t="s">
        <v>1353</v>
      </c>
    </row>
    <row r="355" s="2" customFormat="1" ht="24.15" customHeight="1">
      <c r="A355" s="41"/>
      <c r="B355" s="42"/>
      <c r="C355" s="215" t="s">
        <v>718</v>
      </c>
      <c r="D355" s="215" t="s">
        <v>170</v>
      </c>
      <c r="E355" s="216" t="s">
        <v>1354</v>
      </c>
      <c r="F355" s="217" t="s">
        <v>1355</v>
      </c>
      <c r="G355" s="218" t="s">
        <v>189</v>
      </c>
      <c r="H355" s="219">
        <v>98.310000000000002</v>
      </c>
      <c r="I355" s="220"/>
      <c r="J355" s="221">
        <f>ROUND(I355*H355,2)</f>
        <v>0</v>
      </c>
      <c r="K355" s="217" t="s">
        <v>174</v>
      </c>
      <c r="L355" s="47"/>
      <c r="M355" s="222" t="s">
        <v>35</v>
      </c>
      <c r="N355" s="223" t="s">
        <v>52</v>
      </c>
      <c r="O355" s="87"/>
      <c r="P355" s="224">
        <f>O355*H355</f>
        <v>0</v>
      </c>
      <c r="Q355" s="224">
        <v>0.1295</v>
      </c>
      <c r="R355" s="224">
        <f>Q355*H355</f>
        <v>12.731145000000002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175</v>
      </c>
      <c r="AT355" s="226" t="s">
        <v>170</v>
      </c>
      <c r="AU355" s="226" t="s">
        <v>21</v>
      </c>
      <c r="AY355" s="19" t="s">
        <v>168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88</v>
      </c>
      <c r="BK355" s="227">
        <f>ROUND(I355*H355,2)</f>
        <v>0</v>
      </c>
      <c r="BL355" s="19" t="s">
        <v>175</v>
      </c>
      <c r="BM355" s="226" t="s">
        <v>1356</v>
      </c>
    </row>
    <row r="356" s="2" customFormat="1">
      <c r="A356" s="41"/>
      <c r="B356" s="42"/>
      <c r="C356" s="43"/>
      <c r="D356" s="228" t="s">
        <v>177</v>
      </c>
      <c r="E356" s="43"/>
      <c r="F356" s="229" t="s">
        <v>1357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177</v>
      </c>
      <c r="AU356" s="19" t="s">
        <v>21</v>
      </c>
    </row>
    <row r="357" s="13" customFormat="1">
      <c r="A357" s="13"/>
      <c r="B357" s="235"/>
      <c r="C357" s="236"/>
      <c r="D357" s="233" t="s">
        <v>202</v>
      </c>
      <c r="E357" s="237" t="s">
        <v>35</v>
      </c>
      <c r="F357" s="238" t="s">
        <v>1358</v>
      </c>
      <c r="G357" s="236"/>
      <c r="H357" s="239">
        <v>98.310000000000002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202</v>
      </c>
      <c r="AU357" s="245" t="s">
        <v>21</v>
      </c>
      <c r="AV357" s="13" t="s">
        <v>21</v>
      </c>
      <c r="AW357" s="13" t="s">
        <v>41</v>
      </c>
      <c r="AX357" s="13" t="s">
        <v>88</v>
      </c>
      <c r="AY357" s="245" t="s">
        <v>168</v>
      </c>
    </row>
    <row r="358" s="2" customFormat="1" ht="16.5" customHeight="1">
      <c r="A358" s="41"/>
      <c r="B358" s="42"/>
      <c r="C358" s="257" t="s">
        <v>1359</v>
      </c>
      <c r="D358" s="257" t="s">
        <v>284</v>
      </c>
      <c r="E358" s="258" t="s">
        <v>1360</v>
      </c>
      <c r="F358" s="259" t="s">
        <v>1361</v>
      </c>
      <c r="G358" s="260" t="s">
        <v>189</v>
      </c>
      <c r="H358" s="261">
        <v>103.226</v>
      </c>
      <c r="I358" s="262"/>
      <c r="J358" s="263">
        <f>ROUND(I358*H358,2)</f>
        <v>0</v>
      </c>
      <c r="K358" s="259" t="s">
        <v>174</v>
      </c>
      <c r="L358" s="264"/>
      <c r="M358" s="265" t="s">
        <v>35</v>
      </c>
      <c r="N358" s="266" t="s">
        <v>52</v>
      </c>
      <c r="O358" s="87"/>
      <c r="P358" s="224">
        <f>O358*H358</f>
        <v>0</v>
      </c>
      <c r="Q358" s="224">
        <v>0.035999999999999997</v>
      </c>
      <c r="R358" s="224">
        <f>Q358*H358</f>
        <v>3.7161359999999997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220</v>
      </c>
      <c r="AT358" s="226" t="s">
        <v>284</v>
      </c>
      <c r="AU358" s="226" t="s">
        <v>21</v>
      </c>
      <c r="AY358" s="19" t="s">
        <v>168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88</v>
      </c>
      <c r="BK358" s="227">
        <f>ROUND(I358*H358,2)</f>
        <v>0</v>
      </c>
      <c r="BL358" s="19" t="s">
        <v>175</v>
      </c>
      <c r="BM358" s="226" t="s">
        <v>1362</v>
      </c>
    </row>
    <row r="359" s="13" customFormat="1">
      <c r="A359" s="13"/>
      <c r="B359" s="235"/>
      <c r="C359" s="236"/>
      <c r="D359" s="233" t="s">
        <v>202</v>
      </c>
      <c r="E359" s="237" t="s">
        <v>35</v>
      </c>
      <c r="F359" s="238" t="s">
        <v>1363</v>
      </c>
      <c r="G359" s="236"/>
      <c r="H359" s="239">
        <v>98.310000000000002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202</v>
      </c>
      <c r="AU359" s="245" t="s">
        <v>21</v>
      </c>
      <c r="AV359" s="13" t="s">
        <v>21</v>
      </c>
      <c r="AW359" s="13" t="s">
        <v>41</v>
      </c>
      <c r="AX359" s="13" t="s">
        <v>88</v>
      </c>
      <c r="AY359" s="245" t="s">
        <v>168</v>
      </c>
    </row>
    <row r="360" s="13" customFormat="1">
      <c r="A360" s="13"/>
      <c r="B360" s="235"/>
      <c r="C360" s="236"/>
      <c r="D360" s="233" t="s">
        <v>202</v>
      </c>
      <c r="E360" s="236"/>
      <c r="F360" s="238" t="s">
        <v>1364</v>
      </c>
      <c r="G360" s="236"/>
      <c r="H360" s="239">
        <v>103.226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202</v>
      </c>
      <c r="AU360" s="245" t="s">
        <v>21</v>
      </c>
      <c r="AV360" s="13" t="s">
        <v>21</v>
      </c>
      <c r="AW360" s="13" t="s">
        <v>4</v>
      </c>
      <c r="AX360" s="13" t="s">
        <v>88</v>
      </c>
      <c r="AY360" s="245" t="s">
        <v>168</v>
      </c>
    </row>
    <row r="361" s="2" customFormat="1" ht="16.5" customHeight="1">
      <c r="A361" s="41"/>
      <c r="B361" s="42"/>
      <c r="C361" s="257" t="s">
        <v>1365</v>
      </c>
      <c r="D361" s="257" t="s">
        <v>284</v>
      </c>
      <c r="E361" s="258" t="s">
        <v>1366</v>
      </c>
      <c r="F361" s="259" t="s">
        <v>1367</v>
      </c>
      <c r="G361" s="260" t="s">
        <v>189</v>
      </c>
      <c r="H361" s="261">
        <v>0</v>
      </c>
      <c r="I361" s="262"/>
      <c r="J361" s="263">
        <f>ROUND(I361*H361,2)</f>
        <v>0</v>
      </c>
      <c r="K361" s="259" t="s">
        <v>174</v>
      </c>
      <c r="L361" s="264"/>
      <c r="M361" s="265" t="s">
        <v>35</v>
      </c>
      <c r="N361" s="266" t="s">
        <v>52</v>
      </c>
      <c r="O361" s="87"/>
      <c r="P361" s="224">
        <f>O361*H361</f>
        <v>0</v>
      </c>
      <c r="Q361" s="224">
        <v>0.033500000000000002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220</v>
      </c>
      <c r="AT361" s="226" t="s">
        <v>284</v>
      </c>
      <c r="AU361" s="226" t="s">
        <v>21</v>
      </c>
      <c r="AY361" s="19" t="s">
        <v>168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88</v>
      </c>
      <c r="BK361" s="227">
        <f>ROUND(I361*H361,2)</f>
        <v>0</v>
      </c>
      <c r="BL361" s="19" t="s">
        <v>175</v>
      </c>
      <c r="BM361" s="226" t="s">
        <v>1368</v>
      </c>
    </row>
    <row r="362" s="2" customFormat="1" ht="16.5" customHeight="1">
      <c r="A362" s="41"/>
      <c r="B362" s="42"/>
      <c r="C362" s="215" t="s">
        <v>1369</v>
      </c>
      <c r="D362" s="215" t="s">
        <v>170</v>
      </c>
      <c r="E362" s="216" t="s">
        <v>1370</v>
      </c>
      <c r="F362" s="217" t="s">
        <v>1371</v>
      </c>
      <c r="G362" s="218" t="s">
        <v>237</v>
      </c>
      <c r="H362" s="219">
        <v>132.38900000000001</v>
      </c>
      <c r="I362" s="220"/>
      <c r="J362" s="221">
        <f>ROUND(I362*H362,2)</f>
        <v>0</v>
      </c>
      <c r="K362" s="217" t="s">
        <v>174</v>
      </c>
      <c r="L362" s="47"/>
      <c r="M362" s="222" t="s">
        <v>35</v>
      </c>
      <c r="N362" s="223" t="s">
        <v>52</v>
      </c>
      <c r="O362" s="87"/>
      <c r="P362" s="224">
        <f>O362*H362</f>
        <v>0</v>
      </c>
      <c r="Q362" s="224">
        <v>0.00068999999999999997</v>
      </c>
      <c r="R362" s="224">
        <f>Q362*H362</f>
        <v>0.091348410000000005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175</v>
      </c>
      <c r="AT362" s="226" t="s">
        <v>170</v>
      </c>
      <c r="AU362" s="226" t="s">
        <v>21</v>
      </c>
      <c r="AY362" s="19" t="s">
        <v>168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88</v>
      </c>
      <c r="BK362" s="227">
        <f>ROUND(I362*H362,2)</f>
        <v>0</v>
      </c>
      <c r="BL362" s="19" t="s">
        <v>175</v>
      </c>
      <c r="BM362" s="226" t="s">
        <v>1372</v>
      </c>
    </row>
    <row r="363" s="2" customFormat="1">
      <c r="A363" s="41"/>
      <c r="B363" s="42"/>
      <c r="C363" s="43"/>
      <c r="D363" s="228" t="s">
        <v>177</v>
      </c>
      <c r="E363" s="43"/>
      <c r="F363" s="229" t="s">
        <v>1373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177</v>
      </c>
      <c r="AU363" s="19" t="s">
        <v>21</v>
      </c>
    </row>
    <row r="364" s="13" customFormat="1">
      <c r="A364" s="13"/>
      <c r="B364" s="235"/>
      <c r="C364" s="236"/>
      <c r="D364" s="233" t="s">
        <v>202</v>
      </c>
      <c r="E364" s="237" t="s">
        <v>35</v>
      </c>
      <c r="F364" s="238" t="s">
        <v>1374</v>
      </c>
      <c r="G364" s="236"/>
      <c r="H364" s="239">
        <v>87.781999999999996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202</v>
      </c>
      <c r="AU364" s="245" t="s">
        <v>21</v>
      </c>
      <c r="AV364" s="13" t="s">
        <v>21</v>
      </c>
      <c r="AW364" s="13" t="s">
        <v>41</v>
      </c>
      <c r="AX364" s="13" t="s">
        <v>81</v>
      </c>
      <c r="AY364" s="245" t="s">
        <v>168</v>
      </c>
    </row>
    <row r="365" s="13" customFormat="1">
      <c r="A365" s="13"/>
      <c r="B365" s="235"/>
      <c r="C365" s="236"/>
      <c r="D365" s="233" t="s">
        <v>202</v>
      </c>
      <c r="E365" s="237" t="s">
        <v>35</v>
      </c>
      <c r="F365" s="238" t="s">
        <v>1375</v>
      </c>
      <c r="G365" s="236"/>
      <c r="H365" s="239">
        <v>15.746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202</v>
      </c>
      <c r="AU365" s="245" t="s">
        <v>21</v>
      </c>
      <c r="AV365" s="13" t="s">
        <v>21</v>
      </c>
      <c r="AW365" s="13" t="s">
        <v>41</v>
      </c>
      <c r="AX365" s="13" t="s">
        <v>81</v>
      </c>
      <c r="AY365" s="245" t="s">
        <v>168</v>
      </c>
    </row>
    <row r="366" s="13" customFormat="1">
      <c r="A366" s="13"/>
      <c r="B366" s="235"/>
      <c r="C366" s="236"/>
      <c r="D366" s="233" t="s">
        <v>202</v>
      </c>
      <c r="E366" s="237" t="s">
        <v>35</v>
      </c>
      <c r="F366" s="238" t="s">
        <v>1376</v>
      </c>
      <c r="G366" s="236"/>
      <c r="H366" s="239">
        <v>16.826000000000001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202</v>
      </c>
      <c r="AU366" s="245" t="s">
        <v>21</v>
      </c>
      <c r="AV366" s="13" t="s">
        <v>21</v>
      </c>
      <c r="AW366" s="13" t="s">
        <v>41</v>
      </c>
      <c r="AX366" s="13" t="s">
        <v>81</v>
      </c>
      <c r="AY366" s="245" t="s">
        <v>168</v>
      </c>
    </row>
    <row r="367" s="14" customFormat="1">
      <c r="A367" s="14"/>
      <c r="B367" s="246"/>
      <c r="C367" s="247"/>
      <c r="D367" s="233" t="s">
        <v>202</v>
      </c>
      <c r="E367" s="248" t="s">
        <v>35</v>
      </c>
      <c r="F367" s="249" t="s">
        <v>205</v>
      </c>
      <c r="G367" s="247"/>
      <c r="H367" s="250">
        <v>120.354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202</v>
      </c>
      <c r="AU367" s="256" t="s">
        <v>21</v>
      </c>
      <c r="AV367" s="14" t="s">
        <v>175</v>
      </c>
      <c r="AW367" s="14" t="s">
        <v>41</v>
      </c>
      <c r="AX367" s="14" t="s">
        <v>88</v>
      </c>
      <c r="AY367" s="256" t="s">
        <v>168</v>
      </c>
    </row>
    <row r="368" s="13" customFormat="1">
      <c r="A368" s="13"/>
      <c r="B368" s="235"/>
      <c r="C368" s="236"/>
      <c r="D368" s="233" t="s">
        <v>202</v>
      </c>
      <c r="E368" s="236"/>
      <c r="F368" s="238" t="s">
        <v>1377</v>
      </c>
      <c r="G368" s="236"/>
      <c r="H368" s="239">
        <v>132.38900000000001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202</v>
      </c>
      <c r="AU368" s="245" t="s">
        <v>21</v>
      </c>
      <c r="AV368" s="13" t="s">
        <v>21</v>
      </c>
      <c r="AW368" s="13" t="s">
        <v>4</v>
      </c>
      <c r="AX368" s="13" t="s">
        <v>88</v>
      </c>
      <c r="AY368" s="245" t="s">
        <v>168</v>
      </c>
    </row>
    <row r="369" s="2" customFormat="1" ht="24.15" customHeight="1">
      <c r="A369" s="41"/>
      <c r="B369" s="42"/>
      <c r="C369" s="215" t="s">
        <v>1378</v>
      </c>
      <c r="D369" s="215" t="s">
        <v>170</v>
      </c>
      <c r="E369" s="216" t="s">
        <v>1379</v>
      </c>
      <c r="F369" s="217" t="s">
        <v>1380</v>
      </c>
      <c r="G369" s="218" t="s">
        <v>237</v>
      </c>
      <c r="H369" s="219">
        <v>1961.903</v>
      </c>
      <c r="I369" s="220"/>
      <c r="J369" s="221">
        <f>ROUND(I369*H369,2)</f>
        <v>0</v>
      </c>
      <c r="K369" s="217" t="s">
        <v>174</v>
      </c>
      <c r="L369" s="47"/>
      <c r="M369" s="222" t="s">
        <v>35</v>
      </c>
      <c r="N369" s="223" t="s">
        <v>52</v>
      </c>
      <c r="O369" s="87"/>
      <c r="P369" s="224">
        <f>O369*H369</f>
        <v>0</v>
      </c>
      <c r="Q369" s="224">
        <v>0.00048000000000000001</v>
      </c>
      <c r="R369" s="224">
        <f>Q369*H369</f>
        <v>0.94171344000000001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175</v>
      </c>
      <c r="AT369" s="226" t="s">
        <v>170</v>
      </c>
      <c r="AU369" s="226" t="s">
        <v>21</v>
      </c>
      <c r="AY369" s="19" t="s">
        <v>168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88</v>
      </c>
      <c r="BK369" s="227">
        <f>ROUND(I369*H369,2)</f>
        <v>0</v>
      </c>
      <c r="BL369" s="19" t="s">
        <v>175</v>
      </c>
      <c r="BM369" s="226" t="s">
        <v>1381</v>
      </c>
    </row>
    <row r="370" s="2" customFormat="1">
      <c r="A370" s="41"/>
      <c r="B370" s="42"/>
      <c r="C370" s="43"/>
      <c r="D370" s="228" t="s">
        <v>177</v>
      </c>
      <c r="E370" s="43"/>
      <c r="F370" s="229" t="s">
        <v>1382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177</v>
      </c>
      <c r="AU370" s="19" t="s">
        <v>21</v>
      </c>
    </row>
    <row r="371" s="13" customFormat="1">
      <c r="A371" s="13"/>
      <c r="B371" s="235"/>
      <c r="C371" s="236"/>
      <c r="D371" s="233" t="s">
        <v>202</v>
      </c>
      <c r="E371" s="237" t="s">
        <v>35</v>
      </c>
      <c r="F371" s="238" t="s">
        <v>1115</v>
      </c>
      <c r="G371" s="236"/>
      <c r="H371" s="239">
        <v>986.375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202</v>
      </c>
      <c r="AU371" s="245" t="s">
        <v>21</v>
      </c>
      <c r="AV371" s="13" t="s">
        <v>21</v>
      </c>
      <c r="AW371" s="13" t="s">
        <v>41</v>
      </c>
      <c r="AX371" s="13" t="s">
        <v>81</v>
      </c>
      <c r="AY371" s="245" t="s">
        <v>168</v>
      </c>
    </row>
    <row r="372" s="15" customFormat="1">
      <c r="A372" s="15"/>
      <c r="B372" s="271"/>
      <c r="C372" s="272"/>
      <c r="D372" s="233" t="s">
        <v>202</v>
      </c>
      <c r="E372" s="273" t="s">
        <v>35</v>
      </c>
      <c r="F372" s="274" t="s">
        <v>1116</v>
      </c>
      <c r="G372" s="272"/>
      <c r="H372" s="275">
        <v>986.375</v>
      </c>
      <c r="I372" s="276"/>
      <c r="J372" s="272"/>
      <c r="K372" s="272"/>
      <c r="L372" s="277"/>
      <c r="M372" s="278"/>
      <c r="N372" s="279"/>
      <c r="O372" s="279"/>
      <c r="P372" s="279"/>
      <c r="Q372" s="279"/>
      <c r="R372" s="279"/>
      <c r="S372" s="279"/>
      <c r="T372" s="28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1" t="s">
        <v>202</v>
      </c>
      <c r="AU372" s="281" t="s">
        <v>21</v>
      </c>
      <c r="AV372" s="15" t="s">
        <v>186</v>
      </c>
      <c r="AW372" s="15" t="s">
        <v>41</v>
      </c>
      <c r="AX372" s="15" t="s">
        <v>81</v>
      </c>
      <c r="AY372" s="281" t="s">
        <v>168</v>
      </c>
    </row>
    <row r="373" s="13" customFormat="1">
      <c r="A373" s="13"/>
      <c r="B373" s="235"/>
      <c r="C373" s="236"/>
      <c r="D373" s="233" t="s">
        <v>202</v>
      </c>
      <c r="E373" s="237" t="s">
        <v>35</v>
      </c>
      <c r="F373" s="238" t="s">
        <v>1117</v>
      </c>
      <c r="G373" s="236"/>
      <c r="H373" s="239">
        <v>156.19499999999999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202</v>
      </c>
      <c r="AU373" s="245" t="s">
        <v>21</v>
      </c>
      <c r="AV373" s="13" t="s">
        <v>21</v>
      </c>
      <c r="AW373" s="13" t="s">
        <v>41</v>
      </c>
      <c r="AX373" s="13" t="s">
        <v>81</v>
      </c>
      <c r="AY373" s="245" t="s">
        <v>168</v>
      </c>
    </row>
    <row r="374" s="13" customFormat="1">
      <c r="A374" s="13"/>
      <c r="B374" s="235"/>
      <c r="C374" s="236"/>
      <c r="D374" s="233" t="s">
        <v>202</v>
      </c>
      <c r="E374" s="237" t="s">
        <v>35</v>
      </c>
      <c r="F374" s="238" t="s">
        <v>1118</v>
      </c>
      <c r="G374" s="236"/>
      <c r="H374" s="239">
        <v>91.129999999999995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202</v>
      </c>
      <c r="AU374" s="245" t="s">
        <v>21</v>
      </c>
      <c r="AV374" s="13" t="s">
        <v>21</v>
      </c>
      <c r="AW374" s="13" t="s">
        <v>41</v>
      </c>
      <c r="AX374" s="13" t="s">
        <v>81</v>
      </c>
      <c r="AY374" s="245" t="s">
        <v>168</v>
      </c>
    </row>
    <row r="375" s="15" customFormat="1">
      <c r="A375" s="15"/>
      <c r="B375" s="271"/>
      <c r="C375" s="272"/>
      <c r="D375" s="233" t="s">
        <v>202</v>
      </c>
      <c r="E375" s="273" t="s">
        <v>35</v>
      </c>
      <c r="F375" s="274" t="s">
        <v>1116</v>
      </c>
      <c r="G375" s="272"/>
      <c r="H375" s="275">
        <v>247.32499999999999</v>
      </c>
      <c r="I375" s="276"/>
      <c r="J375" s="272"/>
      <c r="K375" s="272"/>
      <c r="L375" s="277"/>
      <c r="M375" s="278"/>
      <c r="N375" s="279"/>
      <c r="O375" s="279"/>
      <c r="P375" s="279"/>
      <c r="Q375" s="279"/>
      <c r="R375" s="279"/>
      <c r="S375" s="279"/>
      <c r="T375" s="28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1" t="s">
        <v>202</v>
      </c>
      <c r="AU375" s="281" t="s">
        <v>21</v>
      </c>
      <c r="AV375" s="15" t="s">
        <v>186</v>
      </c>
      <c r="AW375" s="15" t="s">
        <v>41</v>
      </c>
      <c r="AX375" s="15" t="s">
        <v>81</v>
      </c>
      <c r="AY375" s="281" t="s">
        <v>168</v>
      </c>
    </row>
    <row r="376" s="13" customFormat="1">
      <c r="A376" s="13"/>
      <c r="B376" s="235"/>
      <c r="C376" s="236"/>
      <c r="D376" s="233" t="s">
        <v>202</v>
      </c>
      <c r="E376" s="237" t="s">
        <v>35</v>
      </c>
      <c r="F376" s="238" t="s">
        <v>1119</v>
      </c>
      <c r="G376" s="236"/>
      <c r="H376" s="239">
        <v>276.666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202</v>
      </c>
      <c r="AU376" s="245" t="s">
        <v>21</v>
      </c>
      <c r="AV376" s="13" t="s">
        <v>21</v>
      </c>
      <c r="AW376" s="13" t="s">
        <v>41</v>
      </c>
      <c r="AX376" s="13" t="s">
        <v>81</v>
      </c>
      <c r="AY376" s="245" t="s">
        <v>168</v>
      </c>
    </row>
    <row r="377" s="13" customFormat="1">
      <c r="A377" s="13"/>
      <c r="B377" s="235"/>
      <c r="C377" s="236"/>
      <c r="D377" s="233" t="s">
        <v>202</v>
      </c>
      <c r="E377" s="237" t="s">
        <v>35</v>
      </c>
      <c r="F377" s="238" t="s">
        <v>1120</v>
      </c>
      <c r="G377" s="236"/>
      <c r="H377" s="239">
        <v>128.31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202</v>
      </c>
      <c r="AU377" s="245" t="s">
        <v>21</v>
      </c>
      <c r="AV377" s="13" t="s">
        <v>21</v>
      </c>
      <c r="AW377" s="13" t="s">
        <v>41</v>
      </c>
      <c r="AX377" s="13" t="s">
        <v>81</v>
      </c>
      <c r="AY377" s="245" t="s">
        <v>168</v>
      </c>
    </row>
    <row r="378" s="15" customFormat="1">
      <c r="A378" s="15"/>
      <c r="B378" s="271"/>
      <c r="C378" s="272"/>
      <c r="D378" s="233" t="s">
        <v>202</v>
      </c>
      <c r="E378" s="273" t="s">
        <v>35</v>
      </c>
      <c r="F378" s="274" t="s">
        <v>1116</v>
      </c>
      <c r="G378" s="272"/>
      <c r="H378" s="275">
        <v>404.976</v>
      </c>
      <c r="I378" s="276"/>
      <c r="J378" s="272"/>
      <c r="K378" s="272"/>
      <c r="L378" s="277"/>
      <c r="M378" s="278"/>
      <c r="N378" s="279"/>
      <c r="O378" s="279"/>
      <c r="P378" s="279"/>
      <c r="Q378" s="279"/>
      <c r="R378" s="279"/>
      <c r="S378" s="279"/>
      <c r="T378" s="28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1" t="s">
        <v>202</v>
      </c>
      <c r="AU378" s="281" t="s">
        <v>21</v>
      </c>
      <c r="AV378" s="15" t="s">
        <v>186</v>
      </c>
      <c r="AW378" s="15" t="s">
        <v>41</v>
      </c>
      <c r="AX378" s="15" t="s">
        <v>81</v>
      </c>
      <c r="AY378" s="281" t="s">
        <v>168</v>
      </c>
    </row>
    <row r="379" s="13" customFormat="1">
      <c r="A379" s="13"/>
      <c r="B379" s="235"/>
      <c r="C379" s="236"/>
      <c r="D379" s="233" t="s">
        <v>202</v>
      </c>
      <c r="E379" s="237" t="s">
        <v>35</v>
      </c>
      <c r="F379" s="238" t="s">
        <v>1121</v>
      </c>
      <c r="G379" s="236"/>
      <c r="H379" s="239">
        <v>105.664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202</v>
      </c>
      <c r="AU379" s="245" t="s">
        <v>21</v>
      </c>
      <c r="AV379" s="13" t="s">
        <v>21</v>
      </c>
      <c r="AW379" s="13" t="s">
        <v>41</v>
      </c>
      <c r="AX379" s="13" t="s">
        <v>81</v>
      </c>
      <c r="AY379" s="245" t="s">
        <v>168</v>
      </c>
    </row>
    <row r="380" s="13" customFormat="1">
      <c r="A380" s="13"/>
      <c r="B380" s="235"/>
      <c r="C380" s="236"/>
      <c r="D380" s="233" t="s">
        <v>202</v>
      </c>
      <c r="E380" s="237" t="s">
        <v>35</v>
      </c>
      <c r="F380" s="238" t="s">
        <v>1122</v>
      </c>
      <c r="G380" s="236"/>
      <c r="H380" s="239">
        <v>18.954000000000001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202</v>
      </c>
      <c r="AU380" s="245" t="s">
        <v>21</v>
      </c>
      <c r="AV380" s="13" t="s">
        <v>21</v>
      </c>
      <c r="AW380" s="13" t="s">
        <v>41</v>
      </c>
      <c r="AX380" s="13" t="s">
        <v>81</v>
      </c>
      <c r="AY380" s="245" t="s">
        <v>168</v>
      </c>
    </row>
    <row r="381" s="13" customFormat="1">
      <c r="A381" s="13"/>
      <c r="B381" s="235"/>
      <c r="C381" s="236"/>
      <c r="D381" s="233" t="s">
        <v>202</v>
      </c>
      <c r="E381" s="237" t="s">
        <v>35</v>
      </c>
      <c r="F381" s="238" t="s">
        <v>1123</v>
      </c>
      <c r="G381" s="236"/>
      <c r="H381" s="239">
        <v>20.254000000000001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202</v>
      </c>
      <c r="AU381" s="245" t="s">
        <v>21</v>
      </c>
      <c r="AV381" s="13" t="s">
        <v>21</v>
      </c>
      <c r="AW381" s="13" t="s">
        <v>41</v>
      </c>
      <c r="AX381" s="13" t="s">
        <v>81</v>
      </c>
      <c r="AY381" s="245" t="s">
        <v>168</v>
      </c>
    </row>
    <row r="382" s="15" customFormat="1">
      <c r="A382" s="15"/>
      <c r="B382" s="271"/>
      <c r="C382" s="272"/>
      <c r="D382" s="233" t="s">
        <v>202</v>
      </c>
      <c r="E382" s="273" t="s">
        <v>35</v>
      </c>
      <c r="F382" s="274" t="s">
        <v>1116</v>
      </c>
      <c r="G382" s="272"/>
      <c r="H382" s="275">
        <v>144.87200000000001</v>
      </c>
      <c r="I382" s="276"/>
      <c r="J382" s="272"/>
      <c r="K382" s="272"/>
      <c r="L382" s="277"/>
      <c r="M382" s="278"/>
      <c r="N382" s="279"/>
      <c r="O382" s="279"/>
      <c r="P382" s="279"/>
      <c r="Q382" s="279"/>
      <c r="R382" s="279"/>
      <c r="S382" s="279"/>
      <c r="T382" s="28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1" t="s">
        <v>202</v>
      </c>
      <c r="AU382" s="281" t="s">
        <v>21</v>
      </c>
      <c r="AV382" s="15" t="s">
        <v>186</v>
      </c>
      <c r="AW382" s="15" t="s">
        <v>41</v>
      </c>
      <c r="AX382" s="15" t="s">
        <v>81</v>
      </c>
      <c r="AY382" s="281" t="s">
        <v>168</v>
      </c>
    </row>
    <row r="383" s="14" customFormat="1">
      <c r="A383" s="14"/>
      <c r="B383" s="246"/>
      <c r="C383" s="247"/>
      <c r="D383" s="233" t="s">
        <v>202</v>
      </c>
      <c r="E383" s="248" t="s">
        <v>35</v>
      </c>
      <c r="F383" s="249" t="s">
        <v>205</v>
      </c>
      <c r="G383" s="247"/>
      <c r="H383" s="250">
        <v>1783.548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202</v>
      </c>
      <c r="AU383" s="256" t="s">
        <v>21</v>
      </c>
      <c r="AV383" s="14" t="s">
        <v>175</v>
      </c>
      <c r="AW383" s="14" t="s">
        <v>41</v>
      </c>
      <c r="AX383" s="14" t="s">
        <v>88</v>
      </c>
      <c r="AY383" s="256" t="s">
        <v>168</v>
      </c>
    </row>
    <row r="384" s="13" customFormat="1">
      <c r="A384" s="13"/>
      <c r="B384" s="235"/>
      <c r="C384" s="236"/>
      <c r="D384" s="233" t="s">
        <v>202</v>
      </c>
      <c r="E384" s="236"/>
      <c r="F384" s="238" t="s">
        <v>1383</v>
      </c>
      <c r="G384" s="236"/>
      <c r="H384" s="239">
        <v>1961.903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202</v>
      </c>
      <c r="AU384" s="245" t="s">
        <v>21</v>
      </c>
      <c r="AV384" s="13" t="s">
        <v>21</v>
      </c>
      <c r="AW384" s="13" t="s">
        <v>4</v>
      </c>
      <c r="AX384" s="13" t="s">
        <v>88</v>
      </c>
      <c r="AY384" s="245" t="s">
        <v>168</v>
      </c>
    </row>
    <row r="385" s="2" customFormat="1" ht="16.5" customHeight="1">
      <c r="A385" s="41"/>
      <c r="B385" s="42"/>
      <c r="C385" s="215" t="s">
        <v>1384</v>
      </c>
      <c r="D385" s="215" t="s">
        <v>170</v>
      </c>
      <c r="E385" s="216" t="s">
        <v>1385</v>
      </c>
      <c r="F385" s="217" t="s">
        <v>1386</v>
      </c>
      <c r="G385" s="218" t="s">
        <v>199</v>
      </c>
      <c r="H385" s="219">
        <v>1</v>
      </c>
      <c r="I385" s="220"/>
      <c r="J385" s="221">
        <f>ROUND(I385*H385,2)</f>
        <v>0</v>
      </c>
      <c r="K385" s="217" t="s">
        <v>174</v>
      </c>
      <c r="L385" s="47"/>
      <c r="M385" s="222" t="s">
        <v>35</v>
      </c>
      <c r="N385" s="223" t="s">
        <v>52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2.27</v>
      </c>
      <c r="T385" s="225">
        <f>S385*H385</f>
        <v>2.27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175</v>
      </c>
      <c r="AT385" s="226" t="s">
        <v>170</v>
      </c>
      <c r="AU385" s="226" t="s">
        <v>21</v>
      </c>
      <c r="AY385" s="19" t="s">
        <v>168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88</v>
      </c>
      <c r="BK385" s="227">
        <f>ROUND(I385*H385,2)</f>
        <v>0</v>
      </c>
      <c r="BL385" s="19" t="s">
        <v>175</v>
      </c>
      <c r="BM385" s="226" t="s">
        <v>1387</v>
      </c>
    </row>
    <row r="386" s="2" customFormat="1">
      <c r="A386" s="41"/>
      <c r="B386" s="42"/>
      <c r="C386" s="43"/>
      <c r="D386" s="228" t="s">
        <v>177</v>
      </c>
      <c r="E386" s="43"/>
      <c r="F386" s="229" t="s">
        <v>1388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177</v>
      </c>
      <c r="AU386" s="19" t="s">
        <v>21</v>
      </c>
    </row>
    <row r="387" s="2" customFormat="1">
      <c r="A387" s="41"/>
      <c r="B387" s="42"/>
      <c r="C387" s="43"/>
      <c r="D387" s="233" t="s">
        <v>179</v>
      </c>
      <c r="E387" s="43"/>
      <c r="F387" s="234" t="s">
        <v>1389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19" t="s">
        <v>179</v>
      </c>
      <c r="AU387" s="19" t="s">
        <v>21</v>
      </c>
    </row>
    <row r="388" s="2" customFormat="1" ht="33" customHeight="1">
      <c r="A388" s="41"/>
      <c r="B388" s="42"/>
      <c r="C388" s="215" t="s">
        <v>1390</v>
      </c>
      <c r="D388" s="215" t="s">
        <v>170</v>
      </c>
      <c r="E388" s="216" t="s">
        <v>1391</v>
      </c>
      <c r="F388" s="217" t="s">
        <v>1392</v>
      </c>
      <c r="G388" s="218" t="s">
        <v>335</v>
      </c>
      <c r="H388" s="219">
        <v>3</v>
      </c>
      <c r="I388" s="220"/>
      <c r="J388" s="221">
        <f>ROUND(I388*H388,2)</f>
        <v>0</v>
      </c>
      <c r="K388" s="217" t="s">
        <v>174</v>
      </c>
      <c r="L388" s="47"/>
      <c r="M388" s="222" t="s">
        <v>35</v>
      </c>
      <c r="N388" s="223" t="s">
        <v>52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0.082000000000000003</v>
      </c>
      <c r="T388" s="225">
        <f>S388*H388</f>
        <v>0.246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175</v>
      </c>
      <c r="AT388" s="226" t="s">
        <v>170</v>
      </c>
      <c r="AU388" s="226" t="s">
        <v>21</v>
      </c>
      <c r="AY388" s="19" t="s">
        <v>168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88</v>
      </c>
      <c r="BK388" s="227">
        <f>ROUND(I388*H388,2)</f>
        <v>0</v>
      </c>
      <c r="BL388" s="19" t="s">
        <v>175</v>
      </c>
      <c r="BM388" s="226" t="s">
        <v>1393</v>
      </c>
    </row>
    <row r="389" s="2" customFormat="1">
      <c r="A389" s="41"/>
      <c r="B389" s="42"/>
      <c r="C389" s="43"/>
      <c r="D389" s="228" t="s">
        <v>177</v>
      </c>
      <c r="E389" s="43"/>
      <c r="F389" s="229" t="s">
        <v>1394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177</v>
      </c>
      <c r="AU389" s="19" t="s">
        <v>21</v>
      </c>
    </row>
    <row r="390" s="2" customFormat="1">
      <c r="A390" s="41"/>
      <c r="B390" s="42"/>
      <c r="C390" s="43"/>
      <c r="D390" s="233" t="s">
        <v>179</v>
      </c>
      <c r="E390" s="43"/>
      <c r="F390" s="234" t="s">
        <v>1395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179</v>
      </c>
      <c r="AU390" s="19" t="s">
        <v>21</v>
      </c>
    </row>
    <row r="391" s="13" customFormat="1">
      <c r="A391" s="13"/>
      <c r="B391" s="235"/>
      <c r="C391" s="236"/>
      <c r="D391" s="233" t="s">
        <v>202</v>
      </c>
      <c r="E391" s="237" t="s">
        <v>35</v>
      </c>
      <c r="F391" s="238" t="s">
        <v>1396</v>
      </c>
      <c r="G391" s="236"/>
      <c r="H391" s="239">
        <v>2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202</v>
      </c>
      <c r="AU391" s="245" t="s">
        <v>21</v>
      </c>
      <c r="AV391" s="13" t="s">
        <v>21</v>
      </c>
      <c r="AW391" s="13" t="s">
        <v>41</v>
      </c>
      <c r="AX391" s="13" t="s">
        <v>81</v>
      </c>
      <c r="AY391" s="245" t="s">
        <v>168</v>
      </c>
    </row>
    <row r="392" s="13" customFormat="1">
      <c r="A392" s="13"/>
      <c r="B392" s="235"/>
      <c r="C392" s="236"/>
      <c r="D392" s="233" t="s">
        <v>202</v>
      </c>
      <c r="E392" s="237" t="s">
        <v>35</v>
      </c>
      <c r="F392" s="238" t="s">
        <v>1397</v>
      </c>
      <c r="G392" s="236"/>
      <c r="H392" s="239">
        <v>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202</v>
      </c>
      <c r="AU392" s="245" t="s">
        <v>21</v>
      </c>
      <c r="AV392" s="13" t="s">
        <v>21</v>
      </c>
      <c r="AW392" s="13" t="s">
        <v>41</v>
      </c>
      <c r="AX392" s="13" t="s">
        <v>81</v>
      </c>
      <c r="AY392" s="245" t="s">
        <v>168</v>
      </c>
    </row>
    <row r="393" s="14" customFormat="1">
      <c r="A393" s="14"/>
      <c r="B393" s="246"/>
      <c r="C393" s="247"/>
      <c r="D393" s="233" t="s">
        <v>202</v>
      </c>
      <c r="E393" s="248" t="s">
        <v>35</v>
      </c>
      <c r="F393" s="249" t="s">
        <v>205</v>
      </c>
      <c r="G393" s="247"/>
      <c r="H393" s="250">
        <v>3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202</v>
      </c>
      <c r="AU393" s="256" t="s">
        <v>21</v>
      </c>
      <c r="AV393" s="14" t="s">
        <v>175</v>
      </c>
      <c r="AW393" s="14" t="s">
        <v>41</v>
      </c>
      <c r="AX393" s="14" t="s">
        <v>88</v>
      </c>
      <c r="AY393" s="256" t="s">
        <v>168</v>
      </c>
    </row>
    <row r="394" s="12" customFormat="1" ht="22.8" customHeight="1">
      <c r="A394" s="12"/>
      <c r="B394" s="199"/>
      <c r="C394" s="200"/>
      <c r="D394" s="201" t="s">
        <v>80</v>
      </c>
      <c r="E394" s="213" t="s">
        <v>415</v>
      </c>
      <c r="F394" s="213" t="s">
        <v>416</v>
      </c>
      <c r="G394" s="200"/>
      <c r="H394" s="200"/>
      <c r="I394" s="203"/>
      <c r="J394" s="214">
        <f>BK394</f>
        <v>0</v>
      </c>
      <c r="K394" s="200"/>
      <c r="L394" s="205"/>
      <c r="M394" s="206"/>
      <c r="N394" s="207"/>
      <c r="O394" s="207"/>
      <c r="P394" s="208">
        <f>SUM(P395:P420)</f>
        <v>0</v>
      </c>
      <c r="Q394" s="207"/>
      <c r="R394" s="208">
        <f>SUM(R395:R420)</f>
        <v>0</v>
      </c>
      <c r="S394" s="207"/>
      <c r="T394" s="209">
        <f>SUM(T395:T420)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0" t="s">
        <v>88</v>
      </c>
      <c r="AT394" s="211" t="s">
        <v>80</v>
      </c>
      <c r="AU394" s="211" t="s">
        <v>88</v>
      </c>
      <c r="AY394" s="210" t="s">
        <v>168</v>
      </c>
      <c r="BK394" s="212">
        <f>SUM(BK395:BK420)</f>
        <v>0</v>
      </c>
    </row>
    <row r="395" s="2" customFormat="1" ht="24.15" customHeight="1">
      <c r="A395" s="41"/>
      <c r="B395" s="42"/>
      <c r="C395" s="215" t="s">
        <v>1398</v>
      </c>
      <c r="D395" s="215" t="s">
        <v>170</v>
      </c>
      <c r="E395" s="216" t="s">
        <v>1399</v>
      </c>
      <c r="F395" s="217" t="s">
        <v>1400</v>
      </c>
      <c r="G395" s="218" t="s">
        <v>255</v>
      </c>
      <c r="H395" s="219">
        <v>609.11300000000006</v>
      </c>
      <c r="I395" s="220"/>
      <c r="J395" s="221">
        <f>ROUND(I395*H395,2)</f>
        <v>0</v>
      </c>
      <c r="K395" s="217" t="s">
        <v>174</v>
      </c>
      <c r="L395" s="47"/>
      <c r="M395" s="222" t="s">
        <v>35</v>
      </c>
      <c r="N395" s="223" t="s">
        <v>52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175</v>
      </c>
      <c r="AT395" s="226" t="s">
        <v>170</v>
      </c>
      <c r="AU395" s="226" t="s">
        <v>21</v>
      </c>
      <c r="AY395" s="19" t="s">
        <v>168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88</v>
      </c>
      <c r="BK395" s="227">
        <f>ROUND(I395*H395,2)</f>
        <v>0</v>
      </c>
      <c r="BL395" s="19" t="s">
        <v>175</v>
      </c>
      <c r="BM395" s="226" t="s">
        <v>1401</v>
      </c>
    </row>
    <row r="396" s="2" customFormat="1">
      <c r="A396" s="41"/>
      <c r="B396" s="42"/>
      <c r="C396" s="43"/>
      <c r="D396" s="228" t="s">
        <v>177</v>
      </c>
      <c r="E396" s="43"/>
      <c r="F396" s="229" t="s">
        <v>1402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177</v>
      </c>
      <c r="AU396" s="19" t="s">
        <v>21</v>
      </c>
    </row>
    <row r="397" s="13" customFormat="1">
      <c r="A397" s="13"/>
      <c r="B397" s="235"/>
      <c r="C397" s="236"/>
      <c r="D397" s="233" t="s">
        <v>202</v>
      </c>
      <c r="E397" s="237" t="s">
        <v>35</v>
      </c>
      <c r="F397" s="238" t="s">
        <v>1403</v>
      </c>
      <c r="G397" s="236"/>
      <c r="H397" s="239">
        <v>438.75200000000001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202</v>
      </c>
      <c r="AU397" s="245" t="s">
        <v>21</v>
      </c>
      <c r="AV397" s="13" t="s">
        <v>21</v>
      </c>
      <c r="AW397" s="13" t="s">
        <v>41</v>
      </c>
      <c r="AX397" s="13" t="s">
        <v>81</v>
      </c>
      <c r="AY397" s="245" t="s">
        <v>168</v>
      </c>
    </row>
    <row r="398" s="13" customFormat="1">
      <c r="A398" s="13"/>
      <c r="B398" s="235"/>
      <c r="C398" s="236"/>
      <c r="D398" s="233" t="s">
        <v>202</v>
      </c>
      <c r="E398" s="237" t="s">
        <v>35</v>
      </c>
      <c r="F398" s="238" t="s">
        <v>1404</v>
      </c>
      <c r="G398" s="236"/>
      <c r="H398" s="239">
        <v>170.36099999999999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202</v>
      </c>
      <c r="AU398" s="245" t="s">
        <v>21</v>
      </c>
      <c r="AV398" s="13" t="s">
        <v>21</v>
      </c>
      <c r="AW398" s="13" t="s">
        <v>41</v>
      </c>
      <c r="AX398" s="13" t="s">
        <v>81</v>
      </c>
      <c r="AY398" s="245" t="s">
        <v>168</v>
      </c>
    </row>
    <row r="399" s="14" customFormat="1">
      <c r="A399" s="14"/>
      <c r="B399" s="246"/>
      <c r="C399" s="247"/>
      <c r="D399" s="233" t="s">
        <v>202</v>
      </c>
      <c r="E399" s="248" t="s">
        <v>35</v>
      </c>
      <c r="F399" s="249" t="s">
        <v>205</v>
      </c>
      <c r="G399" s="247"/>
      <c r="H399" s="250">
        <v>609.11300000000006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202</v>
      </c>
      <c r="AU399" s="256" t="s">
        <v>21</v>
      </c>
      <c r="AV399" s="14" t="s">
        <v>175</v>
      </c>
      <c r="AW399" s="14" t="s">
        <v>41</v>
      </c>
      <c r="AX399" s="14" t="s">
        <v>88</v>
      </c>
      <c r="AY399" s="256" t="s">
        <v>168</v>
      </c>
    </row>
    <row r="400" s="2" customFormat="1" ht="24.15" customHeight="1">
      <c r="A400" s="41"/>
      <c r="B400" s="42"/>
      <c r="C400" s="215" t="s">
        <v>1405</v>
      </c>
      <c r="D400" s="215" t="s">
        <v>170</v>
      </c>
      <c r="E400" s="216" t="s">
        <v>1406</v>
      </c>
      <c r="F400" s="217" t="s">
        <v>1407</v>
      </c>
      <c r="G400" s="218" t="s">
        <v>255</v>
      </c>
      <c r="H400" s="219">
        <v>1827.3389999999999</v>
      </c>
      <c r="I400" s="220"/>
      <c r="J400" s="221">
        <f>ROUND(I400*H400,2)</f>
        <v>0</v>
      </c>
      <c r="K400" s="217" t="s">
        <v>174</v>
      </c>
      <c r="L400" s="47"/>
      <c r="M400" s="222" t="s">
        <v>35</v>
      </c>
      <c r="N400" s="223" t="s">
        <v>52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175</v>
      </c>
      <c r="AT400" s="226" t="s">
        <v>170</v>
      </c>
      <c r="AU400" s="226" t="s">
        <v>21</v>
      </c>
      <c r="AY400" s="19" t="s">
        <v>168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88</v>
      </c>
      <c r="BK400" s="227">
        <f>ROUND(I400*H400,2)</f>
        <v>0</v>
      </c>
      <c r="BL400" s="19" t="s">
        <v>175</v>
      </c>
      <c r="BM400" s="226" t="s">
        <v>1408</v>
      </c>
    </row>
    <row r="401" s="2" customFormat="1">
      <c r="A401" s="41"/>
      <c r="B401" s="42"/>
      <c r="C401" s="43"/>
      <c r="D401" s="228" t="s">
        <v>177</v>
      </c>
      <c r="E401" s="43"/>
      <c r="F401" s="229" t="s">
        <v>1409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19" t="s">
        <v>177</v>
      </c>
      <c r="AU401" s="19" t="s">
        <v>21</v>
      </c>
    </row>
    <row r="402" s="2" customFormat="1">
      <c r="A402" s="41"/>
      <c r="B402" s="42"/>
      <c r="C402" s="43"/>
      <c r="D402" s="233" t="s">
        <v>179</v>
      </c>
      <c r="E402" s="43"/>
      <c r="F402" s="234" t="s">
        <v>1103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179</v>
      </c>
      <c r="AU402" s="19" t="s">
        <v>21</v>
      </c>
    </row>
    <row r="403" s="13" customFormat="1">
      <c r="A403" s="13"/>
      <c r="B403" s="235"/>
      <c r="C403" s="236"/>
      <c r="D403" s="233" t="s">
        <v>202</v>
      </c>
      <c r="E403" s="236"/>
      <c r="F403" s="238" t="s">
        <v>1410</v>
      </c>
      <c r="G403" s="236"/>
      <c r="H403" s="239">
        <v>1827.3389999999999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202</v>
      </c>
      <c r="AU403" s="245" t="s">
        <v>21</v>
      </c>
      <c r="AV403" s="13" t="s">
        <v>21</v>
      </c>
      <c r="AW403" s="13" t="s">
        <v>4</v>
      </c>
      <c r="AX403" s="13" t="s">
        <v>88</v>
      </c>
      <c r="AY403" s="245" t="s">
        <v>168</v>
      </c>
    </row>
    <row r="404" s="2" customFormat="1" ht="24.15" customHeight="1">
      <c r="A404" s="41"/>
      <c r="B404" s="42"/>
      <c r="C404" s="215" t="s">
        <v>1411</v>
      </c>
      <c r="D404" s="215" t="s">
        <v>170</v>
      </c>
      <c r="E404" s="216" t="s">
        <v>1412</v>
      </c>
      <c r="F404" s="217" t="s">
        <v>1413</v>
      </c>
      <c r="G404" s="218" t="s">
        <v>255</v>
      </c>
      <c r="H404" s="219">
        <v>273.61599999999999</v>
      </c>
      <c r="I404" s="220"/>
      <c r="J404" s="221">
        <f>ROUND(I404*H404,2)</f>
        <v>0</v>
      </c>
      <c r="K404" s="217" t="s">
        <v>174</v>
      </c>
      <c r="L404" s="47"/>
      <c r="M404" s="222" t="s">
        <v>35</v>
      </c>
      <c r="N404" s="223" t="s">
        <v>52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175</v>
      </c>
      <c r="AT404" s="226" t="s">
        <v>170</v>
      </c>
      <c r="AU404" s="226" t="s">
        <v>21</v>
      </c>
      <c r="AY404" s="19" t="s">
        <v>168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88</v>
      </c>
      <c r="BK404" s="227">
        <f>ROUND(I404*H404,2)</f>
        <v>0</v>
      </c>
      <c r="BL404" s="19" t="s">
        <v>175</v>
      </c>
      <c r="BM404" s="226" t="s">
        <v>1414</v>
      </c>
    </row>
    <row r="405" s="2" customFormat="1">
      <c r="A405" s="41"/>
      <c r="B405" s="42"/>
      <c r="C405" s="43"/>
      <c r="D405" s="228" t="s">
        <v>177</v>
      </c>
      <c r="E405" s="43"/>
      <c r="F405" s="229" t="s">
        <v>1415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9" t="s">
        <v>177</v>
      </c>
      <c r="AU405" s="19" t="s">
        <v>21</v>
      </c>
    </row>
    <row r="406" s="13" customFormat="1">
      <c r="A406" s="13"/>
      <c r="B406" s="235"/>
      <c r="C406" s="236"/>
      <c r="D406" s="233" t="s">
        <v>202</v>
      </c>
      <c r="E406" s="237" t="s">
        <v>35</v>
      </c>
      <c r="F406" s="238" t="s">
        <v>1416</v>
      </c>
      <c r="G406" s="236"/>
      <c r="H406" s="239">
        <v>268.55700000000002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202</v>
      </c>
      <c r="AU406" s="245" t="s">
        <v>21</v>
      </c>
      <c r="AV406" s="13" t="s">
        <v>21</v>
      </c>
      <c r="AW406" s="13" t="s">
        <v>41</v>
      </c>
      <c r="AX406" s="13" t="s">
        <v>81</v>
      </c>
      <c r="AY406" s="245" t="s">
        <v>168</v>
      </c>
    </row>
    <row r="407" s="13" customFormat="1">
      <c r="A407" s="13"/>
      <c r="B407" s="235"/>
      <c r="C407" s="236"/>
      <c r="D407" s="233" t="s">
        <v>202</v>
      </c>
      <c r="E407" s="237" t="s">
        <v>35</v>
      </c>
      <c r="F407" s="238" t="s">
        <v>1417</v>
      </c>
      <c r="G407" s="236"/>
      <c r="H407" s="239">
        <v>5.0590000000000002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202</v>
      </c>
      <c r="AU407" s="245" t="s">
        <v>21</v>
      </c>
      <c r="AV407" s="13" t="s">
        <v>21</v>
      </c>
      <c r="AW407" s="13" t="s">
        <v>41</v>
      </c>
      <c r="AX407" s="13" t="s">
        <v>81</v>
      </c>
      <c r="AY407" s="245" t="s">
        <v>168</v>
      </c>
    </row>
    <row r="408" s="14" customFormat="1">
      <c r="A408" s="14"/>
      <c r="B408" s="246"/>
      <c r="C408" s="247"/>
      <c r="D408" s="233" t="s">
        <v>202</v>
      </c>
      <c r="E408" s="248" t="s">
        <v>35</v>
      </c>
      <c r="F408" s="249" t="s">
        <v>205</v>
      </c>
      <c r="G408" s="247"/>
      <c r="H408" s="250">
        <v>273.61600000000004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202</v>
      </c>
      <c r="AU408" s="256" t="s">
        <v>21</v>
      </c>
      <c r="AV408" s="14" t="s">
        <v>175</v>
      </c>
      <c r="AW408" s="14" t="s">
        <v>41</v>
      </c>
      <c r="AX408" s="14" t="s">
        <v>88</v>
      </c>
      <c r="AY408" s="256" t="s">
        <v>168</v>
      </c>
    </row>
    <row r="409" s="2" customFormat="1" ht="24.15" customHeight="1">
      <c r="A409" s="41"/>
      <c r="B409" s="42"/>
      <c r="C409" s="215" t="s">
        <v>1418</v>
      </c>
      <c r="D409" s="215" t="s">
        <v>170</v>
      </c>
      <c r="E409" s="216" t="s">
        <v>1419</v>
      </c>
      <c r="F409" s="217" t="s">
        <v>1407</v>
      </c>
      <c r="G409" s="218" t="s">
        <v>255</v>
      </c>
      <c r="H409" s="219">
        <v>820.84799999999996</v>
      </c>
      <c r="I409" s="220"/>
      <c r="J409" s="221">
        <f>ROUND(I409*H409,2)</f>
        <v>0</v>
      </c>
      <c r="K409" s="217" t="s">
        <v>174</v>
      </c>
      <c r="L409" s="47"/>
      <c r="M409" s="222" t="s">
        <v>35</v>
      </c>
      <c r="N409" s="223" t="s">
        <v>52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175</v>
      </c>
      <c r="AT409" s="226" t="s">
        <v>170</v>
      </c>
      <c r="AU409" s="226" t="s">
        <v>21</v>
      </c>
      <c r="AY409" s="19" t="s">
        <v>168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88</v>
      </c>
      <c r="BK409" s="227">
        <f>ROUND(I409*H409,2)</f>
        <v>0</v>
      </c>
      <c r="BL409" s="19" t="s">
        <v>175</v>
      </c>
      <c r="BM409" s="226" t="s">
        <v>1420</v>
      </c>
    </row>
    <row r="410" s="2" customFormat="1">
      <c r="A410" s="41"/>
      <c r="B410" s="42"/>
      <c r="C410" s="43"/>
      <c r="D410" s="228" t="s">
        <v>177</v>
      </c>
      <c r="E410" s="43"/>
      <c r="F410" s="229" t="s">
        <v>1421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19" t="s">
        <v>177</v>
      </c>
      <c r="AU410" s="19" t="s">
        <v>21</v>
      </c>
    </row>
    <row r="411" s="2" customFormat="1">
      <c r="A411" s="41"/>
      <c r="B411" s="42"/>
      <c r="C411" s="43"/>
      <c r="D411" s="233" t="s">
        <v>179</v>
      </c>
      <c r="E411" s="43"/>
      <c r="F411" s="234" t="s">
        <v>1103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19" t="s">
        <v>179</v>
      </c>
      <c r="AU411" s="19" t="s">
        <v>21</v>
      </c>
    </row>
    <row r="412" s="13" customFormat="1">
      <c r="A412" s="13"/>
      <c r="B412" s="235"/>
      <c r="C412" s="236"/>
      <c r="D412" s="233" t="s">
        <v>202</v>
      </c>
      <c r="E412" s="236"/>
      <c r="F412" s="238" t="s">
        <v>1422</v>
      </c>
      <c r="G412" s="236"/>
      <c r="H412" s="239">
        <v>820.84799999999996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202</v>
      </c>
      <c r="AU412" s="245" t="s">
        <v>21</v>
      </c>
      <c r="AV412" s="13" t="s">
        <v>21</v>
      </c>
      <c r="AW412" s="13" t="s">
        <v>4</v>
      </c>
      <c r="AX412" s="13" t="s">
        <v>88</v>
      </c>
      <c r="AY412" s="245" t="s">
        <v>168</v>
      </c>
    </row>
    <row r="413" s="2" customFormat="1" ht="24.15" customHeight="1">
      <c r="A413" s="41"/>
      <c r="B413" s="42"/>
      <c r="C413" s="215" t="s">
        <v>1423</v>
      </c>
      <c r="D413" s="215" t="s">
        <v>170</v>
      </c>
      <c r="E413" s="216" t="s">
        <v>434</v>
      </c>
      <c r="F413" s="217" t="s">
        <v>435</v>
      </c>
      <c r="G413" s="218" t="s">
        <v>255</v>
      </c>
      <c r="H413" s="219">
        <v>268.55700000000002</v>
      </c>
      <c r="I413" s="220"/>
      <c r="J413" s="221">
        <f>ROUND(I413*H413,2)</f>
        <v>0</v>
      </c>
      <c r="K413" s="217" t="s">
        <v>35</v>
      </c>
      <c r="L413" s="47"/>
      <c r="M413" s="222" t="s">
        <v>35</v>
      </c>
      <c r="N413" s="223" t="s">
        <v>52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175</v>
      </c>
      <c r="AT413" s="226" t="s">
        <v>170</v>
      </c>
      <c r="AU413" s="226" t="s">
        <v>21</v>
      </c>
      <c r="AY413" s="19" t="s">
        <v>168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88</v>
      </c>
      <c r="BK413" s="227">
        <f>ROUND(I413*H413,2)</f>
        <v>0</v>
      </c>
      <c r="BL413" s="19" t="s">
        <v>175</v>
      </c>
      <c r="BM413" s="226" t="s">
        <v>1424</v>
      </c>
    </row>
    <row r="414" s="13" customFormat="1">
      <c r="A414" s="13"/>
      <c r="B414" s="235"/>
      <c r="C414" s="236"/>
      <c r="D414" s="233" t="s">
        <v>202</v>
      </c>
      <c r="E414" s="237" t="s">
        <v>35</v>
      </c>
      <c r="F414" s="238" t="s">
        <v>1416</v>
      </c>
      <c r="G414" s="236"/>
      <c r="H414" s="239">
        <v>268.55700000000002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202</v>
      </c>
      <c r="AU414" s="245" t="s">
        <v>21</v>
      </c>
      <c r="AV414" s="13" t="s">
        <v>21</v>
      </c>
      <c r="AW414" s="13" t="s">
        <v>41</v>
      </c>
      <c r="AX414" s="13" t="s">
        <v>88</v>
      </c>
      <c r="AY414" s="245" t="s">
        <v>168</v>
      </c>
    </row>
    <row r="415" s="2" customFormat="1" ht="24.15" customHeight="1">
      <c r="A415" s="41"/>
      <c r="B415" s="42"/>
      <c r="C415" s="215" t="s">
        <v>1425</v>
      </c>
      <c r="D415" s="215" t="s">
        <v>170</v>
      </c>
      <c r="E415" s="216" t="s">
        <v>1426</v>
      </c>
      <c r="F415" s="217" t="s">
        <v>1427</v>
      </c>
      <c r="G415" s="218" t="s">
        <v>255</v>
      </c>
      <c r="H415" s="219">
        <v>170.36099999999999</v>
      </c>
      <c r="I415" s="220"/>
      <c r="J415" s="221">
        <f>ROUND(I415*H415,2)</f>
        <v>0</v>
      </c>
      <c r="K415" s="217" t="s">
        <v>35</v>
      </c>
      <c r="L415" s="47"/>
      <c r="M415" s="222" t="s">
        <v>35</v>
      </c>
      <c r="N415" s="223" t="s">
        <v>52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175</v>
      </c>
      <c r="AT415" s="226" t="s">
        <v>170</v>
      </c>
      <c r="AU415" s="226" t="s">
        <v>21</v>
      </c>
      <c r="AY415" s="19" t="s">
        <v>168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88</v>
      </c>
      <c r="BK415" s="227">
        <f>ROUND(I415*H415,2)</f>
        <v>0</v>
      </c>
      <c r="BL415" s="19" t="s">
        <v>175</v>
      </c>
      <c r="BM415" s="226" t="s">
        <v>1428</v>
      </c>
    </row>
    <row r="416" s="13" customFormat="1">
      <c r="A416" s="13"/>
      <c r="B416" s="235"/>
      <c r="C416" s="236"/>
      <c r="D416" s="233" t="s">
        <v>202</v>
      </c>
      <c r="E416" s="237" t="s">
        <v>35</v>
      </c>
      <c r="F416" s="238" t="s">
        <v>1404</v>
      </c>
      <c r="G416" s="236"/>
      <c r="H416" s="239">
        <v>170.36099999999999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202</v>
      </c>
      <c r="AU416" s="245" t="s">
        <v>21</v>
      </c>
      <c r="AV416" s="13" t="s">
        <v>21</v>
      </c>
      <c r="AW416" s="13" t="s">
        <v>41</v>
      </c>
      <c r="AX416" s="13" t="s">
        <v>88</v>
      </c>
      <c r="AY416" s="245" t="s">
        <v>168</v>
      </c>
    </row>
    <row r="417" s="2" customFormat="1" ht="24.15" customHeight="1">
      <c r="A417" s="41"/>
      <c r="B417" s="42"/>
      <c r="C417" s="215" t="s">
        <v>1429</v>
      </c>
      <c r="D417" s="215" t="s">
        <v>170</v>
      </c>
      <c r="E417" s="216" t="s">
        <v>1430</v>
      </c>
      <c r="F417" s="217" t="s">
        <v>254</v>
      </c>
      <c r="G417" s="218" t="s">
        <v>255</v>
      </c>
      <c r="H417" s="219">
        <v>443.81099999999998</v>
      </c>
      <c r="I417" s="220"/>
      <c r="J417" s="221">
        <f>ROUND(I417*H417,2)</f>
        <v>0</v>
      </c>
      <c r="K417" s="217" t="s">
        <v>35</v>
      </c>
      <c r="L417" s="47"/>
      <c r="M417" s="222" t="s">
        <v>35</v>
      </c>
      <c r="N417" s="223" t="s">
        <v>52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175</v>
      </c>
      <c r="AT417" s="226" t="s">
        <v>170</v>
      </c>
      <c r="AU417" s="226" t="s">
        <v>21</v>
      </c>
      <c r="AY417" s="19" t="s">
        <v>168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88</v>
      </c>
      <c r="BK417" s="227">
        <f>ROUND(I417*H417,2)</f>
        <v>0</v>
      </c>
      <c r="BL417" s="19" t="s">
        <v>175</v>
      </c>
      <c r="BM417" s="226" t="s">
        <v>1431</v>
      </c>
    </row>
    <row r="418" s="13" customFormat="1">
      <c r="A418" s="13"/>
      <c r="B418" s="235"/>
      <c r="C418" s="236"/>
      <c r="D418" s="233" t="s">
        <v>202</v>
      </c>
      <c r="E418" s="237" t="s">
        <v>35</v>
      </c>
      <c r="F418" s="238" t="s">
        <v>1403</v>
      </c>
      <c r="G418" s="236"/>
      <c r="H418" s="239">
        <v>438.75200000000001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202</v>
      </c>
      <c r="AU418" s="245" t="s">
        <v>21</v>
      </c>
      <c r="AV418" s="13" t="s">
        <v>21</v>
      </c>
      <c r="AW418" s="13" t="s">
        <v>41</v>
      </c>
      <c r="AX418" s="13" t="s">
        <v>81</v>
      </c>
      <c r="AY418" s="245" t="s">
        <v>168</v>
      </c>
    </row>
    <row r="419" s="13" customFormat="1">
      <c r="A419" s="13"/>
      <c r="B419" s="235"/>
      <c r="C419" s="236"/>
      <c r="D419" s="233" t="s">
        <v>202</v>
      </c>
      <c r="E419" s="237" t="s">
        <v>35</v>
      </c>
      <c r="F419" s="238" t="s">
        <v>1417</v>
      </c>
      <c r="G419" s="236"/>
      <c r="H419" s="239">
        <v>5.0590000000000002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202</v>
      </c>
      <c r="AU419" s="245" t="s">
        <v>21</v>
      </c>
      <c r="AV419" s="13" t="s">
        <v>21</v>
      </c>
      <c r="AW419" s="13" t="s">
        <v>41</v>
      </c>
      <c r="AX419" s="13" t="s">
        <v>81</v>
      </c>
      <c r="AY419" s="245" t="s">
        <v>168</v>
      </c>
    </row>
    <row r="420" s="14" customFormat="1">
      <c r="A420" s="14"/>
      <c r="B420" s="246"/>
      <c r="C420" s="247"/>
      <c r="D420" s="233" t="s">
        <v>202</v>
      </c>
      <c r="E420" s="248" t="s">
        <v>35</v>
      </c>
      <c r="F420" s="249" t="s">
        <v>205</v>
      </c>
      <c r="G420" s="247"/>
      <c r="H420" s="250">
        <v>443.81100000000004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202</v>
      </c>
      <c r="AU420" s="256" t="s">
        <v>21</v>
      </c>
      <c r="AV420" s="14" t="s">
        <v>175</v>
      </c>
      <c r="AW420" s="14" t="s">
        <v>41</v>
      </c>
      <c r="AX420" s="14" t="s">
        <v>88</v>
      </c>
      <c r="AY420" s="256" t="s">
        <v>168</v>
      </c>
    </row>
    <row r="421" s="12" customFormat="1" ht="22.8" customHeight="1">
      <c r="A421" s="12"/>
      <c r="B421" s="199"/>
      <c r="C421" s="200"/>
      <c r="D421" s="201" t="s">
        <v>80</v>
      </c>
      <c r="E421" s="213" t="s">
        <v>437</v>
      </c>
      <c r="F421" s="213" t="s">
        <v>438</v>
      </c>
      <c r="G421" s="200"/>
      <c r="H421" s="200"/>
      <c r="I421" s="203"/>
      <c r="J421" s="214">
        <f>BK421</f>
        <v>0</v>
      </c>
      <c r="K421" s="200"/>
      <c r="L421" s="205"/>
      <c r="M421" s="206"/>
      <c r="N421" s="207"/>
      <c r="O421" s="207"/>
      <c r="P421" s="208">
        <f>SUM(P422:P425)</f>
        <v>0</v>
      </c>
      <c r="Q421" s="207"/>
      <c r="R421" s="208">
        <f>SUM(R422:R425)</f>
        <v>0</v>
      </c>
      <c r="S421" s="207"/>
      <c r="T421" s="209">
        <f>SUM(T422:T425)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0" t="s">
        <v>88</v>
      </c>
      <c r="AT421" s="211" t="s">
        <v>80</v>
      </c>
      <c r="AU421" s="211" t="s">
        <v>88</v>
      </c>
      <c r="AY421" s="210" t="s">
        <v>168</v>
      </c>
      <c r="BK421" s="212">
        <f>SUM(BK422:BK425)</f>
        <v>0</v>
      </c>
    </row>
    <row r="422" s="2" customFormat="1" ht="24.15" customHeight="1">
      <c r="A422" s="41"/>
      <c r="B422" s="42"/>
      <c r="C422" s="215" t="s">
        <v>1432</v>
      </c>
      <c r="D422" s="215" t="s">
        <v>170</v>
      </c>
      <c r="E422" s="216" t="s">
        <v>1433</v>
      </c>
      <c r="F422" s="217" t="s">
        <v>1434</v>
      </c>
      <c r="G422" s="218" t="s">
        <v>255</v>
      </c>
      <c r="H422" s="219">
        <v>3107.0790000000002</v>
      </c>
      <c r="I422" s="220"/>
      <c r="J422" s="221">
        <f>ROUND(I422*H422,2)</f>
        <v>0</v>
      </c>
      <c r="K422" s="217" t="s">
        <v>174</v>
      </c>
      <c r="L422" s="47"/>
      <c r="M422" s="222" t="s">
        <v>35</v>
      </c>
      <c r="N422" s="223" t="s">
        <v>52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175</v>
      </c>
      <c r="AT422" s="226" t="s">
        <v>170</v>
      </c>
      <c r="AU422" s="226" t="s">
        <v>21</v>
      </c>
      <c r="AY422" s="19" t="s">
        <v>168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88</v>
      </c>
      <c r="BK422" s="227">
        <f>ROUND(I422*H422,2)</f>
        <v>0</v>
      </c>
      <c r="BL422" s="19" t="s">
        <v>175</v>
      </c>
      <c r="BM422" s="226" t="s">
        <v>1435</v>
      </c>
    </row>
    <row r="423" s="2" customFormat="1">
      <c r="A423" s="41"/>
      <c r="B423" s="42"/>
      <c r="C423" s="43"/>
      <c r="D423" s="228" t="s">
        <v>177</v>
      </c>
      <c r="E423" s="43"/>
      <c r="F423" s="229" t="s">
        <v>1436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19" t="s">
        <v>177</v>
      </c>
      <c r="AU423" s="19" t="s">
        <v>21</v>
      </c>
    </row>
    <row r="424" s="2" customFormat="1" ht="24.15" customHeight="1">
      <c r="A424" s="41"/>
      <c r="B424" s="42"/>
      <c r="C424" s="215" t="s">
        <v>1437</v>
      </c>
      <c r="D424" s="215" t="s">
        <v>170</v>
      </c>
      <c r="E424" s="216" t="s">
        <v>1438</v>
      </c>
      <c r="F424" s="217" t="s">
        <v>1439</v>
      </c>
      <c r="G424" s="218" t="s">
        <v>255</v>
      </c>
      <c r="H424" s="219">
        <v>3107.0790000000002</v>
      </c>
      <c r="I424" s="220"/>
      <c r="J424" s="221">
        <f>ROUND(I424*H424,2)</f>
        <v>0</v>
      </c>
      <c r="K424" s="217" t="s">
        <v>174</v>
      </c>
      <c r="L424" s="47"/>
      <c r="M424" s="222" t="s">
        <v>35</v>
      </c>
      <c r="N424" s="223" t="s">
        <v>52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175</v>
      </c>
      <c r="AT424" s="226" t="s">
        <v>170</v>
      </c>
      <c r="AU424" s="226" t="s">
        <v>21</v>
      </c>
      <c r="AY424" s="19" t="s">
        <v>168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88</v>
      </c>
      <c r="BK424" s="227">
        <f>ROUND(I424*H424,2)</f>
        <v>0</v>
      </c>
      <c r="BL424" s="19" t="s">
        <v>175</v>
      </c>
      <c r="BM424" s="226" t="s">
        <v>1440</v>
      </c>
    </row>
    <row r="425" s="2" customFormat="1">
      <c r="A425" s="41"/>
      <c r="B425" s="42"/>
      <c r="C425" s="43"/>
      <c r="D425" s="228" t="s">
        <v>177</v>
      </c>
      <c r="E425" s="43"/>
      <c r="F425" s="229" t="s">
        <v>1441</v>
      </c>
      <c r="G425" s="43"/>
      <c r="H425" s="43"/>
      <c r="I425" s="230"/>
      <c r="J425" s="43"/>
      <c r="K425" s="43"/>
      <c r="L425" s="47"/>
      <c r="M425" s="267"/>
      <c r="N425" s="268"/>
      <c r="O425" s="269"/>
      <c r="P425" s="269"/>
      <c r="Q425" s="269"/>
      <c r="R425" s="269"/>
      <c r="S425" s="269"/>
      <c r="T425" s="270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9" t="s">
        <v>177</v>
      </c>
      <c r="AU425" s="19" t="s">
        <v>21</v>
      </c>
    </row>
    <row r="426" s="2" customFormat="1" ht="6.96" customHeight="1">
      <c r="A426" s="41"/>
      <c r="B426" s="62"/>
      <c r="C426" s="63"/>
      <c r="D426" s="63"/>
      <c r="E426" s="63"/>
      <c r="F426" s="63"/>
      <c r="G426" s="63"/>
      <c r="H426" s="63"/>
      <c r="I426" s="63"/>
      <c r="J426" s="63"/>
      <c r="K426" s="63"/>
      <c r="L426" s="47"/>
      <c r="M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</row>
  </sheetData>
  <sheetProtection sheet="1" autoFilter="0" formatColumns="0" formatRows="0" objects="1" scenarios="1" spinCount="100000" saltValue="nlZB0XicIraGCYYXajo0E0QFuTn9eqiXOgVqC5w1mqxNsjmpd05Na1JHnQV2PaX99z77I9aGOZzYwWLGmnDwbg==" hashValue="wpKA/yVPdlopm1XPMSF4OlOkX4JwVuUHhUbmw9zaLRbHXJTdHne4XJajAwZZFs7EVGXIy8pFJQWKTQatlRZI6A==" algorithmName="SHA-512" password="CC35"/>
  <autoFilter ref="C91:K4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106185"/>
    <hyperlink ref="F99" r:id="rId2" display="https://podminky.urs.cz/item/CS_URS_2024_02/113106211"/>
    <hyperlink ref="F102" r:id="rId3" display="https://podminky.urs.cz/item/CS_URS_2024_02/113106271"/>
    <hyperlink ref="F108" r:id="rId4" display="https://podminky.urs.cz/item/CS_URS_2024_02/113107161"/>
    <hyperlink ref="F113" r:id="rId5" display="https://podminky.urs.cz/item/CS_URS_2024_02/113107162"/>
    <hyperlink ref="F116" r:id="rId6" display="https://podminky.urs.cz/item/CS_URS_2024_02/113107164"/>
    <hyperlink ref="F119" r:id="rId7" display="https://podminky.urs.cz/item/CS_URS_2024_02/113107223"/>
    <hyperlink ref="F124" r:id="rId8" display="https://podminky.urs.cz/item/CS_URS_2024_02/113107335"/>
    <hyperlink ref="F127" r:id="rId9" display="https://podminky.urs.cz/item/CS_URS_2024_02/113154548"/>
    <hyperlink ref="F130" r:id="rId10" display="https://podminky.urs.cz/item/CS_URS_2024_02/113201112"/>
    <hyperlink ref="F133" r:id="rId11" display="https://podminky.urs.cz/item/CS_URS_2024_02/121151123"/>
    <hyperlink ref="F136" r:id="rId12" display="https://podminky.urs.cz/item/CS_URS_2024_02/122251105"/>
    <hyperlink ref="F143" r:id="rId13" display="https://podminky.urs.cz/item/CS_URS_2024_02/129001101"/>
    <hyperlink ref="F151" r:id="rId14" display="https://podminky.urs.cz/item/CS_URS_2024_02/162351103"/>
    <hyperlink ref="F156" r:id="rId15" display="https://podminky.urs.cz/item/CS_URS_2024_02/162651112"/>
    <hyperlink ref="F159" r:id="rId16" display="https://podminky.urs.cz/item/CS_URS_2024_02/167151101"/>
    <hyperlink ref="F165" r:id="rId17" display="https://podminky.urs.cz/item/CS_URS_2024_02/171152101"/>
    <hyperlink ref="F168" r:id="rId18" display="https://podminky.urs.cz/item/CS_URS_2024_02/181152302"/>
    <hyperlink ref="F185" r:id="rId19" display="https://podminky.urs.cz/item/CS_URS_2024_01/211971110"/>
    <hyperlink ref="F190" r:id="rId20" display="https://podminky.urs.cz/item/CS_URS_2024_01/212752402"/>
    <hyperlink ref="F193" r:id="rId21" display="https://podminky.urs.cz/item/CS_URS_2024_02/279311116"/>
    <hyperlink ref="F197" r:id="rId22" display="https://podminky.urs.cz/item/CS_URS_2024_02/561121113"/>
    <hyperlink ref="F204" r:id="rId23" display="https://podminky.urs.cz/item/CS_URS_2024_02/561121114"/>
    <hyperlink ref="F211" r:id="rId24" display="https://podminky.urs.cz/item/CS_URS_2024_02/564851011"/>
    <hyperlink ref="F215" r:id="rId25" display="https://podminky.urs.cz/item/CS_URS_2024_02/564851111"/>
    <hyperlink ref="F222" r:id="rId26" display="https://podminky.urs.cz/item/CS_URS_2024_02/564861011"/>
    <hyperlink ref="F226" r:id="rId27" display="https://podminky.urs.cz/item/CS_URS_2024_02/564861111"/>
    <hyperlink ref="F242" r:id="rId28" display="https://podminky.urs.cz/item/CS_URS_2024_02/564871111"/>
    <hyperlink ref="F246" r:id="rId29" display="https://podminky.urs.cz/item/CS_URS_2024_02/564930412"/>
    <hyperlink ref="F249" r:id="rId30" display="https://podminky.urs.cz/item/CS_URS_2024_02/567122111"/>
    <hyperlink ref="F252" r:id="rId31" display="https://podminky.urs.cz/item/CS_URS_2024_02/567132111"/>
    <hyperlink ref="F261" r:id="rId32" display="https://podminky.urs.cz/item/CS_URS_2024_02/573191111"/>
    <hyperlink ref="F264" r:id="rId33" display="https://podminky.urs.cz/item/CS_URS_2024_02/565145111"/>
    <hyperlink ref="F267" r:id="rId34" display="https://podminky.urs.cz/item/CS_URS_2024_02/573231108"/>
    <hyperlink ref="F270" r:id="rId35" display="https://podminky.urs.cz/item/CS_URS_2024_02/573451115"/>
    <hyperlink ref="F273" r:id="rId36" display="https://podminky.urs.cz/item/CS_URS_2024_02/577134111"/>
    <hyperlink ref="F277" r:id="rId37" display="https://podminky.urs.cz/item/CS_URS_2024_02/596212213"/>
    <hyperlink ref="F305" r:id="rId38" display="https://podminky.urs.cz/item/CS_URS_2024_02/596412212"/>
    <hyperlink ref="F320" r:id="rId39" display="https://podminky.urs.cz/item/CS_URS_2024_02/914111111"/>
    <hyperlink ref="F328" r:id="rId40" display="https://podminky.urs.cz/item/CS_URS_2024_02/914511112"/>
    <hyperlink ref="F331" r:id="rId41" display="https://podminky.urs.cz/item/CS_URS_2024_02/915211112"/>
    <hyperlink ref="F334" r:id="rId42" display="https://podminky.urs.cz/item/CS_URS_2024_02/915231112"/>
    <hyperlink ref="F337" r:id="rId43" display="https://podminky.urs.cz/item/CS_URS_2024_02/915611111"/>
    <hyperlink ref="F339" r:id="rId44" display="https://podminky.urs.cz/item/CS_URS_2024_02/915621111"/>
    <hyperlink ref="F341" r:id="rId45" display="https://podminky.urs.cz/item/CS_URS_2024_02/916131213"/>
    <hyperlink ref="F356" r:id="rId46" display="https://podminky.urs.cz/item/CS_URS_2024_02/916231213"/>
    <hyperlink ref="F363" r:id="rId47" display="https://podminky.urs.cz/item/CS_URS_2024_02/919726123"/>
    <hyperlink ref="F370" r:id="rId48" display="https://podminky.urs.cz/item/CS_URS_2024_02/919726203"/>
    <hyperlink ref="F386" r:id="rId49" display="https://podminky.urs.cz/item/CS_URS_2024_02/961022311"/>
    <hyperlink ref="F389" r:id="rId50" display="https://podminky.urs.cz/item/CS_URS_2024_02/966006132"/>
    <hyperlink ref="F396" r:id="rId51" display="https://podminky.urs.cz/item/CS_URS_2024_02/997221551"/>
    <hyperlink ref="F401" r:id="rId52" display="https://podminky.urs.cz/item/CS_URS_2024_02/997221559"/>
    <hyperlink ref="F405" r:id="rId53" display="https://podminky.urs.cz/item/CS_URS_2024_02/997221561"/>
    <hyperlink ref="F410" r:id="rId54" display="https://podminky.urs.cz/item/CS_URS_2024_02/997221569"/>
    <hyperlink ref="F423" r:id="rId55" display="https://podminky.urs.cz/item/CS_URS_2024_02/998225111"/>
    <hyperlink ref="F425" r:id="rId56" display="https://podminky.urs.cz/item/CS_URS_2024_02/9982251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1006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1442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ROUND((SUM(BE92:BE379)),  2)</f>
        <v>0</v>
      </c>
      <c r="G35" s="41"/>
      <c r="H35" s="41"/>
      <c r="I35" s="160">
        <v>0.20999999999999999</v>
      </c>
      <c r="J35" s="159">
        <f>ROUND(((SUM(BE92:BE379))*I35),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ROUND((SUM(BF92:BF379)),  2)</f>
        <v>0</v>
      </c>
      <c r="G36" s="41"/>
      <c r="H36" s="41"/>
      <c r="I36" s="160">
        <v>0.12</v>
      </c>
      <c r="J36" s="159">
        <f>ROUND(((SUM(BF92:BF379))*I36),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ROUND((SUM(BG92:BG379)),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ROUND((SUM(BH92:BH379)),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ROUND((SUM(BI92:BI379)),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1006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105 - OZ Zahradní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1008</v>
      </c>
      <c r="E66" s="185"/>
      <c r="F66" s="185"/>
      <c r="G66" s="185"/>
      <c r="H66" s="185"/>
      <c r="I66" s="185"/>
      <c r="J66" s="186">
        <f>J169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1009</v>
      </c>
      <c r="E67" s="185"/>
      <c r="F67" s="185"/>
      <c r="G67" s="185"/>
      <c r="H67" s="185"/>
      <c r="I67" s="185"/>
      <c r="J67" s="186">
        <f>J181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804</v>
      </c>
      <c r="E68" s="185"/>
      <c r="F68" s="185"/>
      <c r="G68" s="185"/>
      <c r="H68" s="185"/>
      <c r="I68" s="185"/>
      <c r="J68" s="186">
        <f>J285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146</v>
      </c>
      <c r="E69" s="185"/>
      <c r="F69" s="185"/>
      <c r="G69" s="185"/>
      <c r="H69" s="185"/>
      <c r="I69" s="185"/>
      <c r="J69" s="186">
        <f>J352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147</v>
      </c>
      <c r="E70" s="185"/>
      <c r="F70" s="185"/>
      <c r="G70" s="185"/>
      <c r="H70" s="185"/>
      <c r="I70" s="185"/>
      <c r="J70" s="186">
        <f>J375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153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Rekonstrukce místních komunikací v sídlišti K Hradišťku v Dačicích - III. Etapa</v>
      </c>
      <c r="F80" s="34"/>
      <c r="G80" s="34"/>
      <c r="H80" s="34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3"/>
      <c r="C81" s="34" t="s">
        <v>133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1"/>
      <c r="B82" s="42"/>
      <c r="C82" s="43"/>
      <c r="D82" s="43"/>
      <c r="E82" s="172" t="s">
        <v>1006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135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 105 - OZ Zahradní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F14</f>
        <v>Dačice</v>
      </c>
      <c r="G86" s="43"/>
      <c r="H86" s="43"/>
      <c r="I86" s="34" t="s">
        <v>24</v>
      </c>
      <c r="J86" s="75" t="str">
        <f>IF(J14="","",J14)</f>
        <v>11. 7. 2024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4" t="s">
        <v>30</v>
      </c>
      <c r="D88" s="43"/>
      <c r="E88" s="43"/>
      <c r="F88" s="29" t="str">
        <f>E17</f>
        <v>Město Dačice, Krajířova 27, 380 13 Dačice</v>
      </c>
      <c r="G88" s="43"/>
      <c r="H88" s="43"/>
      <c r="I88" s="34" t="s">
        <v>38</v>
      </c>
      <c r="J88" s="39" t="str">
        <f>E23</f>
        <v>Ing. arch. Martin Jirovský Ph.D., MBA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4" t="s">
        <v>36</v>
      </c>
      <c r="D89" s="43"/>
      <c r="E89" s="43"/>
      <c r="F89" s="29" t="str">
        <f>IF(E20="","",E20)</f>
        <v>Vyplň údaj</v>
      </c>
      <c r="G89" s="43"/>
      <c r="H89" s="43"/>
      <c r="I89" s="34" t="s">
        <v>42</v>
      </c>
      <c r="J89" s="39" t="str">
        <f>E26</f>
        <v>Centrum služeb Staré město; Petra Stejskalová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154</v>
      </c>
      <c r="D91" s="191" t="s">
        <v>66</v>
      </c>
      <c r="E91" s="191" t="s">
        <v>62</v>
      </c>
      <c r="F91" s="191" t="s">
        <v>63</v>
      </c>
      <c r="G91" s="191" t="s">
        <v>155</v>
      </c>
      <c r="H91" s="191" t="s">
        <v>156</v>
      </c>
      <c r="I91" s="191" t="s">
        <v>157</v>
      </c>
      <c r="J91" s="191" t="s">
        <v>140</v>
      </c>
      <c r="K91" s="192" t="s">
        <v>158</v>
      </c>
      <c r="L91" s="193"/>
      <c r="M91" s="95" t="s">
        <v>35</v>
      </c>
      <c r="N91" s="96" t="s">
        <v>51</v>
      </c>
      <c r="O91" s="96" t="s">
        <v>159</v>
      </c>
      <c r="P91" s="96" t="s">
        <v>160</v>
      </c>
      <c r="Q91" s="96" t="s">
        <v>161</v>
      </c>
      <c r="R91" s="96" t="s">
        <v>162</v>
      </c>
      <c r="S91" s="96" t="s">
        <v>163</v>
      </c>
      <c r="T91" s="97" t="s">
        <v>164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165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2805.0714501000007</v>
      </c>
      <c r="S92" s="99"/>
      <c r="T92" s="197">
        <f>T93</f>
        <v>766.07174999999984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80</v>
      </c>
      <c r="AU92" s="19" t="s">
        <v>141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80</v>
      </c>
      <c r="E93" s="202" t="s">
        <v>166</v>
      </c>
      <c r="F93" s="202" t="s">
        <v>167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P94+P169+P181+P285+P352+P375</f>
        <v>0</v>
      </c>
      <c r="Q93" s="207"/>
      <c r="R93" s="208">
        <f>R94+R169+R181+R285+R352+R375</f>
        <v>2805.0714501000007</v>
      </c>
      <c r="S93" s="207"/>
      <c r="T93" s="209">
        <f>T94+T169+T181+T285+T352+T375</f>
        <v>766.07174999999984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88</v>
      </c>
      <c r="AT93" s="211" t="s">
        <v>80</v>
      </c>
      <c r="AU93" s="211" t="s">
        <v>81</v>
      </c>
      <c r="AY93" s="210" t="s">
        <v>168</v>
      </c>
      <c r="BK93" s="212">
        <f>BK94+BK169+BK181+BK285+BK352+BK375</f>
        <v>0</v>
      </c>
    </row>
    <row r="94" s="12" customFormat="1" ht="22.8" customHeight="1">
      <c r="A94" s="12"/>
      <c r="B94" s="199"/>
      <c r="C94" s="200"/>
      <c r="D94" s="201" t="s">
        <v>80</v>
      </c>
      <c r="E94" s="213" t="s">
        <v>88</v>
      </c>
      <c r="F94" s="213" t="s">
        <v>169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SUM(P95:P168)</f>
        <v>0</v>
      </c>
      <c r="Q94" s="207"/>
      <c r="R94" s="208">
        <f>SUM(R95:R168)</f>
        <v>0.011454000000000001</v>
      </c>
      <c r="S94" s="207"/>
      <c r="T94" s="209">
        <f>SUM(T95:T168)</f>
        <v>763.55574999999988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88</v>
      </c>
      <c r="AT94" s="211" t="s">
        <v>80</v>
      </c>
      <c r="AU94" s="211" t="s">
        <v>88</v>
      </c>
      <c r="AY94" s="210" t="s">
        <v>168</v>
      </c>
      <c r="BK94" s="212">
        <f>SUM(BK95:BK168)</f>
        <v>0</v>
      </c>
    </row>
    <row r="95" s="2" customFormat="1" ht="37.8" customHeight="1">
      <c r="A95" s="41"/>
      <c r="B95" s="42"/>
      <c r="C95" s="215" t="s">
        <v>88</v>
      </c>
      <c r="D95" s="215" t="s">
        <v>170</v>
      </c>
      <c r="E95" s="216" t="s">
        <v>1443</v>
      </c>
      <c r="F95" s="217" t="s">
        <v>1444</v>
      </c>
      <c r="G95" s="218" t="s">
        <v>237</v>
      </c>
      <c r="H95" s="219">
        <v>49</v>
      </c>
      <c r="I95" s="220"/>
      <c r="J95" s="221">
        <f>ROUND(I95*H95,2)</f>
        <v>0</v>
      </c>
      <c r="K95" s="217" t="s">
        <v>174</v>
      </c>
      <c r="L95" s="47"/>
      <c r="M95" s="222" t="s">
        <v>35</v>
      </c>
      <c r="N95" s="223" t="s">
        <v>52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0.41699999999999998</v>
      </c>
      <c r="T95" s="225">
        <f>S95*H95</f>
        <v>20.433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175</v>
      </c>
      <c r="AT95" s="226" t="s">
        <v>170</v>
      </c>
      <c r="AU95" s="226" t="s">
        <v>21</v>
      </c>
      <c r="AY95" s="19" t="s">
        <v>168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88</v>
      </c>
      <c r="BK95" s="227">
        <f>ROUND(I95*H95,2)</f>
        <v>0</v>
      </c>
      <c r="BL95" s="19" t="s">
        <v>175</v>
      </c>
      <c r="BM95" s="226" t="s">
        <v>1445</v>
      </c>
    </row>
    <row r="96" s="2" customFormat="1">
      <c r="A96" s="41"/>
      <c r="B96" s="42"/>
      <c r="C96" s="43"/>
      <c r="D96" s="228" t="s">
        <v>177</v>
      </c>
      <c r="E96" s="43"/>
      <c r="F96" s="229" t="s">
        <v>1446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177</v>
      </c>
      <c r="AU96" s="19" t="s">
        <v>21</v>
      </c>
    </row>
    <row r="97" s="13" customFormat="1">
      <c r="A97" s="13"/>
      <c r="B97" s="235"/>
      <c r="C97" s="236"/>
      <c r="D97" s="233" t="s">
        <v>202</v>
      </c>
      <c r="E97" s="237" t="s">
        <v>35</v>
      </c>
      <c r="F97" s="238" t="s">
        <v>1447</v>
      </c>
      <c r="G97" s="236"/>
      <c r="H97" s="239">
        <v>49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202</v>
      </c>
      <c r="AU97" s="245" t="s">
        <v>21</v>
      </c>
      <c r="AV97" s="13" t="s">
        <v>21</v>
      </c>
      <c r="AW97" s="13" t="s">
        <v>41</v>
      </c>
      <c r="AX97" s="13" t="s">
        <v>88</v>
      </c>
      <c r="AY97" s="245" t="s">
        <v>168</v>
      </c>
    </row>
    <row r="98" s="2" customFormat="1" ht="37.8" customHeight="1">
      <c r="A98" s="41"/>
      <c r="B98" s="42"/>
      <c r="C98" s="215" t="s">
        <v>21</v>
      </c>
      <c r="D98" s="215" t="s">
        <v>170</v>
      </c>
      <c r="E98" s="216" t="s">
        <v>1448</v>
      </c>
      <c r="F98" s="217" t="s">
        <v>1449</v>
      </c>
      <c r="G98" s="218" t="s">
        <v>237</v>
      </c>
      <c r="H98" s="219">
        <v>371.25</v>
      </c>
      <c r="I98" s="220"/>
      <c r="J98" s="221">
        <f>ROUND(I98*H98,2)</f>
        <v>0</v>
      </c>
      <c r="K98" s="217" t="s">
        <v>174</v>
      </c>
      <c r="L98" s="47"/>
      <c r="M98" s="222" t="s">
        <v>35</v>
      </c>
      <c r="N98" s="223" t="s">
        <v>52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0.29499999999999998</v>
      </c>
      <c r="T98" s="225">
        <f>S98*H98</f>
        <v>109.51875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175</v>
      </c>
      <c r="AT98" s="226" t="s">
        <v>170</v>
      </c>
      <c r="AU98" s="226" t="s">
        <v>21</v>
      </c>
      <c r="AY98" s="19" t="s">
        <v>168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88</v>
      </c>
      <c r="BK98" s="227">
        <f>ROUND(I98*H98,2)</f>
        <v>0</v>
      </c>
      <c r="BL98" s="19" t="s">
        <v>175</v>
      </c>
      <c r="BM98" s="226" t="s">
        <v>1450</v>
      </c>
    </row>
    <row r="99" s="2" customFormat="1">
      <c r="A99" s="41"/>
      <c r="B99" s="42"/>
      <c r="C99" s="43"/>
      <c r="D99" s="228" t="s">
        <v>177</v>
      </c>
      <c r="E99" s="43"/>
      <c r="F99" s="229" t="s">
        <v>1451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177</v>
      </c>
      <c r="AU99" s="19" t="s">
        <v>21</v>
      </c>
    </row>
    <row r="100" s="13" customFormat="1">
      <c r="A100" s="13"/>
      <c r="B100" s="235"/>
      <c r="C100" s="236"/>
      <c r="D100" s="233" t="s">
        <v>202</v>
      </c>
      <c r="E100" s="237" t="s">
        <v>35</v>
      </c>
      <c r="F100" s="238" t="s">
        <v>1452</v>
      </c>
      <c r="G100" s="236"/>
      <c r="H100" s="239">
        <v>335.55000000000001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202</v>
      </c>
      <c r="AU100" s="245" t="s">
        <v>21</v>
      </c>
      <c r="AV100" s="13" t="s">
        <v>21</v>
      </c>
      <c r="AW100" s="13" t="s">
        <v>41</v>
      </c>
      <c r="AX100" s="13" t="s">
        <v>81</v>
      </c>
      <c r="AY100" s="245" t="s">
        <v>168</v>
      </c>
    </row>
    <row r="101" s="13" customFormat="1">
      <c r="A101" s="13"/>
      <c r="B101" s="235"/>
      <c r="C101" s="236"/>
      <c r="D101" s="233" t="s">
        <v>202</v>
      </c>
      <c r="E101" s="237" t="s">
        <v>35</v>
      </c>
      <c r="F101" s="238" t="s">
        <v>1453</v>
      </c>
      <c r="G101" s="236"/>
      <c r="H101" s="239">
        <v>35.700000000000003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202</v>
      </c>
      <c r="AU101" s="245" t="s">
        <v>21</v>
      </c>
      <c r="AV101" s="13" t="s">
        <v>21</v>
      </c>
      <c r="AW101" s="13" t="s">
        <v>41</v>
      </c>
      <c r="AX101" s="13" t="s">
        <v>81</v>
      </c>
      <c r="AY101" s="245" t="s">
        <v>168</v>
      </c>
    </row>
    <row r="102" s="14" customFormat="1">
      <c r="A102" s="14"/>
      <c r="B102" s="246"/>
      <c r="C102" s="247"/>
      <c r="D102" s="233" t="s">
        <v>202</v>
      </c>
      <c r="E102" s="248" t="s">
        <v>35</v>
      </c>
      <c r="F102" s="249" t="s">
        <v>205</v>
      </c>
      <c r="G102" s="247"/>
      <c r="H102" s="250">
        <v>371.25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202</v>
      </c>
      <c r="AU102" s="256" t="s">
        <v>21</v>
      </c>
      <c r="AV102" s="14" t="s">
        <v>175</v>
      </c>
      <c r="AW102" s="14" t="s">
        <v>41</v>
      </c>
      <c r="AX102" s="14" t="s">
        <v>88</v>
      </c>
      <c r="AY102" s="256" t="s">
        <v>168</v>
      </c>
    </row>
    <row r="103" s="2" customFormat="1" ht="37.8" customHeight="1">
      <c r="A103" s="41"/>
      <c r="B103" s="42"/>
      <c r="C103" s="215" t="s">
        <v>186</v>
      </c>
      <c r="D103" s="215" t="s">
        <v>170</v>
      </c>
      <c r="E103" s="216" t="s">
        <v>1043</v>
      </c>
      <c r="F103" s="217" t="s">
        <v>1044</v>
      </c>
      <c r="G103" s="218" t="s">
        <v>237</v>
      </c>
      <c r="H103" s="219">
        <v>335.55000000000001</v>
      </c>
      <c r="I103" s="220"/>
      <c r="J103" s="221">
        <f>ROUND(I103*H103,2)</f>
        <v>0</v>
      </c>
      <c r="K103" s="217" t="s">
        <v>174</v>
      </c>
      <c r="L103" s="47"/>
      <c r="M103" s="222" t="s">
        <v>35</v>
      </c>
      <c r="N103" s="223" t="s">
        <v>52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0.44</v>
      </c>
      <c r="T103" s="225">
        <f>S103*H103</f>
        <v>147.642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175</v>
      </c>
      <c r="AT103" s="226" t="s">
        <v>170</v>
      </c>
      <c r="AU103" s="226" t="s">
        <v>21</v>
      </c>
      <c r="AY103" s="19" t="s">
        <v>168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88</v>
      </c>
      <c r="BK103" s="227">
        <f>ROUND(I103*H103,2)</f>
        <v>0</v>
      </c>
      <c r="BL103" s="19" t="s">
        <v>175</v>
      </c>
      <c r="BM103" s="226" t="s">
        <v>1454</v>
      </c>
    </row>
    <row r="104" s="2" customFormat="1">
      <c r="A104" s="41"/>
      <c r="B104" s="42"/>
      <c r="C104" s="43"/>
      <c r="D104" s="228" t="s">
        <v>177</v>
      </c>
      <c r="E104" s="43"/>
      <c r="F104" s="229" t="s">
        <v>1046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177</v>
      </c>
      <c r="AU104" s="19" t="s">
        <v>21</v>
      </c>
    </row>
    <row r="105" s="13" customFormat="1">
      <c r="A105" s="13"/>
      <c r="B105" s="235"/>
      <c r="C105" s="236"/>
      <c r="D105" s="233" t="s">
        <v>202</v>
      </c>
      <c r="E105" s="237" t="s">
        <v>35</v>
      </c>
      <c r="F105" s="238" t="s">
        <v>1452</v>
      </c>
      <c r="G105" s="236"/>
      <c r="H105" s="239">
        <v>335.55000000000001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202</v>
      </c>
      <c r="AU105" s="245" t="s">
        <v>21</v>
      </c>
      <c r="AV105" s="13" t="s">
        <v>21</v>
      </c>
      <c r="AW105" s="13" t="s">
        <v>41</v>
      </c>
      <c r="AX105" s="13" t="s">
        <v>88</v>
      </c>
      <c r="AY105" s="245" t="s">
        <v>168</v>
      </c>
    </row>
    <row r="106" s="2" customFormat="1" ht="37.8" customHeight="1">
      <c r="A106" s="41"/>
      <c r="B106" s="42"/>
      <c r="C106" s="215" t="s">
        <v>175</v>
      </c>
      <c r="D106" s="215" t="s">
        <v>170</v>
      </c>
      <c r="E106" s="216" t="s">
        <v>1455</v>
      </c>
      <c r="F106" s="217" t="s">
        <v>1456</v>
      </c>
      <c r="G106" s="218" t="s">
        <v>237</v>
      </c>
      <c r="H106" s="219">
        <v>435.5</v>
      </c>
      <c r="I106" s="220"/>
      <c r="J106" s="221">
        <f>ROUND(I106*H106,2)</f>
        <v>0</v>
      </c>
      <c r="K106" s="217" t="s">
        <v>174</v>
      </c>
      <c r="L106" s="47"/>
      <c r="M106" s="222" t="s">
        <v>35</v>
      </c>
      <c r="N106" s="223" t="s">
        <v>52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0.57999999999999996</v>
      </c>
      <c r="T106" s="225">
        <f>S106*H106</f>
        <v>252.58999999999998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175</v>
      </c>
      <c r="AT106" s="226" t="s">
        <v>170</v>
      </c>
      <c r="AU106" s="226" t="s">
        <v>21</v>
      </c>
      <c r="AY106" s="19" t="s">
        <v>168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88</v>
      </c>
      <c r="BK106" s="227">
        <f>ROUND(I106*H106,2)</f>
        <v>0</v>
      </c>
      <c r="BL106" s="19" t="s">
        <v>175</v>
      </c>
      <c r="BM106" s="226" t="s">
        <v>1457</v>
      </c>
    </row>
    <row r="107" s="2" customFormat="1">
      <c r="A107" s="41"/>
      <c r="B107" s="42"/>
      <c r="C107" s="43"/>
      <c r="D107" s="228" t="s">
        <v>177</v>
      </c>
      <c r="E107" s="43"/>
      <c r="F107" s="229" t="s">
        <v>1458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177</v>
      </c>
      <c r="AU107" s="19" t="s">
        <v>21</v>
      </c>
    </row>
    <row r="108" s="13" customFormat="1">
      <c r="A108" s="13"/>
      <c r="B108" s="235"/>
      <c r="C108" s="236"/>
      <c r="D108" s="233" t="s">
        <v>202</v>
      </c>
      <c r="E108" s="237" t="s">
        <v>35</v>
      </c>
      <c r="F108" s="238" t="s">
        <v>1459</v>
      </c>
      <c r="G108" s="236"/>
      <c r="H108" s="239">
        <v>435.5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202</v>
      </c>
      <c r="AU108" s="245" t="s">
        <v>21</v>
      </c>
      <c r="AV108" s="13" t="s">
        <v>21</v>
      </c>
      <c r="AW108" s="13" t="s">
        <v>41</v>
      </c>
      <c r="AX108" s="13" t="s">
        <v>88</v>
      </c>
      <c r="AY108" s="245" t="s">
        <v>168</v>
      </c>
    </row>
    <row r="109" s="2" customFormat="1" ht="37.8" customHeight="1">
      <c r="A109" s="41"/>
      <c r="B109" s="42"/>
      <c r="C109" s="215" t="s">
        <v>196</v>
      </c>
      <c r="D109" s="215" t="s">
        <v>170</v>
      </c>
      <c r="E109" s="216" t="s">
        <v>1460</v>
      </c>
      <c r="F109" s="217" t="s">
        <v>1461</v>
      </c>
      <c r="G109" s="218" t="s">
        <v>237</v>
      </c>
      <c r="H109" s="219">
        <v>49</v>
      </c>
      <c r="I109" s="220"/>
      <c r="J109" s="221">
        <f>ROUND(I109*H109,2)</f>
        <v>0</v>
      </c>
      <c r="K109" s="217" t="s">
        <v>174</v>
      </c>
      <c r="L109" s="47"/>
      <c r="M109" s="222" t="s">
        <v>35</v>
      </c>
      <c r="N109" s="223" t="s">
        <v>52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0.17000000000000001</v>
      </c>
      <c r="T109" s="225">
        <f>S109*H109</f>
        <v>8.3300000000000001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175</v>
      </c>
      <c r="AT109" s="226" t="s">
        <v>170</v>
      </c>
      <c r="AU109" s="226" t="s">
        <v>21</v>
      </c>
      <c r="AY109" s="19" t="s">
        <v>168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88</v>
      </c>
      <c r="BK109" s="227">
        <f>ROUND(I109*H109,2)</f>
        <v>0</v>
      </c>
      <c r="BL109" s="19" t="s">
        <v>175</v>
      </c>
      <c r="BM109" s="226" t="s">
        <v>1462</v>
      </c>
    </row>
    <row r="110" s="2" customFormat="1">
      <c r="A110" s="41"/>
      <c r="B110" s="42"/>
      <c r="C110" s="43"/>
      <c r="D110" s="228" t="s">
        <v>177</v>
      </c>
      <c r="E110" s="43"/>
      <c r="F110" s="229" t="s">
        <v>1463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177</v>
      </c>
      <c r="AU110" s="19" t="s">
        <v>21</v>
      </c>
    </row>
    <row r="111" s="13" customFormat="1">
      <c r="A111" s="13"/>
      <c r="B111" s="235"/>
      <c r="C111" s="236"/>
      <c r="D111" s="233" t="s">
        <v>202</v>
      </c>
      <c r="E111" s="237" t="s">
        <v>35</v>
      </c>
      <c r="F111" s="238" t="s">
        <v>1464</v>
      </c>
      <c r="G111" s="236"/>
      <c r="H111" s="239">
        <v>49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202</v>
      </c>
      <c r="AU111" s="245" t="s">
        <v>21</v>
      </c>
      <c r="AV111" s="13" t="s">
        <v>21</v>
      </c>
      <c r="AW111" s="13" t="s">
        <v>41</v>
      </c>
      <c r="AX111" s="13" t="s">
        <v>88</v>
      </c>
      <c r="AY111" s="245" t="s">
        <v>168</v>
      </c>
    </row>
    <row r="112" s="2" customFormat="1" ht="37.8" customHeight="1">
      <c r="A112" s="41"/>
      <c r="B112" s="42"/>
      <c r="C112" s="215" t="s">
        <v>206</v>
      </c>
      <c r="D112" s="215" t="s">
        <v>170</v>
      </c>
      <c r="E112" s="216" t="s">
        <v>1465</v>
      </c>
      <c r="F112" s="217" t="s">
        <v>1466</v>
      </c>
      <c r="G112" s="218" t="s">
        <v>237</v>
      </c>
      <c r="H112" s="219">
        <v>49</v>
      </c>
      <c r="I112" s="220"/>
      <c r="J112" s="221">
        <f>ROUND(I112*H112,2)</f>
        <v>0</v>
      </c>
      <c r="K112" s="217" t="s">
        <v>174</v>
      </c>
      <c r="L112" s="47"/>
      <c r="M112" s="222" t="s">
        <v>35</v>
      </c>
      <c r="N112" s="223" t="s">
        <v>52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0.28999999999999998</v>
      </c>
      <c r="T112" s="225">
        <f>S112*H112</f>
        <v>14.209999999999999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175</v>
      </c>
      <c r="AT112" s="226" t="s">
        <v>170</v>
      </c>
      <c r="AU112" s="226" t="s">
        <v>21</v>
      </c>
      <c r="AY112" s="19" t="s">
        <v>168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88</v>
      </c>
      <c r="BK112" s="227">
        <f>ROUND(I112*H112,2)</f>
        <v>0</v>
      </c>
      <c r="BL112" s="19" t="s">
        <v>175</v>
      </c>
      <c r="BM112" s="226" t="s">
        <v>1467</v>
      </c>
    </row>
    <row r="113" s="2" customFormat="1">
      <c r="A113" s="41"/>
      <c r="B113" s="42"/>
      <c r="C113" s="43"/>
      <c r="D113" s="228" t="s">
        <v>177</v>
      </c>
      <c r="E113" s="43"/>
      <c r="F113" s="229" t="s">
        <v>1468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177</v>
      </c>
      <c r="AU113" s="19" t="s">
        <v>21</v>
      </c>
    </row>
    <row r="114" s="13" customFormat="1">
      <c r="A114" s="13"/>
      <c r="B114" s="235"/>
      <c r="C114" s="236"/>
      <c r="D114" s="233" t="s">
        <v>202</v>
      </c>
      <c r="E114" s="237" t="s">
        <v>35</v>
      </c>
      <c r="F114" s="238" t="s">
        <v>1464</v>
      </c>
      <c r="G114" s="236"/>
      <c r="H114" s="239">
        <v>49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202</v>
      </c>
      <c r="AU114" s="245" t="s">
        <v>21</v>
      </c>
      <c r="AV114" s="13" t="s">
        <v>21</v>
      </c>
      <c r="AW114" s="13" t="s">
        <v>41</v>
      </c>
      <c r="AX114" s="13" t="s">
        <v>88</v>
      </c>
      <c r="AY114" s="245" t="s">
        <v>168</v>
      </c>
    </row>
    <row r="115" s="2" customFormat="1" ht="24.15" customHeight="1">
      <c r="A115" s="41"/>
      <c r="B115" s="42"/>
      <c r="C115" s="215" t="s">
        <v>212</v>
      </c>
      <c r="D115" s="215" t="s">
        <v>170</v>
      </c>
      <c r="E115" s="216" t="s">
        <v>1469</v>
      </c>
      <c r="F115" s="217" t="s">
        <v>1470</v>
      </c>
      <c r="G115" s="218" t="s">
        <v>237</v>
      </c>
      <c r="H115" s="219">
        <v>381.80000000000001</v>
      </c>
      <c r="I115" s="220"/>
      <c r="J115" s="221">
        <f>ROUND(I115*H115,2)</f>
        <v>0</v>
      </c>
      <c r="K115" s="217" t="s">
        <v>174</v>
      </c>
      <c r="L115" s="47"/>
      <c r="M115" s="222" t="s">
        <v>35</v>
      </c>
      <c r="N115" s="223" t="s">
        <v>52</v>
      </c>
      <c r="O115" s="87"/>
      <c r="P115" s="224">
        <f>O115*H115</f>
        <v>0</v>
      </c>
      <c r="Q115" s="224">
        <v>3.0000000000000001E-05</v>
      </c>
      <c r="R115" s="224">
        <f>Q115*H115</f>
        <v>0.011454000000000001</v>
      </c>
      <c r="S115" s="224">
        <v>0.23000000000000001</v>
      </c>
      <c r="T115" s="225">
        <f>S115*H115</f>
        <v>87.814000000000007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175</v>
      </c>
      <c r="AT115" s="226" t="s">
        <v>170</v>
      </c>
      <c r="AU115" s="226" t="s">
        <v>21</v>
      </c>
      <c r="AY115" s="19" t="s">
        <v>168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88</v>
      </c>
      <c r="BK115" s="227">
        <f>ROUND(I115*H115,2)</f>
        <v>0</v>
      </c>
      <c r="BL115" s="19" t="s">
        <v>175</v>
      </c>
      <c r="BM115" s="226" t="s">
        <v>1471</v>
      </c>
    </row>
    <row r="116" s="2" customFormat="1">
      <c r="A116" s="41"/>
      <c r="B116" s="42"/>
      <c r="C116" s="43"/>
      <c r="D116" s="228" t="s">
        <v>177</v>
      </c>
      <c r="E116" s="43"/>
      <c r="F116" s="229" t="s">
        <v>1472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177</v>
      </c>
      <c r="AU116" s="19" t="s">
        <v>21</v>
      </c>
    </row>
    <row r="117" s="13" customFormat="1">
      <c r="A117" s="13"/>
      <c r="B117" s="235"/>
      <c r="C117" s="236"/>
      <c r="D117" s="233" t="s">
        <v>202</v>
      </c>
      <c r="E117" s="237" t="s">
        <v>35</v>
      </c>
      <c r="F117" s="238" t="s">
        <v>1473</v>
      </c>
      <c r="G117" s="236"/>
      <c r="H117" s="239">
        <v>381.80000000000001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202</v>
      </c>
      <c r="AU117" s="245" t="s">
        <v>21</v>
      </c>
      <c r="AV117" s="13" t="s">
        <v>21</v>
      </c>
      <c r="AW117" s="13" t="s">
        <v>41</v>
      </c>
      <c r="AX117" s="13" t="s">
        <v>88</v>
      </c>
      <c r="AY117" s="245" t="s">
        <v>168</v>
      </c>
    </row>
    <row r="118" s="2" customFormat="1" ht="24.15" customHeight="1">
      <c r="A118" s="41"/>
      <c r="B118" s="42"/>
      <c r="C118" s="215" t="s">
        <v>220</v>
      </c>
      <c r="D118" s="215" t="s">
        <v>170</v>
      </c>
      <c r="E118" s="216" t="s">
        <v>1059</v>
      </c>
      <c r="F118" s="217" t="s">
        <v>1060</v>
      </c>
      <c r="G118" s="218" t="s">
        <v>189</v>
      </c>
      <c r="H118" s="219">
        <v>424.19999999999999</v>
      </c>
      <c r="I118" s="220"/>
      <c r="J118" s="221">
        <f>ROUND(I118*H118,2)</f>
        <v>0</v>
      </c>
      <c r="K118" s="217" t="s">
        <v>174</v>
      </c>
      <c r="L118" s="47"/>
      <c r="M118" s="222" t="s">
        <v>35</v>
      </c>
      <c r="N118" s="223" t="s">
        <v>52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0.28999999999999998</v>
      </c>
      <c r="T118" s="225">
        <f>S118*H118</f>
        <v>123.01799999999999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175</v>
      </c>
      <c r="AT118" s="226" t="s">
        <v>170</v>
      </c>
      <c r="AU118" s="226" t="s">
        <v>21</v>
      </c>
      <c r="AY118" s="19" t="s">
        <v>168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88</v>
      </c>
      <c r="BK118" s="227">
        <f>ROUND(I118*H118,2)</f>
        <v>0</v>
      </c>
      <c r="BL118" s="19" t="s">
        <v>175</v>
      </c>
      <c r="BM118" s="226" t="s">
        <v>1474</v>
      </c>
    </row>
    <row r="119" s="2" customFormat="1">
      <c r="A119" s="41"/>
      <c r="B119" s="42"/>
      <c r="C119" s="43"/>
      <c r="D119" s="228" t="s">
        <v>177</v>
      </c>
      <c r="E119" s="43"/>
      <c r="F119" s="229" t="s">
        <v>1062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177</v>
      </c>
      <c r="AU119" s="19" t="s">
        <v>21</v>
      </c>
    </row>
    <row r="120" s="13" customFormat="1">
      <c r="A120" s="13"/>
      <c r="B120" s="235"/>
      <c r="C120" s="236"/>
      <c r="D120" s="233" t="s">
        <v>202</v>
      </c>
      <c r="E120" s="237" t="s">
        <v>35</v>
      </c>
      <c r="F120" s="238" t="s">
        <v>1475</v>
      </c>
      <c r="G120" s="236"/>
      <c r="H120" s="239">
        <v>424.19999999999999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202</v>
      </c>
      <c r="AU120" s="245" t="s">
        <v>21</v>
      </c>
      <c r="AV120" s="13" t="s">
        <v>21</v>
      </c>
      <c r="AW120" s="13" t="s">
        <v>41</v>
      </c>
      <c r="AX120" s="13" t="s">
        <v>88</v>
      </c>
      <c r="AY120" s="245" t="s">
        <v>168</v>
      </c>
    </row>
    <row r="121" s="2" customFormat="1" ht="16.5" customHeight="1">
      <c r="A121" s="41"/>
      <c r="B121" s="42"/>
      <c r="C121" s="215" t="s">
        <v>227</v>
      </c>
      <c r="D121" s="215" t="s">
        <v>170</v>
      </c>
      <c r="E121" s="216" t="s">
        <v>1476</v>
      </c>
      <c r="F121" s="217" t="s">
        <v>1477</v>
      </c>
      <c r="G121" s="218" t="s">
        <v>237</v>
      </c>
      <c r="H121" s="219">
        <v>213.59999999999999</v>
      </c>
      <c r="I121" s="220"/>
      <c r="J121" s="221">
        <f>ROUND(I121*H121,2)</f>
        <v>0</v>
      </c>
      <c r="K121" s="217" t="s">
        <v>174</v>
      </c>
      <c r="L121" s="47"/>
      <c r="M121" s="222" t="s">
        <v>35</v>
      </c>
      <c r="N121" s="223" t="s">
        <v>52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175</v>
      </c>
      <c r="AT121" s="226" t="s">
        <v>170</v>
      </c>
      <c r="AU121" s="226" t="s">
        <v>21</v>
      </c>
      <c r="AY121" s="19" t="s">
        <v>168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88</v>
      </c>
      <c r="BK121" s="227">
        <f>ROUND(I121*H121,2)</f>
        <v>0</v>
      </c>
      <c r="BL121" s="19" t="s">
        <v>175</v>
      </c>
      <c r="BM121" s="226" t="s">
        <v>1478</v>
      </c>
    </row>
    <row r="122" s="2" customFormat="1">
      <c r="A122" s="41"/>
      <c r="B122" s="42"/>
      <c r="C122" s="43"/>
      <c r="D122" s="228" t="s">
        <v>177</v>
      </c>
      <c r="E122" s="43"/>
      <c r="F122" s="229" t="s">
        <v>1479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177</v>
      </c>
      <c r="AU122" s="19" t="s">
        <v>21</v>
      </c>
    </row>
    <row r="123" s="13" customFormat="1">
      <c r="A123" s="13"/>
      <c r="B123" s="235"/>
      <c r="C123" s="236"/>
      <c r="D123" s="233" t="s">
        <v>202</v>
      </c>
      <c r="E123" s="237" t="s">
        <v>35</v>
      </c>
      <c r="F123" s="238" t="s">
        <v>1480</v>
      </c>
      <c r="G123" s="236"/>
      <c r="H123" s="239">
        <v>213.59999999999999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202</v>
      </c>
      <c r="AU123" s="245" t="s">
        <v>21</v>
      </c>
      <c r="AV123" s="13" t="s">
        <v>21</v>
      </c>
      <c r="AW123" s="13" t="s">
        <v>41</v>
      </c>
      <c r="AX123" s="13" t="s">
        <v>88</v>
      </c>
      <c r="AY123" s="245" t="s">
        <v>168</v>
      </c>
    </row>
    <row r="124" s="2" customFormat="1" ht="21.75" customHeight="1">
      <c r="A124" s="41"/>
      <c r="B124" s="42"/>
      <c r="C124" s="215" t="s">
        <v>234</v>
      </c>
      <c r="D124" s="215" t="s">
        <v>170</v>
      </c>
      <c r="E124" s="216" t="s">
        <v>1481</v>
      </c>
      <c r="F124" s="217" t="s">
        <v>1482</v>
      </c>
      <c r="G124" s="218" t="s">
        <v>199</v>
      </c>
      <c r="H124" s="219">
        <v>816.44200000000001</v>
      </c>
      <c r="I124" s="220"/>
      <c r="J124" s="221">
        <f>ROUND(I124*H124,2)</f>
        <v>0</v>
      </c>
      <c r="K124" s="217" t="s">
        <v>174</v>
      </c>
      <c r="L124" s="47"/>
      <c r="M124" s="222" t="s">
        <v>35</v>
      </c>
      <c r="N124" s="223" t="s">
        <v>52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175</v>
      </c>
      <c r="AT124" s="226" t="s">
        <v>170</v>
      </c>
      <c r="AU124" s="226" t="s">
        <v>21</v>
      </c>
      <c r="AY124" s="19" t="s">
        <v>168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88</v>
      </c>
      <c r="BK124" s="227">
        <f>ROUND(I124*H124,2)</f>
        <v>0</v>
      </c>
      <c r="BL124" s="19" t="s">
        <v>175</v>
      </c>
      <c r="BM124" s="226" t="s">
        <v>1483</v>
      </c>
    </row>
    <row r="125" s="2" customFormat="1">
      <c r="A125" s="41"/>
      <c r="B125" s="42"/>
      <c r="C125" s="43"/>
      <c r="D125" s="228" t="s">
        <v>177</v>
      </c>
      <c r="E125" s="43"/>
      <c r="F125" s="229" t="s">
        <v>1484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177</v>
      </c>
      <c r="AU125" s="19" t="s">
        <v>21</v>
      </c>
    </row>
    <row r="126" s="13" customFormat="1">
      <c r="A126" s="13"/>
      <c r="B126" s="235"/>
      <c r="C126" s="236"/>
      <c r="D126" s="233" t="s">
        <v>202</v>
      </c>
      <c r="E126" s="237" t="s">
        <v>35</v>
      </c>
      <c r="F126" s="238" t="s">
        <v>1485</v>
      </c>
      <c r="G126" s="236"/>
      <c r="H126" s="239">
        <v>173.69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202</v>
      </c>
      <c r="AU126" s="245" t="s">
        <v>21</v>
      </c>
      <c r="AV126" s="13" t="s">
        <v>21</v>
      </c>
      <c r="AW126" s="13" t="s">
        <v>41</v>
      </c>
      <c r="AX126" s="13" t="s">
        <v>81</v>
      </c>
      <c r="AY126" s="245" t="s">
        <v>168</v>
      </c>
    </row>
    <row r="127" s="13" customFormat="1">
      <c r="A127" s="13"/>
      <c r="B127" s="235"/>
      <c r="C127" s="236"/>
      <c r="D127" s="233" t="s">
        <v>202</v>
      </c>
      <c r="E127" s="237" t="s">
        <v>35</v>
      </c>
      <c r="F127" s="238" t="s">
        <v>1486</v>
      </c>
      <c r="G127" s="236"/>
      <c r="H127" s="239">
        <v>589.10000000000002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202</v>
      </c>
      <c r="AU127" s="245" t="s">
        <v>21</v>
      </c>
      <c r="AV127" s="13" t="s">
        <v>21</v>
      </c>
      <c r="AW127" s="13" t="s">
        <v>41</v>
      </c>
      <c r="AX127" s="13" t="s">
        <v>81</v>
      </c>
      <c r="AY127" s="245" t="s">
        <v>168</v>
      </c>
    </row>
    <row r="128" s="13" customFormat="1">
      <c r="A128" s="13"/>
      <c r="B128" s="235"/>
      <c r="C128" s="236"/>
      <c r="D128" s="233" t="s">
        <v>202</v>
      </c>
      <c r="E128" s="237" t="s">
        <v>35</v>
      </c>
      <c r="F128" s="238" t="s">
        <v>1487</v>
      </c>
      <c r="G128" s="236"/>
      <c r="H128" s="239">
        <v>53.652000000000001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202</v>
      </c>
      <c r="AU128" s="245" t="s">
        <v>21</v>
      </c>
      <c r="AV128" s="13" t="s">
        <v>21</v>
      </c>
      <c r="AW128" s="13" t="s">
        <v>41</v>
      </c>
      <c r="AX128" s="13" t="s">
        <v>81</v>
      </c>
      <c r="AY128" s="245" t="s">
        <v>168</v>
      </c>
    </row>
    <row r="129" s="14" customFormat="1">
      <c r="A129" s="14"/>
      <c r="B129" s="246"/>
      <c r="C129" s="247"/>
      <c r="D129" s="233" t="s">
        <v>202</v>
      </c>
      <c r="E129" s="248" t="s">
        <v>35</v>
      </c>
      <c r="F129" s="249" t="s">
        <v>205</v>
      </c>
      <c r="G129" s="247"/>
      <c r="H129" s="250">
        <v>816.44200000000001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202</v>
      </c>
      <c r="AU129" s="256" t="s">
        <v>21</v>
      </c>
      <c r="AV129" s="14" t="s">
        <v>175</v>
      </c>
      <c r="AW129" s="14" t="s">
        <v>41</v>
      </c>
      <c r="AX129" s="14" t="s">
        <v>88</v>
      </c>
      <c r="AY129" s="256" t="s">
        <v>168</v>
      </c>
    </row>
    <row r="130" s="2" customFormat="1" ht="24.15" customHeight="1">
      <c r="A130" s="41"/>
      <c r="B130" s="42"/>
      <c r="C130" s="215" t="s">
        <v>242</v>
      </c>
      <c r="D130" s="215" t="s">
        <v>170</v>
      </c>
      <c r="E130" s="216" t="s">
        <v>1077</v>
      </c>
      <c r="F130" s="217" t="s">
        <v>1078</v>
      </c>
      <c r="G130" s="218" t="s">
        <v>199</v>
      </c>
      <c r="H130" s="219">
        <v>449.5</v>
      </c>
      <c r="I130" s="220"/>
      <c r="J130" s="221">
        <f>ROUND(I130*H130,2)</f>
        <v>0</v>
      </c>
      <c r="K130" s="217" t="s">
        <v>174</v>
      </c>
      <c r="L130" s="47"/>
      <c r="M130" s="222" t="s">
        <v>35</v>
      </c>
      <c r="N130" s="223" t="s">
        <v>52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175</v>
      </c>
      <c r="AT130" s="226" t="s">
        <v>170</v>
      </c>
      <c r="AU130" s="226" t="s">
        <v>21</v>
      </c>
      <c r="AY130" s="19" t="s">
        <v>168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88</v>
      </c>
      <c r="BK130" s="227">
        <f>ROUND(I130*H130,2)</f>
        <v>0</v>
      </c>
      <c r="BL130" s="19" t="s">
        <v>175</v>
      </c>
      <c r="BM130" s="226" t="s">
        <v>1488</v>
      </c>
    </row>
    <row r="131" s="2" customFormat="1">
      <c r="A131" s="41"/>
      <c r="B131" s="42"/>
      <c r="C131" s="43"/>
      <c r="D131" s="228" t="s">
        <v>177</v>
      </c>
      <c r="E131" s="43"/>
      <c r="F131" s="229" t="s">
        <v>1080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177</v>
      </c>
      <c r="AU131" s="19" t="s">
        <v>21</v>
      </c>
    </row>
    <row r="132" s="13" customFormat="1">
      <c r="A132" s="13"/>
      <c r="B132" s="235"/>
      <c r="C132" s="236"/>
      <c r="D132" s="233" t="s">
        <v>202</v>
      </c>
      <c r="E132" s="237" t="s">
        <v>35</v>
      </c>
      <c r="F132" s="238" t="s">
        <v>1489</v>
      </c>
      <c r="G132" s="236"/>
      <c r="H132" s="239">
        <v>118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202</v>
      </c>
      <c r="AU132" s="245" t="s">
        <v>21</v>
      </c>
      <c r="AV132" s="13" t="s">
        <v>21</v>
      </c>
      <c r="AW132" s="13" t="s">
        <v>41</v>
      </c>
      <c r="AX132" s="13" t="s">
        <v>81</v>
      </c>
      <c r="AY132" s="245" t="s">
        <v>168</v>
      </c>
    </row>
    <row r="133" s="13" customFormat="1">
      <c r="A133" s="13"/>
      <c r="B133" s="235"/>
      <c r="C133" s="236"/>
      <c r="D133" s="233" t="s">
        <v>202</v>
      </c>
      <c r="E133" s="237" t="s">
        <v>35</v>
      </c>
      <c r="F133" s="238" t="s">
        <v>1490</v>
      </c>
      <c r="G133" s="236"/>
      <c r="H133" s="239">
        <v>123.5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202</v>
      </c>
      <c r="AU133" s="245" t="s">
        <v>21</v>
      </c>
      <c r="AV133" s="13" t="s">
        <v>21</v>
      </c>
      <c r="AW133" s="13" t="s">
        <v>41</v>
      </c>
      <c r="AX133" s="13" t="s">
        <v>81</v>
      </c>
      <c r="AY133" s="245" t="s">
        <v>168</v>
      </c>
    </row>
    <row r="134" s="13" customFormat="1">
      <c r="A134" s="13"/>
      <c r="B134" s="235"/>
      <c r="C134" s="236"/>
      <c r="D134" s="233" t="s">
        <v>202</v>
      </c>
      <c r="E134" s="237" t="s">
        <v>35</v>
      </c>
      <c r="F134" s="238" t="s">
        <v>1491</v>
      </c>
      <c r="G134" s="236"/>
      <c r="H134" s="239">
        <v>97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202</v>
      </c>
      <c r="AU134" s="245" t="s">
        <v>21</v>
      </c>
      <c r="AV134" s="13" t="s">
        <v>21</v>
      </c>
      <c r="AW134" s="13" t="s">
        <v>41</v>
      </c>
      <c r="AX134" s="13" t="s">
        <v>81</v>
      </c>
      <c r="AY134" s="245" t="s">
        <v>168</v>
      </c>
    </row>
    <row r="135" s="13" customFormat="1">
      <c r="A135" s="13"/>
      <c r="B135" s="235"/>
      <c r="C135" s="236"/>
      <c r="D135" s="233" t="s">
        <v>202</v>
      </c>
      <c r="E135" s="237" t="s">
        <v>35</v>
      </c>
      <c r="F135" s="238" t="s">
        <v>1492</v>
      </c>
      <c r="G135" s="236"/>
      <c r="H135" s="239">
        <v>111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202</v>
      </c>
      <c r="AU135" s="245" t="s">
        <v>21</v>
      </c>
      <c r="AV135" s="13" t="s">
        <v>21</v>
      </c>
      <c r="AW135" s="13" t="s">
        <v>41</v>
      </c>
      <c r="AX135" s="13" t="s">
        <v>81</v>
      </c>
      <c r="AY135" s="245" t="s">
        <v>168</v>
      </c>
    </row>
    <row r="136" s="14" customFormat="1">
      <c r="A136" s="14"/>
      <c r="B136" s="246"/>
      <c r="C136" s="247"/>
      <c r="D136" s="233" t="s">
        <v>202</v>
      </c>
      <c r="E136" s="248" t="s">
        <v>35</v>
      </c>
      <c r="F136" s="249" t="s">
        <v>205</v>
      </c>
      <c r="G136" s="247"/>
      <c r="H136" s="250">
        <v>449.5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202</v>
      </c>
      <c r="AU136" s="256" t="s">
        <v>21</v>
      </c>
      <c r="AV136" s="14" t="s">
        <v>175</v>
      </c>
      <c r="AW136" s="14" t="s">
        <v>41</v>
      </c>
      <c r="AX136" s="14" t="s">
        <v>88</v>
      </c>
      <c r="AY136" s="256" t="s">
        <v>168</v>
      </c>
    </row>
    <row r="137" s="2" customFormat="1" ht="37.8" customHeight="1">
      <c r="A137" s="41"/>
      <c r="B137" s="42"/>
      <c r="C137" s="215" t="s">
        <v>8</v>
      </c>
      <c r="D137" s="215" t="s">
        <v>170</v>
      </c>
      <c r="E137" s="216" t="s">
        <v>1086</v>
      </c>
      <c r="F137" s="217" t="s">
        <v>1087</v>
      </c>
      <c r="G137" s="218" t="s">
        <v>199</v>
      </c>
      <c r="H137" s="219">
        <v>43.909999999999997</v>
      </c>
      <c r="I137" s="220"/>
      <c r="J137" s="221">
        <f>ROUND(I137*H137,2)</f>
        <v>0</v>
      </c>
      <c r="K137" s="217" t="s">
        <v>174</v>
      </c>
      <c r="L137" s="47"/>
      <c r="M137" s="222" t="s">
        <v>35</v>
      </c>
      <c r="N137" s="223" t="s">
        <v>52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175</v>
      </c>
      <c r="AT137" s="226" t="s">
        <v>170</v>
      </c>
      <c r="AU137" s="226" t="s">
        <v>21</v>
      </c>
      <c r="AY137" s="19" t="s">
        <v>168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88</v>
      </c>
      <c r="BK137" s="227">
        <f>ROUND(I137*H137,2)</f>
        <v>0</v>
      </c>
      <c r="BL137" s="19" t="s">
        <v>175</v>
      </c>
      <c r="BM137" s="226" t="s">
        <v>1493</v>
      </c>
    </row>
    <row r="138" s="2" customFormat="1">
      <c r="A138" s="41"/>
      <c r="B138" s="42"/>
      <c r="C138" s="43"/>
      <c r="D138" s="228" t="s">
        <v>177</v>
      </c>
      <c r="E138" s="43"/>
      <c r="F138" s="229" t="s">
        <v>1089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177</v>
      </c>
      <c r="AU138" s="19" t="s">
        <v>21</v>
      </c>
    </row>
    <row r="139" s="13" customFormat="1">
      <c r="A139" s="13"/>
      <c r="B139" s="235"/>
      <c r="C139" s="236"/>
      <c r="D139" s="233" t="s">
        <v>202</v>
      </c>
      <c r="E139" s="237" t="s">
        <v>35</v>
      </c>
      <c r="F139" s="238" t="s">
        <v>1494</v>
      </c>
      <c r="G139" s="236"/>
      <c r="H139" s="239">
        <v>16.609999999999999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202</v>
      </c>
      <c r="AU139" s="245" t="s">
        <v>21</v>
      </c>
      <c r="AV139" s="13" t="s">
        <v>21</v>
      </c>
      <c r="AW139" s="13" t="s">
        <v>41</v>
      </c>
      <c r="AX139" s="13" t="s">
        <v>81</v>
      </c>
      <c r="AY139" s="245" t="s">
        <v>168</v>
      </c>
    </row>
    <row r="140" s="13" customFormat="1">
      <c r="A140" s="13"/>
      <c r="B140" s="235"/>
      <c r="C140" s="236"/>
      <c r="D140" s="233" t="s">
        <v>202</v>
      </c>
      <c r="E140" s="237" t="s">
        <v>35</v>
      </c>
      <c r="F140" s="238" t="s">
        <v>1495</v>
      </c>
      <c r="G140" s="236"/>
      <c r="H140" s="239">
        <v>27.300000000000001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202</v>
      </c>
      <c r="AU140" s="245" t="s">
        <v>21</v>
      </c>
      <c r="AV140" s="13" t="s">
        <v>21</v>
      </c>
      <c r="AW140" s="13" t="s">
        <v>41</v>
      </c>
      <c r="AX140" s="13" t="s">
        <v>81</v>
      </c>
      <c r="AY140" s="245" t="s">
        <v>168</v>
      </c>
    </row>
    <row r="141" s="14" customFormat="1">
      <c r="A141" s="14"/>
      <c r="B141" s="246"/>
      <c r="C141" s="247"/>
      <c r="D141" s="233" t="s">
        <v>202</v>
      </c>
      <c r="E141" s="248" t="s">
        <v>35</v>
      </c>
      <c r="F141" s="249" t="s">
        <v>205</v>
      </c>
      <c r="G141" s="247"/>
      <c r="H141" s="250">
        <v>43.909999999999997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202</v>
      </c>
      <c r="AU141" s="256" t="s">
        <v>21</v>
      </c>
      <c r="AV141" s="14" t="s">
        <v>175</v>
      </c>
      <c r="AW141" s="14" t="s">
        <v>41</v>
      </c>
      <c r="AX141" s="14" t="s">
        <v>88</v>
      </c>
      <c r="AY141" s="256" t="s">
        <v>168</v>
      </c>
    </row>
    <row r="142" s="2" customFormat="1" ht="37.8" customHeight="1">
      <c r="A142" s="41"/>
      <c r="B142" s="42"/>
      <c r="C142" s="215" t="s">
        <v>252</v>
      </c>
      <c r="D142" s="215" t="s">
        <v>170</v>
      </c>
      <c r="E142" s="216" t="s">
        <v>1092</v>
      </c>
      <c r="F142" s="217" t="s">
        <v>1093</v>
      </c>
      <c r="G142" s="218" t="s">
        <v>199</v>
      </c>
      <c r="H142" s="219">
        <v>802.79200000000003</v>
      </c>
      <c r="I142" s="220"/>
      <c r="J142" s="221">
        <f>ROUND(I142*H142,2)</f>
        <v>0</v>
      </c>
      <c r="K142" s="217" t="s">
        <v>174</v>
      </c>
      <c r="L142" s="47"/>
      <c r="M142" s="222" t="s">
        <v>35</v>
      </c>
      <c r="N142" s="223" t="s">
        <v>52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175</v>
      </c>
      <c r="AT142" s="226" t="s">
        <v>170</v>
      </c>
      <c r="AU142" s="226" t="s">
        <v>21</v>
      </c>
      <c r="AY142" s="19" t="s">
        <v>168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88</v>
      </c>
      <c r="BK142" s="227">
        <f>ROUND(I142*H142,2)</f>
        <v>0</v>
      </c>
      <c r="BL142" s="19" t="s">
        <v>175</v>
      </c>
      <c r="BM142" s="226" t="s">
        <v>1496</v>
      </c>
    </row>
    <row r="143" s="2" customFormat="1">
      <c r="A143" s="41"/>
      <c r="B143" s="42"/>
      <c r="C143" s="43"/>
      <c r="D143" s="228" t="s">
        <v>177</v>
      </c>
      <c r="E143" s="43"/>
      <c r="F143" s="229" t="s">
        <v>1095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177</v>
      </c>
      <c r="AU143" s="19" t="s">
        <v>21</v>
      </c>
    </row>
    <row r="144" s="13" customFormat="1">
      <c r="A144" s="13"/>
      <c r="B144" s="235"/>
      <c r="C144" s="236"/>
      <c r="D144" s="233" t="s">
        <v>202</v>
      </c>
      <c r="E144" s="237" t="s">
        <v>35</v>
      </c>
      <c r="F144" s="238" t="s">
        <v>1497</v>
      </c>
      <c r="G144" s="236"/>
      <c r="H144" s="239">
        <v>802.79200000000003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202</v>
      </c>
      <c r="AU144" s="245" t="s">
        <v>21</v>
      </c>
      <c r="AV144" s="13" t="s">
        <v>21</v>
      </c>
      <c r="AW144" s="13" t="s">
        <v>41</v>
      </c>
      <c r="AX144" s="13" t="s">
        <v>88</v>
      </c>
      <c r="AY144" s="245" t="s">
        <v>168</v>
      </c>
    </row>
    <row r="145" s="2" customFormat="1" ht="24.15" customHeight="1">
      <c r="A145" s="41"/>
      <c r="B145" s="42"/>
      <c r="C145" s="215" t="s">
        <v>258</v>
      </c>
      <c r="D145" s="215" t="s">
        <v>170</v>
      </c>
      <c r="E145" s="216" t="s">
        <v>1498</v>
      </c>
      <c r="F145" s="217" t="s">
        <v>1499</v>
      </c>
      <c r="G145" s="218" t="s">
        <v>199</v>
      </c>
      <c r="H145" s="219">
        <v>13.65</v>
      </c>
      <c r="I145" s="220"/>
      <c r="J145" s="221">
        <f>ROUND(I145*H145,2)</f>
        <v>0</v>
      </c>
      <c r="K145" s="217" t="s">
        <v>174</v>
      </c>
      <c r="L145" s="47"/>
      <c r="M145" s="222" t="s">
        <v>35</v>
      </c>
      <c r="N145" s="223" t="s">
        <v>52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175</v>
      </c>
      <c r="AT145" s="226" t="s">
        <v>170</v>
      </c>
      <c r="AU145" s="226" t="s">
        <v>21</v>
      </c>
      <c r="AY145" s="19" t="s">
        <v>168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88</v>
      </c>
      <c r="BK145" s="227">
        <f>ROUND(I145*H145,2)</f>
        <v>0</v>
      </c>
      <c r="BL145" s="19" t="s">
        <v>175</v>
      </c>
      <c r="BM145" s="226" t="s">
        <v>1500</v>
      </c>
    </row>
    <row r="146" s="2" customFormat="1">
      <c r="A146" s="41"/>
      <c r="B146" s="42"/>
      <c r="C146" s="43"/>
      <c r="D146" s="228" t="s">
        <v>177</v>
      </c>
      <c r="E146" s="43"/>
      <c r="F146" s="229" t="s">
        <v>1501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177</v>
      </c>
      <c r="AU146" s="19" t="s">
        <v>21</v>
      </c>
    </row>
    <row r="147" s="13" customFormat="1">
      <c r="A147" s="13"/>
      <c r="B147" s="235"/>
      <c r="C147" s="236"/>
      <c r="D147" s="233" t="s">
        <v>202</v>
      </c>
      <c r="E147" s="237" t="s">
        <v>35</v>
      </c>
      <c r="F147" s="238" t="s">
        <v>1502</v>
      </c>
      <c r="G147" s="236"/>
      <c r="H147" s="239">
        <v>13.65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202</v>
      </c>
      <c r="AU147" s="245" t="s">
        <v>21</v>
      </c>
      <c r="AV147" s="13" t="s">
        <v>21</v>
      </c>
      <c r="AW147" s="13" t="s">
        <v>41</v>
      </c>
      <c r="AX147" s="13" t="s">
        <v>88</v>
      </c>
      <c r="AY147" s="245" t="s">
        <v>168</v>
      </c>
    </row>
    <row r="148" s="2" customFormat="1" ht="24.15" customHeight="1">
      <c r="A148" s="41"/>
      <c r="B148" s="42"/>
      <c r="C148" s="215" t="s">
        <v>270</v>
      </c>
      <c r="D148" s="215" t="s">
        <v>170</v>
      </c>
      <c r="E148" s="216" t="s">
        <v>1105</v>
      </c>
      <c r="F148" s="217" t="s">
        <v>1106</v>
      </c>
      <c r="G148" s="218" t="s">
        <v>199</v>
      </c>
      <c r="H148" s="219">
        <v>13.65</v>
      </c>
      <c r="I148" s="220"/>
      <c r="J148" s="221">
        <f>ROUND(I148*H148,2)</f>
        <v>0</v>
      </c>
      <c r="K148" s="217" t="s">
        <v>174</v>
      </c>
      <c r="L148" s="47"/>
      <c r="M148" s="222" t="s">
        <v>35</v>
      </c>
      <c r="N148" s="223" t="s">
        <v>52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175</v>
      </c>
      <c r="AT148" s="226" t="s">
        <v>170</v>
      </c>
      <c r="AU148" s="226" t="s">
        <v>21</v>
      </c>
      <c r="AY148" s="19" t="s">
        <v>168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88</v>
      </c>
      <c r="BK148" s="227">
        <f>ROUND(I148*H148,2)</f>
        <v>0</v>
      </c>
      <c r="BL148" s="19" t="s">
        <v>175</v>
      </c>
      <c r="BM148" s="226" t="s">
        <v>1503</v>
      </c>
    </row>
    <row r="149" s="2" customFormat="1">
      <c r="A149" s="41"/>
      <c r="B149" s="42"/>
      <c r="C149" s="43"/>
      <c r="D149" s="228" t="s">
        <v>177</v>
      </c>
      <c r="E149" s="43"/>
      <c r="F149" s="229" t="s">
        <v>1108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177</v>
      </c>
      <c r="AU149" s="19" t="s">
        <v>21</v>
      </c>
    </row>
    <row r="150" s="13" customFormat="1">
      <c r="A150" s="13"/>
      <c r="B150" s="235"/>
      <c r="C150" s="236"/>
      <c r="D150" s="233" t="s">
        <v>202</v>
      </c>
      <c r="E150" s="237" t="s">
        <v>35</v>
      </c>
      <c r="F150" s="238" t="s">
        <v>1504</v>
      </c>
      <c r="G150" s="236"/>
      <c r="H150" s="239">
        <v>13.65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202</v>
      </c>
      <c r="AU150" s="245" t="s">
        <v>21</v>
      </c>
      <c r="AV150" s="13" t="s">
        <v>21</v>
      </c>
      <c r="AW150" s="13" t="s">
        <v>41</v>
      </c>
      <c r="AX150" s="13" t="s">
        <v>88</v>
      </c>
      <c r="AY150" s="245" t="s">
        <v>168</v>
      </c>
    </row>
    <row r="151" s="2" customFormat="1" ht="24.15" customHeight="1">
      <c r="A151" s="41"/>
      <c r="B151" s="42"/>
      <c r="C151" s="215" t="s">
        <v>276</v>
      </c>
      <c r="D151" s="215" t="s">
        <v>170</v>
      </c>
      <c r="E151" s="216" t="s">
        <v>253</v>
      </c>
      <c r="F151" s="217" t="s">
        <v>254</v>
      </c>
      <c r="G151" s="218" t="s">
        <v>255</v>
      </c>
      <c r="H151" s="219">
        <v>1605.5840000000001</v>
      </c>
      <c r="I151" s="220"/>
      <c r="J151" s="221">
        <f>ROUND(I151*H151,2)</f>
        <v>0</v>
      </c>
      <c r="K151" s="217" t="s">
        <v>35</v>
      </c>
      <c r="L151" s="47"/>
      <c r="M151" s="222" t="s">
        <v>35</v>
      </c>
      <c r="N151" s="223" t="s">
        <v>52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175</v>
      </c>
      <c r="AT151" s="226" t="s">
        <v>170</v>
      </c>
      <c r="AU151" s="226" t="s">
        <v>21</v>
      </c>
      <c r="AY151" s="19" t="s">
        <v>168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88</v>
      </c>
      <c r="BK151" s="227">
        <f>ROUND(I151*H151,2)</f>
        <v>0</v>
      </c>
      <c r="BL151" s="19" t="s">
        <v>175</v>
      </c>
      <c r="BM151" s="226" t="s">
        <v>1505</v>
      </c>
    </row>
    <row r="152" s="13" customFormat="1">
      <c r="A152" s="13"/>
      <c r="B152" s="235"/>
      <c r="C152" s="236"/>
      <c r="D152" s="233" t="s">
        <v>202</v>
      </c>
      <c r="E152" s="236"/>
      <c r="F152" s="238" t="s">
        <v>1506</v>
      </c>
      <c r="G152" s="236"/>
      <c r="H152" s="239">
        <v>1605.5840000000001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202</v>
      </c>
      <c r="AU152" s="245" t="s">
        <v>21</v>
      </c>
      <c r="AV152" s="13" t="s">
        <v>21</v>
      </c>
      <c r="AW152" s="13" t="s">
        <v>4</v>
      </c>
      <c r="AX152" s="13" t="s">
        <v>88</v>
      </c>
      <c r="AY152" s="245" t="s">
        <v>168</v>
      </c>
    </row>
    <row r="153" s="2" customFormat="1" ht="16.5" customHeight="1">
      <c r="A153" s="41"/>
      <c r="B153" s="42"/>
      <c r="C153" s="215" t="s">
        <v>283</v>
      </c>
      <c r="D153" s="215" t="s">
        <v>170</v>
      </c>
      <c r="E153" s="216" t="s">
        <v>1110</v>
      </c>
      <c r="F153" s="217" t="s">
        <v>1111</v>
      </c>
      <c r="G153" s="218" t="s">
        <v>237</v>
      </c>
      <c r="H153" s="219">
        <v>1101.6980000000001</v>
      </c>
      <c r="I153" s="220"/>
      <c r="J153" s="221">
        <f>ROUND(I153*H153,2)</f>
        <v>0</v>
      </c>
      <c r="K153" s="217" t="s">
        <v>174</v>
      </c>
      <c r="L153" s="47"/>
      <c r="M153" s="222" t="s">
        <v>35</v>
      </c>
      <c r="N153" s="223" t="s">
        <v>52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175</v>
      </c>
      <c r="AT153" s="226" t="s">
        <v>170</v>
      </c>
      <c r="AU153" s="226" t="s">
        <v>21</v>
      </c>
      <c r="AY153" s="19" t="s">
        <v>168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88</v>
      </c>
      <c r="BK153" s="227">
        <f>ROUND(I153*H153,2)</f>
        <v>0</v>
      </c>
      <c r="BL153" s="19" t="s">
        <v>175</v>
      </c>
      <c r="BM153" s="226" t="s">
        <v>1507</v>
      </c>
    </row>
    <row r="154" s="2" customFormat="1">
      <c r="A154" s="41"/>
      <c r="B154" s="42"/>
      <c r="C154" s="43"/>
      <c r="D154" s="228" t="s">
        <v>177</v>
      </c>
      <c r="E154" s="43"/>
      <c r="F154" s="229" t="s">
        <v>1113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177</v>
      </c>
      <c r="AU154" s="19" t="s">
        <v>21</v>
      </c>
    </row>
    <row r="155" s="2" customFormat="1">
      <c r="A155" s="41"/>
      <c r="B155" s="42"/>
      <c r="C155" s="43"/>
      <c r="D155" s="233" t="s">
        <v>179</v>
      </c>
      <c r="E155" s="43"/>
      <c r="F155" s="234" t="s">
        <v>1114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179</v>
      </c>
      <c r="AU155" s="19" t="s">
        <v>21</v>
      </c>
    </row>
    <row r="156" s="13" customFormat="1">
      <c r="A156" s="13"/>
      <c r="B156" s="235"/>
      <c r="C156" s="236"/>
      <c r="D156" s="233" t="s">
        <v>202</v>
      </c>
      <c r="E156" s="237" t="s">
        <v>35</v>
      </c>
      <c r="F156" s="238" t="s">
        <v>1508</v>
      </c>
      <c r="G156" s="236"/>
      <c r="H156" s="239">
        <v>641.91399999999999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202</v>
      </c>
      <c r="AU156" s="245" t="s">
        <v>21</v>
      </c>
      <c r="AV156" s="13" t="s">
        <v>21</v>
      </c>
      <c r="AW156" s="13" t="s">
        <v>41</v>
      </c>
      <c r="AX156" s="13" t="s">
        <v>81</v>
      </c>
      <c r="AY156" s="245" t="s">
        <v>168</v>
      </c>
    </row>
    <row r="157" s="15" customFormat="1">
      <c r="A157" s="15"/>
      <c r="B157" s="271"/>
      <c r="C157" s="272"/>
      <c r="D157" s="233" t="s">
        <v>202</v>
      </c>
      <c r="E157" s="273" t="s">
        <v>35</v>
      </c>
      <c r="F157" s="274" t="s">
        <v>1116</v>
      </c>
      <c r="G157" s="272"/>
      <c r="H157" s="275">
        <v>641.91399999999999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202</v>
      </c>
      <c r="AU157" s="281" t="s">
        <v>21</v>
      </c>
      <c r="AV157" s="15" t="s">
        <v>186</v>
      </c>
      <c r="AW157" s="15" t="s">
        <v>41</v>
      </c>
      <c r="AX157" s="15" t="s">
        <v>81</v>
      </c>
      <c r="AY157" s="281" t="s">
        <v>168</v>
      </c>
    </row>
    <row r="158" s="13" customFormat="1">
      <c r="A158" s="13"/>
      <c r="B158" s="235"/>
      <c r="C158" s="236"/>
      <c r="D158" s="233" t="s">
        <v>202</v>
      </c>
      <c r="E158" s="237" t="s">
        <v>35</v>
      </c>
      <c r="F158" s="238" t="s">
        <v>1509</v>
      </c>
      <c r="G158" s="236"/>
      <c r="H158" s="239">
        <v>27.949999999999999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202</v>
      </c>
      <c r="AU158" s="245" t="s">
        <v>21</v>
      </c>
      <c r="AV158" s="13" t="s">
        <v>21</v>
      </c>
      <c r="AW158" s="13" t="s">
        <v>41</v>
      </c>
      <c r="AX158" s="13" t="s">
        <v>81</v>
      </c>
      <c r="AY158" s="245" t="s">
        <v>168</v>
      </c>
    </row>
    <row r="159" s="13" customFormat="1">
      <c r="A159" s="13"/>
      <c r="B159" s="235"/>
      <c r="C159" s="236"/>
      <c r="D159" s="233" t="s">
        <v>202</v>
      </c>
      <c r="E159" s="237" t="s">
        <v>35</v>
      </c>
      <c r="F159" s="238" t="s">
        <v>1510</v>
      </c>
      <c r="G159" s="236"/>
      <c r="H159" s="239">
        <v>94.822000000000003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202</v>
      </c>
      <c r="AU159" s="245" t="s">
        <v>21</v>
      </c>
      <c r="AV159" s="13" t="s">
        <v>21</v>
      </c>
      <c r="AW159" s="13" t="s">
        <v>41</v>
      </c>
      <c r="AX159" s="13" t="s">
        <v>81</v>
      </c>
      <c r="AY159" s="245" t="s">
        <v>168</v>
      </c>
    </row>
    <row r="160" s="13" customFormat="1">
      <c r="A160" s="13"/>
      <c r="B160" s="235"/>
      <c r="C160" s="236"/>
      <c r="D160" s="233" t="s">
        <v>202</v>
      </c>
      <c r="E160" s="237" t="s">
        <v>35</v>
      </c>
      <c r="F160" s="238" t="s">
        <v>1511</v>
      </c>
      <c r="G160" s="236"/>
      <c r="H160" s="239">
        <v>103.922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202</v>
      </c>
      <c r="AU160" s="245" t="s">
        <v>21</v>
      </c>
      <c r="AV160" s="13" t="s">
        <v>21</v>
      </c>
      <c r="AW160" s="13" t="s">
        <v>41</v>
      </c>
      <c r="AX160" s="13" t="s">
        <v>81</v>
      </c>
      <c r="AY160" s="245" t="s">
        <v>168</v>
      </c>
    </row>
    <row r="161" s="15" customFormat="1">
      <c r="A161" s="15"/>
      <c r="B161" s="271"/>
      <c r="C161" s="272"/>
      <c r="D161" s="233" t="s">
        <v>202</v>
      </c>
      <c r="E161" s="273" t="s">
        <v>35</v>
      </c>
      <c r="F161" s="274" t="s">
        <v>1116</v>
      </c>
      <c r="G161" s="272"/>
      <c r="H161" s="275">
        <v>226.69399999999999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202</v>
      </c>
      <c r="AU161" s="281" t="s">
        <v>21</v>
      </c>
      <c r="AV161" s="15" t="s">
        <v>186</v>
      </c>
      <c r="AW161" s="15" t="s">
        <v>41</v>
      </c>
      <c r="AX161" s="15" t="s">
        <v>81</v>
      </c>
      <c r="AY161" s="281" t="s">
        <v>168</v>
      </c>
    </row>
    <row r="162" s="13" customFormat="1">
      <c r="A162" s="13"/>
      <c r="B162" s="235"/>
      <c r="C162" s="236"/>
      <c r="D162" s="233" t="s">
        <v>202</v>
      </c>
      <c r="E162" s="237" t="s">
        <v>35</v>
      </c>
      <c r="F162" s="238" t="s">
        <v>1512</v>
      </c>
      <c r="G162" s="236"/>
      <c r="H162" s="239">
        <v>84.006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202</v>
      </c>
      <c r="AU162" s="245" t="s">
        <v>21</v>
      </c>
      <c r="AV162" s="13" t="s">
        <v>21</v>
      </c>
      <c r="AW162" s="13" t="s">
        <v>41</v>
      </c>
      <c r="AX162" s="13" t="s">
        <v>81</v>
      </c>
      <c r="AY162" s="245" t="s">
        <v>168</v>
      </c>
    </row>
    <row r="163" s="13" customFormat="1">
      <c r="A163" s="13"/>
      <c r="B163" s="235"/>
      <c r="C163" s="236"/>
      <c r="D163" s="233" t="s">
        <v>202</v>
      </c>
      <c r="E163" s="237" t="s">
        <v>35</v>
      </c>
      <c r="F163" s="238" t="s">
        <v>1513</v>
      </c>
      <c r="G163" s="236"/>
      <c r="H163" s="239">
        <v>52.195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202</v>
      </c>
      <c r="AU163" s="245" t="s">
        <v>21</v>
      </c>
      <c r="AV163" s="13" t="s">
        <v>21</v>
      </c>
      <c r="AW163" s="13" t="s">
        <v>41</v>
      </c>
      <c r="AX163" s="13" t="s">
        <v>81</v>
      </c>
      <c r="AY163" s="245" t="s">
        <v>168</v>
      </c>
    </row>
    <row r="164" s="15" customFormat="1">
      <c r="A164" s="15"/>
      <c r="B164" s="271"/>
      <c r="C164" s="272"/>
      <c r="D164" s="233" t="s">
        <v>202</v>
      </c>
      <c r="E164" s="273" t="s">
        <v>35</v>
      </c>
      <c r="F164" s="274" t="s">
        <v>1116</v>
      </c>
      <c r="G164" s="272"/>
      <c r="H164" s="275">
        <v>136.20099999999999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202</v>
      </c>
      <c r="AU164" s="281" t="s">
        <v>21</v>
      </c>
      <c r="AV164" s="15" t="s">
        <v>186</v>
      </c>
      <c r="AW164" s="15" t="s">
        <v>41</v>
      </c>
      <c r="AX164" s="15" t="s">
        <v>81</v>
      </c>
      <c r="AY164" s="281" t="s">
        <v>168</v>
      </c>
    </row>
    <row r="165" s="13" customFormat="1">
      <c r="A165" s="13"/>
      <c r="B165" s="235"/>
      <c r="C165" s="236"/>
      <c r="D165" s="233" t="s">
        <v>202</v>
      </c>
      <c r="E165" s="237" t="s">
        <v>35</v>
      </c>
      <c r="F165" s="238" t="s">
        <v>1514</v>
      </c>
      <c r="G165" s="236"/>
      <c r="H165" s="239">
        <v>18.98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202</v>
      </c>
      <c r="AU165" s="245" t="s">
        <v>21</v>
      </c>
      <c r="AV165" s="13" t="s">
        <v>21</v>
      </c>
      <c r="AW165" s="13" t="s">
        <v>41</v>
      </c>
      <c r="AX165" s="13" t="s">
        <v>81</v>
      </c>
      <c r="AY165" s="245" t="s">
        <v>168</v>
      </c>
    </row>
    <row r="166" s="13" customFormat="1">
      <c r="A166" s="13"/>
      <c r="B166" s="235"/>
      <c r="C166" s="236"/>
      <c r="D166" s="233" t="s">
        <v>202</v>
      </c>
      <c r="E166" s="237" t="s">
        <v>35</v>
      </c>
      <c r="F166" s="238" t="s">
        <v>1515</v>
      </c>
      <c r="G166" s="236"/>
      <c r="H166" s="239">
        <v>77.909000000000006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202</v>
      </c>
      <c r="AU166" s="245" t="s">
        <v>21</v>
      </c>
      <c r="AV166" s="13" t="s">
        <v>21</v>
      </c>
      <c r="AW166" s="13" t="s">
        <v>41</v>
      </c>
      <c r="AX166" s="13" t="s">
        <v>81</v>
      </c>
      <c r="AY166" s="245" t="s">
        <v>168</v>
      </c>
    </row>
    <row r="167" s="15" customFormat="1">
      <c r="A167" s="15"/>
      <c r="B167" s="271"/>
      <c r="C167" s="272"/>
      <c r="D167" s="233" t="s">
        <v>202</v>
      </c>
      <c r="E167" s="273" t="s">
        <v>35</v>
      </c>
      <c r="F167" s="274" t="s">
        <v>1116</v>
      </c>
      <c r="G167" s="272"/>
      <c r="H167" s="275">
        <v>96.888999999999996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202</v>
      </c>
      <c r="AU167" s="281" t="s">
        <v>21</v>
      </c>
      <c r="AV167" s="15" t="s">
        <v>186</v>
      </c>
      <c r="AW167" s="15" t="s">
        <v>41</v>
      </c>
      <c r="AX167" s="15" t="s">
        <v>81</v>
      </c>
      <c r="AY167" s="281" t="s">
        <v>168</v>
      </c>
    </row>
    <row r="168" s="14" customFormat="1">
      <c r="A168" s="14"/>
      <c r="B168" s="246"/>
      <c r="C168" s="247"/>
      <c r="D168" s="233" t="s">
        <v>202</v>
      </c>
      <c r="E168" s="248" t="s">
        <v>35</v>
      </c>
      <c r="F168" s="249" t="s">
        <v>205</v>
      </c>
      <c r="G168" s="247"/>
      <c r="H168" s="250">
        <v>1101.6980000000001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202</v>
      </c>
      <c r="AU168" s="256" t="s">
        <v>21</v>
      </c>
      <c r="AV168" s="14" t="s">
        <v>175</v>
      </c>
      <c r="AW168" s="14" t="s">
        <v>41</v>
      </c>
      <c r="AX168" s="14" t="s">
        <v>88</v>
      </c>
      <c r="AY168" s="256" t="s">
        <v>168</v>
      </c>
    </row>
    <row r="169" s="12" customFormat="1" ht="22.8" customHeight="1">
      <c r="A169" s="12"/>
      <c r="B169" s="199"/>
      <c r="C169" s="200"/>
      <c r="D169" s="201" t="s">
        <v>80</v>
      </c>
      <c r="E169" s="213" t="s">
        <v>21</v>
      </c>
      <c r="F169" s="213" t="s">
        <v>1124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SUM(P170:P180)</f>
        <v>0</v>
      </c>
      <c r="Q169" s="207"/>
      <c r="R169" s="208">
        <f>SUM(R170:R180)</f>
        <v>37.469171000000003</v>
      </c>
      <c r="S169" s="207"/>
      <c r="T169" s="209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88</v>
      </c>
      <c r="AT169" s="211" t="s">
        <v>80</v>
      </c>
      <c r="AU169" s="211" t="s">
        <v>88</v>
      </c>
      <c r="AY169" s="210" t="s">
        <v>168</v>
      </c>
      <c r="BK169" s="212">
        <f>SUM(BK170:BK180)</f>
        <v>0</v>
      </c>
    </row>
    <row r="170" s="2" customFormat="1" ht="24.15" customHeight="1">
      <c r="A170" s="41"/>
      <c r="B170" s="42"/>
      <c r="C170" s="215" t="s">
        <v>290</v>
      </c>
      <c r="D170" s="215" t="s">
        <v>170</v>
      </c>
      <c r="E170" s="216" t="s">
        <v>1125</v>
      </c>
      <c r="F170" s="217" t="s">
        <v>1126</v>
      </c>
      <c r="G170" s="218" t="s">
        <v>237</v>
      </c>
      <c r="H170" s="219">
        <v>203.19999999999999</v>
      </c>
      <c r="I170" s="220"/>
      <c r="J170" s="221">
        <f>ROUND(I170*H170,2)</f>
        <v>0</v>
      </c>
      <c r="K170" s="217" t="s">
        <v>1127</v>
      </c>
      <c r="L170" s="47"/>
      <c r="M170" s="222" t="s">
        <v>35</v>
      </c>
      <c r="N170" s="223" t="s">
        <v>52</v>
      </c>
      <c r="O170" s="87"/>
      <c r="P170" s="224">
        <f>O170*H170</f>
        <v>0</v>
      </c>
      <c r="Q170" s="224">
        <v>0.00017000000000000001</v>
      </c>
      <c r="R170" s="224">
        <f>Q170*H170</f>
        <v>0.034543999999999998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175</v>
      </c>
      <c r="AT170" s="226" t="s">
        <v>170</v>
      </c>
      <c r="AU170" s="226" t="s">
        <v>21</v>
      </c>
      <c r="AY170" s="19" t="s">
        <v>168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88</v>
      </c>
      <c r="BK170" s="227">
        <f>ROUND(I170*H170,2)</f>
        <v>0</v>
      </c>
      <c r="BL170" s="19" t="s">
        <v>175</v>
      </c>
      <c r="BM170" s="226" t="s">
        <v>1516</v>
      </c>
    </row>
    <row r="171" s="2" customFormat="1">
      <c r="A171" s="41"/>
      <c r="B171" s="42"/>
      <c r="C171" s="43"/>
      <c r="D171" s="228" t="s">
        <v>177</v>
      </c>
      <c r="E171" s="43"/>
      <c r="F171" s="229" t="s">
        <v>1129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177</v>
      </c>
      <c r="AU171" s="19" t="s">
        <v>21</v>
      </c>
    </row>
    <row r="172" s="13" customFormat="1">
      <c r="A172" s="13"/>
      <c r="B172" s="235"/>
      <c r="C172" s="236"/>
      <c r="D172" s="233" t="s">
        <v>202</v>
      </c>
      <c r="E172" s="237" t="s">
        <v>35</v>
      </c>
      <c r="F172" s="238" t="s">
        <v>1517</v>
      </c>
      <c r="G172" s="236"/>
      <c r="H172" s="239">
        <v>203.19999999999999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202</v>
      </c>
      <c r="AU172" s="245" t="s">
        <v>21</v>
      </c>
      <c r="AV172" s="13" t="s">
        <v>21</v>
      </c>
      <c r="AW172" s="13" t="s">
        <v>41</v>
      </c>
      <c r="AX172" s="13" t="s">
        <v>88</v>
      </c>
      <c r="AY172" s="245" t="s">
        <v>168</v>
      </c>
    </row>
    <row r="173" s="2" customFormat="1" ht="16.5" customHeight="1">
      <c r="A173" s="41"/>
      <c r="B173" s="42"/>
      <c r="C173" s="257" t="s">
        <v>298</v>
      </c>
      <c r="D173" s="257" t="s">
        <v>284</v>
      </c>
      <c r="E173" s="258" t="s">
        <v>1131</v>
      </c>
      <c r="F173" s="259" t="s">
        <v>1132</v>
      </c>
      <c r="G173" s="260" t="s">
        <v>237</v>
      </c>
      <c r="H173" s="261">
        <v>240.69</v>
      </c>
      <c r="I173" s="262"/>
      <c r="J173" s="263">
        <f>ROUND(I173*H173,2)</f>
        <v>0</v>
      </c>
      <c r="K173" s="259" t="s">
        <v>1127</v>
      </c>
      <c r="L173" s="264"/>
      <c r="M173" s="265" t="s">
        <v>35</v>
      </c>
      <c r="N173" s="266" t="s">
        <v>52</v>
      </c>
      <c r="O173" s="87"/>
      <c r="P173" s="224">
        <f>O173*H173</f>
        <v>0</v>
      </c>
      <c r="Q173" s="224">
        <v>0.00029999999999999997</v>
      </c>
      <c r="R173" s="224">
        <f>Q173*H173</f>
        <v>0.072206999999999993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220</v>
      </c>
      <c r="AT173" s="226" t="s">
        <v>284</v>
      </c>
      <c r="AU173" s="226" t="s">
        <v>21</v>
      </c>
      <c r="AY173" s="19" t="s">
        <v>168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88</v>
      </c>
      <c r="BK173" s="227">
        <f>ROUND(I173*H173,2)</f>
        <v>0</v>
      </c>
      <c r="BL173" s="19" t="s">
        <v>175</v>
      </c>
      <c r="BM173" s="226" t="s">
        <v>1518</v>
      </c>
    </row>
    <row r="174" s="13" customFormat="1">
      <c r="A174" s="13"/>
      <c r="B174" s="235"/>
      <c r="C174" s="236"/>
      <c r="D174" s="233" t="s">
        <v>202</v>
      </c>
      <c r="E174" s="236"/>
      <c r="F174" s="238" t="s">
        <v>1519</v>
      </c>
      <c r="G174" s="236"/>
      <c r="H174" s="239">
        <v>240.69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202</v>
      </c>
      <c r="AU174" s="245" t="s">
        <v>21</v>
      </c>
      <c r="AV174" s="13" t="s">
        <v>21</v>
      </c>
      <c r="AW174" s="13" t="s">
        <v>4</v>
      </c>
      <c r="AX174" s="13" t="s">
        <v>88</v>
      </c>
      <c r="AY174" s="245" t="s">
        <v>168</v>
      </c>
    </row>
    <row r="175" s="2" customFormat="1" ht="33" customHeight="1">
      <c r="A175" s="41"/>
      <c r="B175" s="42"/>
      <c r="C175" s="215" t="s">
        <v>305</v>
      </c>
      <c r="D175" s="215" t="s">
        <v>170</v>
      </c>
      <c r="E175" s="216" t="s">
        <v>1135</v>
      </c>
      <c r="F175" s="217" t="s">
        <v>1136</v>
      </c>
      <c r="G175" s="218" t="s">
        <v>189</v>
      </c>
      <c r="H175" s="219">
        <v>127</v>
      </c>
      <c r="I175" s="220"/>
      <c r="J175" s="221">
        <f>ROUND(I175*H175,2)</f>
        <v>0</v>
      </c>
      <c r="K175" s="217" t="s">
        <v>1127</v>
      </c>
      <c r="L175" s="47"/>
      <c r="M175" s="222" t="s">
        <v>35</v>
      </c>
      <c r="N175" s="223" t="s">
        <v>52</v>
      </c>
      <c r="O175" s="87"/>
      <c r="P175" s="224">
        <f>O175*H175</f>
        <v>0</v>
      </c>
      <c r="Q175" s="224">
        <v>0.27411000000000002</v>
      </c>
      <c r="R175" s="224">
        <f>Q175*H175</f>
        <v>34.811970000000002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175</v>
      </c>
      <c r="AT175" s="226" t="s">
        <v>170</v>
      </c>
      <c r="AU175" s="226" t="s">
        <v>21</v>
      </c>
      <c r="AY175" s="19" t="s">
        <v>168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88</v>
      </c>
      <c r="BK175" s="227">
        <f>ROUND(I175*H175,2)</f>
        <v>0</v>
      </c>
      <c r="BL175" s="19" t="s">
        <v>175</v>
      </c>
      <c r="BM175" s="226" t="s">
        <v>1520</v>
      </c>
    </row>
    <row r="176" s="2" customFormat="1">
      <c r="A176" s="41"/>
      <c r="B176" s="42"/>
      <c r="C176" s="43"/>
      <c r="D176" s="228" t="s">
        <v>177</v>
      </c>
      <c r="E176" s="43"/>
      <c r="F176" s="229" t="s">
        <v>1138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177</v>
      </c>
      <c r="AU176" s="19" t="s">
        <v>21</v>
      </c>
    </row>
    <row r="177" s="13" customFormat="1">
      <c r="A177" s="13"/>
      <c r="B177" s="235"/>
      <c r="C177" s="236"/>
      <c r="D177" s="233" t="s">
        <v>202</v>
      </c>
      <c r="E177" s="237" t="s">
        <v>35</v>
      </c>
      <c r="F177" s="238" t="s">
        <v>1521</v>
      </c>
      <c r="G177" s="236"/>
      <c r="H177" s="239">
        <v>127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202</v>
      </c>
      <c r="AU177" s="245" t="s">
        <v>21</v>
      </c>
      <c r="AV177" s="13" t="s">
        <v>21</v>
      </c>
      <c r="AW177" s="13" t="s">
        <v>41</v>
      </c>
      <c r="AX177" s="13" t="s">
        <v>88</v>
      </c>
      <c r="AY177" s="245" t="s">
        <v>168</v>
      </c>
    </row>
    <row r="178" s="2" customFormat="1" ht="24.15" customHeight="1">
      <c r="A178" s="41"/>
      <c r="B178" s="42"/>
      <c r="C178" s="215" t="s">
        <v>7</v>
      </c>
      <c r="D178" s="215" t="s">
        <v>170</v>
      </c>
      <c r="E178" s="216" t="s">
        <v>1140</v>
      </c>
      <c r="F178" s="217" t="s">
        <v>1141</v>
      </c>
      <c r="G178" s="218" t="s">
        <v>199</v>
      </c>
      <c r="H178" s="219">
        <v>1</v>
      </c>
      <c r="I178" s="220"/>
      <c r="J178" s="221">
        <f>ROUND(I178*H178,2)</f>
        <v>0</v>
      </c>
      <c r="K178" s="217" t="s">
        <v>174</v>
      </c>
      <c r="L178" s="47"/>
      <c r="M178" s="222" t="s">
        <v>35</v>
      </c>
      <c r="N178" s="223" t="s">
        <v>52</v>
      </c>
      <c r="O178" s="87"/>
      <c r="P178" s="224">
        <f>O178*H178</f>
        <v>0</v>
      </c>
      <c r="Q178" s="224">
        <v>2.5504500000000001</v>
      </c>
      <c r="R178" s="224">
        <f>Q178*H178</f>
        <v>2.5504500000000001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175</v>
      </c>
      <c r="AT178" s="226" t="s">
        <v>170</v>
      </c>
      <c r="AU178" s="226" t="s">
        <v>21</v>
      </c>
      <c r="AY178" s="19" t="s">
        <v>168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88</v>
      </c>
      <c r="BK178" s="227">
        <f>ROUND(I178*H178,2)</f>
        <v>0</v>
      </c>
      <c r="BL178" s="19" t="s">
        <v>175</v>
      </c>
      <c r="BM178" s="226" t="s">
        <v>1522</v>
      </c>
    </row>
    <row r="179" s="2" customFormat="1">
      <c r="A179" s="41"/>
      <c r="B179" s="42"/>
      <c r="C179" s="43"/>
      <c r="D179" s="228" t="s">
        <v>177</v>
      </c>
      <c r="E179" s="43"/>
      <c r="F179" s="229" t="s">
        <v>1143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177</v>
      </c>
      <c r="AU179" s="19" t="s">
        <v>21</v>
      </c>
    </row>
    <row r="180" s="2" customFormat="1">
      <c r="A180" s="41"/>
      <c r="B180" s="42"/>
      <c r="C180" s="43"/>
      <c r="D180" s="233" t="s">
        <v>179</v>
      </c>
      <c r="E180" s="43"/>
      <c r="F180" s="234" t="s">
        <v>1144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179</v>
      </c>
      <c r="AU180" s="19" t="s">
        <v>21</v>
      </c>
    </row>
    <row r="181" s="12" customFormat="1" ht="22.8" customHeight="1">
      <c r="A181" s="12"/>
      <c r="B181" s="199"/>
      <c r="C181" s="200"/>
      <c r="D181" s="201" t="s">
        <v>80</v>
      </c>
      <c r="E181" s="213" t="s">
        <v>196</v>
      </c>
      <c r="F181" s="213" t="s">
        <v>1145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SUM(P182:P284)</f>
        <v>0</v>
      </c>
      <c r="Q181" s="207"/>
      <c r="R181" s="208">
        <f>SUM(R182:R284)</f>
        <v>2668.4217552400005</v>
      </c>
      <c r="S181" s="207"/>
      <c r="T181" s="209">
        <f>SUM(T182:T284)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88</v>
      </c>
      <c r="AT181" s="211" t="s">
        <v>80</v>
      </c>
      <c r="AU181" s="211" t="s">
        <v>88</v>
      </c>
      <c r="AY181" s="210" t="s">
        <v>168</v>
      </c>
      <c r="BK181" s="212">
        <f>SUM(BK182:BK284)</f>
        <v>0</v>
      </c>
    </row>
    <row r="182" s="2" customFormat="1" ht="33" customHeight="1">
      <c r="A182" s="41"/>
      <c r="B182" s="42"/>
      <c r="C182" s="215" t="s">
        <v>317</v>
      </c>
      <c r="D182" s="215" t="s">
        <v>170</v>
      </c>
      <c r="E182" s="216" t="s">
        <v>1146</v>
      </c>
      <c r="F182" s="217" t="s">
        <v>1147</v>
      </c>
      <c r="G182" s="218" t="s">
        <v>237</v>
      </c>
      <c r="H182" s="219">
        <v>3063.3200000000002</v>
      </c>
      <c r="I182" s="220"/>
      <c r="J182" s="221">
        <f>ROUND(I182*H182,2)</f>
        <v>0</v>
      </c>
      <c r="K182" s="217" t="s">
        <v>174</v>
      </c>
      <c r="L182" s="47"/>
      <c r="M182" s="222" t="s">
        <v>35</v>
      </c>
      <c r="N182" s="223" t="s">
        <v>52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175</v>
      </c>
      <c r="AT182" s="226" t="s">
        <v>170</v>
      </c>
      <c r="AU182" s="226" t="s">
        <v>21</v>
      </c>
      <c r="AY182" s="19" t="s">
        <v>168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88</v>
      </c>
      <c r="BK182" s="227">
        <f>ROUND(I182*H182,2)</f>
        <v>0</v>
      </c>
      <c r="BL182" s="19" t="s">
        <v>175</v>
      </c>
      <c r="BM182" s="226" t="s">
        <v>1523</v>
      </c>
    </row>
    <row r="183" s="2" customFormat="1">
      <c r="A183" s="41"/>
      <c r="B183" s="42"/>
      <c r="C183" s="43"/>
      <c r="D183" s="228" t="s">
        <v>177</v>
      </c>
      <c r="E183" s="43"/>
      <c r="F183" s="229" t="s">
        <v>1149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177</v>
      </c>
      <c r="AU183" s="19" t="s">
        <v>21</v>
      </c>
    </row>
    <row r="184" s="2" customFormat="1">
      <c r="A184" s="41"/>
      <c r="B184" s="42"/>
      <c r="C184" s="43"/>
      <c r="D184" s="233" t="s">
        <v>179</v>
      </c>
      <c r="E184" s="43"/>
      <c r="F184" s="234" t="s">
        <v>1150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179</v>
      </c>
      <c r="AU184" s="19" t="s">
        <v>21</v>
      </c>
    </row>
    <row r="185" s="13" customFormat="1">
      <c r="A185" s="13"/>
      <c r="B185" s="235"/>
      <c r="C185" s="236"/>
      <c r="D185" s="233" t="s">
        <v>202</v>
      </c>
      <c r="E185" s="237" t="s">
        <v>35</v>
      </c>
      <c r="F185" s="238" t="s">
        <v>1524</v>
      </c>
      <c r="G185" s="236"/>
      <c r="H185" s="239">
        <v>3063.3200000000002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202</v>
      </c>
      <c r="AU185" s="245" t="s">
        <v>21</v>
      </c>
      <c r="AV185" s="13" t="s">
        <v>21</v>
      </c>
      <c r="AW185" s="13" t="s">
        <v>41</v>
      </c>
      <c r="AX185" s="13" t="s">
        <v>88</v>
      </c>
      <c r="AY185" s="245" t="s">
        <v>168</v>
      </c>
    </row>
    <row r="186" s="2" customFormat="1" ht="16.5" customHeight="1">
      <c r="A186" s="41"/>
      <c r="B186" s="42"/>
      <c r="C186" s="257" t="s">
        <v>322</v>
      </c>
      <c r="D186" s="257" t="s">
        <v>284</v>
      </c>
      <c r="E186" s="258" t="s">
        <v>1152</v>
      </c>
      <c r="F186" s="259" t="s">
        <v>1153</v>
      </c>
      <c r="G186" s="260" t="s">
        <v>255</v>
      </c>
      <c r="H186" s="261">
        <v>1378.53</v>
      </c>
      <c r="I186" s="262"/>
      <c r="J186" s="263">
        <f>ROUND(I186*H186,2)</f>
        <v>0</v>
      </c>
      <c r="K186" s="259" t="s">
        <v>174</v>
      </c>
      <c r="L186" s="264"/>
      <c r="M186" s="265" t="s">
        <v>35</v>
      </c>
      <c r="N186" s="266" t="s">
        <v>52</v>
      </c>
      <c r="O186" s="87"/>
      <c r="P186" s="224">
        <f>O186*H186</f>
        <v>0</v>
      </c>
      <c r="Q186" s="224">
        <v>1</v>
      </c>
      <c r="R186" s="224">
        <f>Q186*H186</f>
        <v>1378.53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220</v>
      </c>
      <c r="AT186" s="226" t="s">
        <v>284</v>
      </c>
      <c r="AU186" s="226" t="s">
        <v>21</v>
      </c>
      <c r="AY186" s="19" t="s">
        <v>168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88</v>
      </c>
      <c r="BK186" s="227">
        <f>ROUND(I186*H186,2)</f>
        <v>0</v>
      </c>
      <c r="BL186" s="19" t="s">
        <v>175</v>
      </c>
      <c r="BM186" s="226" t="s">
        <v>1525</v>
      </c>
    </row>
    <row r="187" s="13" customFormat="1">
      <c r="A187" s="13"/>
      <c r="B187" s="235"/>
      <c r="C187" s="236"/>
      <c r="D187" s="233" t="s">
        <v>202</v>
      </c>
      <c r="E187" s="237" t="s">
        <v>35</v>
      </c>
      <c r="F187" s="238" t="s">
        <v>1526</v>
      </c>
      <c r="G187" s="236"/>
      <c r="H187" s="239">
        <v>765.85000000000002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202</v>
      </c>
      <c r="AU187" s="245" t="s">
        <v>21</v>
      </c>
      <c r="AV187" s="13" t="s">
        <v>21</v>
      </c>
      <c r="AW187" s="13" t="s">
        <v>41</v>
      </c>
      <c r="AX187" s="13" t="s">
        <v>88</v>
      </c>
      <c r="AY187" s="245" t="s">
        <v>168</v>
      </c>
    </row>
    <row r="188" s="13" customFormat="1">
      <c r="A188" s="13"/>
      <c r="B188" s="235"/>
      <c r="C188" s="236"/>
      <c r="D188" s="233" t="s">
        <v>202</v>
      </c>
      <c r="E188" s="236"/>
      <c r="F188" s="238" t="s">
        <v>1527</v>
      </c>
      <c r="G188" s="236"/>
      <c r="H188" s="239">
        <v>1378.53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202</v>
      </c>
      <c r="AU188" s="245" t="s">
        <v>21</v>
      </c>
      <c r="AV188" s="13" t="s">
        <v>21</v>
      </c>
      <c r="AW188" s="13" t="s">
        <v>4</v>
      </c>
      <c r="AX188" s="13" t="s">
        <v>88</v>
      </c>
      <c r="AY188" s="245" t="s">
        <v>168</v>
      </c>
    </row>
    <row r="189" s="2" customFormat="1" ht="33" customHeight="1">
      <c r="A189" s="41"/>
      <c r="B189" s="42"/>
      <c r="C189" s="215" t="s">
        <v>328</v>
      </c>
      <c r="D189" s="215" t="s">
        <v>170</v>
      </c>
      <c r="E189" s="216" t="s">
        <v>1157</v>
      </c>
      <c r="F189" s="217" t="s">
        <v>1158</v>
      </c>
      <c r="G189" s="218" t="s">
        <v>237</v>
      </c>
      <c r="H189" s="219">
        <v>232.49199999999999</v>
      </c>
      <c r="I189" s="220"/>
      <c r="J189" s="221">
        <f>ROUND(I189*H189,2)</f>
        <v>0</v>
      </c>
      <c r="K189" s="217" t="s">
        <v>174</v>
      </c>
      <c r="L189" s="47"/>
      <c r="M189" s="222" t="s">
        <v>35</v>
      </c>
      <c r="N189" s="223" t="s">
        <v>52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175</v>
      </c>
      <c r="AT189" s="226" t="s">
        <v>170</v>
      </c>
      <c r="AU189" s="226" t="s">
        <v>21</v>
      </c>
      <c r="AY189" s="19" t="s">
        <v>168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88</v>
      </c>
      <c r="BK189" s="227">
        <f>ROUND(I189*H189,2)</f>
        <v>0</v>
      </c>
      <c r="BL189" s="19" t="s">
        <v>175</v>
      </c>
      <c r="BM189" s="226" t="s">
        <v>1528</v>
      </c>
    </row>
    <row r="190" s="2" customFormat="1">
      <c r="A190" s="41"/>
      <c r="B190" s="42"/>
      <c r="C190" s="43"/>
      <c r="D190" s="228" t="s">
        <v>177</v>
      </c>
      <c r="E190" s="43"/>
      <c r="F190" s="229" t="s">
        <v>1160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177</v>
      </c>
      <c r="AU190" s="19" t="s">
        <v>21</v>
      </c>
    </row>
    <row r="191" s="2" customFormat="1">
      <c r="A191" s="41"/>
      <c r="B191" s="42"/>
      <c r="C191" s="43"/>
      <c r="D191" s="233" t="s">
        <v>179</v>
      </c>
      <c r="E191" s="43"/>
      <c r="F191" s="234" t="s">
        <v>1114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179</v>
      </c>
      <c r="AU191" s="19" t="s">
        <v>21</v>
      </c>
    </row>
    <row r="192" s="13" customFormat="1">
      <c r="A192" s="13"/>
      <c r="B192" s="235"/>
      <c r="C192" s="236"/>
      <c r="D192" s="233" t="s">
        <v>202</v>
      </c>
      <c r="E192" s="237" t="s">
        <v>35</v>
      </c>
      <c r="F192" s="238" t="s">
        <v>1529</v>
      </c>
      <c r="G192" s="236"/>
      <c r="H192" s="239">
        <v>232.49199999999999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202</v>
      </c>
      <c r="AU192" s="245" t="s">
        <v>21</v>
      </c>
      <c r="AV192" s="13" t="s">
        <v>21</v>
      </c>
      <c r="AW192" s="13" t="s">
        <v>41</v>
      </c>
      <c r="AX192" s="13" t="s">
        <v>88</v>
      </c>
      <c r="AY192" s="245" t="s">
        <v>168</v>
      </c>
    </row>
    <row r="193" s="2" customFormat="1" ht="16.5" customHeight="1">
      <c r="A193" s="41"/>
      <c r="B193" s="42"/>
      <c r="C193" s="257" t="s">
        <v>332</v>
      </c>
      <c r="D193" s="257" t="s">
        <v>284</v>
      </c>
      <c r="E193" s="258" t="s">
        <v>1152</v>
      </c>
      <c r="F193" s="259" t="s">
        <v>1153</v>
      </c>
      <c r="G193" s="260" t="s">
        <v>255</v>
      </c>
      <c r="H193" s="261">
        <v>125.55</v>
      </c>
      <c r="I193" s="262"/>
      <c r="J193" s="263">
        <f>ROUND(I193*H193,2)</f>
        <v>0</v>
      </c>
      <c r="K193" s="259" t="s">
        <v>174</v>
      </c>
      <c r="L193" s="264"/>
      <c r="M193" s="265" t="s">
        <v>35</v>
      </c>
      <c r="N193" s="266" t="s">
        <v>52</v>
      </c>
      <c r="O193" s="87"/>
      <c r="P193" s="224">
        <f>O193*H193</f>
        <v>0</v>
      </c>
      <c r="Q193" s="224">
        <v>1</v>
      </c>
      <c r="R193" s="224">
        <f>Q193*H193</f>
        <v>125.55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220</v>
      </c>
      <c r="AT193" s="226" t="s">
        <v>284</v>
      </c>
      <c r="AU193" s="226" t="s">
        <v>21</v>
      </c>
      <c r="AY193" s="19" t="s">
        <v>168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88</v>
      </c>
      <c r="BK193" s="227">
        <f>ROUND(I193*H193,2)</f>
        <v>0</v>
      </c>
      <c r="BL193" s="19" t="s">
        <v>175</v>
      </c>
      <c r="BM193" s="226" t="s">
        <v>1530</v>
      </c>
    </row>
    <row r="194" s="13" customFormat="1">
      <c r="A194" s="13"/>
      <c r="B194" s="235"/>
      <c r="C194" s="236"/>
      <c r="D194" s="233" t="s">
        <v>202</v>
      </c>
      <c r="E194" s="237" t="s">
        <v>35</v>
      </c>
      <c r="F194" s="238" t="s">
        <v>1531</v>
      </c>
      <c r="G194" s="236"/>
      <c r="H194" s="239">
        <v>69.75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202</v>
      </c>
      <c r="AU194" s="245" t="s">
        <v>21</v>
      </c>
      <c r="AV194" s="13" t="s">
        <v>21</v>
      </c>
      <c r="AW194" s="13" t="s">
        <v>41</v>
      </c>
      <c r="AX194" s="13" t="s">
        <v>88</v>
      </c>
      <c r="AY194" s="245" t="s">
        <v>168</v>
      </c>
    </row>
    <row r="195" s="13" customFormat="1">
      <c r="A195" s="13"/>
      <c r="B195" s="235"/>
      <c r="C195" s="236"/>
      <c r="D195" s="233" t="s">
        <v>202</v>
      </c>
      <c r="E195" s="236"/>
      <c r="F195" s="238" t="s">
        <v>1532</v>
      </c>
      <c r="G195" s="236"/>
      <c r="H195" s="239">
        <v>125.55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202</v>
      </c>
      <c r="AU195" s="245" t="s">
        <v>21</v>
      </c>
      <c r="AV195" s="13" t="s">
        <v>21</v>
      </c>
      <c r="AW195" s="13" t="s">
        <v>4</v>
      </c>
      <c r="AX195" s="13" t="s">
        <v>88</v>
      </c>
      <c r="AY195" s="245" t="s">
        <v>168</v>
      </c>
    </row>
    <row r="196" s="2" customFormat="1" ht="21.75" customHeight="1">
      <c r="A196" s="41"/>
      <c r="B196" s="42"/>
      <c r="C196" s="215" t="s">
        <v>338</v>
      </c>
      <c r="D196" s="215" t="s">
        <v>170</v>
      </c>
      <c r="E196" s="216" t="s">
        <v>1165</v>
      </c>
      <c r="F196" s="217" t="s">
        <v>1166</v>
      </c>
      <c r="G196" s="218" t="s">
        <v>237</v>
      </c>
      <c r="H196" s="219">
        <v>85.709999999999994</v>
      </c>
      <c r="I196" s="220"/>
      <c r="J196" s="221">
        <f>ROUND(I196*H196,2)</f>
        <v>0</v>
      </c>
      <c r="K196" s="217" t="s">
        <v>174</v>
      </c>
      <c r="L196" s="47"/>
      <c r="M196" s="222" t="s">
        <v>35</v>
      </c>
      <c r="N196" s="223" t="s">
        <v>52</v>
      </c>
      <c r="O196" s="87"/>
      <c r="P196" s="224">
        <f>O196*H196</f>
        <v>0</v>
      </c>
      <c r="Q196" s="224">
        <v>0.34499999999999997</v>
      </c>
      <c r="R196" s="224">
        <f>Q196*H196</f>
        <v>29.569949999999995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175</v>
      </c>
      <c r="AT196" s="226" t="s">
        <v>170</v>
      </c>
      <c r="AU196" s="226" t="s">
        <v>21</v>
      </c>
      <c r="AY196" s="19" t="s">
        <v>168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88</v>
      </c>
      <c r="BK196" s="227">
        <f>ROUND(I196*H196,2)</f>
        <v>0</v>
      </c>
      <c r="BL196" s="19" t="s">
        <v>175</v>
      </c>
      <c r="BM196" s="226" t="s">
        <v>1533</v>
      </c>
    </row>
    <row r="197" s="2" customFormat="1">
      <c r="A197" s="41"/>
      <c r="B197" s="42"/>
      <c r="C197" s="43"/>
      <c r="D197" s="228" t="s">
        <v>177</v>
      </c>
      <c r="E197" s="43"/>
      <c r="F197" s="229" t="s">
        <v>1168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177</v>
      </c>
      <c r="AU197" s="19" t="s">
        <v>21</v>
      </c>
    </row>
    <row r="198" s="2" customFormat="1">
      <c r="A198" s="41"/>
      <c r="B198" s="42"/>
      <c r="C198" s="43"/>
      <c r="D198" s="233" t="s">
        <v>179</v>
      </c>
      <c r="E198" s="43"/>
      <c r="F198" s="234" t="s">
        <v>1175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179</v>
      </c>
      <c r="AU198" s="19" t="s">
        <v>21</v>
      </c>
    </row>
    <row r="199" s="13" customFormat="1">
      <c r="A199" s="13"/>
      <c r="B199" s="235"/>
      <c r="C199" s="236"/>
      <c r="D199" s="233" t="s">
        <v>202</v>
      </c>
      <c r="E199" s="237" t="s">
        <v>35</v>
      </c>
      <c r="F199" s="238" t="s">
        <v>1534</v>
      </c>
      <c r="G199" s="236"/>
      <c r="H199" s="239">
        <v>16.789999999999999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202</v>
      </c>
      <c r="AU199" s="245" t="s">
        <v>21</v>
      </c>
      <c r="AV199" s="13" t="s">
        <v>21</v>
      </c>
      <c r="AW199" s="13" t="s">
        <v>41</v>
      </c>
      <c r="AX199" s="13" t="s">
        <v>81</v>
      </c>
      <c r="AY199" s="245" t="s">
        <v>168</v>
      </c>
    </row>
    <row r="200" s="13" customFormat="1">
      <c r="A200" s="13"/>
      <c r="B200" s="235"/>
      <c r="C200" s="236"/>
      <c r="D200" s="233" t="s">
        <v>202</v>
      </c>
      <c r="E200" s="237" t="s">
        <v>35</v>
      </c>
      <c r="F200" s="238" t="s">
        <v>1535</v>
      </c>
      <c r="G200" s="236"/>
      <c r="H200" s="239">
        <v>68.920000000000002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202</v>
      </c>
      <c r="AU200" s="245" t="s">
        <v>21</v>
      </c>
      <c r="AV200" s="13" t="s">
        <v>21</v>
      </c>
      <c r="AW200" s="13" t="s">
        <v>41</v>
      </c>
      <c r="AX200" s="13" t="s">
        <v>81</v>
      </c>
      <c r="AY200" s="245" t="s">
        <v>168</v>
      </c>
    </row>
    <row r="201" s="14" customFormat="1">
      <c r="A201" s="14"/>
      <c r="B201" s="246"/>
      <c r="C201" s="247"/>
      <c r="D201" s="233" t="s">
        <v>202</v>
      </c>
      <c r="E201" s="248" t="s">
        <v>35</v>
      </c>
      <c r="F201" s="249" t="s">
        <v>205</v>
      </c>
      <c r="G201" s="247"/>
      <c r="H201" s="250">
        <v>85.709999999999994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202</v>
      </c>
      <c r="AU201" s="256" t="s">
        <v>21</v>
      </c>
      <c r="AV201" s="14" t="s">
        <v>175</v>
      </c>
      <c r="AW201" s="14" t="s">
        <v>41</v>
      </c>
      <c r="AX201" s="14" t="s">
        <v>88</v>
      </c>
      <c r="AY201" s="256" t="s">
        <v>168</v>
      </c>
    </row>
    <row r="202" s="2" customFormat="1" ht="21.75" customHeight="1">
      <c r="A202" s="41"/>
      <c r="B202" s="42"/>
      <c r="C202" s="215" t="s">
        <v>342</v>
      </c>
      <c r="D202" s="215" t="s">
        <v>170</v>
      </c>
      <c r="E202" s="216" t="s">
        <v>1536</v>
      </c>
      <c r="F202" s="217" t="s">
        <v>1166</v>
      </c>
      <c r="G202" s="218" t="s">
        <v>237</v>
      </c>
      <c r="H202" s="219">
        <v>11.699999999999999</v>
      </c>
      <c r="I202" s="220"/>
      <c r="J202" s="221">
        <f>ROUND(I202*H202,2)</f>
        <v>0</v>
      </c>
      <c r="K202" s="217" t="s">
        <v>35</v>
      </c>
      <c r="L202" s="47"/>
      <c r="M202" s="222" t="s">
        <v>35</v>
      </c>
      <c r="N202" s="223" t="s">
        <v>52</v>
      </c>
      <c r="O202" s="87"/>
      <c r="P202" s="224">
        <f>O202*H202</f>
        <v>0</v>
      </c>
      <c r="Q202" s="224">
        <v>0.34499999999999997</v>
      </c>
      <c r="R202" s="224">
        <f>Q202*H202</f>
        <v>4.0364999999999993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175</v>
      </c>
      <c r="AT202" s="226" t="s">
        <v>170</v>
      </c>
      <c r="AU202" s="226" t="s">
        <v>21</v>
      </c>
      <c r="AY202" s="19" t="s">
        <v>168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88</v>
      </c>
      <c r="BK202" s="227">
        <f>ROUND(I202*H202,2)</f>
        <v>0</v>
      </c>
      <c r="BL202" s="19" t="s">
        <v>175</v>
      </c>
      <c r="BM202" s="226" t="s">
        <v>1537</v>
      </c>
    </row>
    <row r="203" s="2" customFormat="1">
      <c r="A203" s="41"/>
      <c r="B203" s="42"/>
      <c r="C203" s="43"/>
      <c r="D203" s="233" t="s">
        <v>179</v>
      </c>
      <c r="E203" s="43"/>
      <c r="F203" s="234" t="s">
        <v>1169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179</v>
      </c>
      <c r="AU203" s="19" t="s">
        <v>21</v>
      </c>
    </row>
    <row r="204" s="13" customFormat="1">
      <c r="A204" s="13"/>
      <c r="B204" s="235"/>
      <c r="C204" s="236"/>
      <c r="D204" s="233" t="s">
        <v>202</v>
      </c>
      <c r="E204" s="237" t="s">
        <v>35</v>
      </c>
      <c r="F204" s="238" t="s">
        <v>1170</v>
      </c>
      <c r="G204" s="236"/>
      <c r="H204" s="239">
        <v>11.699999999999999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202</v>
      </c>
      <c r="AU204" s="245" t="s">
        <v>21</v>
      </c>
      <c r="AV204" s="13" t="s">
        <v>21</v>
      </c>
      <c r="AW204" s="13" t="s">
        <v>41</v>
      </c>
      <c r="AX204" s="13" t="s">
        <v>88</v>
      </c>
      <c r="AY204" s="245" t="s">
        <v>168</v>
      </c>
    </row>
    <row r="205" s="2" customFormat="1" ht="21.75" customHeight="1">
      <c r="A205" s="41"/>
      <c r="B205" s="42"/>
      <c r="C205" s="215" t="s">
        <v>347</v>
      </c>
      <c r="D205" s="215" t="s">
        <v>170</v>
      </c>
      <c r="E205" s="216" t="s">
        <v>1179</v>
      </c>
      <c r="F205" s="217" t="s">
        <v>1180</v>
      </c>
      <c r="G205" s="218" t="s">
        <v>237</v>
      </c>
      <c r="H205" s="219">
        <v>10.35</v>
      </c>
      <c r="I205" s="220"/>
      <c r="J205" s="221">
        <f>ROUND(I205*H205,2)</f>
        <v>0</v>
      </c>
      <c r="K205" s="217" t="s">
        <v>174</v>
      </c>
      <c r="L205" s="47"/>
      <c r="M205" s="222" t="s">
        <v>35</v>
      </c>
      <c r="N205" s="223" t="s">
        <v>52</v>
      </c>
      <c r="O205" s="87"/>
      <c r="P205" s="224">
        <f>O205*H205</f>
        <v>0</v>
      </c>
      <c r="Q205" s="224">
        <v>0.46000000000000002</v>
      </c>
      <c r="R205" s="224">
        <f>Q205*H205</f>
        <v>4.7610000000000001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175</v>
      </c>
      <c r="AT205" s="226" t="s">
        <v>170</v>
      </c>
      <c r="AU205" s="226" t="s">
        <v>21</v>
      </c>
      <c r="AY205" s="19" t="s">
        <v>168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88</v>
      </c>
      <c r="BK205" s="227">
        <f>ROUND(I205*H205,2)</f>
        <v>0</v>
      </c>
      <c r="BL205" s="19" t="s">
        <v>175</v>
      </c>
      <c r="BM205" s="226" t="s">
        <v>1538</v>
      </c>
    </row>
    <row r="206" s="2" customFormat="1">
      <c r="A206" s="41"/>
      <c r="B206" s="42"/>
      <c r="C206" s="43"/>
      <c r="D206" s="228" t="s">
        <v>177</v>
      </c>
      <c r="E206" s="43"/>
      <c r="F206" s="229" t="s">
        <v>1182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177</v>
      </c>
      <c r="AU206" s="19" t="s">
        <v>21</v>
      </c>
    </row>
    <row r="207" s="2" customFormat="1">
      <c r="A207" s="41"/>
      <c r="B207" s="42"/>
      <c r="C207" s="43"/>
      <c r="D207" s="233" t="s">
        <v>179</v>
      </c>
      <c r="E207" s="43"/>
      <c r="F207" s="234" t="s">
        <v>1183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179</v>
      </c>
      <c r="AU207" s="19" t="s">
        <v>21</v>
      </c>
    </row>
    <row r="208" s="13" customFormat="1">
      <c r="A208" s="13"/>
      <c r="B208" s="235"/>
      <c r="C208" s="236"/>
      <c r="D208" s="233" t="s">
        <v>202</v>
      </c>
      <c r="E208" s="237" t="s">
        <v>35</v>
      </c>
      <c r="F208" s="238" t="s">
        <v>1184</v>
      </c>
      <c r="G208" s="236"/>
      <c r="H208" s="239">
        <v>10.35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202</v>
      </c>
      <c r="AU208" s="245" t="s">
        <v>21</v>
      </c>
      <c r="AV208" s="13" t="s">
        <v>21</v>
      </c>
      <c r="AW208" s="13" t="s">
        <v>41</v>
      </c>
      <c r="AX208" s="13" t="s">
        <v>88</v>
      </c>
      <c r="AY208" s="245" t="s">
        <v>168</v>
      </c>
    </row>
    <row r="209" s="2" customFormat="1" ht="21.75" customHeight="1">
      <c r="A209" s="41"/>
      <c r="B209" s="42"/>
      <c r="C209" s="215" t="s">
        <v>351</v>
      </c>
      <c r="D209" s="215" t="s">
        <v>170</v>
      </c>
      <c r="E209" s="216" t="s">
        <v>1539</v>
      </c>
      <c r="F209" s="217" t="s">
        <v>1180</v>
      </c>
      <c r="G209" s="218" t="s">
        <v>237</v>
      </c>
      <c r="H209" s="219">
        <v>96.888999999999996</v>
      </c>
      <c r="I209" s="220"/>
      <c r="J209" s="221">
        <f>ROUND(I209*H209,2)</f>
        <v>0</v>
      </c>
      <c r="K209" s="217" t="s">
        <v>35</v>
      </c>
      <c r="L209" s="47"/>
      <c r="M209" s="222" t="s">
        <v>35</v>
      </c>
      <c r="N209" s="223" t="s">
        <v>52</v>
      </c>
      <c r="O209" s="87"/>
      <c r="P209" s="224">
        <f>O209*H209</f>
        <v>0</v>
      </c>
      <c r="Q209" s="224">
        <v>0.46000000000000002</v>
      </c>
      <c r="R209" s="224">
        <f>Q209*H209</f>
        <v>44.568939999999998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175</v>
      </c>
      <c r="AT209" s="226" t="s">
        <v>170</v>
      </c>
      <c r="AU209" s="226" t="s">
        <v>21</v>
      </c>
      <c r="AY209" s="19" t="s">
        <v>168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88</v>
      </c>
      <c r="BK209" s="227">
        <f>ROUND(I209*H209,2)</f>
        <v>0</v>
      </c>
      <c r="BL209" s="19" t="s">
        <v>175</v>
      </c>
      <c r="BM209" s="226" t="s">
        <v>1540</v>
      </c>
    </row>
    <row r="210" s="2" customFormat="1">
      <c r="A210" s="41"/>
      <c r="B210" s="42"/>
      <c r="C210" s="43"/>
      <c r="D210" s="233" t="s">
        <v>179</v>
      </c>
      <c r="E210" s="43"/>
      <c r="F210" s="234" t="s">
        <v>1192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179</v>
      </c>
      <c r="AU210" s="19" t="s">
        <v>21</v>
      </c>
    </row>
    <row r="211" s="13" customFormat="1">
      <c r="A211" s="13"/>
      <c r="B211" s="235"/>
      <c r="C211" s="236"/>
      <c r="D211" s="233" t="s">
        <v>202</v>
      </c>
      <c r="E211" s="237" t="s">
        <v>35</v>
      </c>
      <c r="F211" s="238" t="s">
        <v>1514</v>
      </c>
      <c r="G211" s="236"/>
      <c r="H211" s="239">
        <v>18.98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202</v>
      </c>
      <c r="AU211" s="245" t="s">
        <v>21</v>
      </c>
      <c r="AV211" s="13" t="s">
        <v>21</v>
      </c>
      <c r="AW211" s="13" t="s">
        <v>41</v>
      </c>
      <c r="AX211" s="13" t="s">
        <v>81</v>
      </c>
      <c r="AY211" s="245" t="s">
        <v>168</v>
      </c>
    </row>
    <row r="212" s="13" customFormat="1">
      <c r="A212" s="13"/>
      <c r="B212" s="235"/>
      <c r="C212" s="236"/>
      <c r="D212" s="233" t="s">
        <v>202</v>
      </c>
      <c r="E212" s="237" t="s">
        <v>35</v>
      </c>
      <c r="F212" s="238" t="s">
        <v>1515</v>
      </c>
      <c r="G212" s="236"/>
      <c r="H212" s="239">
        <v>77.909000000000006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202</v>
      </c>
      <c r="AU212" s="245" t="s">
        <v>21</v>
      </c>
      <c r="AV212" s="13" t="s">
        <v>21</v>
      </c>
      <c r="AW212" s="13" t="s">
        <v>41</v>
      </c>
      <c r="AX212" s="13" t="s">
        <v>81</v>
      </c>
      <c r="AY212" s="245" t="s">
        <v>168</v>
      </c>
    </row>
    <row r="213" s="14" customFormat="1">
      <c r="A213" s="14"/>
      <c r="B213" s="246"/>
      <c r="C213" s="247"/>
      <c r="D213" s="233" t="s">
        <v>202</v>
      </c>
      <c r="E213" s="248" t="s">
        <v>35</v>
      </c>
      <c r="F213" s="249" t="s">
        <v>205</v>
      </c>
      <c r="G213" s="247"/>
      <c r="H213" s="250">
        <v>96.888999999999996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202</v>
      </c>
      <c r="AU213" s="256" t="s">
        <v>21</v>
      </c>
      <c r="AV213" s="14" t="s">
        <v>175</v>
      </c>
      <c r="AW213" s="14" t="s">
        <v>41</v>
      </c>
      <c r="AX213" s="14" t="s">
        <v>88</v>
      </c>
      <c r="AY213" s="256" t="s">
        <v>168</v>
      </c>
    </row>
    <row r="214" s="2" customFormat="1" ht="21.75" customHeight="1">
      <c r="A214" s="41"/>
      <c r="B214" s="42"/>
      <c r="C214" s="215" t="s">
        <v>356</v>
      </c>
      <c r="D214" s="215" t="s">
        <v>170</v>
      </c>
      <c r="E214" s="216" t="s">
        <v>1185</v>
      </c>
      <c r="F214" s="217" t="s">
        <v>1186</v>
      </c>
      <c r="G214" s="218" t="s">
        <v>237</v>
      </c>
      <c r="H214" s="219">
        <v>362.89499999999998</v>
      </c>
      <c r="I214" s="220"/>
      <c r="J214" s="221">
        <f>ROUND(I214*H214,2)</f>
        <v>0</v>
      </c>
      <c r="K214" s="217" t="s">
        <v>174</v>
      </c>
      <c r="L214" s="47"/>
      <c r="M214" s="222" t="s">
        <v>35</v>
      </c>
      <c r="N214" s="223" t="s">
        <v>52</v>
      </c>
      <c r="O214" s="87"/>
      <c r="P214" s="224">
        <f>O214*H214</f>
        <v>0</v>
      </c>
      <c r="Q214" s="224">
        <v>0.46000000000000002</v>
      </c>
      <c r="R214" s="224">
        <f>Q214*H214</f>
        <v>166.93170000000001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175</v>
      </c>
      <c r="AT214" s="226" t="s">
        <v>170</v>
      </c>
      <c r="AU214" s="226" t="s">
        <v>21</v>
      </c>
      <c r="AY214" s="19" t="s">
        <v>168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88</v>
      </c>
      <c r="BK214" s="227">
        <f>ROUND(I214*H214,2)</f>
        <v>0</v>
      </c>
      <c r="BL214" s="19" t="s">
        <v>175</v>
      </c>
      <c r="BM214" s="226" t="s">
        <v>1541</v>
      </c>
    </row>
    <row r="215" s="2" customFormat="1">
      <c r="A215" s="41"/>
      <c r="B215" s="42"/>
      <c r="C215" s="43"/>
      <c r="D215" s="228" t="s">
        <v>177</v>
      </c>
      <c r="E215" s="43"/>
      <c r="F215" s="229" t="s">
        <v>1188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177</v>
      </c>
      <c r="AU215" s="19" t="s">
        <v>21</v>
      </c>
    </row>
    <row r="216" s="2" customFormat="1">
      <c r="A216" s="41"/>
      <c r="B216" s="42"/>
      <c r="C216" s="43"/>
      <c r="D216" s="233" t="s">
        <v>179</v>
      </c>
      <c r="E216" s="43"/>
      <c r="F216" s="234" t="s">
        <v>1189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179</v>
      </c>
      <c r="AU216" s="19" t="s">
        <v>21</v>
      </c>
    </row>
    <row r="217" s="13" customFormat="1">
      <c r="A217" s="13"/>
      <c r="B217" s="235"/>
      <c r="C217" s="236"/>
      <c r="D217" s="233" t="s">
        <v>202</v>
      </c>
      <c r="E217" s="237" t="s">
        <v>35</v>
      </c>
      <c r="F217" s="238" t="s">
        <v>1509</v>
      </c>
      <c r="G217" s="236"/>
      <c r="H217" s="239">
        <v>27.949999999999999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202</v>
      </c>
      <c r="AU217" s="245" t="s">
        <v>21</v>
      </c>
      <c r="AV217" s="13" t="s">
        <v>21</v>
      </c>
      <c r="AW217" s="13" t="s">
        <v>41</v>
      </c>
      <c r="AX217" s="13" t="s">
        <v>81</v>
      </c>
      <c r="AY217" s="245" t="s">
        <v>168</v>
      </c>
    </row>
    <row r="218" s="13" customFormat="1">
      <c r="A218" s="13"/>
      <c r="B218" s="235"/>
      <c r="C218" s="236"/>
      <c r="D218" s="233" t="s">
        <v>202</v>
      </c>
      <c r="E218" s="237" t="s">
        <v>35</v>
      </c>
      <c r="F218" s="238" t="s">
        <v>1510</v>
      </c>
      <c r="G218" s="236"/>
      <c r="H218" s="239">
        <v>94.822000000000003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202</v>
      </c>
      <c r="AU218" s="245" t="s">
        <v>21</v>
      </c>
      <c r="AV218" s="13" t="s">
        <v>21</v>
      </c>
      <c r="AW218" s="13" t="s">
        <v>41</v>
      </c>
      <c r="AX218" s="13" t="s">
        <v>81</v>
      </c>
      <c r="AY218" s="245" t="s">
        <v>168</v>
      </c>
    </row>
    <row r="219" s="13" customFormat="1">
      <c r="A219" s="13"/>
      <c r="B219" s="235"/>
      <c r="C219" s="236"/>
      <c r="D219" s="233" t="s">
        <v>202</v>
      </c>
      <c r="E219" s="237" t="s">
        <v>35</v>
      </c>
      <c r="F219" s="238" t="s">
        <v>1511</v>
      </c>
      <c r="G219" s="236"/>
      <c r="H219" s="239">
        <v>103.922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202</v>
      </c>
      <c r="AU219" s="245" t="s">
        <v>21</v>
      </c>
      <c r="AV219" s="13" t="s">
        <v>21</v>
      </c>
      <c r="AW219" s="13" t="s">
        <v>41</v>
      </c>
      <c r="AX219" s="13" t="s">
        <v>81</v>
      </c>
      <c r="AY219" s="245" t="s">
        <v>168</v>
      </c>
    </row>
    <row r="220" s="15" customFormat="1">
      <c r="A220" s="15"/>
      <c r="B220" s="271"/>
      <c r="C220" s="272"/>
      <c r="D220" s="233" t="s">
        <v>202</v>
      </c>
      <c r="E220" s="273" t="s">
        <v>35</v>
      </c>
      <c r="F220" s="274" t="s">
        <v>1116</v>
      </c>
      <c r="G220" s="272"/>
      <c r="H220" s="275">
        <v>226.69399999999999</v>
      </c>
      <c r="I220" s="276"/>
      <c r="J220" s="272"/>
      <c r="K220" s="272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202</v>
      </c>
      <c r="AU220" s="281" t="s">
        <v>21</v>
      </c>
      <c r="AV220" s="15" t="s">
        <v>186</v>
      </c>
      <c r="AW220" s="15" t="s">
        <v>41</v>
      </c>
      <c r="AX220" s="15" t="s">
        <v>81</v>
      </c>
      <c r="AY220" s="281" t="s">
        <v>168</v>
      </c>
    </row>
    <row r="221" s="13" customFormat="1">
      <c r="A221" s="13"/>
      <c r="B221" s="235"/>
      <c r="C221" s="236"/>
      <c r="D221" s="233" t="s">
        <v>202</v>
      </c>
      <c r="E221" s="237" t="s">
        <v>35</v>
      </c>
      <c r="F221" s="238" t="s">
        <v>1512</v>
      </c>
      <c r="G221" s="236"/>
      <c r="H221" s="239">
        <v>84.006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202</v>
      </c>
      <c r="AU221" s="245" t="s">
        <v>21</v>
      </c>
      <c r="AV221" s="13" t="s">
        <v>21</v>
      </c>
      <c r="AW221" s="13" t="s">
        <v>41</v>
      </c>
      <c r="AX221" s="13" t="s">
        <v>81</v>
      </c>
      <c r="AY221" s="245" t="s">
        <v>168</v>
      </c>
    </row>
    <row r="222" s="13" customFormat="1">
      <c r="A222" s="13"/>
      <c r="B222" s="235"/>
      <c r="C222" s="236"/>
      <c r="D222" s="233" t="s">
        <v>202</v>
      </c>
      <c r="E222" s="237" t="s">
        <v>35</v>
      </c>
      <c r="F222" s="238" t="s">
        <v>1513</v>
      </c>
      <c r="G222" s="236"/>
      <c r="H222" s="239">
        <v>52.195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202</v>
      </c>
      <c r="AU222" s="245" t="s">
        <v>21</v>
      </c>
      <c r="AV222" s="13" t="s">
        <v>21</v>
      </c>
      <c r="AW222" s="13" t="s">
        <v>41</v>
      </c>
      <c r="AX222" s="13" t="s">
        <v>81</v>
      </c>
      <c r="AY222" s="245" t="s">
        <v>168</v>
      </c>
    </row>
    <row r="223" s="15" customFormat="1">
      <c r="A223" s="15"/>
      <c r="B223" s="271"/>
      <c r="C223" s="272"/>
      <c r="D223" s="233" t="s">
        <v>202</v>
      </c>
      <c r="E223" s="273" t="s">
        <v>35</v>
      </c>
      <c r="F223" s="274" t="s">
        <v>1116</v>
      </c>
      <c r="G223" s="272"/>
      <c r="H223" s="275">
        <v>136.20099999999999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202</v>
      </c>
      <c r="AU223" s="281" t="s">
        <v>21</v>
      </c>
      <c r="AV223" s="15" t="s">
        <v>186</v>
      </c>
      <c r="AW223" s="15" t="s">
        <v>41</v>
      </c>
      <c r="AX223" s="15" t="s">
        <v>81</v>
      </c>
      <c r="AY223" s="281" t="s">
        <v>168</v>
      </c>
    </row>
    <row r="224" s="14" customFormat="1">
      <c r="A224" s="14"/>
      <c r="B224" s="246"/>
      <c r="C224" s="247"/>
      <c r="D224" s="233" t="s">
        <v>202</v>
      </c>
      <c r="E224" s="248" t="s">
        <v>35</v>
      </c>
      <c r="F224" s="249" t="s">
        <v>205</v>
      </c>
      <c r="G224" s="247"/>
      <c r="H224" s="250">
        <v>362.89499999999998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202</v>
      </c>
      <c r="AU224" s="256" t="s">
        <v>21</v>
      </c>
      <c r="AV224" s="14" t="s">
        <v>175</v>
      </c>
      <c r="AW224" s="14" t="s">
        <v>41</v>
      </c>
      <c r="AX224" s="14" t="s">
        <v>88</v>
      </c>
      <c r="AY224" s="256" t="s">
        <v>168</v>
      </c>
    </row>
    <row r="225" s="2" customFormat="1" ht="21.75" customHeight="1">
      <c r="A225" s="41"/>
      <c r="B225" s="42"/>
      <c r="C225" s="215" t="s">
        <v>362</v>
      </c>
      <c r="D225" s="215" t="s">
        <v>170</v>
      </c>
      <c r="E225" s="216" t="s">
        <v>1193</v>
      </c>
      <c r="F225" s="217" t="s">
        <v>1194</v>
      </c>
      <c r="G225" s="218" t="s">
        <v>237</v>
      </c>
      <c r="H225" s="219">
        <v>641.91399999999999</v>
      </c>
      <c r="I225" s="220"/>
      <c r="J225" s="221">
        <f>ROUND(I225*H225,2)</f>
        <v>0</v>
      </c>
      <c r="K225" s="217" t="s">
        <v>174</v>
      </c>
      <c r="L225" s="47"/>
      <c r="M225" s="222" t="s">
        <v>35</v>
      </c>
      <c r="N225" s="223" t="s">
        <v>52</v>
      </c>
      <c r="O225" s="87"/>
      <c r="P225" s="224">
        <f>O225*H225</f>
        <v>0</v>
      </c>
      <c r="Q225" s="224">
        <v>0.57499999999999996</v>
      </c>
      <c r="R225" s="224">
        <f>Q225*H225</f>
        <v>369.10054999999994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175</v>
      </c>
      <c r="AT225" s="226" t="s">
        <v>170</v>
      </c>
      <c r="AU225" s="226" t="s">
        <v>21</v>
      </c>
      <c r="AY225" s="19" t="s">
        <v>168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88</v>
      </c>
      <c r="BK225" s="227">
        <f>ROUND(I225*H225,2)</f>
        <v>0</v>
      </c>
      <c r="BL225" s="19" t="s">
        <v>175</v>
      </c>
      <c r="BM225" s="226" t="s">
        <v>1542</v>
      </c>
    </row>
    <row r="226" s="2" customFormat="1">
      <c r="A226" s="41"/>
      <c r="B226" s="42"/>
      <c r="C226" s="43"/>
      <c r="D226" s="228" t="s">
        <v>177</v>
      </c>
      <c r="E226" s="43"/>
      <c r="F226" s="229" t="s">
        <v>1196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177</v>
      </c>
      <c r="AU226" s="19" t="s">
        <v>21</v>
      </c>
    </row>
    <row r="227" s="2" customFormat="1">
      <c r="A227" s="41"/>
      <c r="B227" s="42"/>
      <c r="C227" s="43"/>
      <c r="D227" s="233" t="s">
        <v>179</v>
      </c>
      <c r="E227" s="43"/>
      <c r="F227" s="234" t="s">
        <v>1197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179</v>
      </c>
      <c r="AU227" s="19" t="s">
        <v>21</v>
      </c>
    </row>
    <row r="228" s="13" customFormat="1">
      <c r="A228" s="13"/>
      <c r="B228" s="235"/>
      <c r="C228" s="236"/>
      <c r="D228" s="233" t="s">
        <v>202</v>
      </c>
      <c r="E228" s="237" t="s">
        <v>35</v>
      </c>
      <c r="F228" s="238" t="s">
        <v>1508</v>
      </c>
      <c r="G228" s="236"/>
      <c r="H228" s="239">
        <v>641.91399999999999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202</v>
      </c>
      <c r="AU228" s="245" t="s">
        <v>21</v>
      </c>
      <c r="AV228" s="13" t="s">
        <v>21</v>
      </c>
      <c r="AW228" s="13" t="s">
        <v>41</v>
      </c>
      <c r="AX228" s="13" t="s">
        <v>88</v>
      </c>
      <c r="AY228" s="245" t="s">
        <v>168</v>
      </c>
    </row>
    <row r="229" s="2" customFormat="1" ht="24.15" customHeight="1">
      <c r="A229" s="41"/>
      <c r="B229" s="42"/>
      <c r="C229" s="215" t="s">
        <v>367</v>
      </c>
      <c r="D229" s="215" t="s">
        <v>170</v>
      </c>
      <c r="E229" s="216" t="s">
        <v>1543</v>
      </c>
      <c r="F229" s="217" t="s">
        <v>1544</v>
      </c>
      <c r="G229" s="218" t="s">
        <v>237</v>
      </c>
      <c r="H229" s="219">
        <v>9.7200000000000006</v>
      </c>
      <c r="I229" s="220"/>
      <c r="J229" s="221">
        <f>ROUND(I229*H229,2)</f>
        <v>0</v>
      </c>
      <c r="K229" s="217" t="s">
        <v>174</v>
      </c>
      <c r="L229" s="47"/>
      <c r="M229" s="222" t="s">
        <v>35</v>
      </c>
      <c r="N229" s="223" t="s">
        <v>52</v>
      </c>
      <c r="O229" s="87"/>
      <c r="P229" s="224">
        <f>O229*H229</f>
        <v>0</v>
      </c>
      <c r="Q229" s="224">
        <v>0.216</v>
      </c>
      <c r="R229" s="224">
        <f>Q229*H229</f>
        <v>2.0995200000000001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175</v>
      </c>
      <c r="AT229" s="226" t="s">
        <v>170</v>
      </c>
      <c r="AU229" s="226" t="s">
        <v>21</v>
      </c>
      <c r="AY229" s="19" t="s">
        <v>168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88</v>
      </c>
      <c r="BK229" s="227">
        <f>ROUND(I229*H229,2)</f>
        <v>0</v>
      </c>
      <c r="BL229" s="19" t="s">
        <v>175</v>
      </c>
      <c r="BM229" s="226" t="s">
        <v>1545</v>
      </c>
    </row>
    <row r="230" s="2" customFormat="1">
      <c r="A230" s="41"/>
      <c r="B230" s="42"/>
      <c r="C230" s="43"/>
      <c r="D230" s="228" t="s">
        <v>177</v>
      </c>
      <c r="E230" s="43"/>
      <c r="F230" s="229" t="s">
        <v>1546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177</v>
      </c>
      <c r="AU230" s="19" t="s">
        <v>21</v>
      </c>
    </row>
    <row r="231" s="13" customFormat="1">
      <c r="A231" s="13"/>
      <c r="B231" s="235"/>
      <c r="C231" s="236"/>
      <c r="D231" s="233" t="s">
        <v>202</v>
      </c>
      <c r="E231" s="237" t="s">
        <v>35</v>
      </c>
      <c r="F231" s="238" t="s">
        <v>1202</v>
      </c>
      <c r="G231" s="236"/>
      <c r="H231" s="239">
        <v>9.7200000000000006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202</v>
      </c>
      <c r="AU231" s="245" t="s">
        <v>21</v>
      </c>
      <c r="AV231" s="13" t="s">
        <v>21</v>
      </c>
      <c r="AW231" s="13" t="s">
        <v>41</v>
      </c>
      <c r="AX231" s="13" t="s">
        <v>88</v>
      </c>
      <c r="AY231" s="245" t="s">
        <v>168</v>
      </c>
    </row>
    <row r="232" s="2" customFormat="1" ht="24.15" customHeight="1">
      <c r="A232" s="41"/>
      <c r="B232" s="42"/>
      <c r="C232" s="215" t="s">
        <v>372</v>
      </c>
      <c r="D232" s="215" t="s">
        <v>170</v>
      </c>
      <c r="E232" s="216" t="s">
        <v>1203</v>
      </c>
      <c r="F232" s="217" t="s">
        <v>1204</v>
      </c>
      <c r="G232" s="218" t="s">
        <v>237</v>
      </c>
      <c r="H232" s="219">
        <v>567.84699999999998</v>
      </c>
      <c r="I232" s="220"/>
      <c r="J232" s="221">
        <f>ROUND(I232*H232,2)</f>
        <v>0</v>
      </c>
      <c r="K232" s="217" t="s">
        <v>174</v>
      </c>
      <c r="L232" s="47"/>
      <c r="M232" s="222" t="s">
        <v>35</v>
      </c>
      <c r="N232" s="223" t="s">
        <v>52</v>
      </c>
      <c r="O232" s="87"/>
      <c r="P232" s="224">
        <f>O232*H232</f>
        <v>0</v>
      </c>
      <c r="Q232" s="224">
        <v>0.30651</v>
      </c>
      <c r="R232" s="224">
        <f>Q232*H232</f>
        <v>174.05078397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175</v>
      </c>
      <c r="AT232" s="226" t="s">
        <v>170</v>
      </c>
      <c r="AU232" s="226" t="s">
        <v>21</v>
      </c>
      <c r="AY232" s="19" t="s">
        <v>168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88</v>
      </c>
      <c r="BK232" s="227">
        <f>ROUND(I232*H232,2)</f>
        <v>0</v>
      </c>
      <c r="BL232" s="19" t="s">
        <v>175</v>
      </c>
      <c r="BM232" s="226" t="s">
        <v>1547</v>
      </c>
    </row>
    <row r="233" s="2" customFormat="1">
      <c r="A233" s="41"/>
      <c r="B233" s="42"/>
      <c r="C233" s="43"/>
      <c r="D233" s="228" t="s">
        <v>177</v>
      </c>
      <c r="E233" s="43"/>
      <c r="F233" s="229" t="s">
        <v>1206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177</v>
      </c>
      <c r="AU233" s="19" t="s">
        <v>21</v>
      </c>
    </row>
    <row r="234" s="13" customFormat="1">
      <c r="A234" s="13"/>
      <c r="B234" s="235"/>
      <c r="C234" s="236"/>
      <c r="D234" s="233" t="s">
        <v>202</v>
      </c>
      <c r="E234" s="237" t="s">
        <v>35</v>
      </c>
      <c r="F234" s="238" t="s">
        <v>1548</v>
      </c>
      <c r="G234" s="236"/>
      <c r="H234" s="239">
        <v>567.84699999999998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202</v>
      </c>
      <c r="AU234" s="245" t="s">
        <v>21</v>
      </c>
      <c r="AV234" s="13" t="s">
        <v>21</v>
      </c>
      <c r="AW234" s="13" t="s">
        <v>41</v>
      </c>
      <c r="AX234" s="13" t="s">
        <v>88</v>
      </c>
      <c r="AY234" s="245" t="s">
        <v>168</v>
      </c>
    </row>
    <row r="235" s="2" customFormat="1" ht="24.15" customHeight="1">
      <c r="A235" s="41"/>
      <c r="B235" s="42"/>
      <c r="C235" s="215" t="s">
        <v>376</v>
      </c>
      <c r="D235" s="215" t="s">
        <v>170</v>
      </c>
      <c r="E235" s="216" t="s">
        <v>1208</v>
      </c>
      <c r="F235" s="217" t="s">
        <v>1209</v>
      </c>
      <c r="G235" s="218" t="s">
        <v>237</v>
      </c>
      <c r="H235" s="219">
        <v>321.02300000000002</v>
      </c>
      <c r="I235" s="220"/>
      <c r="J235" s="221">
        <f>ROUND(I235*H235,2)</f>
        <v>0</v>
      </c>
      <c r="K235" s="217" t="s">
        <v>174</v>
      </c>
      <c r="L235" s="47"/>
      <c r="M235" s="222" t="s">
        <v>35</v>
      </c>
      <c r="N235" s="223" t="s">
        <v>52</v>
      </c>
      <c r="O235" s="87"/>
      <c r="P235" s="224">
        <f>O235*H235</f>
        <v>0</v>
      </c>
      <c r="Q235" s="224">
        <v>0.40869</v>
      </c>
      <c r="R235" s="224">
        <f>Q235*H235</f>
        <v>131.19888987000002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175</v>
      </c>
      <c r="AT235" s="226" t="s">
        <v>170</v>
      </c>
      <c r="AU235" s="226" t="s">
        <v>21</v>
      </c>
      <c r="AY235" s="19" t="s">
        <v>168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88</v>
      </c>
      <c r="BK235" s="227">
        <f>ROUND(I235*H235,2)</f>
        <v>0</v>
      </c>
      <c r="BL235" s="19" t="s">
        <v>175</v>
      </c>
      <c r="BM235" s="226" t="s">
        <v>1549</v>
      </c>
    </row>
    <row r="236" s="2" customFormat="1">
      <c r="A236" s="41"/>
      <c r="B236" s="42"/>
      <c r="C236" s="43"/>
      <c r="D236" s="228" t="s">
        <v>177</v>
      </c>
      <c r="E236" s="43"/>
      <c r="F236" s="229" t="s">
        <v>1211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177</v>
      </c>
      <c r="AU236" s="19" t="s">
        <v>21</v>
      </c>
    </row>
    <row r="237" s="15" customFormat="1">
      <c r="A237" s="15"/>
      <c r="B237" s="271"/>
      <c r="C237" s="272"/>
      <c r="D237" s="233" t="s">
        <v>202</v>
      </c>
      <c r="E237" s="273" t="s">
        <v>35</v>
      </c>
      <c r="F237" s="274" t="s">
        <v>1116</v>
      </c>
      <c r="G237" s="272"/>
      <c r="H237" s="275">
        <v>0</v>
      </c>
      <c r="I237" s="276"/>
      <c r="J237" s="272"/>
      <c r="K237" s="272"/>
      <c r="L237" s="277"/>
      <c r="M237" s="278"/>
      <c r="N237" s="279"/>
      <c r="O237" s="279"/>
      <c r="P237" s="279"/>
      <c r="Q237" s="279"/>
      <c r="R237" s="279"/>
      <c r="S237" s="279"/>
      <c r="T237" s="28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1" t="s">
        <v>202</v>
      </c>
      <c r="AU237" s="281" t="s">
        <v>21</v>
      </c>
      <c r="AV237" s="15" t="s">
        <v>186</v>
      </c>
      <c r="AW237" s="15" t="s">
        <v>41</v>
      </c>
      <c r="AX237" s="15" t="s">
        <v>81</v>
      </c>
      <c r="AY237" s="281" t="s">
        <v>168</v>
      </c>
    </row>
    <row r="238" s="13" customFormat="1">
      <c r="A238" s="13"/>
      <c r="B238" s="235"/>
      <c r="C238" s="236"/>
      <c r="D238" s="233" t="s">
        <v>202</v>
      </c>
      <c r="E238" s="237" t="s">
        <v>35</v>
      </c>
      <c r="F238" s="238" t="s">
        <v>1550</v>
      </c>
      <c r="G238" s="236"/>
      <c r="H238" s="239">
        <v>24.725000000000001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202</v>
      </c>
      <c r="AU238" s="245" t="s">
        <v>21</v>
      </c>
      <c r="AV238" s="13" t="s">
        <v>21</v>
      </c>
      <c r="AW238" s="13" t="s">
        <v>41</v>
      </c>
      <c r="AX238" s="13" t="s">
        <v>81</v>
      </c>
      <c r="AY238" s="245" t="s">
        <v>168</v>
      </c>
    </row>
    <row r="239" s="13" customFormat="1">
      <c r="A239" s="13"/>
      <c r="B239" s="235"/>
      <c r="C239" s="236"/>
      <c r="D239" s="233" t="s">
        <v>202</v>
      </c>
      <c r="E239" s="237" t="s">
        <v>35</v>
      </c>
      <c r="F239" s="238" t="s">
        <v>1551</v>
      </c>
      <c r="G239" s="236"/>
      <c r="H239" s="239">
        <v>83.881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202</v>
      </c>
      <c r="AU239" s="245" t="s">
        <v>21</v>
      </c>
      <c r="AV239" s="13" t="s">
        <v>21</v>
      </c>
      <c r="AW239" s="13" t="s">
        <v>41</v>
      </c>
      <c r="AX239" s="13" t="s">
        <v>81</v>
      </c>
      <c r="AY239" s="245" t="s">
        <v>168</v>
      </c>
    </row>
    <row r="240" s="13" customFormat="1">
      <c r="A240" s="13"/>
      <c r="B240" s="235"/>
      <c r="C240" s="236"/>
      <c r="D240" s="233" t="s">
        <v>202</v>
      </c>
      <c r="E240" s="237" t="s">
        <v>35</v>
      </c>
      <c r="F240" s="238" t="s">
        <v>1552</v>
      </c>
      <c r="G240" s="236"/>
      <c r="H240" s="239">
        <v>91.930999999999997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202</v>
      </c>
      <c r="AU240" s="245" t="s">
        <v>21</v>
      </c>
      <c r="AV240" s="13" t="s">
        <v>21</v>
      </c>
      <c r="AW240" s="13" t="s">
        <v>41</v>
      </c>
      <c r="AX240" s="13" t="s">
        <v>81</v>
      </c>
      <c r="AY240" s="245" t="s">
        <v>168</v>
      </c>
    </row>
    <row r="241" s="15" customFormat="1">
      <c r="A241" s="15"/>
      <c r="B241" s="271"/>
      <c r="C241" s="272"/>
      <c r="D241" s="233" t="s">
        <v>202</v>
      </c>
      <c r="E241" s="273" t="s">
        <v>35</v>
      </c>
      <c r="F241" s="274" t="s">
        <v>1116</v>
      </c>
      <c r="G241" s="272"/>
      <c r="H241" s="275">
        <v>200.53700000000001</v>
      </c>
      <c r="I241" s="276"/>
      <c r="J241" s="272"/>
      <c r="K241" s="272"/>
      <c r="L241" s="277"/>
      <c r="M241" s="278"/>
      <c r="N241" s="279"/>
      <c r="O241" s="279"/>
      <c r="P241" s="279"/>
      <c r="Q241" s="279"/>
      <c r="R241" s="279"/>
      <c r="S241" s="279"/>
      <c r="T241" s="28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1" t="s">
        <v>202</v>
      </c>
      <c r="AU241" s="281" t="s">
        <v>21</v>
      </c>
      <c r="AV241" s="15" t="s">
        <v>186</v>
      </c>
      <c r="AW241" s="15" t="s">
        <v>41</v>
      </c>
      <c r="AX241" s="15" t="s">
        <v>81</v>
      </c>
      <c r="AY241" s="281" t="s">
        <v>168</v>
      </c>
    </row>
    <row r="242" s="13" customFormat="1">
      <c r="A242" s="13"/>
      <c r="B242" s="235"/>
      <c r="C242" s="236"/>
      <c r="D242" s="233" t="s">
        <v>202</v>
      </c>
      <c r="E242" s="237" t="s">
        <v>35</v>
      </c>
      <c r="F242" s="238" t="s">
        <v>1553</v>
      </c>
      <c r="G242" s="236"/>
      <c r="H242" s="239">
        <v>74.313000000000002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202</v>
      </c>
      <c r="AU242" s="245" t="s">
        <v>21</v>
      </c>
      <c r="AV242" s="13" t="s">
        <v>21</v>
      </c>
      <c r="AW242" s="13" t="s">
        <v>41</v>
      </c>
      <c r="AX242" s="13" t="s">
        <v>81</v>
      </c>
      <c r="AY242" s="245" t="s">
        <v>168</v>
      </c>
    </row>
    <row r="243" s="13" customFormat="1">
      <c r="A243" s="13"/>
      <c r="B243" s="235"/>
      <c r="C243" s="236"/>
      <c r="D243" s="233" t="s">
        <v>202</v>
      </c>
      <c r="E243" s="237" t="s">
        <v>35</v>
      </c>
      <c r="F243" s="238" t="s">
        <v>1554</v>
      </c>
      <c r="G243" s="236"/>
      <c r="H243" s="239">
        <v>46.173000000000002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202</v>
      </c>
      <c r="AU243" s="245" t="s">
        <v>21</v>
      </c>
      <c r="AV243" s="13" t="s">
        <v>21</v>
      </c>
      <c r="AW243" s="13" t="s">
        <v>41</v>
      </c>
      <c r="AX243" s="13" t="s">
        <v>81</v>
      </c>
      <c r="AY243" s="245" t="s">
        <v>168</v>
      </c>
    </row>
    <row r="244" s="15" customFormat="1">
      <c r="A244" s="15"/>
      <c r="B244" s="271"/>
      <c r="C244" s="272"/>
      <c r="D244" s="233" t="s">
        <v>202</v>
      </c>
      <c r="E244" s="273" t="s">
        <v>35</v>
      </c>
      <c r="F244" s="274" t="s">
        <v>1116</v>
      </c>
      <c r="G244" s="272"/>
      <c r="H244" s="275">
        <v>120.486</v>
      </c>
      <c r="I244" s="276"/>
      <c r="J244" s="272"/>
      <c r="K244" s="272"/>
      <c r="L244" s="277"/>
      <c r="M244" s="278"/>
      <c r="N244" s="279"/>
      <c r="O244" s="279"/>
      <c r="P244" s="279"/>
      <c r="Q244" s="279"/>
      <c r="R244" s="279"/>
      <c r="S244" s="279"/>
      <c r="T244" s="28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1" t="s">
        <v>202</v>
      </c>
      <c r="AU244" s="281" t="s">
        <v>21</v>
      </c>
      <c r="AV244" s="15" t="s">
        <v>186</v>
      </c>
      <c r="AW244" s="15" t="s">
        <v>41</v>
      </c>
      <c r="AX244" s="15" t="s">
        <v>81</v>
      </c>
      <c r="AY244" s="281" t="s">
        <v>168</v>
      </c>
    </row>
    <row r="245" s="14" customFormat="1">
      <c r="A245" s="14"/>
      <c r="B245" s="246"/>
      <c r="C245" s="247"/>
      <c r="D245" s="233" t="s">
        <v>202</v>
      </c>
      <c r="E245" s="248" t="s">
        <v>35</v>
      </c>
      <c r="F245" s="249" t="s">
        <v>205</v>
      </c>
      <c r="G245" s="247"/>
      <c r="H245" s="250">
        <v>321.02300000000002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202</v>
      </c>
      <c r="AU245" s="256" t="s">
        <v>21</v>
      </c>
      <c r="AV245" s="14" t="s">
        <v>175</v>
      </c>
      <c r="AW245" s="14" t="s">
        <v>41</v>
      </c>
      <c r="AX245" s="14" t="s">
        <v>88</v>
      </c>
      <c r="AY245" s="256" t="s">
        <v>168</v>
      </c>
    </row>
    <row r="246" s="2" customFormat="1" ht="24.15" customHeight="1">
      <c r="A246" s="41"/>
      <c r="B246" s="42"/>
      <c r="C246" s="215" t="s">
        <v>380</v>
      </c>
      <c r="D246" s="215" t="s">
        <v>170</v>
      </c>
      <c r="E246" s="216" t="s">
        <v>1221</v>
      </c>
      <c r="F246" s="217" t="s">
        <v>1222</v>
      </c>
      <c r="G246" s="218" t="s">
        <v>237</v>
      </c>
      <c r="H246" s="219">
        <v>493.77999999999997</v>
      </c>
      <c r="I246" s="220"/>
      <c r="J246" s="221">
        <f>ROUND(I246*H246,2)</f>
        <v>0</v>
      </c>
      <c r="K246" s="217" t="s">
        <v>174</v>
      </c>
      <c r="L246" s="47"/>
      <c r="M246" s="222" t="s">
        <v>35</v>
      </c>
      <c r="N246" s="223" t="s">
        <v>52</v>
      </c>
      <c r="O246" s="87"/>
      <c r="P246" s="224">
        <f>O246*H246</f>
        <v>0</v>
      </c>
      <c r="Q246" s="224">
        <v>0.15826000000000001</v>
      </c>
      <c r="R246" s="224">
        <f>Q246*H246</f>
        <v>78.145622799999998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175</v>
      </c>
      <c r="AT246" s="226" t="s">
        <v>170</v>
      </c>
      <c r="AU246" s="226" t="s">
        <v>21</v>
      </c>
      <c r="AY246" s="19" t="s">
        <v>168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88</v>
      </c>
      <c r="BK246" s="227">
        <f>ROUND(I246*H246,2)</f>
        <v>0</v>
      </c>
      <c r="BL246" s="19" t="s">
        <v>175</v>
      </c>
      <c r="BM246" s="226" t="s">
        <v>1555</v>
      </c>
    </row>
    <row r="247" s="2" customFormat="1">
      <c r="A247" s="41"/>
      <c r="B247" s="42"/>
      <c r="C247" s="43"/>
      <c r="D247" s="228" t="s">
        <v>177</v>
      </c>
      <c r="E247" s="43"/>
      <c r="F247" s="229" t="s">
        <v>1224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177</v>
      </c>
      <c r="AU247" s="19" t="s">
        <v>21</v>
      </c>
    </row>
    <row r="248" s="13" customFormat="1">
      <c r="A248" s="13"/>
      <c r="B248" s="235"/>
      <c r="C248" s="236"/>
      <c r="D248" s="233" t="s">
        <v>202</v>
      </c>
      <c r="E248" s="237" t="s">
        <v>35</v>
      </c>
      <c r="F248" s="238" t="s">
        <v>1556</v>
      </c>
      <c r="G248" s="236"/>
      <c r="H248" s="239">
        <v>493.77999999999997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202</v>
      </c>
      <c r="AU248" s="245" t="s">
        <v>21</v>
      </c>
      <c r="AV248" s="13" t="s">
        <v>21</v>
      </c>
      <c r="AW248" s="13" t="s">
        <v>41</v>
      </c>
      <c r="AX248" s="13" t="s">
        <v>88</v>
      </c>
      <c r="AY248" s="245" t="s">
        <v>168</v>
      </c>
    </row>
    <row r="249" s="2" customFormat="1" ht="16.5" customHeight="1">
      <c r="A249" s="41"/>
      <c r="B249" s="42"/>
      <c r="C249" s="215" t="s">
        <v>384</v>
      </c>
      <c r="D249" s="215" t="s">
        <v>170</v>
      </c>
      <c r="E249" s="216" t="s">
        <v>1216</v>
      </c>
      <c r="F249" s="217" t="s">
        <v>1217</v>
      </c>
      <c r="G249" s="218" t="s">
        <v>237</v>
      </c>
      <c r="H249" s="219">
        <v>493.77999999999997</v>
      </c>
      <c r="I249" s="220"/>
      <c r="J249" s="221">
        <f>ROUND(I249*H249,2)</f>
        <v>0</v>
      </c>
      <c r="K249" s="217" t="s">
        <v>174</v>
      </c>
      <c r="L249" s="47"/>
      <c r="M249" s="222" t="s">
        <v>35</v>
      </c>
      <c r="N249" s="223" t="s">
        <v>52</v>
      </c>
      <c r="O249" s="87"/>
      <c r="P249" s="224">
        <f>O249*H249</f>
        <v>0</v>
      </c>
      <c r="Q249" s="224">
        <v>0.00034000000000000002</v>
      </c>
      <c r="R249" s="224">
        <f>Q249*H249</f>
        <v>0.16788520000000001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175</v>
      </c>
      <c r="AT249" s="226" t="s">
        <v>170</v>
      </c>
      <c r="AU249" s="226" t="s">
        <v>21</v>
      </c>
      <c r="AY249" s="19" t="s">
        <v>168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88</v>
      </c>
      <c r="BK249" s="227">
        <f>ROUND(I249*H249,2)</f>
        <v>0</v>
      </c>
      <c r="BL249" s="19" t="s">
        <v>175</v>
      </c>
      <c r="BM249" s="226" t="s">
        <v>1557</v>
      </c>
    </row>
    <row r="250" s="2" customFormat="1">
      <c r="A250" s="41"/>
      <c r="B250" s="42"/>
      <c r="C250" s="43"/>
      <c r="D250" s="228" t="s">
        <v>177</v>
      </c>
      <c r="E250" s="43"/>
      <c r="F250" s="229" t="s">
        <v>1219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177</v>
      </c>
      <c r="AU250" s="19" t="s">
        <v>21</v>
      </c>
    </row>
    <row r="251" s="13" customFormat="1">
      <c r="A251" s="13"/>
      <c r="B251" s="235"/>
      <c r="C251" s="236"/>
      <c r="D251" s="233" t="s">
        <v>202</v>
      </c>
      <c r="E251" s="237" t="s">
        <v>35</v>
      </c>
      <c r="F251" s="238" t="s">
        <v>1556</v>
      </c>
      <c r="G251" s="236"/>
      <c r="H251" s="239">
        <v>493.77999999999997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202</v>
      </c>
      <c r="AU251" s="245" t="s">
        <v>21</v>
      </c>
      <c r="AV251" s="13" t="s">
        <v>21</v>
      </c>
      <c r="AW251" s="13" t="s">
        <v>41</v>
      </c>
      <c r="AX251" s="13" t="s">
        <v>88</v>
      </c>
      <c r="AY251" s="245" t="s">
        <v>168</v>
      </c>
    </row>
    <row r="252" s="2" customFormat="1" ht="16.5" customHeight="1">
      <c r="A252" s="41"/>
      <c r="B252" s="42"/>
      <c r="C252" s="215" t="s">
        <v>388</v>
      </c>
      <c r="D252" s="215" t="s">
        <v>170</v>
      </c>
      <c r="E252" s="216" t="s">
        <v>1225</v>
      </c>
      <c r="F252" s="217" t="s">
        <v>1226</v>
      </c>
      <c r="G252" s="218" t="s">
        <v>237</v>
      </c>
      <c r="H252" s="219">
        <v>493.77999999999997</v>
      </c>
      <c r="I252" s="220"/>
      <c r="J252" s="221">
        <f>ROUND(I252*H252,2)</f>
        <v>0</v>
      </c>
      <c r="K252" s="217" t="s">
        <v>174</v>
      </c>
      <c r="L252" s="47"/>
      <c r="M252" s="222" t="s">
        <v>35</v>
      </c>
      <c r="N252" s="223" t="s">
        <v>52</v>
      </c>
      <c r="O252" s="87"/>
      <c r="P252" s="224">
        <f>O252*H252</f>
        <v>0</v>
      </c>
      <c r="Q252" s="224">
        <v>0.00051000000000000004</v>
      </c>
      <c r="R252" s="224">
        <f>Q252*H252</f>
        <v>0.25182779999999999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175</v>
      </c>
      <c r="AT252" s="226" t="s">
        <v>170</v>
      </c>
      <c r="AU252" s="226" t="s">
        <v>21</v>
      </c>
      <c r="AY252" s="19" t="s">
        <v>168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88</v>
      </c>
      <c r="BK252" s="227">
        <f>ROUND(I252*H252,2)</f>
        <v>0</v>
      </c>
      <c r="BL252" s="19" t="s">
        <v>175</v>
      </c>
      <c r="BM252" s="226" t="s">
        <v>1558</v>
      </c>
    </row>
    <row r="253" s="2" customFormat="1">
      <c r="A253" s="41"/>
      <c r="B253" s="42"/>
      <c r="C253" s="43"/>
      <c r="D253" s="228" t="s">
        <v>177</v>
      </c>
      <c r="E253" s="43"/>
      <c r="F253" s="229" t="s">
        <v>1228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177</v>
      </c>
      <c r="AU253" s="19" t="s">
        <v>21</v>
      </c>
    </row>
    <row r="254" s="13" customFormat="1">
      <c r="A254" s="13"/>
      <c r="B254" s="235"/>
      <c r="C254" s="236"/>
      <c r="D254" s="233" t="s">
        <v>202</v>
      </c>
      <c r="E254" s="237" t="s">
        <v>35</v>
      </c>
      <c r="F254" s="238" t="s">
        <v>1556</v>
      </c>
      <c r="G254" s="236"/>
      <c r="H254" s="239">
        <v>493.77999999999997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202</v>
      </c>
      <c r="AU254" s="245" t="s">
        <v>21</v>
      </c>
      <c r="AV254" s="13" t="s">
        <v>21</v>
      </c>
      <c r="AW254" s="13" t="s">
        <v>41</v>
      </c>
      <c r="AX254" s="13" t="s">
        <v>88</v>
      </c>
      <c r="AY254" s="245" t="s">
        <v>168</v>
      </c>
    </row>
    <row r="255" s="2" customFormat="1" ht="24.15" customHeight="1">
      <c r="A255" s="41"/>
      <c r="B255" s="42"/>
      <c r="C255" s="215" t="s">
        <v>392</v>
      </c>
      <c r="D255" s="215" t="s">
        <v>170</v>
      </c>
      <c r="E255" s="216" t="s">
        <v>1234</v>
      </c>
      <c r="F255" s="217" t="s">
        <v>1235</v>
      </c>
      <c r="G255" s="218" t="s">
        <v>237</v>
      </c>
      <c r="H255" s="219">
        <v>493.77999999999997</v>
      </c>
      <c r="I255" s="220"/>
      <c r="J255" s="221">
        <f>ROUND(I255*H255,2)</f>
        <v>0</v>
      </c>
      <c r="K255" s="217" t="s">
        <v>174</v>
      </c>
      <c r="L255" s="47"/>
      <c r="M255" s="222" t="s">
        <v>35</v>
      </c>
      <c r="N255" s="223" t="s">
        <v>52</v>
      </c>
      <c r="O255" s="87"/>
      <c r="P255" s="224">
        <f>O255*H255</f>
        <v>0</v>
      </c>
      <c r="Q255" s="224">
        <v>0.10373</v>
      </c>
      <c r="R255" s="224">
        <f>Q255*H255</f>
        <v>51.219799399999999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175</v>
      </c>
      <c r="AT255" s="226" t="s">
        <v>170</v>
      </c>
      <c r="AU255" s="226" t="s">
        <v>21</v>
      </c>
      <c r="AY255" s="19" t="s">
        <v>168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88</v>
      </c>
      <c r="BK255" s="227">
        <f>ROUND(I255*H255,2)</f>
        <v>0</v>
      </c>
      <c r="BL255" s="19" t="s">
        <v>175</v>
      </c>
      <c r="BM255" s="226" t="s">
        <v>1559</v>
      </c>
    </row>
    <row r="256" s="2" customFormat="1">
      <c r="A256" s="41"/>
      <c r="B256" s="42"/>
      <c r="C256" s="43"/>
      <c r="D256" s="228" t="s">
        <v>177</v>
      </c>
      <c r="E256" s="43"/>
      <c r="F256" s="229" t="s">
        <v>1237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177</v>
      </c>
      <c r="AU256" s="19" t="s">
        <v>21</v>
      </c>
    </row>
    <row r="257" s="2" customFormat="1">
      <c r="A257" s="41"/>
      <c r="B257" s="42"/>
      <c r="C257" s="43"/>
      <c r="D257" s="233" t="s">
        <v>179</v>
      </c>
      <c r="E257" s="43"/>
      <c r="F257" s="234" t="s">
        <v>1238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179</v>
      </c>
      <c r="AU257" s="19" t="s">
        <v>21</v>
      </c>
    </row>
    <row r="258" s="13" customFormat="1">
      <c r="A258" s="13"/>
      <c r="B258" s="235"/>
      <c r="C258" s="236"/>
      <c r="D258" s="233" t="s">
        <v>202</v>
      </c>
      <c r="E258" s="237" t="s">
        <v>35</v>
      </c>
      <c r="F258" s="238" t="s">
        <v>1560</v>
      </c>
      <c r="G258" s="236"/>
      <c r="H258" s="239">
        <v>493.77999999999997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202</v>
      </c>
      <c r="AU258" s="245" t="s">
        <v>21</v>
      </c>
      <c r="AV258" s="13" t="s">
        <v>21</v>
      </c>
      <c r="AW258" s="13" t="s">
        <v>41</v>
      </c>
      <c r="AX258" s="13" t="s">
        <v>88</v>
      </c>
      <c r="AY258" s="245" t="s">
        <v>168</v>
      </c>
    </row>
    <row r="259" s="2" customFormat="1" ht="21.75" customHeight="1">
      <c r="A259" s="41"/>
      <c r="B259" s="42"/>
      <c r="C259" s="215" t="s">
        <v>396</v>
      </c>
      <c r="D259" s="215" t="s">
        <v>170</v>
      </c>
      <c r="E259" s="216" t="s">
        <v>1229</v>
      </c>
      <c r="F259" s="217" t="s">
        <v>1230</v>
      </c>
      <c r="G259" s="218" t="s">
        <v>237</v>
      </c>
      <c r="H259" s="219">
        <v>9</v>
      </c>
      <c r="I259" s="220"/>
      <c r="J259" s="221">
        <f>ROUND(I259*H259,2)</f>
        <v>0</v>
      </c>
      <c r="K259" s="217" t="s">
        <v>174</v>
      </c>
      <c r="L259" s="47"/>
      <c r="M259" s="222" t="s">
        <v>35</v>
      </c>
      <c r="N259" s="223" t="s">
        <v>52</v>
      </c>
      <c r="O259" s="87"/>
      <c r="P259" s="224">
        <f>O259*H259</f>
        <v>0</v>
      </c>
      <c r="Q259" s="224">
        <v>0.02273</v>
      </c>
      <c r="R259" s="224">
        <f>Q259*H259</f>
        <v>0.20457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175</v>
      </c>
      <c r="AT259" s="226" t="s">
        <v>170</v>
      </c>
      <c r="AU259" s="226" t="s">
        <v>21</v>
      </c>
      <c r="AY259" s="19" t="s">
        <v>168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88</v>
      </c>
      <c r="BK259" s="227">
        <f>ROUND(I259*H259,2)</f>
        <v>0</v>
      </c>
      <c r="BL259" s="19" t="s">
        <v>175</v>
      </c>
      <c r="BM259" s="226" t="s">
        <v>1561</v>
      </c>
    </row>
    <row r="260" s="2" customFormat="1">
      <c r="A260" s="41"/>
      <c r="B260" s="42"/>
      <c r="C260" s="43"/>
      <c r="D260" s="228" t="s">
        <v>177</v>
      </c>
      <c r="E260" s="43"/>
      <c r="F260" s="229" t="s">
        <v>1232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177</v>
      </c>
      <c r="AU260" s="19" t="s">
        <v>21</v>
      </c>
    </row>
    <row r="261" s="13" customFormat="1">
      <c r="A261" s="13"/>
      <c r="B261" s="235"/>
      <c r="C261" s="236"/>
      <c r="D261" s="233" t="s">
        <v>202</v>
      </c>
      <c r="E261" s="237" t="s">
        <v>35</v>
      </c>
      <c r="F261" s="238" t="s">
        <v>1233</v>
      </c>
      <c r="G261" s="236"/>
      <c r="H261" s="239">
        <v>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202</v>
      </c>
      <c r="AU261" s="245" t="s">
        <v>21</v>
      </c>
      <c r="AV261" s="13" t="s">
        <v>21</v>
      </c>
      <c r="AW261" s="13" t="s">
        <v>41</v>
      </c>
      <c r="AX261" s="13" t="s">
        <v>88</v>
      </c>
      <c r="AY261" s="245" t="s">
        <v>168</v>
      </c>
    </row>
    <row r="262" s="2" customFormat="1" ht="37.8" customHeight="1">
      <c r="A262" s="41"/>
      <c r="B262" s="42"/>
      <c r="C262" s="215" t="s">
        <v>400</v>
      </c>
      <c r="D262" s="215" t="s">
        <v>170</v>
      </c>
      <c r="E262" s="216" t="s">
        <v>1240</v>
      </c>
      <c r="F262" s="217" t="s">
        <v>1241</v>
      </c>
      <c r="G262" s="218" t="s">
        <v>237</v>
      </c>
      <c r="H262" s="219">
        <v>318.91000000000003</v>
      </c>
      <c r="I262" s="220"/>
      <c r="J262" s="221">
        <f>ROUND(I262*H262,2)</f>
        <v>0</v>
      </c>
      <c r="K262" s="217" t="s">
        <v>174</v>
      </c>
      <c r="L262" s="47"/>
      <c r="M262" s="222" t="s">
        <v>35</v>
      </c>
      <c r="N262" s="223" t="s">
        <v>52</v>
      </c>
      <c r="O262" s="87"/>
      <c r="P262" s="224">
        <f>O262*H262</f>
        <v>0</v>
      </c>
      <c r="Q262" s="224">
        <v>0.11162</v>
      </c>
      <c r="R262" s="224">
        <f>Q262*H262</f>
        <v>35.5967342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175</v>
      </c>
      <c r="AT262" s="226" t="s">
        <v>170</v>
      </c>
      <c r="AU262" s="226" t="s">
        <v>21</v>
      </c>
      <c r="AY262" s="19" t="s">
        <v>168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88</v>
      </c>
      <c r="BK262" s="227">
        <f>ROUND(I262*H262,2)</f>
        <v>0</v>
      </c>
      <c r="BL262" s="19" t="s">
        <v>175</v>
      </c>
      <c r="BM262" s="226" t="s">
        <v>1562</v>
      </c>
    </row>
    <row r="263" s="2" customFormat="1">
      <c r="A263" s="41"/>
      <c r="B263" s="42"/>
      <c r="C263" s="43"/>
      <c r="D263" s="228" t="s">
        <v>177</v>
      </c>
      <c r="E263" s="43"/>
      <c r="F263" s="229" t="s">
        <v>1243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177</v>
      </c>
      <c r="AU263" s="19" t="s">
        <v>21</v>
      </c>
    </row>
    <row r="264" s="13" customFormat="1">
      <c r="A264" s="13"/>
      <c r="B264" s="235"/>
      <c r="C264" s="236"/>
      <c r="D264" s="233" t="s">
        <v>202</v>
      </c>
      <c r="E264" s="237" t="s">
        <v>35</v>
      </c>
      <c r="F264" s="238" t="s">
        <v>1563</v>
      </c>
      <c r="G264" s="236"/>
      <c r="H264" s="239">
        <v>178.44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202</v>
      </c>
      <c r="AU264" s="245" t="s">
        <v>21</v>
      </c>
      <c r="AV264" s="13" t="s">
        <v>21</v>
      </c>
      <c r="AW264" s="13" t="s">
        <v>41</v>
      </c>
      <c r="AX264" s="13" t="s">
        <v>81</v>
      </c>
      <c r="AY264" s="245" t="s">
        <v>168</v>
      </c>
    </row>
    <row r="265" s="13" customFormat="1">
      <c r="A265" s="13"/>
      <c r="B265" s="235"/>
      <c r="C265" s="236"/>
      <c r="D265" s="233" t="s">
        <v>202</v>
      </c>
      <c r="E265" s="237" t="s">
        <v>35</v>
      </c>
      <c r="F265" s="238" t="s">
        <v>1564</v>
      </c>
      <c r="G265" s="236"/>
      <c r="H265" s="239">
        <v>104.77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202</v>
      </c>
      <c r="AU265" s="245" t="s">
        <v>21</v>
      </c>
      <c r="AV265" s="13" t="s">
        <v>21</v>
      </c>
      <c r="AW265" s="13" t="s">
        <v>41</v>
      </c>
      <c r="AX265" s="13" t="s">
        <v>81</v>
      </c>
      <c r="AY265" s="245" t="s">
        <v>168</v>
      </c>
    </row>
    <row r="266" s="13" customFormat="1">
      <c r="A266" s="13"/>
      <c r="B266" s="235"/>
      <c r="C266" s="236"/>
      <c r="D266" s="233" t="s">
        <v>202</v>
      </c>
      <c r="E266" s="237" t="s">
        <v>35</v>
      </c>
      <c r="F266" s="238" t="s">
        <v>1565</v>
      </c>
      <c r="G266" s="236"/>
      <c r="H266" s="239">
        <v>35.700000000000003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202</v>
      </c>
      <c r="AU266" s="245" t="s">
        <v>21</v>
      </c>
      <c r="AV266" s="13" t="s">
        <v>21</v>
      </c>
      <c r="AW266" s="13" t="s">
        <v>41</v>
      </c>
      <c r="AX266" s="13" t="s">
        <v>81</v>
      </c>
      <c r="AY266" s="245" t="s">
        <v>168</v>
      </c>
    </row>
    <row r="267" s="14" customFormat="1">
      <c r="A267" s="14"/>
      <c r="B267" s="246"/>
      <c r="C267" s="247"/>
      <c r="D267" s="233" t="s">
        <v>202</v>
      </c>
      <c r="E267" s="248" t="s">
        <v>35</v>
      </c>
      <c r="F267" s="249" t="s">
        <v>205</v>
      </c>
      <c r="G267" s="247"/>
      <c r="H267" s="250">
        <v>318.91000000000003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202</v>
      </c>
      <c r="AU267" s="256" t="s">
        <v>21</v>
      </c>
      <c r="AV267" s="14" t="s">
        <v>175</v>
      </c>
      <c r="AW267" s="14" t="s">
        <v>41</v>
      </c>
      <c r="AX267" s="14" t="s">
        <v>88</v>
      </c>
      <c r="AY267" s="256" t="s">
        <v>168</v>
      </c>
    </row>
    <row r="268" s="2" customFormat="1" ht="16.5" customHeight="1">
      <c r="A268" s="41"/>
      <c r="B268" s="42"/>
      <c r="C268" s="257" t="s">
        <v>405</v>
      </c>
      <c r="D268" s="257" t="s">
        <v>284</v>
      </c>
      <c r="E268" s="258" t="s">
        <v>1249</v>
      </c>
      <c r="F268" s="259" t="s">
        <v>1250</v>
      </c>
      <c r="G268" s="260" t="s">
        <v>237</v>
      </c>
      <c r="H268" s="261">
        <v>270.30200000000002</v>
      </c>
      <c r="I268" s="262"/>
      <c r="J268" s="263">
        <f>ROUND(I268*H268,2)</f>
        <v>0</v>
      </c>
      <c r="K268" s="259" t="s">
        <v>174</v>
      </c>
      <c r="L268" s="264"/>
      <c r="M268" s="265" t="s">
        <v>35</v>
      </c>
      <c r="N268" s="266" t="s">
        <v>52</v>
      </c>
      <c r="O268" s="87"/>
      <c r="P268" s="224">
        <f>O268*H268</f>
        <v>0</v>
      </c>
      <c r="Q268" s="224">
        <v>0.17599999999999999</v>
      </c>
      <c r="R268" s="224">
        <f>Q268*H268</f>
        <v>47.573152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220</v>
      </c>
      <c r="AT268" s="226" t="s">
        <v>284</v>
      </c>
      <c r="AU268" s="226" t="s">
        <v>21</v>
      </c>
      <c r="AY268" s="19" t="s">
        <v>168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88</v>
      </c>
      <c r="BK268" s="227">
        <f>ROUND(I268*H268,2)</f>
        <v>0</v>
      </c>
      <c r="BL268" s="19" t="s">
        <v>175</v>
      </c>
      <c r="BM268" s="226" t="s">
        <v>1566</v>
      </c>
    </row>
    <row r="269" s="13" customFormat="1">
      <c r="A269" s="13"/>
      <c r="B269" s="235"/>
      <c r="C269" s="236"/>
      <c r="D269" s="233" t="s">
        <v>202</v>
      </c>
      <c r="E269" s="237" t="s">
        <v>35</v>
      </c>
      <c r="F269" s="238" t="s">
        <v>1567</v>
      </c>
      <c r="G269" s="236"/>
      <c r="H269" s="239">
        <v>152.66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202</v>
      </c>
      <c r="AU269" s="245" t="s">
        <v>21</v>
      </c>
      <c r="AV269" s="13" t="s">
        <v>21</v>
      </c>
      <c r="AW269" s="13" t="s">
        <v>41</v>
      </c>
      <c r="AX269" s="13" t="s">
        <v>81</v>
      </c>
      <c r="AY269" s="245" t="s">
        <v>168</v>
      </c>
    </row>
    <row r="270" s="13" customFormat="1">
      <c r="A270" s="13"/>
      <c r="B270" s="235"/>
      <c r="C270" s="236"/>
      <c r="D270" s="233" t="s">
        <v>202</v>
      </c>
      <c r="E270" s="237" t="s">
        <v>35</v>
      </c>
      <c r="F270" s="238" t="s">
        <v>1564</v>
      </c>
      <c r="G270" s="236"/>
      <c r="H270" s="239">
        <v>104.77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202</v>
      </c>
      <c r="AU270" s="245" t="s">
        <v>21</v>
      </c>
      <c r="AV270" s="13" t="s">
        <v>21</v>
      </c>
      <c r="AW270" s="13" t="s">
        <v>41</v>
      </c>
      <c r="AX270" s="13" t="s">
        <v>81</v>
      </c>
      <c r="AY270" s="245" t="s">
        <v>168</v>
      </c>
    </row>
    <row r="271" s="14" customFormat="1">
      <c r="A271" s="14"/>
      <c r="B271" s="246"/>
      <c r="C271" s="247"/>
      <c r="D271" s="233" t="s">
        <v>202</v>
      </c>
      <c r="E271" s="248" t="s">
        <v>35</v>
      </c>
      <c r="F271" s="249" t="s">
        <v>205</v>
      </c>
      <c r="G271" s="247"/>
      <c r="H271" s="250">
        <v>257.43000000000001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202</v>
      </c>
      <c r="AU271" s="256" t="s">
        <v>21</v>
      </c>
      <c r="AV271" s="14" t="s">
        <v>175</v>
      </c>
      <c r="AW271" s="14" t="s">
        <v>41</v>
      </c>
      <c r="AX271" s="14" t="s">
        <v>88</v>
      </c>
      <c r="AY271" s="256" t="s">
        <v>168</v>
      </c>
    </row>
    <row r="272" s="13" customFormat="1">
      <c r="A272" s="13"/>
      <c r="B272" s="235"/>
      <c r="C272" s="236"/>
      <c r="D272" s="233" t="s">
        <v>202</v>
      </c>
      <c r="E272" s="236"/>
      <c r="F272" s="238" t="s">
        <v>1568</v>
      </c>
      <c r="G272" s="236"/>
      <c r="H272" s="239">
        <v>270.30200000000002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202</v>
      </c>
      <c r="AU272" s="245" t="s">
        <v>21</v>
      </c>
      <c r="AV272" s="13" t="s">
        <v>21</v>
      </c>
      <c r="AW272" s="13" t="s">
        <v>4</v>
      </c>
      <c r="AX272" s="13" t="s">
        <v>88</v>
      </c>
      <c r="AY272" s="245" t="s">
        <v>168</v>
      </c>
    </row>
    <row r="273" s="2" customFormat="1" ht="16.5" customHeight="1">
      <c r="A273" s="41"/>
      <c r="B273" s="42"/>
      <c r="C273" s="257" t="s">
        <v>29</v>
      </c>
      <c r="D273" s="257" t="s">
        <v>284</v>
      </c>
      <c r="E273" s="258" t="s">
        <v>1262</v>
      </c>
      <c r="F273" s="259" t="s">
        <v>1263</v>
      </c>
      <c r="G273" s="260" t="s">
        <v>237</v>
      </c>
      <c r="H273" s="261">
        <v>15.204000000000001</v>
      </c>
      <c r="I273" s="262"/>
      <c r="J273" s="263">
        <f>ROUND(I273*H273,2)</f>
        <v>0</v>
      </c>
      <c r="K273" s="259" t="s">
        <v>174</v>
      </c>
      <c r="L273" s="264"/>
      <c r="M273" s="265" t="s">
        <v>35</v>
      </c>
      <c r="N273" s="266" t="s">
        <v>52</v>
      </c>
      <c r="O273" s="87"/>
      <c r="P273" s="224">
        <f>O273*H273</f>
        <v>0</v>
      </c>
      <c r="Q273" s="224">
        <v>0.17499999999999999</v>
      </c>
      <c r="R273" s="224">
        <f>Q273*H273</f>
        <v>2.6606999999999998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220</v>
      </c>
      <c r="AT273" s="226" t="s">
        <v>284</v>
      </c>
      <c r="AU273" s="226" t="s">
        <v>21</v>
      </c>
      <c r="AY273" s="19" t="s">
        <v>168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88</v>
      </c>
      <c r="BK273" s="227">
        <f>ROUND(I273*H273,2)</f>
        <v>0</v>
      </c>
      <c r="BL273" s="19" t="s">
        <v>175</v>
      </c>
      <c r="BM273" s="226" t="s">
        <v>1569</v>
      </c>
    </row>
    <row r="274" s="13" customFormat="1">
      <c r="A274" s="13"/>
      <c r="B274" s="235"/>
      <c r="C274" s="236"/>
      <c r="D274" s="233" t="s">
        <v>202</v>
      </c>
      <c r="E274" s="237" t="s">
        <v>35</v>
      </c>
      <c r="F274" s="238" t="s">
        <v>1570</v>
      </c>
      <c r="G274" s="236"/>
      <c r="H274" s="239">
        <v>14.48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202</v>
      </c>
      <c r="AU274" s="245" t="s">
        <v>21</v>
      </c>
      <c r="AV274" s="13" t="s">
        <v>21</v>
      </c>
      <c r="AW274" s="13" t="s">
        <v>41</v>
      </c>
      <c r="AX274" s="13" t="s">
        <v>88</v>
      </c>
      <c r="AY274" s="245" t="s">
        <v>168</v>
      </c>
    </row>
    <row r="275" s="13" customFormat="1">
      <c r="A275" s="13"/>
      <c r="B275" s="235"/>
      <c r="C275" s="236"/>
      <c r="D275" s="233" t="s">
        <v>202</v>
      </c>
      <c r="E275" s="236"/>
      <c r="F275" s="238" t="s">
        <v>1571</v>
      </c>
      <c r="G275" s="236"/>
      <c r="H275" s="239">
        <v>15.204000000000001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202</v>
      </c>
      <c r="AU275" s="245" t="s">
        <v>21</v>
      </c>
      <c r="AV275" s="13" t="s">
        <v>21</v>
      </c>
      <c r="AW275" s="13" t="s">
        <v>4</v>
      </c>
      <c r="AX275" s="13" t="s">
        <v>88</v>
      </c>
      <c r="AY275" s="245" t="s">
        <v>168</v>
      </c>
    </row>
    <row r="276" s="2" customFormat="1" ht="16.5" customHeight="1">
      <c r="A276" s="41"/>
      <c r="B276" s="42"/>
      <c r="C276" s="257" t="s">
        <v>417</v>
      </c>
      <c r="D276" s="257" t="s">
        <v>284</v>
      </c>
      <c r="E276" s="258" t="s">
        <v>1267</v>
      </c>
      <c r="F276" s="259" t="s">
        <v>1268</v>
      </c>
      <c r="G276" s="260" t="s">
        <v>237</v>
      </c>
      <c r="H276" s="261">
        <v>7.5999999999999996</v>
      </c>
      <c r="I276" s="262"/>
      <c r="J276" s="263">
        <f>ROUND(I276*H276,2)</f>
        <v>0</v>
      </c>
      <c r="K276" s="259" t="s">
        <v>174</v>
      </c>
      <c r="L276" s="264"/>
      <c r="M276" s="265" t="s">
        <v>35</v>
      </c>
      <c r="N276" s="266" t="s">
        <v>52</v>
      </c>
      <c r="O276" s="87"/>
      <c r="P276" s="224">
        <f>O276*H276</f>
        <v>0</v>
      </c>
      <c r="Q276" s="224">
        <v>0.20999999999999999</v>
      </c>
      <c r="R276" s="224">
        <f>Q276*H276</f>
        <v>1.5959999999999999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220</v>
      </c>
      <c r="AT276" s="226" t="s">
        <v>284</v>
      </c>
      <c r="AU276" s="226" t="s">
        <v>21</v>
      </c>
      <c r="AY276" s="19" t="s">
        <v>168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88</v>
      </c>
      <c r="BK276" s="227">
        <f>ROUND(I276*H276,2)</f>
        <v>0</v>
      </c>
      <c r="BL276" s="19" t="s">
        <v>175</v>
      </c>
      <c r="BM276" s="226" t="s">
        <v>1572</v>
      </c>
    </row>
    <row r="277" s="13" customFormat="1">
      <c r="A277" s="13"/>
      <c r="B277" s="235"/>
      <c r="C277" s="236"/>
      <c r="D277" s="233" t="s">
        <v>202</v>
      </c>
      <c r="E277" s="237" t="s">
        <v>35</v>
      </c>
      <c r="F277" s="238" t="s">
        <v>1573</v>
      </c>
      <c r="G277" s="236"/>
      <c r="H277" s="239">
        <v>7.2380000000000004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202</v>
      </c>
      <c r="AU277" s="245" t="s">
        <v>21</v>
      </c>
      <c r="AV277" s="13" t="s">
        <v>21</v>
      </c>
      <c r="AW277" s="13" t="s">
        <v>41</v>
      </c>
      <c r="AX277" s="13" t="s">
        <v>88</v>
      </c>
      <c r="AY277" s="245" t="s">
        <v>168</v>
      </c>
    </row>
    <row r="278" s="13" customFormat="1">
      <c r="A278" s="13"/>
      <c r="B278" s="235"/>
      <c r="C278" s="236"/>
      <c r="D278" s="233" t="s">
        <v>202</v>
      </c>
      <c r="E278" s="236"/>
      <c r="F278" s="238" t="s">
        <v>1574</v>
      </c>
      <c r="G278" s="236"/>
      <c r="H278" s="239">
        <v>7.5999999999999996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202</v>
      </c>
      <c r="AU278" s="245" t="s">
        <v>21</v>
      </c>
      <c r="AV278" s="13" t="s">
        <v>21</v>
      </c>
      <c r="AW278" s="13" t="s">
        <v>4</v>
      </c>
      <c r="AX278" s="13" t="s">
        <v>88</v>
      </c>
      <c r="AY278" s="245" t="s">
        <v>168</v>
      </c>
    </row>
    <row r="279" s="2" customFormat="1" ht="37.8" customHeight="1">
      <c r="A279" s="41"/>
      <c r="B279" s="42"/>
      <c r="C279" s="215" t="s">
        <v>422</v>
      </c>
      <c r="D279" s="215" t="s">
        <v>170</v>
      </c>
      <c r="E279" s="216" t="s">
        <v>1272</v>
      </c>
      <c r="F279" s="217" t="s">
        <v>1273</v>
      </c>
      <c r="G279" s="218" t="s">
        <v>237</v>
      </c>
      <c r="H279" s="219">
        <v>74.530000000000001</v>
      </c>
      <c r="I279" s="220"/>
      <c r="J279" s="221">
        <f>ROUND(I279*H279,2)</f>
        <v>0</v>
      </c>
      <c r="K279" s="217" t="s">
        <v>174</v>
      </c>
      <c r="L279" s="47"/>
      <c r="M279" s="222" t="s">
        <v>35</v>
      </c>
      <c r="N279" s="223" t="s">
        <v>52</v>
      </c>
      <c r="O279" s="87"/>
      <c r="P279" s="224">
        <f>O279*H279</f>
        <v>0</v>
      </c>
      <c r="Q279" s="224">
        <v>0.098000000000000004</v>
      </c>
      <c r="R279" s="224">
        <f>Q279*H279</f>
        <v>7.3039400000000008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175</v>
      </c>
      <c r="AT279" s="226" t="s">
        <v>170</v>
      </c>
      <c r="AU279" s="226" t="s">
        <v>21</v>
      </c>
      <c r="AY279" s="19" t="s">
        <v>168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88</v>
      </c>
      <c r="BK279" s="227">
        <f>ROUND(I279*H279,2)</f>
        <v>0</v>
      </c>
      <c r="BL279" s="19" t="s">
        <v>175</v>
      </c>
      <c r="BM279" s="226" t="s">
        <v>1575</v>
      </c>
    </row>
    <row r="280" s="2" customFormat="1">
      <c r="A280" s="41"/>
      <c r="B280" s="42"/>
      <c r="C280" s="43"/>
      <c r="D280" s="228" t="s">
        <v>177</v>
      </c>
      <c r="E280" s="43"/>
      <c r="F280" s="229" t="s">
        <v>1275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177</v>
      </c>
      <c r="AU280" s="19" t="s">
        <v>21</v>
      </c>
    </row>
    <row r="281" s="13" customFormat="1">
      <c r="A281" s="13"/>
      <c r="B281" s="235"/>
      <c r="C281" s="236"/>
      <c r="D281" s="233" t="s">
        <v>202</v>
      </c>
      <c r="E281" s="237" t="s">
        <v>35</v>
      </c>
      <c r="F281" s="238" t="s">
        <v>1576</v>
      </c>
      <c r="G281" s="236"/>
      <c r="H281" s="239">
        <v>74.530000000000001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202</v>
      </c>
      <c r="AU281" s="245" t="s">
        <v>21</v>
      </c>
      <c r="AV281" s="13" t="s">
        <v>21</v>
      </c>
      <c r="AW281" s="13" t="s">
        <v>41</v>
      </c>
      <c r="AX281" s="13" t="s">
        <v>88</v>
      </c>
      <c r="AY281" s="245" t="s">
        <v>168</v>
      </c>
    </row>
    <row r="282" s="2" customFormat="1" ht="16.5" customHeight="1">
      <c r="A282" s="41"/>
      <c r="B282" s="42"/>
      <c r="C282" s="257" t="s">
        <v>427</v>
      </c>
      <c r="D282" s="257" t="s">
        <v>284</v>
      </c>
      <c r="E282" s="258" t="s">
        <v>1279</v>
      </c>
      <c r="F282" s="259" t="s">
        <v>1280</v>
      </c>
      <c r="G282" s="260" t="s">
        <v>237</v>
      </c>
      <c r="H282" s="261">
        <v>78.257000000000005</v>
      </c>
      <c r="I282" s="262"/>
      <c r="J282" s="263">
        <f>ROUND(I282*H282,2)</f>
        <v>0</v>
      </c>
      <c r="K282" s="259" t="s">
        <v>174</v>
      </c>
      <c r="L282" s="264"/>
      <c r="M282" s="265" t="s">
        <v>35</v>
      </c>
      <c r="N282" s="266" t="s">
        <v>52</v>
      </c>
      <c r="O282" s="87"/>
      <c r="P282" s="224">
        <f>O282*H282</f>
        <v>0</v>
      </c>
      <c r="Q282" s="224">
        <v>0.17000000000000001</v>
      </c>
      <c r="R282" s="224">
        <f>Q282*H282</f>
        <v>13.303690000000001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220</v>
      </c>
      <c r="AT282" s="226" t="s">
        <v>284</v>
      </c>
      <c r="AU282" s="226" t="s">
        <v>21</v>
      </c>
      <c r="AY282" s="19" t="s">
        <v>168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88</v>
      </c>
      <c r="BK282" s="227">
        <f>ROUND(I282*H282,2)</f>
        <v>0</v>
      </c>
      <c r="BL282" s="19" t="s">
        <v>175</v>
      </c>
      <c r="BM282" s="226" t="s">
        <v>1577</v>
      </c>
    </row>
    <row r="283" s="13" customFormat="1">
      <c r="A283" s="13"/>
      <c r="B283" s="235"/>
      <c r="C283" s="236"/>
      <c r="D283" s="233" t="s">
        <v>202</v>
      </c>
      <c r="E283" s="237" t="s">
        <v>35</v>
      </c>
      <c r="F283" s="238" t="s">
        <v>1576</v>
      </c>
      <c r="G283" s="236"/>
      <c r="H283" s="239">
        <v>74.530000000000001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202</v>
      </c>
      <c r="AU283" s="245" t="s">
        <v>21</v>
      </c>
      <c r="AV283" s="13" t="s">
        <v>21</v>
      </c>
      <c r="AW283" s="13" t="s">
        <v>41</v>
      </c>
      <c r="AX283" s="13" t="s">
        <v>88</v>
      </c>
      <c r="AY283" s="245" t="s">
        <v>168</v>
      </c>
    </row>
    <row r="284" s="13" customFormat="1">
      <c r="A284" s="13"/>
      <c r="B284" s="235"/>
      <c r="C284" s="236"/>
      <c r="D284" s="233" t="s">
        <v>202</v>
      </c>
      <c r="E284" s="236"/>
      <c r="F284" s="238" t="s">
        <v>1578</v>
      </c>
      <c r="G284" s="236"/>
      <c r="H284" s="239">
        <v>78.257000000000005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202</v>
      </c>
      <c r="AU284" s="245" t="s">
        <v>21</v>
      </c>
      <c r="AV284" s="13" t="s">
        <v>21</v>
      </c>
      <c r="AW284" s="13" t="s">
        <v>4</v>
      </c>
      <c r="AX284" s="13" t="s">
        <v>88</v>
      </c>
      <c r="AY284" s="245" t="s">
        <v>168</v>
      </c>
    </row>
    <row r="285" s="12" customFormat="1" ht="22.8" customHeight="1">
      <c r="A285" s="12"/>
      <c r="B285" s="199"/>
      <c r="C285" s="200"/>
      <c r="D285" s="201" t="s">
        <v>80</v>
      </c>
      <c r="E285" s="213" t="s">
        <v>227</v>
      </c>
      <c r="F285" s="213" t="s">
        <v>888</v>
      </c>
      <c r="G285" s="200"/>
      <c r="H285" s="200"/>
      <c r="I285" s="203"/>
      <c r="J285" s="214">
        <f>BK285</f>
        <v>0</v>
      </c>
      <c r="K285" s="200"/>
      <c r="L285" s="205"/>
      <c r="M285" s="206"/>
      <c r="N285" s="207"/>
      <c r="O285" s="207"/>
      <c r="P285" s="208">
        <f>SUM(P286:P351)</f>
        <v>0</v>
      </c>
      <c r="Q285" s="207"/>
      <c r="R285" s="208">
        <f>SUM(R286:R351)</f>
        <v>99.169069860000022</v>
      </c>
      <c r="S285" s="207"/>
      <c r="T285" s="209">
        <f>SUM(T286:T351)</f>
        <v>2.516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88</v>
      </c>
      <c r="AT285" s="211" t="s">
        <v>80</v>
      </c>
      <c r="AU285" s="211" t="s">
        <v>88</v>
      </c>
      <c r="AY285" s="210" t="s">
        <v>168</v>
      </c>
      <c r="BK285" s="212">
        <f>SUM(BK286:BK351)</f>
        <v>0</v>
      </c>
    </row>
    <row r="286" s="2" customFormat="1" ht="16.5" customHeight="1">
      <c r="A286" s="41"/>
      <c r="B286" s="42"/>
      <c r="C286" s="215" t="s">
        <v>433</v>
      </c>
      <c r="D286" s="215" t="s">
        <v>170</v>
      </c>
      <c r="E286" s="216" t="s">
        <v>1287</v>
      </c>
      <c r="F286" s="217" t="s">
        <v>1288</v>
      </c>
      <c r="G286" s="218" t="s">
        <v>335</v>
      </c>
      <c r="H286" s="219">
        <v>2</v>
      </c>
      <c r="I286" s="220"/>
      <c r="J286" s="221">
        <f>ROUND(I286*H286,2)</f>
        <v>0</v>
      </c>
      <c r="K286" s="217" t="s">
        <v>174</v>
      </c>
      <c r="L286" s="47"/>
      <c r="M286" s="222" t="s">
        <v>35</v>
      </c>
      <c r="N286" s="223" t="s">
        <v>52</v>
      </c>
      <c r="O286" s="87"/>
      <c r="P286" s="224">
        <f>O286*H286</f>
        <v>0</v>
      </c>
      <c r="Q286" s="224">
        <v>0.00069999999999999999</v>
      </c>
      <c r="R286" s="224">
        <f>Q286*H286</f>
        <v>0.0014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175</v>
      </c>
      <c r="AT286" s="226" t="s">
        <v>170</v>
      </c>
      <c r="AU286" s="226" t="s">
        <v>21</v>
      </c>
      <c r="AY286" s="19" t="s">
        <v>168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88</v>
      </c>
      <c r="BK286" s="227">
        <f>ROUND(I286*H286,2)</f>
        <v>0</v>
      </c>
      <c r="BL286" s="19" t="s">
        <v>175</v>
      </c>
      <c r="BM286" s="226" t="s">
        <v>1579</v>
      </c>
    </row>
    <row r="287" s="2" customFormat="1">
      <c r="A287" s="41"/>
      <c r="B287" s="42"/>
      <c r="C287" s="43"/>
      <c r="D287" s="228" t="s">
        <v>177</v>
      </c>
      <c r="E287" s="43"/>
      <c r="F287" s="229" t="s">
        <v>1290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177</v>
      </c>
      <c r="AU287" s="19" t="s">
        <v>21</v>
      </c>
    </row>
    <row r="288" s="13" customFormat="1">
      <c r="A288" s="13"/>
      <c r="B288" s="235"/>
      <c r="C288" s="236"/>
      <c r="D288" s="233" t="s">
        <v>202</v>
      </c>
      <c r="E288" s="237" t="s">
        <v>35</v>
      </c>
      <c r="F288" s="238" t="s">
        <v>1580</v>
      </c>
      <c r="G288" s="236"/>
      <c r="H288" s="239">
        <v>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202</v>
      </c>
      <c r="AU288" s="245" t="s">
        <v>21</v>
      </c>
      <c r="AV288" s="13" t="s">
        <v>21</v>
      </c>
      <c r="AW288" s="13" t="s">
        <v>41</v>
      </c>
      <c r="AX288" s="13" t="s">
        <v>81</v>
      </c>
      <c r="AY288" s="245" t="s">
        <v>168</v>
      </c>
    </row>
    <row r="289" s="13" customFormat="1">
      <c r="A289" s="13"/>
      <c r="B289" s="235"/>
      <c r="C289" s="236"/>
      <c r="D289" s="233" t="s">
        <v>202</v>
      </c>
      <c r="E289" s="237" t="s">
        <v>35</v>
      </c>
      <c r="F289" s="238" t="s">
        <v>1581</v>
      </c>
      <c r="G289" s="236"/>
      <c r="H289" s="239">
        <v>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202</v>
      </c>
      <c r="AU289" s="245" t="s">
        <v>21</v>
      </c>
      <c r="AV289" s="13" t="s">
        <v>21</v>
      </c>
      <c r="AW289" s="13" t="s">
        <v>41</v>
      </c>
      <c r="AX289" s="13" t="s">
        <v>81</v>
      </c>
      <c r="AY289" s="245" t="s">
        <v>168</v>
      </c>
    </row>
    <row r="290" s="14" customFormat="1">
      <c r="A290" s="14"/>
      <c r="B290" s="246"/>
      <c r="C290" s="247"/>
      <c r="D290" s="233" t="s">
        <v>202</v>
      </c>
      <c r="E290" s="248" t="s">
        <v>35</v>
      </c>
      <c r="F290" s="249" t="s">
        <v>205</v>
      </c>
      <c r="G290" s="247"/>
      <c r="H290" s="250">
        <v>2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202</v>
      </c>
      <c r="AU290" s="256" t="s">
        <v>21</v>
      </c>
      <c r="AV290" s="14" t="s">
        <v>175</v>
      </c>
      <c r="AW290" s="14" t="s">
        <v>41</v>
      </c>
      <c r="AX290" s="14" t="s">
        <v>88</v>
      </c>
      <c r="AY290" s="256" t="s">
        <v>168</v>
      </c>
    </row>
    <row r="291" s="2" customFormat="1" ht="16.5" customHeight="1">
      <c r="A291" s="41"/>
      <c r="B291" s="42"/>
      <c r="C291" s="257" t="s">
        <v>439</v>
      </c>
      <c r="D291" s="257" t="s">
        <v>284</v>
      </c>
      <c r="E291" s="258" t="s">
        <v>1297</v>
      </c>
      <c r="F291" s="259" t="s">
        <v>1298</v>
      </c>
      <c r="G291" s="260" t="s">
        <v>335</v>
      </c>
      <c r="H291" s="261">
        <v>2</v>
      </c>
      <c r="I291" s="262"/>
      <c r="J291" s="263">
        <f>ROUND(I291*H291,2)</f>
        <v>0</v>
      </c>
      <c r="K291" s="259" t="s">
        <v>174</v>
      </c>
      <c r="L291" s="264"/>
      <c r="M291" s="265" t="s">
        <v>35</v>
      </c>
      <c r="N291" s="266" t="s">
        <v>52</v>
      </c>
      <c r="O291" s="87"/>
      <c r="P291" s="224">
        <f>O291*H291</f>
        <v>0</v>
      </c>
      <c r="Q291" s="224">
        <v>0.0077000000000000002</v>
      </c>
      <c r="R291" s="224">
        <f>Q291*H291</f>
        <v>0.015400000000000001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220</v>
      </c>
      <c r="AT291" s="226" t="s">
        <v>284</v>
      </c>
      <c r="AU291" s="226" t="s">
        <v>21</v>
      </c>
      <c r="AY291" s="19" t="s">
        <v>168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88</v>
      </c>
      <c r="BK291" s="227">
        <f>ROUND(I291*H291,2)</f>
        <v>0</v>
      </c>
      <c r="BL291" s="19" t="s">
        <v>175</v>
      </c>
      <c r="BM291" s="226" t="s">
        <v>1582</v>
      </c>
    </row>
    <row r="292" s="2" customFormat="1" ht="16.5" customHeight="1">
      <c r="A292" s="41"/>
      <c r="B292" s="42"/>
      <c r="C292" s="215" t="s">
        <v>444</v>
      </c>
      <c r="D292" s="215" t="s">
        <v>170</v>
      </c>
      <c r="E292" s="216" t="s">
        <v>1300</v>
      </c>
      <c r="F292" s="217" t="s">
        <v>1301</v>
      </c>
      <c r="G292" s="218" t="s">
        <v>335</v>
      </c>
      <c r="H292" s="219">
        <v>2</v>
      </c>
      <c r="I292" s="220"/>
      <c r="J292" s="221">
        <f>ROUND(I292*H292,2)</f>
        <v>0</v>
      </c>
      <c r="K292" s="217" t="s">
        <v>174</v>
      </c>
      <c r="L292" s="47"/>
      <c r="M292" s="222" t="s">
        <v>35</v>
      </c>
      <c r="N292" s="223" t="s">
        <v>52</v>
      </c>
      <c r="O292" s="87"/>
      <c r="P292" s="224">
        <f>O292*H292</f>
        <v>0</v>
      </c>
      <c r="Q292" s="224">
        <v>0.11241</v>
      </c>
      <c r="R292" s="224">
        <f>Q292*H292</f>
        <v>0.22481999999999999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175</v>
      </c>
      <c r="AT292" s="226" t="s">
        <v>170</v>
      </c>
      <c r="AU292" s="226" t="s">
        <v>21</v>
      </c>
      <c r="AY292" s="19" t="s">
        <v>168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88</v>
      </c>
      <c r="BK292" s="227">
        <f>ROUND(I292*H292,2)</f>
        <v>0</v>
      </c>
      <c r="BL292" s="19" t="s">
        <v>175</v>
      </c>
      <c r="BM292" s="226" t="s">
        <v>1583</v>
      </c>
    </row>
    <row r="293" s="2" customFormat="1">
      <c r="A293" s="41"/>
      <c r="B293" s="42"/>
      <c r="C293" s="43"/>
      <c r="D293" s="228" t="s">
        <v>177</v>
      </c>
      <c r="E293" s="43"/>
      <c r="F293" s="229" t="s">
        <v>1303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177</v>
      </c>
      <c r="AU293" s="19" t="s">
        <v>21</v>
      </c>
    </row>
    <row r="294" s="2" customFormat="1" ht="16.5" customHeight="1">
      <c r="A294" s="41"/>
      <c r="B294" s="42"/>
      <c r="C294" s="257" t="s">
        <v>452</v>
      </c>
      <c r="D294" s="257" t="s">
        <v>284</v>
      </c>
      <c r="E294" s="258" t="s">
        <v>1304</v>
      </c>
      <c r="F294" s="259" t="s">
        <v>1305</v>
      </c>
      <c r="G294" s="260" t="s">
        <v>335</v>
      </c>
      <c r="H294" s="261">
        <v>2</v>
      </c>
      <c r="I294" s="262"/>
      <c r="J294" s="263">
        <f>ROUND(I294*H294,2)</f>
        <v>0</v>
      </c>
      <c r="K294" s="259" t="s">
        <v>174</v>
      </c>
      <c r="L294" s="264"/>
      <c r="M294" s="265" t="s">
        <v>35</v>
      </c>
      <c r="N294" s="266" t="s">
        <v>52</v>
      </c>
      <c r="O294" s="87"/>
      <c r="P294" s="224">
        <f>O294*H294</f>
        <v>0</v>
      </c>
      <c r="Q294" s="224">
        <v>0.0061000000000000004</v>
      </c>
      <c r="R294" s="224">
        <f>Q294*H294</f>
        <v>0.012200000000000001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220</v>
      </c>
      <c r="AT294" s="226" t="s">
        <v>284</v>
      </c>
      <c r="AU294" s="226" t="s">
        <v>21</v>
      </c>
      <c r="AY294" s="19" t="s">
        <v>168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88</v>
      </c>
      <c r="BK294" s="227">
        <f>ROUND(I294*H294,2)</f>
        <v>0</v>
      </c>
      <c r="BL294" s="19" t="s">
        <v>175</v>
      </c>
      <c r="BM294" s="226" t="s">
        <v>1584</v>
      </c>
    </row>
    <row r="295" s="2" customFormat="1" ht="21.75" customHeight="1">
      <c r="A295" s="41"/>
      <c r="B295" s="42"/>
      <c r="C295" s="215" t="s">
        <v>459</v>
      </c>
      <c r="D295" s="215" t="s">
        <v>170</v>
      </c>
      <c r="E295" s="216" t="s">
        <v>1307</v>
      </c>
      <c r="F295" s="217" t="s">
        <v>1308</v>
      </c>
      <c r="G295" s="218" t="s">
        <v>189</v>
      </c>
      <c r="H295" s="219">
        <v>8</v>
      </c>
      <c r="I295" s="220"/>
      <c r="J295" s="221">
        <f>ROUND(I295*H295,2)</f>
        <v>0</v>
      </c>
      <c r="K295" s="217" t="s">
        <v>174</v>
      </c>
      <c r="L295" s="47"/>
      <c r="M295" s="222" t="s">
        <v>35</v>
      </c>
      <c r="N295" s="223" t="s">
        <v>52</v>
      </c>
      <c r="O295" s="87"/>
      <c r="P295" s="224">
        <f>O295*H295</f>
        <v>0</v>
      </c>
      <c r="Q295" s="224">
        <v>0.00033</v>
      </c>
      <c r="R295" s="224">
        <f>Q295*H295</f>
        <v>0.00264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175</v>
      </c>
      <c r="AT295" s="226" t="s">
        <v>170</v>
      </c>
      <c r="AU295" s="226" t="s">
        <v>21</v>
      </c>
      <c r="AY295" s="19" t="s">
        <v>168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88</v>
      </c>
      <c r="BK295" s="227">
        <f>ROUND(I295*H295,2)</f>
        <v>0</v>
      </c>
      <c r="BL295" s="19" t="s">
        <v>175</v>
      </c>
      <c r="BM295" s="226" t="s">
        <v>1585</v>
      </c>
    </row>
    <row r="296" s="2" customFormat="1">
      <c r="A296" s="41"/>
      <c r="B296" s="42"/>
      <c r="C296" s="43"/>
      <c r="D296" s="228" t="s">
        <v>177</v>
      </c>
      <c r="E296" s="43"/>
      <c r="F296" s="229" t="s">
        <v>1310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177</v>
      </c>
      <c r="AU296" s="19" t="s">
        <v>21</v>
      </c>
    </row>
    <row r="297" s="13" customFormat="1">
      <c r="A297" s="13"/>
      <c r="B297" s="235"/>
      <c r="C297" s="236"/>
      <c r="D297" s="233" t="s">
        <v>202</v>
      </c>
      <c r="E297" s="237" t="s">
        <v>35</v>
      </c>
      <c r="F297" s="238" t="s">
        <v>1586</v>
      </c>
      <c r="G297" s="236"/>
      <c r="H297" s="239">
        <v>8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202</v>
      </c>
      <c r="AU297" s="245" t="s">
        <v>21</v>
      </c>
      <c r="AV297" s="13" t="s">
        <v>21</v>
      </c>
      <c r="AW297" s="13" t="s">
        <v>41</v>
      </c>
      <c r="AX297" s="13" t="s">
        <v>88</v>
      </c>
      <c r="AY297" s="245" t="s">
        <v>168</v>
      </c>
    </row>
    <row r="298" s="2" customFormat="1" ht="24.15" customHeight="1">
      <c r="A298" s="41"/>
      <c r="B298" s="42"/>
      <c r="C298" s="215" t="s">
        <v>468</v>
      </c>
      <c r="D298" s="215" t="s">
        <v>170</v>
      </c>
      <c r="E298" s="216" t="s">
        <v>1317</v>
      </c>
      <c r="F298" s="217" t="s">
        <v>1318</v>
      </c>
      <c r="G298" s="218" t="s">
        <v>189</v>
      </c>
      <c r="H298" s="219">
        <v>8</v>
      </c>
      <c r="I298" s="220"/>
      <c r="J298" s="221">
        <f>ROUND(I298*H298,2)</f>
        <v>0</v>
      </c>
      <c r="K298" s="217" t="s">
        <v>174</v>
      </c>
      <c r="L298" s="47"/>
      <c r="M298" s="222" t="s">
        <v>35</v>
      </c>
      <c r="N298" s="223" t="s">
        <v>52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175</v>
      </c>
      <c r="AT298" s="226" t="s">
        <v>170</v>
      </c>
      <c r="AU298" s="226" t="s">
        <v>21</v>
      </c>
      <c r="AY298" s="19" t="s">
        <v>168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88</v>
      </c>
      <c r="BK298" s="227">
        <f>ROUND(I298*H298,2)</f>
        <v>0</v>
      </c>
      <c r="BL298" s="19" t="s">
        <v>175</v>
      </c>
      <c r="BM298" s="226" t="s">
        <v>1587</v>
      </c>
    </row>
    <row r="299" s="2" customFormat="1">
      <c r="A299" s="41"/>
      <c r="B299" s="42"/>
      <c r="C299" s="43"/>
      <c r="D299" s="228" t="s">
        <v>177</v>
      </c>
      <c r="E299" s="43"/>
      <c r="F299" s="229" t="s">
        <v>1320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177</v>
      </c>
      <c r="AU299" s="19" t="s">
        <v>21</v>
      </c>
    </row>
    <row r="300" s="2" customFormat="1" ht="24.15" customHeight="1">
      <c r="A300" s="41"/>
      <c r="B300" s="42"/>
      <c r="C300" s="215" t="s">
        <v>478</v>
      </c>
      <c r="D300" s="215" t="s">
        <v>170</v>
      </c>
      <c r="E300" s="216" t="s">
        <v>1325</v>
      </c>
      <c r="F300" s="217" t="s">
        <v>1326</v>
      </c>
      <c r="G300" s="218" t="s">
        <v>189</v>
      </c>
      <c r="H300" s="219">
        <v>355.24000000000001</v>
      </c>
      <c r="I300" s="220"/>
      <c r="J300" s="221">
        <f>ROUND(I300*H300,2)</f>
        <v>0</v>
      </c>
      <c r="K300" s="217" t="s">
        <v>174</v>
      </c>
      <c r="L300" s="47"/>
      <c r="M300" s="222" t="s">
        <v>35</v>
      </c>
      <c r="N300" s="223" t="s">
        <v>52</v>
      </c>
      <c r="O300" s="87"/>
      <c r="P300" s="224">
        <f>O300*H300</f>
        <v>0</v>
      </c>
      <c r="Q300" s="224">
        <v>0.15540000000000001</v>
      </c>
      <c r="R300" s="224">
        <f>Q300*H300</f>
        <v>55.204296000000006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175</v>
      </c>
      <c r="AT300" s="226" t="s">
        <v>170</v>
      </c>
      <c r="AU300" s="226" t="s">
        <v>21</v>
      </c>
      <c r="AY300" s="19" t="s">
        <v>168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88</v>
      </c>
      <c r="BK300" s="227">
        <f>ROUND(I300*H300,2)</f>
        <v>0</v>
      </c>
      <c r="BL300" s="19" t="s">
        <v>175</v>
      </c>
      <c r="BM300" s="226" t="s">
        <v>1588</v>
      </c>
    </row>
    <row r="301" s="2" customFormat="1">
      <c r="A301" s="41"/>
      <c r="B301" s="42"/>
      <c r="C301" s="43"/>
      <c r="D301" s="228" t="s">
        <v>177</v>
      </c>
      <c r="E301" s="43"/>
      <c r="F301" s="229" t="s">
        <v>1328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177</v>
      </c>
      <c r="AU301" s="19" t="s">
        <v>21</v>
      </c>
    </row>
    <row r="302" s="13" customFormat="1">
      <c r="A302" s="13"/>
      <c r="B302" s="235"/>
      <c r="C302" s="236"/>
      <c r="D302" s="233" t="s">
        <v>202</v>
      </c>
      <c r="E302" s="237" t="s">
        <v>35</v>
      </c>
      <c r="F302" s="238" t="s">
        <v>1589</v>
      </c>
      <c r="G302" s="236"/>
      <c r="H302" s="239">
        <v>355.24000000000001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202</v>
      </c>
      <c r="AU302" s="245" t="s">
        <v>21</v>
      </c>
      <c r="AV302" s="13" t="s">
        <v>21</v>
      </c>
      <c r="AW302" s="13" t="s">
        <v>41</v>
      </c>
      <c r="AX302" s="13" t="s">
        <v>88</v>
      </c>
      <c r="AY302" s="245" t="s">
        <v>168</v>
      </c>
    </row>
    <row r="303" s="2" customFormat="1" ht="16.5" customHeight="1">
      <c r="A303" s="41"/>
      <c r="B303" s="42"/>
      <c r="C303" s="257" t="s">
        <v>671</v>
      </c>
      <c r="D303" s="257" t="s">
        <v>284</v>
      </c>
      <c r="E303" s="258" t="s">
        <v>1330</v>
      </c>
      <c r="F303" s="259" t="s">
        <v>1331</v>
      </c>
      <c r="G303" s="260" t="s">
        <v>189</v>
      </c>
      <c r="H303" s="261">
        <v>0</v>
      </c>
      <c r="I303" s="262"/>
      <c r="J303" s="263">
        <f>ROUND(I303*H303,2)</f>
        <v>0</v>
      </c>
      <c r="K303" s="259" t="s">
        <v>174</v>
      </c>
      <c r="L303" s="264"/>
      <c r="M303" s="265" t="s">
        <v>35</v>
      </c>
      <c r="N303" s="266" t="s">
        <v>52</v>
      </c>
      <c r="O303" s="87"/>
      <c r="P303" s="224">
        <f>O303*H303</f>
        <v>0</v>
      </c>
      <c r="Q303" s="224">
        <v>0.040000000000000001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220</v>
      </c>
      <c r="AT303" s="226" t="s">
        <v>284</v>
      </c>
      <c r="AU303" s="226" t="s">
        <v>21</v>
      </c>
      <c r="AY303" s="19" t="s">
        <v>168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88</v>
      </c>
      <c r="BK303" s="227">
        <f>ROUND(I303*H303,2)</f>
        <v>0</v>
      </c>
      <c r="BL303" s="19" t="s">
        <v>175</v>
      </c>
      <c r="BM303" s="226" t="s">
        <v>1590</v>
      </c>
    </row>
    <row r="304" s="2" customFormat="1" ht="16.5" customHeight="1">
      <c r="A304" s="41"/>
      <c r="B304" s="42"/>
      <c r="C304" s="257" t="s">
        <v>673</v>
      </c>
      <c r="D304" s="257" t="s">
        <v>284</v>
      </c>
      <c r="E304" s="258" t="s">
        <v>1333</v>
      </c>
      <c r="F304" s="259" t="s">
        <v>1334</v>
      </c>
      <c r="G304" s="260" t="s">
        <v>189</v>
      </c>
      <c r="H304" s="261">
        <v>190.239</v>
      </c>
      <c r="I304" s="262"/>
      <c r="J304" s="263">
        <f>ROUND(I304*H304,2)</f>
        <v>0</v>
      </c>
      <c r="K304" s="259" t="s">
        <v>174</v>
      </c>
      <c r="L304" s="264"/>
      <c r="M304" s="265" t="s">
        <v>35</v>
      </c>
      <c r="N304" s="266" t="s">
        <v>52</v>
      </c>
      <c r="O304" s="87"/>
      <c r="P304" s="224">
        <f>O304*H304</f>
        <v>0</v>
      </c>
      <c r="Q304" s="224">
        <v>0.080000000000000002</v>
      </c>
      <c r="R304" s="224">
        <f>Q304*H304</f>
        <v>15.21912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220</v>
      </c>
      <c r="AT304" s="226" t="s">
        <v>284</v>
      </c>
      <c r="AU304" s="226" t="s">
        <v>21</v>
      </c>
      <c r="AY304" s="19" t="s">
        <v>168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88</v>
      </c>
      <c r="BK304" s="227">
        <f>ROUND(I304*H304,2)</f>
        <v>0</v>
      </c>
      <c r="BL304" s="19" t="s">
        <v>175</v>
      </c>
      <c r="BM304" s="226" t="s">
        <v>1591</v>
      </c>
    </row>
    <row r="305" s="13" customFormat="1">
      <c r="A305" s="13"/>
      <c r="B305" s="235"/>
      <c r="C305" s="236"/>
      <c r="D305" s="233" t="s">
        <v>202</v>
      </c>
      <c r="E305" s="237" t="s">
        <v>35</v>
      </c>
      <c r="F305" s="238" t="s">
        <v>1592</v>
      </c>
      <c r="G305" s="236"/>
      <c r="H305" s="239">
        <v>181.18000000000001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202</v>
      </c>
      <c r="AU305" s="245" t="s">
        <v>21</v>
      </c>
      <c r="AV305" s="13" t="s">
        <v>21</v>
      </c>
      <c r="AW305" s="13" t="s">
        <v>41</v>
      </c>
      <c r="AX305" s="13" t="s">
        <v>88</v>
      </c>
      <c r="AY305" s="245" t="s">
        <v>168</v>
      </c>
    </row>
    <row r="306" s="13" customFormat="1">
      <c r="A306" s="13"/>
      <c r="B306" s="235"/>
      <c r="C306" s="236"/>
      <c r="D306" s="233" t="s">
        <v>202</v>
      </c>
      <c r="E306" s="236"/>
      <c r="F306" s="238" t="s">
        <v>1593</v>
      </c>
      <c r="G306" s="236"/>
      <c r="H306" s="239">
        <v>190.239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202</v>
      </c>
      <c r="AU306" s="245" t="s">
        <v>21</v>
      </c>
      <c r="AV306" s="13" t="s">
        <v>21</v>
      </c>
      <c r="AW306" s="13" t="s">
        <v>4</v>
      </c>
      <c r="AX306" s="13" t="s">
        <v>88</v>
      </c>
      <c r="AY306" s="245" t="s">
        <v>168</v>
      </c>
    </row>
    <row r="307" s="2" customFormat="1" ht="16.5" customHeight="1">
      <c r="A307" s="41"/>
      <c r="B307" s="42"/>
      <c r="C307" s="257" t="s">
        <v>678</v>
      </c>
      <c r="D307" s="257" t="s">
        <v>284</v>
      </c>
      <c r="E307" s="258" t="s">
        <v>1338</v>
      </c>
      <c r="F307" s="259" t="s">
        <v>1339</v>
      </c>
      <c r="G307" s="260" t="s">
        <v>189</v>
      </c>
      <c r="H307" s="261">
        <v>0</v>
      </c>
      <c r="I307" s="262"/>
      <c r="J307" s="263">
        <f>ROUND(I307*H307,2)</f>
        <v>0</v>
      </c>
      <c r="K307" s="259" t="s">
        <v>174</v>
      </c>
      <c r="L307" s="264"/>
      <c r="M307" s="265" t="s">
        <v>35</v>
      </c>
      <c r="N307" s="266" t="s">
        <v>52</v>
      </c>
      <c r="O307" s="87"/>
      <c r="P307" s="224">
        <f>O307*H307</f>
        <v>0</v>
      </c>
      <c r="Q307" s="224">
        <v>0.048399999999999999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220</v>
      </c>
      <c r="AT307" s="226" t="s">
        <v>284</v>
      </c>
      <c r="AU307" s="226" t="s">
        <v>21</v>
      </c>
      <c r="AY307" s="19" t="s">
        <v>168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88</v>
      </c>
      <c r="BK307" s="227">
        <f>ROUND(I307*H307,2)</f>
        <v>0</v>
      </c>
      <c r="BL307" s="19" t="s">
        <v>175</v>
      </c>
      <c r="BM307" s="226" t="s">
        <v>1594</v>
      </c>
    </row>
    <row r="308" s="2" customFormat="1" ht="16.5" customHeight="1">
      <c r="A308" s="41"/>
      <c r="B308" s="42"/>
      <c r="C308" s="257" t="s">
        <v>681</v>
      </c>
      <c r="D308" s="257" t="s">
        <v>284</v>
      </c>
      <c r="E308" s="258" t="s">
        <v>1341</v>
      </c>
      <c r="F308" s="259" t="s">
        <v>1342</v>
      </c>
      <c r="G308" s="260" t="s">
        <v>189</v>
      </c>
      <c r="H308" s="261">
        <v>169.113</v>
      </c>
      <c r="I308" s="262"/>
      <c r="J308" s="263">
        <f>ROUND(I308*H308,2)</f>
        <v>0</v>
      </c>
      <c r="K308" s="259" t="s">
        <v>174</v>
      </c>
      <c r="L308" s="264"/>
      <c r="M308" s="265" t="s">
        <v>35</v>
      </c>
      <c r="N308" s="266" t="s">
        <v>52</v>
      </c>
      <c r="O308" s="87"/>
      <c r="P308" s="224">
        <f>O308*H308</f>
        <v>0</v>
      </c>
      <c r="Q308" s="224">
        <v>0.048300000000000003</v>
      </c>
      <c r="R308" s="224">
        <f>Q308*H308</f>
        <v>8.1681579000000006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220</v>
      </c>
      <c r="AT308" s="226" t="s">
        <v>284</v>
      </c>
      <c r="AU308" s="226" t="s">
        <v>21</v>
      </c>
      <c r="AY308" s="19" t="s">
        <v>168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88</v>
      </c>
      <c r="BK308" s="227">
        <f>ROUND(I308*H308,2)</f>
        <v>0</v>
      </c>
      <c r="BL308" s="19" t="s">
        <v>175</v>
      </c>
      <c r="BM308" s="226" t="s">
        <v>1595</v>
      </c>
    </row>
    <row r="309" s="13" customFormat="1">
      <c r="A309" s="13"/>
      <c r="B309" s="235"/>
      <c r="C309" s="236"/>
      <c r="D309" s="233" t="s">
        <v>202</v>
      </c>
      <c r="E309" s="237" t="s">
        <v>35</v>
      </c>
      <c r="F309" s="238" t="s">
        <v>1596</v>
      </c>
      <c r="G309" s="236"/>
      <c r="H309" s="239">
        <v>161.06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202</v>
      </c>
      <c r="AU309" s="245" t="s">
        <v>21</v>
      </c>
      <c r="AV309" s="13" t="s">
        <v>21</v>
      </c>
      <c r="AW309" s="13" t="s">
        <v>41</v>
      </c>
      <c r="AX309" s="13" t="s">
        <v>88</v>
      </c>
      <c r="AY309" s="245" t="s">
        <v>168</v>
      </c>
    </row>
    <row r="310" s="13" customFormat="1">
      <c r="A310" s="13"/>
      <c r="B310" s="235"/>
      <c r="C310" s="236"/>
      <c r="D310" s="233" t="s">
        <v>202</v>
      </c>
      <c r="E310" s="236"/>
      <c r="F310" s="238" t="s">
        <v>1597</v>
      </c>
      <c r="G310" s="236"/>
      <c r="H310" s="239">
        <v>169.113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202</v>
      </c>
      <c r="AU310" s="245" t="s">
        <v>21</v>
      </c>
      <c r="AV310" s="13" t="s">
        <v>21</v>
      </c>
      <c r="AW310" s="13" t="s">
        <v>4</v>
      </c>
      <c r="AX310" s="13" t="s">
        <v>88</v>
      </c>
      <c r="AY310" s="245" t="s">
        <v>168</v>
      </c>
    </row>
    <row r="311" s="2" customFormat="1" ht="16.5" customHeight="1">
      <c r="A311" s="41"/>
      <c r="B311" s="42"/>
      <c r="C311" s="257" t="s">
        <v>683</v>
      </c>
      <c r="D311" s="257" t="s">
        <v>284</v>
      </c>
      <c r="E311" s="258" t="s">
        <v>1346</v>
      </c>
      <c r="F311" s="259" t="s">
        <v>1347</v>
      </c>
      <c r="G311" s="260" t="s">
        <v>189</v>
      </c>
      <c r="H311" s="261">
        <v>13.65</v>
      </c>
      <c r="I311" s="262"/>
      <c r="J311" s="263">
        <f>ROUND(I311*H311,2)</f>
        <v>0</v>
      </c>
      <c r="K311" s="259" t="s">
        <v>174</v>
      </c>
      <c r="L311" s="264"/>
      <c r="M311" s="265" t="s">
        <v>35</v>
      </c>
      <c r="N311" s="266" t="s">
        <v>52</v>
      </c>
      <c r="O311" s="87"/>
      <c r="P311" s="224">
        <f>O311*H311</f>
        <v>0</v>
      </c>
      <c r="Q311" s="224">
        <v>0.065670000000000006</v>
      </c>
      <c r="R311" s="224">
        <f>Q311*H311</f>
        <v>0.89639550000000012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220</v>
      </c>
      <c r="AT311" s="226" t="s">
        <v>284</v>
      </c>
      <c r="AU311" s="226" t="s">
        <v>21</v>
      </c>
      <c r="AY311" s="19" t="s">
        <v>168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88</v>
      </c>
      <c r="BK311" s="227">
        <f>ROUND(I311*H311,2)</f>
        <v>0</v>
      </c>
      <c r="BL311" s="19" t="s">
        <v>175</v>
      </c>
      <c r="BM311" s="226" t="s">
        <v>1598</v>
      </c>
    </row>
    <row r="312" s="13" customFormat="1">
      <c r="A312" s="13"/>
      <c r="B312" s="235"/>
      <c r="C312" s="236"/>
      <c r="D312" s="233" t="s">
        <v>202</v>
      </c>
      <c r="E312" s="237" t="s">
        <v>35</v>
      </c>
      <c r="F312" s="238" t="s">
        <v>1599</v>
      </c>
      <c r="G312" s="236"/>
      <c r="H312" s="239">
        <v>13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202</v>
      </c>
      <c r="AU312" s="245" t="s">
        <v>21</v>
      </c>
      <c r="AV312" s="13" t="s">
        <v>21</v>
      </c>
      <c r="AW312" s="13" t="s">
        <v>41</v>
      </c>
      <c r="AX312" s="13" t="s">
        <v>88</v>
      </c>
      <c r="AY312" s="245" t="s">
        <v>168</v>
      </c>
    </row>
    <row r="313" s="13" customFormat="1">
      <c r="A313" s="13"/>
      <c r="B313" s="235"/>
      <c r="C313" s="236"/>
      <c r="D313" s="233" t="s">
        <v>202</v>
      </c>
      <c r="E313" s="236"/>
      <c r="F313" s="238" t="s">
        <v>1600</v>
      </c>
      <c r="G313" s="236"/>
      <c r="H313" s="239">
        <v>13.65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202</v>
      </c>
      <c r="AU313" s="245" t="s">
        <v>21</v>
      </c>
      <c r="AV313" s="13" t="s">
        <v>21</v>
      </c>
      <c r="AW313" s="13" t="s">
        <v>4</v>
      </c>
      <c r="AX313" s="13" t="s">
        <v>88</v>
      </c>
      <c r="AY313" s="245" t="s">
        <v>168</v>
      </c>
    </row>
    <row r="314" s="2" customFormat="1" ht="16.5" customHeight="1">
      <c r="A314" s="41"/>
      <c r="B314" s="42"/>
      <c r="C314" s="257" t="s">
        <v>685</v>
      </c>
      <c r="D314" s="257" t="s">
        <v>284</v>
      </c>
      <c r="E314" s="258" t="s">
        <v>1351</v>
      </c>
      <c r="F314" s="259" t="s">
        <v>1352</v>
      </c>
      <c r="G314" s="260" t="s">
        <v>189</v>
      </c>
      <c r="H314" s="261">
        <v>0</v>
      </c>
      <c r="I314" s="262"/>
      <c r="J314" s="263">
        <f>ROUND(I314*H314,2)</f>
        <v>0</v>
      </c>
      <c r="K314" s="259" t="s">
        <v>174</v>
      </c>
      <c r="L314" s="264"/>
      <c r="M314" s="265" t="s">
        <v>35</v>
      </c>
      <c r="N314" s="266" t="s">
        <v>52</v>
      </c>
      <c r="O314" s="87"/>
      <c r="P314" s="224">
        <f>O314*H314</f>
        <v>0</v>
      </c>
      <c r="Q314" s="224">
        <v>0.12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220</v>
      </c>
      <c r="AT314" s="226" t="s">
        <v>284</v>
      </c>
      <c r="AU314" s="226" t="s">
        <v>21</v>
      </c>
      <c r="AY314" s="19" t="s">
        <v>168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88</v>
      </c>
      <c r="BK314" s="227">
        <f>ROUND(I314*H314,2)</f>
        <v>0</v>
      </c>
      <c r="BL314" s="19" t="s">
        <v>175</v>
      </c>
      <c r="BM314" s="226" t="s">
        <v>1601</v>
      </c>
    </row>
    <row r="315" s="2" customFormat="1" ht="24.15" customHeight="1">
      <c r="A315" s="41"/>
      <c r="B315" s="42"/>
      <c r="C315" s="215" t="s">
        <v>688</v>
      </c>
      <c r="D315" s="215" t="s">
        <v>170</v>
      </c>
      <c r="E315" s="216" t="s">
        <v>1354</v>
      </c>
      <c r="F315" s="217" t="s">
        <v>1355</v>
      </c>
      <c r="G315" s="218" t="s">
        <v>189</v>
      </c>
      <c r="H315" s="219">
        <v>112.19</v>
      </c>
      <c r="I315" s="220"/>
      <c r="J315" s="221">
        <f>ROUND(I315*H315,2)</f>
        <v>0</v>
      </c>
      <c r="K315" s="217" t="s">
        <v>174</v>
      </c>
      <c r="L315" s="47"/>
      <c r="M315" s="222" t="s">
        <v>35</v>
      </c>
      <c r="N315" s="223" t="s">
        <v>52</v>
      </c>
      <c r="O315" s="87"/>
      <c r="P315" s="224">
        <f>O315*H315</f>
        <v>0</v>
      </c>
      <c r="Q315" s="224">
        <v>0.1295</v>
      </c>
      <c r="R315" s="224">
        <f>Q315*H315</f>
        <v>14.528605000000001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175</v>
      </c>
      <c r="AT315" s="226" t="s">
        <v>170</v>
      </c>
      <c r="AU315" s="226" t="s">
        <v>21</v>
      </c>
      <c r="AY315" s="19" t="s">
        <v>168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88</v>
      </c>
      <c r="BK315" s="227">
        <f>ROUND(I315*H315,2)</f>
        <v>0</v>
      </c>
      <c r="BL315" s="19" t="s">
        <v>175</v>
      </c>
      <c r="BM315" s="226" t="s">
        <v>1602</v>
      </c>
    </row>
    <row r="316" s="2" customFormat="1">
      <c r="A316" s="41"/>
      <c r="B316" s="42"/>
      <c r="C316" s="43"/>
      <c r="D316" s="228" t="s">
        <v>177</v>
      </c>
      <c r="E316" s="43"/>
      <c r="F316" s="229" t="s">
        <v>1357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177</v>
      </c>
      <c r="AU316" s="19" t="s">
        <v>21</v>
      </c>
    </row>
    <row r="317" s="13" customFormat="1">
      <c r="A317" s="13"/>
      <c r="B317" s="235"/>
      <c r="C317" s="236"/>
      <c r="D317" s="233" t="s">
        <v>202</v>
      </c>
      <c r="E317" s="237" t="s">
        <v>35</v>
      </c>
      <c r="F317" s="238" t="s">
        <v>1603</v>
      </c>
      <c r="G317" s="236"/>
      <c r="H317" s="239">
        <v>112.19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202</v>
      </c>
      <c r="AU317" s="245" t="s">
        <v>21</v>
      </c>
      <c r="AV317" s="13" t="s">
        <v>21</v>
      </c>
      <c r="AW317" s="13" t="s">
        <v>41</v>
      </c>
      <c r="AX317" s="13" t="s">
        <v>88</v>
      </c>
      <c r="AY317" s="245" t="s">
        <v>168</v>
      </c>
    </row>
    <row r="318" s="2" customFormat="1" ht="16.5" customHeight="1">
      <c r="A318" s="41"/>
      <c r="B318" s="42"/>
      <c r="C318" s="257" t="s">
        <v>690</v>
      </c>
      <c r="D318" s="257" t="s">
        <v>284</v>
      </c>
      <c r="E318" s="258" t="s">
        <v>1360</v>
      </c>
      <c r="F318" s="259" t="s">
        <v>1361</v>
      </c>
      <c r="G318" s="260" t="s">
        <v>189</v>
      </c>
      <c r="H318" s="261">
        <v>117.8</v>
      </c>
      <c r="I318" s="262"/>
      <c r="J318" s="263">
        <f>ROUND(I318*H318,2)</f>
        <v>0</v>
      </c>
      <c r="K318" s="259" t="s">
        <v>174</v>
      </c>
      <c r="L318" s="264"/>
      <c r="M318" s="265" t="s">
        <v>35</v>
      </c>
      <c r="N318" s="266" t="s">
        <v>52</v>
      </c>
      <c r="O318" s="87"/>
      <c r="P318" s="224">
        <f>O318*H318</f>
        <v>0</v>
      </c>
      <c r="Q318" s="224">
        <v>0.035999999999999997</v>
      </c>
      <c r="R318" s="224">
        <f>Q318*H318</f>
        <v>4.2407999999999992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220</v>
      </c>
      <c r="AT318" s="226" t="s">
        <v>284</v>
      </c>
      <c r="AU318" s="226" t="s">
        <v>21</v>
      </c>
      <c r="AY318" s="19" t="s">
        <v>168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88</v>
      </c>
      <c r="BK318" s="227">
        <f>ROUND(I318*H318,2)</f>
        <v>0</v>
      </c>
      <c r="BL318" s="19" t="s">
        <v>175</v>
      </c>
      <c r="BM318" s="226" t="s">
        <v>1604</v>
      </c>
    </row>
    <row r="319" s="13" customFormat="1">
      <c r="A319" s="13"/>
      <c r="B319" s="235"/>
      <c r="C319" s="236"/>
      <c r="D319" s="233" t="s">
        <v>202</v>
      </c>
      <c r="E319" s="236"/>
      <c r="F319" s="238" t="s">
        <v>1605</v>
      </c>
      <c r="G319" s="236"/>
      <c r="H319" s="239">
        <v>117.8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202</v>
      </c>
      <c r="AU319" s="245" t="s">
        <v>21</v>
      </c>
      <c r="AV319" s="13" t="s">
        <v>21</v>
      </c>
      <c r="AW319" s="13" t="s">
        <v>4</v>
      </c>
      <c r="AX319" s="13" t="s">
        <v>88</v>
      </c>
      <c r="AY319" s="245" t="s">
        <v>168</v>
      </c>
    </row>
    <row r="320" s="2" customFormat="1" ht="16.5" customHeight="1">
      <c r="A320" s="41"/>
      <c r="B320" s="42"/>
      <c r="C320" s="257" t="s">
        <v>692</v>
      </c>
      <c r="D320" s="257" t="s">
        <v>284</v>
      </c>
      <c r="E320" s="258" t="s">
        <v>1366</v>
      </c>
      <c r="F320" s="259" t="s">
        <v>1367</v>
      </c>
      <c r="G320" s="260" t="s">
        <v>189</v>
      </c>
      <c r="H320" s="261">
        <v>0</v>
      </c>
      <c r="I320" s="262"/>
      <c r="J320" s="263">
        <f>ROUND(I320*H320,2)</f>
        <v>0</v>
      </c>
      <c r="K320" s="259" t="s">
        <v>174</v>
      </c>
      <c r="L320" s="264"/>
      <c r="M320" s="265" t="s">
        <v>35</v>
      </c>
      <c r="N320" s="266" t="s">
        <v>52</v>
      </c>
      <c r="O320" s="87"/>
      <c r="P320" s="224">
        <f>O320*H320</f>
        <v>0</v>
      </c>
      <c r="Q320" s="224">
        <v>0.033500000000000002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220</v>
      </c>
      <c r="AT320" s="226" t="s">
        <v>284</v>
      </c>
      <c r="AU320" s="226" t="s">
        <v>21</v>
      </c>
      <c r="AY320" s="19" t="s">
        <v>168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88</v>
      </c>
      <c r="BK320" s="227">
        <f>ROUND(I320*H320,2)</f>
        <v>0</v>
      </c>
      <c r="BL320" s="19" t="s">
        <v>175</v>
      </c>
      <c r="BM320" s="226" t="s">
        <v>1606</v>
      </c>
    </row>
    <row r="321" s="2" customFormat="1" ht="16.5" customHeight="1">
      <c r="A321" s="41"/>
      <c r="B321" s="42"/>
      <c r="C321" s="215" t="s">
        <v>698</v>
      </c>
      <c r="D321" s="215" t="s">
        <v>170</v>
      </c>
      <c r="E321" s="216" t="s">
        <v>1370</v>
      </c>
      <c r="F321" s="217" t="s">
        <v>1371</v>
      </c>
      <c r="G321" s="218" t="s">
        <v>237</v>
      </c>
      <c r="H321" s="219">
        <v>106.578</v>
      </c>
      <c r="I321" s="220"/>
      <c r="J321" s="221">
        <f>ROUND(I321*H321,2)</f>
        <v>0</v>
      </c>
      <c r="K321" s="217" t="s">
        <v>174</v>
      </c>
      <c r="L321" s="47"/>
      <c r="M321" s="222" t="s">
        <v>35</v>
      </c>
      <c r="N321" s="223" t="s">
        <v>52</v>
      </c>
      <c r="O321" s="87"/>
      <c r="P321" s="224">
        <f>O321*H321</f>
        <v>0</v>
      </c>
      <c r="Q321" s="224">
        <v>0.00068999999999999997</v>
      </c>
      <c r="R321" s="224">
        <f>Q321*H321</f>
        <v>0.073538820000000005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175</v>
      </c>
      <c r="AT321" s="226" t="s">
        <v>170</v>
      </c>
      <c r="AU321" s="226" t="s">
        <v>21</v>
      </c>
      <c r="AY321" s="19" t="s">
        <v>168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88</v>
      </c>
      <c r="BK321" s="227">
        <f>ROUND(I321*H321,2)</f>
        <v>0</v>
      </c>
      <c r="BL321" s="19" t="s">
        <v>175</v>
      </c>
      <c r="BM321" s="226" t="s">
        <v>1607</v>
      </c>
    </row>
    <row r="322" s="2" customFormat="1">
      <c r="A322" s="41"/>
      <c r="B322" s="42"/>
      <c r="C322" s="43"/>
      <c r="D322" s="228" t="s">
        <v>177</v>
      </c>
      <c r="E322" s="43"/>
      <c r="F322" s="229" t="s">
        <v>1373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177</v>
      </c>
      <c r="AU322" s="19" t="s">
        <v>21</v>
      </c>
    </row>
    <row r="323" s="13" customFormat="1">
      <c r="A323" s="13"/>
      <c r="B323" s="235"/>
      <c r="C323" s="236"/>
      <c r="D323" s="233" t="s">
        <v>202</v>
      </c>
      <c r="E323" s="237" t="s">
        <v>35</v>
      </c>
      <c r="F323" s="238" t="s">
        <v>1514</v>
      </c>
      <c r="G323" s="236"/>
      <c r="H323" s="239">
        <v>18.98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202</v>
      </c>
      <c r="AU323" s="245" t="s">
        <v>21</v>
      </c>
      <c r="AV323" s="13" t="s">
        <v>21</v>
      </c>
      <c r="AW323" s="13" t="s">
        <v>41</v>
      </c>
      <c r="AX323" s="13" t="s">
        <v>81</v>
      </c>
      <c r="AY323" s="245" t="s">
        <v>168</v>
      </c>
    </row>
    <row r="324" s="13" customFormat="1">
      <c r="A324" s="13"/>
      <c r="B324" s="235"/>
      <c r="C324" s="236"/>
      <c r="D324" s="233" t="s">
        <v>202</v>
      </c>
      <c r="E324" s="237" t="s">
        <v>35</v>
      </c>
      <c r="F324" s="238" t="s">
        <v>1515</v>
      </c>
      <c r="G324" s="236"/>
      <c r="H324" s="239">
        <v>77.909000000000006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202</v>
      </c>
      <c r="AU324" s="245" t="s">
        <v>21</v>
      </c>
      <c r="AV324" s="13" t="s">
        <v>21</v>
      </c>
      <c r="AW324" s="13" t="s">
        <v>41</v>
      </c>
      <c r="AX324" s="13" t="s">
        <v>81</v>
      </c>
      <c r="AY324" s="245" t="s">
        <v>168</v>
      </c>
    </row>
    <row r="325" s="14" customFormat="1">
      <c r="A325" s="14"/>
      <c r="B325" s="246"/>
      <c r="C325" s="247"/>
      <c r="D325" s="233" t="s">
        <v>202</v>
      </c>
      <c r="E325" s="248" t="s">
        <v>35</v>
      </c>
      <c r="F325" s="249" t="s">
        <v>205</v>
      </c>
      <c r="G325" s="247"/>
      <c r="H325" s="250">
        <v>96.888999999999996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202</v>
      </c>
      <c r="AU325" s="256" t="s">
        <v>21</v>
      </c>
      <c r="AV325" s="14" t="s">
        <v>175</v>
      </c>
      <c r="AW325" s="14" t="s">
        <v>41</v>
      </c>
      <c r="AX325" s="14" t="s">
        <v>88</v>
      </c>
      <c r="AY325" s="256" t="s">
        <v>168</v>
      </c>
    </row>
    <row r="326" s="13" customFormat="1">
      <c r="A326" s="13"/>
      <c r="B326" s="235"/>
      <c r="C326" s="236"/>
      <c r="D326" s="233" t="s">
        <v>202</v>
      </c>
      <c r="E326" s="236"/>
      <c r="F326" s="238" t="s">
        <v>1608</v>
      </c>
      <c r="G326" s="236"/>
      <c r="H326" s="239">
        <v>106.578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202</v>
      </c>
      <c r="AU326" s="245" t="s">
        <v>21</v>
      </c>
      <c r="AV326" s="13" t="s">
        <v>21</v>
      </c>
      <c r="AW326" s="13" t="s">
        <v>4</v>
      </c>
      <c r="AX326" s="13" t="s">
        <v>88</v>
      </c>
      <c r="AY326" s="245" t="s">
        <v>168</v>
      </c>
    </row>
    <row r="327" s="2" customFormat="1" ht="24.15" customHeight="1">
      <c r="A327" s="41"/>
      <c r="B327" s="42"/>
      <c r="C327" s="215" t="s">
        <v>703</v>
      </c>
      <c r="D327" s="215" t="s">
        <v>170</v>
      </c>
      <c r="E327" s="216" t="s">
        <v>1379</v>
      </c>
      <c r="F327" s="217" t="s">
        <v>1380</v>
      </c>
      <c r="G327" s="218" t="s">
        <v>237</v>
      </c>
      <c r="H327" s="219">
        <v>1211.8679999999999</v>
      </c>
      <c r="I327" s="220"/>
      <c r="J327" s="221">
        <f>ROUND(I327*H327,2)</f>
        <v>0</v>
      </c>
      <c r="K327" s="217" t="s">
        <v>174</v>
      </c>
      <c r="L327" s="47"/>
      <c r="M327" s="222" t="s">
        <v>35</v>
      </c>
      <c r="N327" s="223" t="s">
        <v>52</v>
      </c>
      <c r="O327" s="87"/>
      <c r="P327" s="224">
        <f>O327*H327</f>
        <v>0</v>
      </c>
      <c r="Q327" s="224">
        <v>0.00048000000000000001</v>
      </c>
      <c r="R327" s="224">
        <f>Q327*H327</f>
        <v>0.58169663999999999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175</v>
      </c>
      <c r="AT327" s="226" t="s">
        <v>170</v>
      </c>
      <c r="AU327" s="226" t="s">
        <v>21</v>
      </c>
      <c r="AY327" s="19" t="s">
        <v>168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88</v>
      </c>
      <c r="BK327" s="227">
        <f>ROUND(I327*H327,2)</f>
        <v>0</v>
      </c>
      <c r="BL327" s="19" t="s">
        <v>175</v>
      </c>
      <c r="BM327" s="226" t="s">
        <v>1609</v>
      </c>
    </row>
    <row r="328" s="2" customFormat="1">
      <c r="A328" s="41"/>
      <c r="B328" s="42"/>
      <c r="C328" s="43"/>
      <c r="D328" s="228" t="s">
        <v>177</v>
      </c>
      <c r="E328" s="43"/>
      <c r="F328" s="229" t="s">
        <v>1382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177</v>
      </c>
      <c r="AU328" s="19" t="s">
        <v>21</v>
      </c>
    </row>
    <row r="329" s="13" customFormat="1">
      <c r="A329" s="13"/>
      <c r="B329" s="235"/>
      <c r="C329" s="236"/>
      <c r="D329" s="233" t="s">
        <v>202</v>
      </c>
      <c r="E329" s="237" t="s">
        <v>35</v>
      </c>
      <c r="F329" s="238" t="s">
        <v>1508</v>
      </c>
      <c r="G329" s="236"/>
      <c r="H329" s="239">
        <v>641.91399999999999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202</v>
      </c>
      <c r="AU329" s="245" t="s">
        <v>21</v>
      </c>
      <c r="AV329" s="13" t="s">
        <v>21</v>
      </c>
      <c r="AW329" s="13" t="s">
        <v>41</v>
      </c>
      <c r="AX329" s="13" t="s">
        <v>81</v>
      </c>
      <c r="AY329" s="245" t="s">
        <v>168</v>
      </c>
    </row>
    <row r="330" s="15" customFormat="1">
      <c r="A330" s="15"/>
      <c r="B330" s="271"/>
      <c r="C330" s="272"/>
      <c r="D330" s="233" t="s">
        <v>202</v>
      </c>
      <c r="E330" s="273" t="s">
        <v>35</v>
      </c>
      <c r="F330" s="274" t="s">
        <v>1116</v>
      </c>
      <c r="G330" s="272"/>
      <c r="H330" s="275">
        <v>641.91399999999999</v>
      </c>
      <c r="I330" s="276"/>
      <c r="J330" s="272"/>
      <c r="K330" s="272"/>
      <c r="L330" s="277"/>
      <c r="M330" s="278"/>
      <c r="N330" s="279"/>
      <c r="O330" s="279"/>
      <c r="P330" s="279"/>
      <c r="Q330" s="279"/>
      <c r="R330" s="279"/>
      <c r="S330" s="279"/>
      <c r="T330" s="28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1" t="s">
        <v>202</v>
      </c>
      <c r="AU330" s="281" t="s">
        <v>21</v>
      </c>
      <c r="AV330" s="15" t="s">
        <v>186</v>
      </c>
      <c r="AW330" s="15" t="s">
        <v>41</v>
      </c>
      <c r="AX330" s="15" t="s">
        <v>81</v>
      </c>
      <c r="AY330" s="281" t="s">
        <v>168</v>
      </c>
    </row>
    <row r="331" s="13" customFormat="1">
      <c r="A331" s="13"/>
      <c r="B331" s="235"/>
      <c r="C331" s="236"/>
      <c r="D331" s="233" t="s">
        <v>202</v>
      </c>
      <c r="E331" s="237" t="s">
        <v>35</v>
      </c>
      <c r="F331" s="238" t="s">
        <v>1509</v>
      </c>
      <c r="G331" s="236"/>
      <c r="H331" s="239">
        <v>27.949999999999999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202</v>
      </c>
      <c r="AU331" s="245" t="s">
        <v>21</v>
      </c>
      <c r="AV331" s="13" t="s">
        <v>21</v>
      </c>
      <c r="AW331" s="13" t="s">
        <v>41</v>
      </c>
      <c r="AX331" s="13" t="s">
        <v>81</v>
      </c>
      <c r="AY331" s="245" t="s">
        <v>168</v>
      </c>
    </row>
    <row r="332" s="13" customFormat="1">
      <c r="A332" s="13"/>
      <c r="B332" s="235"/>
      <c r="C332" s="236"/>
      <c r="D332" s="233" t="s">
        <v>202</v>
      </c>
      <c r="E332" s="237" t="s">
        <v>35</v>
      </c>
      <c r="F332" s="238" t="s">
        <v>1510</v>
      </c>
      <c r="G332" s="236"/>
      <c r="H332" s="239">
        <v>94.822000000000003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202</v>
      </c>
      <c r="AU332" s="245" t="s">
        <v>21</v>
      </c>
      <c r="AV332" s="13" t="s">
        <v>21</v>
      </c>
      <c r="AW332" s="13" t="s">
        <v>41</v>
      </c>
      <c r="AX332" s="13" t="s">
        <v>81</v>
      </c>
      <c r="AY332" s="245" t="s">
        <v>168</v>
      </c>
    </row>
    <row r="333" s="13" customFormat="1">
      <c r="A333" s="13"/>
      <c r="B333" s="235"/>
      <c r="C333" s="236"/>
      <c r="D333" s="233" t="s">
        <v>202</v>
      </c>
      <c r="E333" s="237" t="s">
        <v>35</v>
      </c>
      <c r="F333" s="238" t="s">
        <v>1511</v>
      </c>
      <c r="G333" s="236"/>
      <c r="H333" s="239">
        <v>103.922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202</v>
      </c>
      <c r="AU333" s="245" t="s">
        <v>21</v>
      </c>
      <c r="AV333" s="13" t="s">
        <v>21</v>
      </c>
      <c r="AW333" s="13" t="s">
        <v>41</v>
      </c>
      <c r="AX333" s="13" t="s">
        <v>81</v>
      </c>
      <c r="AY333" s="245" t="s">
        <v>168</v>
      </c>
    </row>
    <row r="334" s="15" customFormat="1">
      <c r="A334" s="15"/>
      <c r="B334" s="271"/>
      <c r="C334" s="272"/>
      <c r="D334" s="233" t="s">
        <v>202</v>
      </c>
      <c r="E334" s="273" t="s">
        <v>35</v>
      </c>
      <c r="F334" s="274" t="s">
        <v>1116</v>
      </c>
      <c r="G334" s="272"/>
      <c r="H334" s="275">
        <v>226.69399999999999</v>
      </c>
      <c r="I334" s="276"/>
      <c r="J334" s="272"/>
      <c r="K334" s="272"/>
      <c r="L334" s="277"/>
      <c r="M334" s="278"/>
      <c r="N334" s="279"/>
      <c r="O334" s="279"/>
      <c r="P334" s="279"/>
      <c r="Q334" s="279"/>
      <c r="R334" s="279"/>
      <c r="S334" s="279"/>
      <c r="T334" s="28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1" t="s">
        <v>202</v>
      </c>
      <c r="AU334" s="281" t="s">
        <v>21</v>
      </c>
      <c r="AV334" s="15" t="s">
        <v>186</v>
      </c>
      <c r="AW334" s="15" t="s">
        <v>41</v>
      </c>
      <c r="AX334" s="15" t="s">
        <v>81</v>
      </c>
      <c r="AY334" s="281" t="s">
        <v>168</v>
      </c>
    </row>
    <row r="335" s="13" customFormat="1">
      <c r="A335" s="13"/>
      <c r="B335" s="235"/>
      <c r="C335" s="236"/>
      <c r="D335" s="233" t="s">
        <v>202</v>
      </c>
      <c r="E335" s="237" t="s">
        <v>35</v>
      </c>
      <c r="F335" s="238" t="s">
        <v>1512</v>
      </c>
      <c r="G335" s="236"/>
      <c r="H335" s="239">
        <v>84.006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202</v>
      </c>
      <c r="AU335" s="245" t="s">
        <v>21</v>
      </c>
      <c r="AV335" s="13" t="s">
        <v>21</v>
      </c>
      <c r="AW335" s="13" t="s">
        <v>41</v>
      </c>
      <c r="AX335" s="13" t="s">
        <v>81</v>
      </c>
      <c r="AY335" s="245" t="s">
        <v>168</v>
      </c>
    </row>
    <row r="336" s="13" customFormat="1">
      <c r="A336" s="13"/>
      <c r="B336" s="235"/>
      <c r="C336" s="236"/>
      <c r="D336" s="233" t="s">
        <v>202</v>
      </c>
      <c r="E336" s="237" t="s">
        <v>35</v>
      </c>
      <c r="F336" s="238" t="s">
        <v>1513</v>
      </c>
      <c r="G336" s="236"/>
      <c r="H336" s="239">
        <v>52.195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202</v>
      </c>
      <c r="AU336" s="245" t="s">
        <v>21</v>
      </c>
      <c r="AV336" s="13" t="s">
        <v>21</v>
      </c>
      <c r="AW336" s="13" t="s">
        <v>41</v>
      </c>
      <c r="AX336" s="13" t="s">
        <v>81</v>
      </c>
      <c r="AY336" s="245" t="s">
        <v>168</v>
      </c>
    </row>
    <row r="337" s="15" customFormat="1">
      <c r="A337" s="15"/>
      <c r="B337" s="271"/>
      <c r="C337" s="272"/>
      <c r="D337" s="233" t="s">
        <v>202</v>
      </c>
      <c r="E337" s="273" t="s">
        <v>35</v>
      </c>
      <c r="F337" s="274" t="s">
        <v>1116</v>
      </c>
      <c r="G337" s="272"/>
      <c r="H337" s="275">
        <v>136.20099999999999</v>
      </c>
      <c r="I337" s="276"/>
      <c r="J337" s="272"/>
      <c r="K337" s="272"/>
      <c r="L337" s="277"/>
      <c r="M337" s="278"/>
      <c r="N337" s="279"/>
      <c r="O337" s="279"/>
      <c r="P337" s="279"/>
      <c r="Q337" s="279"/>
      <c r="R337" s="279"/>
      <c r="S337" s="279"/>
      <c r="T337" s="28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1" t="s">
        <v>202</v>
      </c>
      <c r="AU337" s="281" t="s">
        <v>21</v>
      </c>
      <c r="AV337" s="15" t="s">
        <v>186</v>
      </c>
      <c r="AW337" s="15" t="s">
        <v>41</v>
      </c>
      <c r="AX337" s="15" t="s">
        <v>81</v>
      </c>
      <c r="AY337" s="281" t="s">
        <v>168</v>
      </c>
    </row>
    <row r="338" s="13" customFormat="1">
      <c r="A338" s="13"/>
      <c r="B338" s="235"/>
      <c r="C338" s="236"/>
      <c r="D338" s="233" t="s">
        <v>202</v>
      </c>
      <c r="E338" s="237" t="s">
        <v>35</v>
      </c>
      <c r="F338" s="238" t="s">
        <v>1514</v>
      </c>
      <c r="G338" s="236"/>
      <c r="H338" s="239">
        <v>18.98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202</v>
      </c>
      <c r="AU338" s="245" t="s">
        <v>21</v>
      </c>
      <c r="AV338" s="13" t="s">
        <v>21</v>
      </c>
      <c r="AW338" s="13" t="s">
        <v>41</v>
      </c>
      <c r="AX338" s="13" t="s">
        <v>81</v>
      </c>
      <c r="AY338" s="245" t="s">
        <v>168</v>
      </c>
    </row>
    <row r="339" s="13" customFormat="1">
      <c r="A339" s="13"/>
      <c r="B339" s="235"/>
      <c r="C339" s="236"/>
      <c r="D339" s="233" t="s">
        <v>202</v>
      </c>
      <c r="E339" s="237" t="s">
        <v>35</v>
      </c>
      <c r="F339" s="238" t="s">
        <v>1515</v>
      </c>
      <c r="G339" s="236"/>
      <c r="H339" s="239">
        <v>77.909000000000006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202</v>
      </c>
      <c r="AU339" s="245" t="s">
        <v>21</v>
      </c>
      <c r="AV339" s="13" t="s">
        <v>21</v>
      </c>
      <c r="AW339" s="13" t="s">
        <v>41</v>
      </c>
      <c r="AX339" s="13" t="s">
        <v>81</v>
      </c>
      <c r="AY339" s="245" t="s">
        <v>168</v>
      </c>
    </row>
    <row r="340" s="15" customFormat="1">
      <c r="A340" s="15"/>
      <c r="B340" s="271"/>
      <c r="C340" s="272"/>
      <c r="D340" s="233" t="s">
        <v>202</v>
      </c>
      <c r="E340" s="273" t="s">
        <v>35</v>
      </c>
      <c r="F340" s="274" t="s">
        <v>1116</v>
      </c>
      <c r="G340" s="272"/>
      <c r="H340" s="275">
        <v>96.888999999999996</v>
      </c>
      <c r="I340" s="276"/>
      <c r="J340" s="272"/>
      <c r="K340" s="272"/>
      <c r="L340" s="277"/>
      <c r="M340" s="278"/>
      <c r="N340" s="279"/>
      <c r="O340" s="279"/>
      <c r="P340" s="279"/>
      <c r="Q340" s="279"/>
      <c r="R340" s="279"/>
      <c r="S340" s="279"/>
      <c r="T340" s="28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1" t="s">
        <v>202</v>
      </c>
      <c r="AU340" s="281" t="s">
        <v>21</v>
      </c>
      <c r="AV340" s="15" t="s">
        <v>186</v>
      </c>
      <c r="AW340" s="15" t="s">
        <v>41</v>
      </c>
      <c r="AX340" s="15" t="s">
        <v>81</v>
      </c>
      <c r="AY340" s="281" t="s">
        <v>168</v>
      </c>
    </row>
    <row r="341" s="14" customFormat="1">
      <c r="A341" s="14"/>
      <c r="B341" s="246"/>
      <c r="C341" s="247"/>
      <c r="D341" s="233" t="s">
        <v>202</v>
      </c>
      <c r="E341" s="248" t="s">
        <v>35</v>
      </c>
      <c r="F341" s="249" t="s">
        <v>205</v>
      </c>
      <c r="G341" s="247"/>
      <c r="H341" s="250">
        <v>1101.6980000000001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202</v>
      </c>
      <c r="AU341" s="256" t="s">
        <v>21</v>
      </c>
      <c r="AV341" s="14" t="s">
        <v>175</v>
      </c>
      <c r="AW341" s="14" t="s">
        <v>41</v>
      </c>
      <c r="AX341" s="14" t="s">
        <v>88</v>
      </c>
      <c r="AY341" s="256" t="s">
        <v>168</v>
      </c>
    </row>
    <row r="342" s="13" customFormat="1">
      <c r="A342" s="13"/>
      <c r="B342" s="235"/>
      <c r="C342" s="236"/>
      <c r="D342" s="233" t="s">
        <v>202</v>
      </c>
      <c r="E342" s="236"/>
      <c r="F342" s="238" t="s">
        <v>1610</v>
      </c>
      <c r="G342" s="236"/>
      <c r="H342" s="239">
        <v>1211.8679999999999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202</v>
      </c>
      <c r="AU342" s="245" t="s">
        <v>21</v>
      </c>
      <c r="AV342" s="13" t="s">
        <v>21</v>
      </c>
      <c r="AW342" s="13" t="s">
        <v>4</v>
      </c>
      <c r="AX342" s="13" t="s">
        <v>88</v>
      </c>
      <c r="AY342" s="245" t="s">
        <v>168</v>
      </c>
    </row>
    <row r="343" s="2" customFormat="1" ht="16.5" customHeight="1">
      <c r="A343" s="41"/>
      <c r="B343" s="42"/>
      <c r="C343" s="215" t="s">
        <v>456</v>
      </c>
      <c r="D343" s="215" t="s">
        <v>170</v>
      </c>
      <c r="E343" s="216" t="s">
        <v>1385</v>
      </c>
      <c r="F343" s="217" t="s">
        <v>1386</v>
      </c>
      <c r="G343" s="218" t="s">
        <v>199</v>
      </c>
      <c r="H343" s="219">
        <v>1</v>
      </c>
      <c r="I343" s="220"/>
      <c r="J343" s="221">
        <f>ROUND(I343*H343,2)</f>
        <v>0</v>
      </c>
      <c r="K343" s="217" t="s">
        <v>174</v>
      </c>
      <c r="L343" s="47"/>
      <c r="M343" s="222" t="s">
        <v>35</v>
      </c>
      <c r="N343" s="223" t="s">
        <v>52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2.27</v>
      </c>
      <c r="T343" s="225">
        <f>S343*H343</f>
        <v>2.27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175</v>
      </c>
      <c r="AT343" s="226" t="s">
        <v>170</v>
      </c>
      <c r="AU343" s="226" t="s">
        <v>21</v>
      </c>
      <c r="AY343" s="19" t="s">
        <v>168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88</v>
      </c>
      <c r="BK343" s="227">
        <f>ROUND(I343*H343,2)</f>
        <v>0</v>
      </c>
      <c r="BL343" s="19" t="s">
        <v>175</v>
      </c>
      <c r="BM343" s="226" t="s">
        <v>1611</v>
      </c>
    </row>
    <row r="344" s="2" customFormat="1">
      <c r="A344" s="41"/>
      <c r="B344" s="42"/>
      <c r="C344" s="43"/>
      <c r="D344" s="228" t="s">
        <v>177</v>
      </c>
      <c r="E344" s="43"/>
      <c r="F344" s="229" t="s">
        <v>1388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177</v>
      </c>
      <c r="AU344" s="19" t="s">
        <v>21</v>
      </c>
    </row>
    <row r="345" s="2" customFormat="1">
      <c r="A345" s="41"/>
      <c r="B345" s="42"/>
      <c r="C345" s="43"/>
      <c r="D345" s="233" t="s">
        <v>179</v>
      </c>
      <c r="E345" s="43"/>
      <c r="F345" s="234" t="s">
        <v>1389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179</v>
      </c>
      <c r="AU345" s="19" t="s">
        <v>21</v>
      </c>
    </row>
    <row r="346" s="2" customFormat="1" ht="33" customHeight="1">
      <c r="A346" s="41"/>
      <c r="B346" s="42"/>
      <c r="C346" s="215" t="s">
        <v>712</v>
      </c>
      <c r="D346" s="215" t="s">
        <v>170</v>
      </c>
      <c r="E346" s="216" t="s">
        <v>1391</v>
      </c>
      <c r="F346" s="217" t="s">
        <v>1392</v>
      </c>
      <c r="G346" s="218" t="s">
        <v>335</v>
      </c>
      <c r="H346" s="219">
        <v>3</v>
      </c>
      <c r="I346" s="220"/>
      <c r="J346" s="221">
        <f>ROUND(I346*H346,2)</f>
        <v>0</v>
      </c>
      <c r="K346" s="217" t="s">
        <v>174</v>
      </c>
      <c r="L346" s="47"/>
      <c r="M346" s="222" t="s">
        <v>35</v>
      </c>
      <c r="N346" s="223" t="s">
        <v>52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0.082000000000000003</v>
      </c>
      <c r="T346" s="225">
        <f>S346*H346</f>
        <v>0.246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175</v>
      </c>
      <c r="AT346" s="226" t="s">
        <v>170</v>
      </c>
      <c r="AU346" s="226" t="s">
        <v>21</v>
      </c>
      <c r="AY346" s="19" t="s">
        <v>168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88</v>
      </c>
      <c r="BK346" s="227">
        <f>ROUND(I346*H346,2)</f>
        <v>0</v>
      </c>
      <c r="BL346" s="19" t="s">
        <v>175</v>
      </c>
      <c r="BM346" s="226" t="s">
        <v>1612</v>
      </c>
    </row>
    <row r="347" s="2" customFormat="1">
      <c r="A347" s="41"/>
      <c r="B347" s="42"/>
      <c r="C347" s="43"/>
      <c r="D347" s="228" t="s">
        <v>177</v>
      </c>
      <c r="E347" s="43"/>
      <c r="F347" s="229" t="s">
        <v>1394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177</v>
      </c>
      <c r="AU347" s="19" t="s">
        <v>21</v>
      </c>
    </row>
    <row r="348" s="2" customFormat="1">
      <c r="A348" s="41"/>
      <c r="B348" s="42"/>
      <c r="C348" s="43"/>
      <c r="D348" s="233" t="s">
        <v>179</v>
      </c>
      <c r="E348" s="43"/>
      <c r="F348" s="234" t="s">
        <v>1613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179</v>
      </c>
      <c r="AU348" s="19" t="s">
        <v>21</v>
      </c>
    </row>
    <row r="349" s="13" customFormat="1">
      <c r="A349" s="13"/>
      <c r="B349" s="235"/>
      <c r="C349" s="236"/>
      <c r="D349" s="233" t="s">
        <v>202</v>
      </c>
      <c r="E349" s="237" t="s">
        <v>35</v>
      </c>
      <c r="F349" s="238" t="s">
        <v>1396</v>
      </c>
      <c r="G349" s="236"/>
      <c r="H349" s="239">
        <v>2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202</v>
      </c>
      <c r="AU349" s="245" t="s">
        <v>21</v>
      </c>
      <c r="AV349" s="13" t="s">
        <v>21</v>
      </c>
      <c r="AW349" s="13" t="s">
        <v>41</v>
      </c>
      <c r="AX349" s="13" t="s">
        <v>81</v>
      </c>
      <c r="AY349" s="245" t="s">
        <v>168</v>
      </c>
    </row>
    <row r="350" s="13" customFormat="1">
      <c r="A350" s="13"/>
      <c r="B350" s="235"/>
      <c r="C350" s="236"/>
      <c r="D350" s="233" t="s">
        <v>202</v>
      </c>
      <c r="E350" s="237" t="s">
        <v>35</v>
      </c>
      <c r="F350" s="238" t="s">
        <v>1397</v>
      </c>
      <c r="G350" s="236"/>
      <c r="H350" s="239">
        <v>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202</v>
      </c>
      <c r="AU350" s="245" t="s">
        <v>21</v>
      </c>
      <c r="AV350" s="13" t="s">
        <v>21</v>
      </c>
      <c r="AW350" s="13" t="s">
        <v>41</v>
      </c>
      <c r="AX350" s="13" t="s">
        <v>81</v>
      </c>
      <c r="AY350" s="245" t="s">
        <v>168</v>
      </c>
    </row>
    <row r="351" s="14" customFormat="1">
      <c r="A351" s="14"/>
      <c r="B351" s="246"/>
      <c r="C351" s="247"/>
      <c r="D351" s="233" t="s">
        <v>202</v>
      </c>
      <c r="E351" s="248" t="s">
        <v>35</v>
      </c>
      <c r="F351" s="249" t="s">
        <v>205</v>
      </c>
      <c r="G351" s="247"/>
      <c r="H351" s="250">
        <v>3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202</v>
      </c>
      <c r="AU351" s="256" t="s">
        <v>21</v>
      </c>
      <c r="AV351" s="14" t="s">
        <v>175</v>
      </c>
      <c r="AW351" s="14" t="s">
        <v>41</v>
      </c>
      <c r="AX351" s="14" t="s">
        <v>88</v>
      </c>
      <c r="AY351" s="256" t="s">
        <v>168</v>
      </c>
    </row>
    <row r="352" s="12" customFormat="1" ht="22.8" customHeight="1">
      <c r="A352" s="12"/>
      <c r="B352" s="199"/>
      <c r="C352" s="200"/>
      <c r="D352" s="201" t="s">
        <v>80</v>
      </c>
      <c r="E352" s="213" t="s">
        <v>415</v>
      </c>
      <c r="F352" s="213" t="s">
        <v>416</v>
      </c>
      <c r="G352" s="200"/>
      <c r="H352" s="200"/>
      <c r="I352" s="203"/>
      <c r="J352" s="214">
        <f>BK352</f>
        <v>0</v>
      </c>
      <c r="K352" s="200"/>
      <c r="L352" s="205"/>
      <c r="M352" s="206"/>
      <c r="N352" s="207"/>
      <c r="O352" s="207"/>
      <c r="P352" s="208">
        <f>SUM(P353:P374)</f>
        <v>0</v>
      </c>
      <c r="Q352" s="207"/>
      <c r="R352" s="208">
        <f>SUM(R353:R374)</f>
        <v>0</v>
      </c>
      <c r="S352" s="207"/>
      <c r="T352" s="209">
        <f>SUM(T353:T374)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0" t="s">
        <v>88</v>
      </c>
      <c r="AT352" s="211" t="s">
        <v>80</v>
      </c>
      <c r="AU352" s="211" t="s">
        <v>88</v>
      </c>
      <c r="AY352" s="210" t="s">
        <v>168</v>
      </c>
      <c r="BK352" s="212">
        <f>SUM(BK353:BK374)</f>
        <v>0</v>
      </c>
    </row>
    <row r="353" s="2" customFormat="1" ht="24.15" customHeight="1">
      <c r="A353" s="41"/>
      <c r="B353" s="42"/>
      <c r="C353" s="215" t="s">
        <v>718</v>
      </c>
      <c r="D353" s="215" t="s">
        <v>170</v>
      </c>
      <c r="E353" s="216" t="s">
        <v>1399</v>
      </c>
      <c r="F353" s="217" t="s">
        <v>1400</v>
      </c>
      <c r="G353" s="218" t="s">
        <v>255</v>
      </c>
      <c r="H353" s="219">
        <v>510.58600000000001</v>
      </c>
      <c r="I353" s="220"/>
      <c r="J353" s="221">
        <f>ROUND(I353*H353,2)</f>
        <v>0</v>
      </c>
      <c r="K353" s="217" t="s">
        <v>174</v>
      </c>
      <c r="L353" s="47"/>
      <c r="M353" s="222" t="s">
        <v>35</v>
      </c>
      <c r="N353" s="223" t="s">
        <v>52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175</v>
      </c>
      <c r="AT353" s="226" t="s">
        <v>170</v>
      </c>
      <c r="AU353" s="226" t="s">
        <v>21</v>
      </c>
      <c r="AY353" s="19" t="s">
        <v>168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88</v>
      </c>
      <c r="BK353" s="227">
        <f>ROUND(I353*H353,2)</f>
        <v>0</v>
      </c>
      <c r="BL353" s="19" t="s">
        <v>175</v>
      </c>
      <c r="BM353" s="226" t="s">
        <v>1614</v>
      </c>
    </row>
    <row r="354" s="2" customFormat="1">
      <c r="A354" s="41"/>
      <c r="B354" s="42"/>
      <c r="C354" s="43"/>
      <c r="D354" s="228" t="s">
        <v>177</v>
      </c>
      <c r="E354" s="43"/>
      <c r="F354" s="229" t="s">
        <v>1402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177</v>
      </c>
      <c r="AU354" s="19" t="s">
        <v>21</v>
      </c>
    </row>
    <row r="355" s="13" customFormat="1">
      <c r="A355" s="13"/>
      <c r="B355" s="235"/>
      <c r="C355" s="236"/>
      <c r="D355" s="233" t="s">
        <v>202</v>
      </c>
      <c r="E355" s="237" t="s">
        <v>35</v>
      </c>
      <c r="F355" s="238" t="s">
        <v>1615</v>
      </c>
      <c r="G355" s="236"/>
      <c r="H355" s="239">
        <v>422.77199999999999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202</v>
      </c>
      <c r="AU355" s="245" t="s">
        <v>21</v>
      </c>
      <c r="AV355" s="13" t="s">
        <v>21</v>
      </c>
      <c r="AW355" s="13" t="s">
        <v>41</v>
      </c>
      <c r="AX355" s="13" t="s">
        <v>81</v>
      </c>
      <c r="AY355" s="245" t="s">
        <v>168</v>
      </c>
    </row>
    <row r="356" s="13" customFormat="1">
      <c r="A356" s="13"/>
      <c r="B356" s="235"/>
      <c r="C356" s="236"/>
      <c r="D356" s="233" t="s">
        <v>202</v>
      </c>
      <c r="E356" s="237" t="s">
        <v>35</v>
      </c>
      <c r="F356" s="238" t="s">
        <v>1616</v>
      </c>
      <c r="G356" s="236"/>
      <c r="H356" s="239">
        <v>87.813999999999993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202</v>
      </c>
      <c r="AU356" s="245" t="s">
        <v>21</v>
      </c>
      <c r="AV356" s="13" t="s">
        <v>21</v>
      </c>
      <c r="AW356" s="13" t="s">
        <v>41</v>
      </c>
      <c r="AX356" s="13" t="s">
        <v>81</v>
      </c>
      <c r="AY356" s="245" t="s">
        <v>168</v>
      </c>
    </row>
    <row r="357" s="14" customFormat="1">
      <c r="A357" s="14"/>
      <c r="B357" s="246"/>
      <c r="C357" s="247"/>
      <c r="D357" s="233" t="s">
        <v>202</v>
      </c>
      <c r="E357" s="248" t="s">
        <v>35</v>
      </c>
      <c r="F357" s="249" t="s">
        <v>205</v>
      </c>
      <c r="G357" s="247"/>
      <c r="H357" s="250">
        <v>510.58600000000001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202</v>
      </c>
      <c r="AU357" s="256" t="s">
        <v>21</v>
      </c>
      <c r="AV357" s="14" t="s">
        <v>175</v>
      </c>
      <c r="AW357" s="14" t="s">
        <v>41</v>
      </c>
      <c r="AX357" s="14" t="s">
        <v>88</v>
      </c>
      <c r="AY357" s="256" t="s">
        <v>168</v>
      </c>
    </row>
    <row r="358" s="2" customFormat="1" ht="24.15" customHeight="1">
      <c r="A358" s="41"/>
      <c r="B358" s="42"/>
      <c r="C358" s="215" t="s">
        <v>1359</v>
      </c>
      <c r="D358" s="215" t="s">
        <v>170</v>
      </c>
      <c r="E358" s="216" t="s">
        <v>1406</v>
      </c>
      <c r="F358" s="217" t="s">
        <v>1407</v>
      </c>
      <c r="G358" s="218" t="s">
        <v>255</v>
      </c>
      <c r="H358" s="219">
        <v>1531.758</v>
      </c>
      <c r="I358" s="220"/>
      <c r="J358" s="221">
        <f>ROUND(I358*H358,2)</f>
        <v>0</v>
      </c>
      <c r="K358" s="217" t="s">
        <v>174</v>
      </c>
      <c r="L358" s="47"/>
      <c r="M358" s="222" t="s">
        <v>35</v>
      </c>
      <c r="N358" s="223" t="s">
        <v>52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175</v>
      </c>
      <c r="AT358" s="226" t="s">
        <v>170</v>
      </c>
      <c r="AU358" s="226" t="s">
        <v>21</v>
      </c>
      <c r="AY358" s="19" t="s">
        <v>168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88</v>
      </c>
      <c r="BK358" s="227">
        <f>ROUND(I358*H358,2)</f>
        <v>0</v>
      </c>
      <c r="BL358" s="19" t="s">
        <v>175</v>
      </c>
      <c r="BM358" s="226" t="s">
        <v>1617</v>
      </c>
    </row>
    <row r="359" s="2" customFormat="1">
      <c r="A359" s="41"/>
      <c r="B359" s="42"/>
      <c r="C359" s="43"/>
      <c r="D359" s="228" t="s">
        <v>177</v>
      </c>
      <c r="E359" s="43"/>
      <c r="F359" s="229" t="s">
        <v>1409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177</v>
      </c>
      <c r="AU359" s="19" t="s">
        <v>21</v>
      </c>
    </row>
    <row r="360" s="2" customFormat="1">
      <c r="A360" s="41"/>
      <c r="B360" s="42"/>
      <c r="C360" s="43"/>
      <c r="D360" s="233" t="s">
        <v>179</v>
      </c>
      <c r="E360" s="43"/>
      <c r="F360" s="234" t="s">
        <v>1103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179</v>
      </c>
      <c r="AU360" s="19" t="s">
        <v>21</v>
      </c>
    </row>
    <row r="361" s="13" customFormat="1">
      <c r="A361" s="13"/>
      <c r="B361" s="235"/>
      <c r="C361" s="236"/>
      <c r="D361" s="233" t="s">
        <v>202</v>
      </c>
      <c r="E361" s="236"/>
      <c r="F361" s="238" t="s">
        <v>1618</v>
      </c>
      <c r="G361" s="236"/>
      <c r="H361" s="239">
        <v>1531.758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202</v>
      </c>
      <c r="AU361" s="245" t="s">
        <v>21</v>
      </c>
      <c r="AV361" s="13" t="s">
        <v>21</v>
      </c>
      <c r="AW361" s="13" t="s">
        <v>4</v>
      </c>
      <c r="AX361" s="13" t="s">
        <v>88</v>
      </c>
      <c r="AY361" s="245" t="s">
        <v>168</v>
      </c>
    </row>
    <row r="362" s="2" customFormat="1" ht="24.15" customHeight="1">
      <c r="A362" s="41"/>
      <c r="B362" s="42"/>
      <c r="C362" s="215" t="s">
        <v>1365</v>
      </c>
      <c r="D362" s="215" t="s">
        <v>170</v>
      </c>
      <c r="E362" s="216" t="s">
        <v>1412</v>
      </c>
      <c r="F362" s="217" t="s">
        <v>1413</v>
      </c>
      <c r="G362" s="218" t="s">
        <v>255</v>
      </c>
      <c r="H362" s="219">
        <v>244.95400000000001</v>
      </c>
      <c r="I362" s="220"/>
      <c r="J362" s="221">
        <f>ROUND(I362*H362,2)</f>
        <v>0</v>
      </c>
      <c r="K362" s="217" t="s">
        <v>174</v>
      </c>
      <c r="L362" s="47"/>
      <c r="M362" s="222" t="s">
        <v>35</v>
      </c>
      <c r="N362" s="223" t="s">
        <v>52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175</v>
      </c>
      <c r="AT362" s="226" t="s">
        <v>170</v>
      </c>
      <c r="AU362" s="226" t="s">
        <v>21</v>
      </c>
      <c r="AY362" s="19" t="s">
        <v>168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88</v>
      </c>
      <c r="BK362" s="227">
        <f>ROUND(I362*H362,2)</f>
        <v>0</v>
      </c>
      <c r="BL362" s="19" t="s">
        <v>175</v>
      </c>
      <c r="BM362" s="226" t="s">
        <v>1619</v>
      </c>
    </row>
    <row r="363" s="2" customFormat="1">
      <c r="A363" s="41"/>
      <c r="B363" s="42"/>
      <c r="C363" s="43"/>
      <c r="D363" s="228" t="s">
        <v>177</v>
      </c>
      <c r="E363" s="43"/>
      <c r="F363" s="229" t="s">
        <v>1415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177</v>
      </c>
      <c r="AU363" s="19" t="s">
        <v>21</v>
      </c>
    </row>
    <row r="364" s="13" customFormat="1">
      <c r="A364" s="13"/>
      <c r="B364" s="235"/>
      <c r="C364" s="236"/>
      <c r="D364" s="233" t="s">
        <v>202</v>
      </c>
      <c r="E364" s="237" t="s">
        <v>35</v>
      </c>
      <c r="F364" s="238" t="s">
        <v>1620</v>
      </c>
      <c r="G364" s="236"/>
      <c r="H364" s="239">
        <v>244.95400000000001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202</v>
      </c>
      <c r="AU364" s="245" t="s">
        <v>21</v>
      </c>
      <c r="AV364" s="13" t="s">
        <v>21</v>
      </c>
      <c r="AW364" s="13" t="s">
        <v>41</v>
      </c>
      <c r="AX364" s="13" t="s">
        <v>88</v>
      </c>
      <c r="AY364" s="245" t="s">
        <v>168</v>
      </c>
    </row>
    <row r="365" s="2" customFormat="1" ht="24.15" customHeight="1">
      <c r="A365" s="41"/>
      <c r="B365" s="42"/>
      <c r="C365" s="215" t="s">
        <v>1369</v>
      </c>
      <c r="D365" s="215" t="s">
        <v>170</v>
      </c>
      <c r="E365" s="216" t="s">
        <v>1419</v>
      </c>
      <c r="F365" s="217" t="s">
        <v>1407</v>
      </c>
      <c r="G365" s="218" t="s">
        <v>255</v>
      </c>
      <c r="H365" s="219">
        <v>734.86199999999997</v>
      </c>
      <c r="I365" s="220"/>
      <c r="J365" s="221">
        <f>ROUND(I365*H365,2)</f>
        <v>0</v>
      </c>
      <c r="K365" s="217" t="s">
        <v>174</v>
      </c>
      <c r="L365" s="47"/>
      <c r="M365" s="222" t="s">
        <v>35</v>
      </c>
      <c r="N365" s="223" t="s">
        <v>52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175</v>
      </c>
      <c r="AT365" s="226" t="s">
        <v>170</v>
      </c>
      <c r="AU365" s="226" t="s">
        <v>21</v>
      </c>
      <c r="AY365" s="19" t="s">
        <v>168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88</v>
      </c>
      <c r="BK365" s="227">
        <f>ROUND(I365*H365,2)</f>
        <v>0</v>
      </c>
      <c r="BL365" s="19" t="s">
        <v>175</v>
      </c>
      <c r="BM365" s="226" t="s">
        <v>1621</v>
      </c>
    </row>
    <row r="366" s="2" customFormat="1">
      <c r="A366" s="41"/>
      <c r="B366" s="42"/>
      <c r="C366" s="43"/>
      <c r="D366" s="228" t="s">
        <v>177</v>
      </c>
      <c r="E366" s="43"/>
      <c r="F366" s="229" t="s">
        <v>1421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177</v>
      </c>
      <c r="AU366" s="19" t="s">
        <v>21</v>
      </c>
    </row>
    <row r="367" s="2" customFormat="1">
      <c r="A367" s="41"/>
      <c r="B367" s="42"/>
      <c r="C367" s="43"/>
      <c r="D367" s="233" t="s">
        <v>179</v>
      </c>
      <c r="E367" s="43"/>
      <c r="F367" s="234" t="s">
        <v>1103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179</v>
      </c>
      <c r="AU367" s="19" t="s">
        <v>21</v>
      </c>
    </row>
    <row r="368" s="13" customFormat="1">
      <c r="A368" s="13"/>
      <c r="B368" s="235"/>
      <c r="C368" s="236"/>
      <c r="D368" s="233" t="s">
        <v>202</v>
      </c>
      <c r="E368" s="236"/>
      <c r="F368" s="238" t="s">
        <v>1622</v>
      </c>
      <c r="G368" s="236"/>
      <c r="H368" s="239">
        <v>734.86199999999997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202</v>
      </c>
      <c r="AU368" s="245" t="s">
        <v>21</v>
      </c>
      <c r="AV368" s="13" t="s">
        <v>21</v>
      </c>
      <c r="AW368" s="13" t="s">
        <v>4</v>
      </c>
      <c r="AX368" s="13" t="s">
        <v>88</v>
      </c>
      <c r="AY368" s="245" t="s">
        <v>168</v>
      </c>
    </row>
    <row r="369" s="2" customFormat="1" ht="24.15" customHeight="1">
      <c r="A369" s="41"/>
      <c r="B369" s="42"/>
      <c r="C369" s="215" t="s">
        <v>1378</v>
      </c>
      <c r="D369" s="215" t="s">
        <v>170</v>
      </c>
      <c r="E369" s="216" t="s">
        <v>434</v>
      </c>
      <c r="F369" s="217" t="s">
        <v>435</v>
      </c>
      <c r="G369" s="218" t="s">
        <v>255</v>
      </c>
      <c r="H369" s="219">
        <v>244.95400000000001</v>
      </c>
      <c r="I369" s="220"/>
      <c r="J369" s="221">
        <f>ROUND(I369*H369,2)</f>
        <v>0</v>
      </c>
      <c r="K369" s="217" t="s">
        <v>35</v>
      </c>
      <c r="L369" s="47"/>
      <c r="M369" s="222" t="s">
        <v>35</v>
      </c>
      <c r="N369" s="223" t="s">
        <v>52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175</v>
      </c>
      <c r="AT369" s="226" t="s">
        <v>170</v>
      </c>
      <c r="AU369" s="226" t="s">
        <v>21</v>
      </c>
      <c r="AY369" s="19" t="s">
        <v>168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88</v>
      </c>
      <c r="BK369" s="227">
        <f>ROUND(I369*H369,2)</f>
        <v>0</v>
      </c>
      <c r="BL369" s="19" t="s">
        <v>175</v>
      </c>
      <c r="BM369" s="226" t="s">
        <v>1623</v>
      </c>
    </row>
    <row r="370" s="13" customFormat="1">
      <c r="A370" s="13"/>
      <c r="B370" s="235"/>
      <c r="C370" s="236"/>
      <c r="D370" s="233" t="s">
        <v>202</v>
      </c>
      <c r="E370" s="237" t="s">
        <v>35</v>
      </c>
      <c r="F370" s="238" t="s">
        <v>1620</v>
      </c>
      <c r="G370" s="236"/>
      <c r="H370" s="239">
        <v>244.95400000000001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202</v>
      </c>
      <c r="AU370" s="245" t="s">
        <v>21</v>
      </c>
      <c r="AV370" s="13" t="s">
        <v>21</v>
      </c>
      <c r="AW370" s="13" t="s">
        <v>41</v>
      </c>
      <c r="AX370" s="13" t="s">
        <v>88</v>
      </c>
      <c r="AY370" s="245" t="s">
        <v>168</v>
      </c>
    </row>
    <row r="371" s="2" customFormat="1" ht="24.15" customHeight="1">
      <c r="A371" s="41"/>
      <c r="B371" s="42"/>
      <c r="C371" s="215" t="s">
        <v>1384</v>
      </c>
      <c r="D371" s="215" t="s">
        <v>170</v>
      </c>
      <c r="E371" s="216" t="s">
        <v>1426</v>
      </c>
      <c r="F371" s="217" t="s">
        <v>1427</v>
      </c>
      <c r="G371" s="218" t="s">
        <v>255</v>
      </c>
      <c r="H371" s="219">
        <v>87.813999999999993</v>
      </c>
      <c r="I371" s="220"/>
      <c r="J371" s="221">
        <f>ROUND(I371*H371,2)</f>
        <v>0</v>
      </c>
      <c r="K371" s="217" t="s">
        <v>35</v>
      </c>
      <c r="L371" s="47"/>
      <c r="M371" s="222" t="s">
        <v>35</v>
      </c>
      <c r="N371" s="223" t="s">
        <v>52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175</v>
      </c>
      <c r="AT371" s="226" t="s">
        <v>170</v>
      </c>
      <c r="AU371" s="226" t="s">
        <v>21</v>
      </c>
      <c r="AY371" s="19" t="s">
        <v>168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88</v>
      </c>
      <c r="BK371" s="227">
        <f>ROUND(I371*H371,2)</f>
        <v>0</v>
      </c>
      <c r="BL371" s="19" t="s">
        <v>175</v>
      </c>
      <c r="BM371" s="226" t="s">
        <v>1624</v>
      </c>
    </row>
    <row r="372" s="13" customFormat="1">
      <c r="A372" s="13"/>
      <c r="B372" s="235"/>
      <c r="C372" s="236"/>
      <c r="D372" s="233" t="s">
        <v>202</v>
      </c>
      <c r="E372" s="237" t="s">
        <v>35</v>
      </c>
      <c r="F372" s="238" t="s">
        <v>1616</v>
      </c>
      <c r="G372" s="236"/>
      <c r="H372" s="239">
        <v>87.813999999999993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202</v>
      </c>
      <c r="AU372" s="245" t="s">
        <v>21</v>
      </c>
      <c r="AV372" s="13" t="s">
        <v>21</v>
      </c>
      <c r="AW372" s="13" t="s">
        <v>41</v>
      </c>
      <c r="AX372" s="13" t="s">
        <v>88</v>
      </c>
      <c r="AY372" s="245" t="s">
        <v>168</v>
      </c>
    </row>
    <row r="373" s="2" customFormat="1" ht="24.15" customHeight="1">
      <c r="A373" s="41"/>
      <c r="B373" s="42"/>
      <c r="C373" s="215" t="s">
        <v>1390</v>
      </c>
      <c r="D373" s="215" t="s">
        <v>170</v>
      </c>
      <c r="E373" s="216" t="s">
        <v>1430</v>
      </c>
      <c r="F373" s="217" t="s">
        <v>254</v>
      </c>
      <c r="G373" s="218" t="s">
        <v>255</v>
      </c>
      <c r="H373" s="219">
        <v>422.77199999999999</v>
      </c>
      <c r="I373" s="220"/>
      <c r="J373" s="221">
        <f>ROUND(I373*H373,2)</f>
        <v>0</v>
      </c>
      <c r="K373" s="217" t="s">
        <v>35</v>
      </c>
      <c r="L373" s="47"/>
      <c r="M373" s="222" t="s">
        <v>35</v>
      </c>
      <c r="N373" s="223" t="s">
        <v>52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175</v>
      </c>
      <c r="AT373" s="226" t="s">
        <v>170</v>
      </c>
      <c r="AU373" s="226" t="s">
        <v>21</v>
      </c>
      <c r="AY373" s="19" t="s">
        <v>168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88</v>
      </c>
      <c r="BK373" s="227">
        <f>ROUND(I373*H373,2)</f>
        <v>0</v>
      </c>
      <c r="BL373" s="19" t="s">
        <v>175</v>
      </c>
      <c r="BM373" s="226" t="s">
        <v>1625</v>
      </c>
    </row>
    <row r="374" s="13" customFormat="1">
      <c r="A374" s="13"/>
      <c r="B374" s="235"/>
      <c r="C374" s="236"/>
      <c r="D374" s="233" t="s">
        <v>202</v>
      </c>
      <c r="E374" s="237" t="s">
        <v>35</v>
      </c>
      <c r="F374" s="238" t="s">
        <v>1615</v>
      </c>
      <c r="G374" s="236"/>
      <c r="H374" s="239">
        <v>422.77199999999999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202</v>
      </c>
      <c r="AU374" s="245" t="s">
        <v>21</v>
      </c>
      <c r="AV374" s="13" t="s">
        <v>21</v>
      </c>
      <c r="AW374" s="13" t="s">
        <v>41</v>
      </c>
      <c r="AX374" s="13" t="s">
        <v>88</v>
      </c>
      <c r="AY374" s="245" t="s">
        <v>168</v>
      </c>
    </row>
    <row r="375" s="12" customFormat="1" ht="22.8" customHeight="1">
      <c r="A375" s="12"/>
      <c r="B375" s="199"/>
      <c r="C375" s="200"/>
      <c r="D375" s="201" t="s">
        <v>80</v>
      </c>
      <c r="E375" s="213" t="s">
        <v>437</v>
      </c>
      <c r="F375" s="213" t="s">
        <v>438</v>
      </c>
      <c r="G375" s="200"/>
      <c r="H375" s="200"/>
      <c r="I375" s="203"/>
      <c r="J375" s="214">
        <f>BK375</f>
        <v>0</v>
      </c>
      <c r="K375" s="200"/>
      <c r="L375" s="205"/>
      <c r="M375" s="206"/>
      <c r="N375" s="207"/>
      <c r="O375" s="207"/>
      <c r="P375" s="208">
        <f>SUM(P376:P379)</f>
        <v>0</v>
      </c>
      <c r="Q375" s="207"/>
      <c r="R375" s="208">
        <f>SUM(R376:R379)</f>
        <v>0</v>
      </c>
      <c r="S375" s="207"/>
      <c r="T375" s="209">
        <f>SUM(T376:T379)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0" t="s">
        <v>88</v>
      </c>
      <c r="AT375" s="211" t="s">
        <v>80</v>
      </c>
      <c r="AU375" s="211" t="s">
        <v>88</v>
      </c>
      <c r="AY375" s="210" t="s">
        <v>168</v>
      </c>
      <c r="BK375" s="212">
        <f>SUM(BK376:BK379)</f>
        <v>0</v>
      </c>
    </row>
    <row r="376" s="2" customFormat="1" ht="24.15" customHeight="1">
      <c r="A376" s="41"/>
      <c r="B376" s="42"/>
      <c r="C376" s="215" t="s">
        <v>1398</v>
      </c>
      <c r="D376" s="215" t="s">
        <v>170</v>
      </c>
      <c r="E376" s="216" t="s">
        <v>1433</v>
      </c>
      <c r="F376" s="217" t="s">
        <v>1434</v>
      </c>
      <c r="G376" s="218" t="s">
        <v>255</v>
      </c>
      <c r="H376" s="219">
        <v>2805.0709999999999</v>
      </c>
      <c r="I376" s="220"/>
      <c r="J376" s="221">
        <f>ROUND(I376*H376,2)</f>
        <v>0</v>
      </c>
      <c r="K376" s="217" t="s">
        <v>174</v>
      </c>
      <c r="L376" s="47"/>
      <c r="M376" s="222" t="s">
        <v>35</v>
      </c>
      <c r="N376" s="223" t="s">
        <v>52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175</v>
      </c>
      <c r="AT376" s="226" t="s">
        <v>170</v>
      </c>
      <c r="AU376" s="226" t="s">
        <v>21</v>
      </c>
      <c r="AY376" s="19" t="s">
        <v>168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88</v>
      </c>
      <c r="BK376" s="227">
        <f>ROUND(I376*H376,2)</f>
        <v>0</v>
      </c>
      <c r="BL376" s="19" t="s">
        <v>175</v>
      </c>
      <c r="BM376" s="226" t="s">
        <v>1626</v>
      </c>
    </row>
    <row r="377" s="2" customFormat="1">
      <c r="A377" s="41"/>
      <c r="B377" s="42"/>
      <c r="C377" s="43"/>
      <c r="D377" s="228" t="s">
        <v>177</v>
      </c>
      <c r="E377" s="43"/>
      <c r="F377" s="229" t="s">
        <v>1436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177</v>
      </c>
      <c r="AU377" s="19" t="s">
        <v>21</v>
      </c>
    </row>
    <row r="378" s="2" customFormat="1" ht="24.15" customHeight="1">
      <c r="A378" s="41"/>
      <c r="B378" s="42"/>
      <c r="C378" s="215" t="s">
        <v>1405</v>
      </c>
      <c r="D378" s="215" t="s">
        <v>170</v>
      </c>
      <c r="E378" s="216" t="s">
        <v>1438</v>
      </c>
      <c r="F378" s="217" t="s">
        <v>1439</v>
      </c>
      <c r="G378" s="218" t="s">
        <v>255</v>
      </c>
      <c r="H378" s="219">
        <v>2805.0709999999999</v>
      </c>
      <c r="I378" s="220"/>
      <c r="J378" s="221">
        <f>ROUND(I378*H378,2)</f>
        <v>0</v>
      </c>
      <c r="K378" s="217" t="s">
        <v>174</v>
      </c>
      <c r="L378" s="47"/>
      <c r="M378" s="222" t="s">
        <v>35</v>
      </c>
      <c r="N378" s="223" t="s">
        <v>52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175</v>
      </c>
      <c r="AT378" s="226" t="s">
        <v>170</v>
      </c>
      <c r="AU378" s="226" t="s">
        <v>21</v>
      </c>
      <c r="AY378" s="19" t="s">
        <v>168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88</v>
      </c>
      <c r="BK378" s="227">
        <f>ROUND(I378*H378,2)</f>
        <v>0</v>
      </c>
      <c r="BL378" s="19" t="s">
        <v>175</v>
      </c>
      <c r="BM378" s="226" t="s">
        <v>1627</v>
      </c>
    </row>
    <row r="379" s="2" customFormat="1">
      <c r="A379" s="41"/>
      <c r="B379" s="42"/>
      <c r="C379" s="43"/>
      <c r="D379" s="228" t="s">
        <v>177</v>
      </c>
      <c r="E379" s="43"/>
      <c r="F379" s="229" t="s">
        <v>1441</v>
      </c>
      <c r="G379" s="43"/>
      <c r="H379" s="43"/>
      <c r="I379" s="230"/>
      <c r="J379" s="43"/>
      <c r="K379" s="43"/>
      <c r="L379" s="47"/>
      <c r="M379" s="267"/>
      <c r="N379" s="268"/>
      <c r="O379" s="269"/>
      <c r="P379" s="269"/>
      <c r="Q379" s="269"/>
      <c r="R379" s="269"/>
      <c r="S379" s="269"/>
      <c r="T379" s="270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177</v>
      </c>
      <c r="AU379" s="19" t="s">
        <v>21</v>
      </c>
    </row>
    <row r="380" s="2" customFormat="1" ht="6.96" customHeight="1">
      <c r="A380" s="41"/>
      <c r="B380" s="62"/>
      <c r="C380" s="63"/>
      <c r="D380" s="63"/>
      <c r="E380" s="63"/>
      <c r="F380" s="63"/>
      <c r="G380" s="63"/>
      <c r="H380" s="63"/>
      <c r="I380" s="63"/>
      <c r="J380" s="63"/>
      <c r="K380" s="63"/>
      <c r="L380" s="47"/>
      <c r="M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</row>
  </sheetData>
  <sheetProtection sheet="1" autoFilter="0" formatColumns="0" formatRows="0" objects="1" scenarios="1" spinCount="100000" saltValue="I5/3zWTMfxV7BP/F7aiPkl2tCWroujiVE0Opn7UoGL+t8114mc+3ymv8m/RVa0IVINukysWdaMusycW+mcsmjA==" hashValue="8PsVYSyHLXhoiIzuS2nIHmDHzlBvBAz//lmd/u6aNxJkFIdIW3wl9Fxitm3fSd/3ljbAFmS60g/tfjLpIlU3IA==" algorithmName="SHA-512" password="CC35"/>
  <autoFilter ref="C91:K3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106183"/>
    <hyperlink ref="F99" r:id="rId2" display="https://podminky.urs.cz/item/CS_URS_2024_02/113106571"/>
    <hyperlink ref="F104" r:id="rId3" display="https://podminky.urs.cz/item/CS_URS_2024_02/113107223"/>
    <hyperlink ref="F107" r:id="rId4" display="https://podminky.urs.cz/item/CS_URS_2024_02/113107224"/>
    <hyperlink ref="F110" r:id="rId5" display="https://podminky.urs.cz/item/CS_URS_2024_02/113107321"/>
    <hyperlink ref="F113" r:id="rId6" display="https://podminky.urs.cz/item/CS_URS_2024_02/113107322"/>
    <hyperlink ref="F116" r:id="rId7" display="https://podminky.urs.cz/item/CS_URS_2024_02/113154528"/>
    <hyperlink ref="F119" r:id="rId8" display="https://podminky.urs.cz/item/CS_URS_2024_02/113201112"/>
    <hyperlink ref="F122" r:id="rId9" display="https://podminky.urs.cz/item/CS_URS_2024_02/121151113"/>
    <hyperlink ref="F125" r:id="rId10" display="https://podminky.urs.cz/item/CS_URS_2024_02/122351105"/>
    <hyperlink ref="F131" r:id="rId11" display="https://podminky.urs.cz/item/CS_URS_2024_02/129001101"/>
    <hyperlink ref="F138" r:id="rId12" display="https://podminky.urs.cz/item/CS_URS_2024_02/162351103"/>
    <hyperlink ref="F143" r:id="rId13" display="https://podminky.urs.cz/item/CS_URS_2024_02/162651112"/>
    <hyperlink ref="F146" r:id="rId14" display="https://podminky.urs.cz/item/CS_URS_2024_02/167151102"/>
    <hyperlink ref="F149" r:id="rId15" display="https://podminky.urs.cz/item/CS_URS_2024_02/171152101"/>
    <hyperlink ref="F154" r:id="rId16" display="https://podminky.urs.cz/item/CS_URS_2024_02/181152302"/>
    <hyperlink ref="F171" r:id="rId17" display="https://podminky.urs.cz/item/CS_URS_2024_01/211971110"/>
    <hyperlink ref="F176" r:id="rId18" display="https://podminky.urs.cz/item/CS_URS_2024_01/212752402"/>
    <hyperlink ref="F179" r:id="rId19" display="https://podminky.urs.cz/item/CS_URS_2024_02/279311116"/>
    <hyperlink ref="F183" r:id="rId20" display="https://podminky.urs.cz/item/CS_URS_2024_02/561121113"/>
    <hyperlink ref="F190" r:id="rId21" display="https://podminky.urs.cz/item/CS_URS_2024_02/561121114"/>
    <hyperlink ref="F197" r:id="rId22" display="https://podminky.urs.cz/item/CS_URS_2024_02/564851011"/>
    <hyperlink ref="F206" r:id="rId23" display="https://podminky.urs.cz/item/CS_URS_2024_02/564861011"/>
    <hyperlink ref="F215" r:id="rId24" display="https://podminky.urs.cz/item/CS_URS_2024_02/564861111"/>
    <hyperlink ref="F226" r:id="rId25" display="https://podminky.urs.cz/item/CS_URS_2024_02/564871111"/>
    <hyperlink ref="F230" r:id="rId26" display="https://podminky.urs.cz/item/CS_URS_2024_02/564931412"/>
    <hyperlink ref="F233" r:id="rId27" display="https://podminky.urs.cz/item/CS_URS_2024_02/567122111"/>
    <hyperlink ref="F236" r:id="rId28" display="https://podminky.urs.cz/item/CS_URS_2024_02/567132111"/>
    <hyperlink ref="F247" r:id="rId29" display="https://podminky.urs.cz/item/CS_URS_2024_02/565145111"/>
    <hyperlink ref="F250" r:id="rId30" display="https://podminky.urs.cz/item/CS_URS_2024_02/573191111"/>
    <hyperlink ref="F253" r:id="rId31" display="https://podminky.urs.cz/item/CS_URS_2024_02/573231108"/>
    <hyperlink ref="F256" r:id="rId32" display="https://podminky.urs.cz/item/CS_URS_2024_02/577134111"/>
    <hyperlink ref="F260" r:id="rId33" display="https://podminky.urs.cz/item/CS_URS_2024_02/573451115"/>
    <hyperlink ref="F263" r:id="rId34" display="https://podminky.urs.cz/item/CS_URS_2024_02/596212213"/>
    <hyperlink ref="F280" r:id="rId35" display="https://podminky.urs.cz/item/CS_URS_2024_02/596412212"/>
    <hyperlink ref="F287" r:id="rId36" display="https://podminky.urs.cz/item/CS_URS_2024_02/914111111"/>
    <hyperlink ref="F293" r:id="rId37" display="https://podminky.urs.cz/item/CS_URS_2024_02/914511112"/>
    <hyperlink ref="F296" r:id="rId38" display="https://podminky.urs.cz/item/CS_URS_2024_02/915211112"/>
    <hyperlink ref="F299" r:id="rId39" display="https://podminky.urs.cz/item/CS_URS_2024_02/915611111"/>
    <hyperlink ref="F301" r:id="rId40" display="https://podminky.urs.cz/item/CS_URS_2024_02/916131213"/>
    <hyperlink ref="F316" r:id="rId41" display="https://podminky.urs.cz/item/CS_URS_2024_02/916231213"/>
    <hyperlink ref="F322" r:id="rId42" display="https://podminky.urs.cz/item/CS_URS_2024_02/919726123"/>
    <hyperlink ref="F328" r:id="rId43" display="https://podminky.urs.cz/item/CS_URS_2024_02/919726203"/>
    <hyperlink ref="F344" r:id="rId44" display="https://podminky.urs.cz/item/CS_URS_2024_02/961022311"/>
    <hyperlink ref="F347" r:id="rId45" display="https://podminky.urs.cz/item/CS_URS_2024_02/966006132"/>
    <hyperlink ref="F354" r:id="rId46" display="https://podminky.urs.cz/item/CS_URS_2024_02/997221551"/>
    <hyperlink ref="F359" r:id="rId47" display="https://podminky.urs.cz/item/CS_URS_2024_02/997221559"/>
    <hyperlink ref="F363" r:id="rId48" display="https://podminky.urs.cz/item/CS_URS_2024_02/997221561"/>
    <hyperlink ref="F366" r:id="rId49" display="https://podminky.urs.cz/item/CS_URS_2024_02/997221569"/>
    <hyperlink ref="F377" r:id="rId50" display="https://podminky.urs.cz/item/CS_URS_2024_02/998225111"/>
    <hyperlink ref="F379" r:id="rId51" display="https://podminky.urs.cz/item/CS_URS_2024_02/9982251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1006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1628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ROUND((SUM(BE95:BE187)),  2)</f>
        <v>0</v>
      </c>
      <c r="G35" s="41"/>
      <c r="H35" s="41"/>
      <c r="I35" s="160">
        <v>0.20999999999999999</v>
      </c>
      <c r="J35" s="159">
        <f>ROUND(((SUM(BE95:BE187))*I35),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ROUND((SUM(BF95:BF187)),  2)</f>
        <v>0</v>
      </c>
      <c r="G36" s="41"/>
      <c r="H36" s="41"/>
      <c r="I36" s="160">
        <v>0.12</v>
      </c>
      <c r="J36" s="159">
        <f>ROUND(((SUM(BF95:BF187))*I36),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ROUND((SUM(BG95:BG187)),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ROUND((SUM(BH95:BH187)),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ROUND((SUM(BI95:BI187)),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1006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301 - Odvodnění komunikace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144</v>
      </c>
      <c r="E66" s="185"/>
      <c r="F66" s="185"/>
      <c r="G66" s="185"/>
      <c r="H66" s="185"/>
      <c r="I66" s="185"/>
      <c r="J66" s="186">
        <f>J129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145</v>
      </c>
      <c r="E67" s="185"/>
      <c r="F67" s="185"/>
      <c r="G67" s="185"/>
      <c r="H67" s="185"/>
      <c r="I67" s="185"/>
      <c r="J67" s="186">
        <f>J139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147</v>
      </c>
      <c r="E68" s="185"/>
      <c r="F68" s="185"/>
      <c r="G68" s="185"/>
      <c r="H68" s="185"/>
      <c r="I68" s="185"/>
      <c r="J68" s="186">
        <f>J168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148</v>
      </c>
      <c r="E69" s="180"/>
      <c r="F69" s="180"/>
      <c r="G69" s="180"/>
      <c r="H69" s="180"/>
      <c r="I69" s="180"/>
      <c r="J69" s="181">
        <f>J173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149</v>
      </c>
      <c r="E70" s="185"/>
      <c r="F70" s="185"/>
      <c r="G70" s="185"/>
      <c r="H70" s="185"/>
      <c r="I70" s="185"/>
      <c r="J70" s="186">
        <f>J174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150</v>
      </c>
      <c r="E71" s="180"/>
      <c r="F71" s="180"/>
      <c r="G71" s="180"/>
      <c r="H71" s="180"/>
      <c r="I71" s="180"/>
      <c r="J71" s="181">
        <f>J179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151</v>
      </c>
      <c r="E72" s="185"/>
      <c r="F72" s="185"/>
      <c r="G72" s="185"/>
      <c r="H72" s="185"/>
      <c r="I72" s="185"/>
      <c r="J72" s="186">
        <f>J180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152</v>
      </c>
      <c r="E73" s="185"/>
      <c r="F73" s="185"/>
      <c r="G73" s="185"/>
      <c r="H73" s="185"/>
      <c r="I73" s="185"/>
      <c r="J73" s="186">
        <f>J184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153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Rekonstrukce místních komunikací v sídlišti K Hradišťku v Dačicích - III. Etapa</v>
      </c>
      <c r="F83" s="34"/>
      <c r="G83" s="34"/>
      <c r="H83" s="34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133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1"/>
      <c r="B85" s="42"/>
      <c r="C85" s="43"/>
      <c r="D85" s="43"/>
      <c r="E85" s="172" t="s">
        <v>1006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135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SO 301 - Odvodnění komunikace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F14</f>
        <v>Dačice</v>
      </c>
      <c r="G89" s="43"/>
      <c r="H89" s="43"/>
      <c r="I89" s="34" t="s">
        <v>24</v>
      </c>
      <c r="J89" s="75" t="str">
        <f>IF(J14="","",J14)</f>
        <v>11. 7. 2024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4" t="s">
        <v>30</v>
      </c>
      <c r="D91" s="43"/>
      <c r="E91" s="43"/>
      <c r="F91" s="29" t="str">
        <f>E17</f>
        <v>Město Dačice, Krajířova 27, 380 13 Dačice</v>
      </c>
      <c r="G91" s="43"/>
      <c r="H91" s="43"/>
      <c r="I91" s="34" t="s">
        <v>38</v>
      </c>
      <c r="J91" s="39" t="str">
        <f>E23</f>
        <v>Ing. arch. Martin Jirovský Ph.D., MBA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4" t="s">
        <v>36</v>
      </c>
      <c r="D92" s="43"/>
      <c r="E92" s="43"/>
      <c r="F92" s="29" t="str">
        <f>IF(E20="","",E20)</f>
        <v>Vyplň údaj</v>
      </c>
      <c r="G92" s="43"/>
      <c r="H92" s="43"/>
      <c r="I92" s="34" t="s">
        <v>42</v>
      </c>
      <c r="J92" s="39" t="str">
        <f>E26</f>
        <v>Centrum služeb Staré město; Petra Stejskalová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154</v>
      </c>
      <c r="D94" s="191" t="s">
        <v>66</v>
      </c>
      <c r="E94" s="191" t="s">
        <v>62</v>
      </c>
      <c r="F94" s="191" t="s">
        <v>63</v>
      </c>
      <c r="G94" s="191" t="s">
        <v>155</v>
      </c>
      <c r="H94" s="191" t="s">
        <v>156</v>
      </c>
      <c r="I94" s="191" t="s">
        <v>157</v>
      </c>
      <c r="J94" s="191" t="s">
        <v>140</v>
      </c>
      <c r="K94" s="192" t="s">
        <v>158</v>
      </c>
      <c r="L94" s="193"/>
      <c r="M94" s="95" t="s">
        <v>35</v>
      </c>
      <c r="N94" s="96" t="s">
        <v>51</v>
      </c>
      <c r="O94" s="96" t="s">
        <v>159</v>
      </c>
      <c r="P94" s="96" t="s">
        <v>160</v>
      </c>
      <c r="Q94" s="96" t="s">
        <v>161</v>
      </c>
      <c r="R94" s="96" t="s">
        <v>162</v>
      </c>
      <c r="S94" s="96" t="s">
        <v>163</v>
      </c>
      <c r="T94" s="97" t="s">
        <v>164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165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P96+P173+P179</f>
        <v>0</v>
      </c>
      <c r="Q95" s="99"/>
      <c r="R95" s="196">
        <f>R96+R173+R179</f>
        <v>36.609324020000003</v>
      </c>
      <c r="S95" s="99"/>
      <c r="T95" s="197">
        <f>T96+T173+T179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80</v>
      </c>
      <c r="AU95" s="19" t="s">
        <v>141</v>
      </c>
      <c r="BK95" s="198">
        <f>BK96+BK173+BK179</f>
        <v>0</v>
      </c>
    </row>
    <row r="96" s="12" customFormat="1" ht="25.92" customHeight="1">
      <c r="A96" s="12"/>
      <c r="B96" s="199"/>
      <c r="C96" s="200"/>
      <c r="D96" s="201" t="s">
        <v>80</v>
      </c>
      <c r="E96" s="202" t="s">
        <v>166</v>
      </c>
      <c r="F96" s="202" t="s">
        <v>167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P97+P129+P139+P168</f>
        <v>0</v>
      </c>
      <c r="Q96" s="207"/>
      <c r="R96" s="208">
        <f>R97+R129+R139+R168</f>
        <v>36.609324020000003</v>
      </c>
      <c r="S96" s="207"/>
      <c r="T96" s="209">
        <f>T97+T129+T139+T168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88</v>
      </c>
      <c r="AT96" s="211" t="s">
        <v>80</v>
      </c>
      <c r="AU96" s="211" t="s">
        <v>81</v>
      </c>
      <c r="AY96" s="210" t="s">
        <v>168</v>
      </c>
      <c r="BK96" s="212">
        <f>BK97+BK129+BK139+BK168</f>
        <v>0</v>
      </c>
    </row>
    <row r="97" s="12" customFormat="1" ht="22.8" customHeight="1">
      <c r="A97" s="12"/>
      <c r="B97" s="199"/>
      <c r="C97" s="200"/>
      <c r="D97" s="201" t="s">
        <v>80</v>
      </c>
      <c r="E97" s="213" t="s">
        <v>88</v>
      </c>
      <c r="F97" s="213" t="s">
        <v>169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SUM(P98:P128)</f>
        <v>0</v>
      </c>
      <c r="Q97" s="207"/>
      <c r="R97" s="208">
        <f>SUM(R98:R128)</f>
        <v>18.415573760000001</v>
      </c>
      <c r="S97" s="207"/>
      <c r="T97" s="209">
        <f>SUM(T98:T128)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88</v>
      </c>
      <c r="AT97" s="211" t="s">
        <v>80</v>
      </c>
      <c r="AU97" s="211" t="s">
        <v>88</v>
      </c>
      <c r="AY97" s="210" t="s">
        <v>168</v>
      </c>
      <c r="BK97" s="212">
        <f>SUM(BK98:BK128)</f>
        <v>0</v>
      </c>
    </row>
    <row r="98" s="2" customFormat="1" ht="24.15" customHeight="1">
      <c r="A98" s="41"/>
      <c r="B98" s="42"/>
      <c r="C98" s="215" t="s">
        <v>88</v>
      </c>
      <c r="D98" s="215" t="s">
        <v>170</v>
      </c>
      <c r="E98" s="216" t="s">
        <v>910</v>
      </c>
      <c r="F98" s="217" t="s">
        <v>911</v>
      </c>
      <c r="G98" s="218" t="s">
        <v>199</v>
      </c>
      <c r="H98" s="219">
        <v>16.588999999999999</v>
      </c>
      <c r="I98" s="220"/>
      <c r="J98" s="221">
        <f>ROUND(I98*H98,2)</f>
        <v>0</v>
      </c>
      <c r="K98" s="217" t="s">
        <v>174</v>
      </c>
      <c r="L98" s="47"/>
      <c r="M98" s="222" t="s">
        <v>35</v>
      </c>
      <c r="N98" s="223" t="s">
        <v>52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175</v>
      </c>
      <c r="AT98" s="226" t="s">
        <v>170</v>
      </c>
      <c r="AU98" s="226" t="s">
        <v>21</v>
      </c>
      <c r="AY98" s="19" t="s">
        <v>168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88</v>
      </c>
      <c r="BK98" s="227">
        <f>ROUND(I98*H98,2)</f>
        <v>0</v>
      </c>
      <c r="BL98" s="19" t="s">
        <v>175</v>
      </c>
      <c r="BM98" s="226" t="s">
        <v>1629</v>
      </c>
    </row>
    <row r="99" s="2" customFormat="1">
      <c r="A99" s="41"/>
      <c r="B99" s="42"/>
      <c r="C99" s="43"/>
      <c r="D99" s="228" t="s">
        <v>177</v>
      </c>
      <c r="E99" s="43"/>
      <c r="F99" s="229" t="s">
        <v>913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177</v>
      </c>
      <c r="AU99" s="19" t="s">
        <v>21</v>
      </c>
    </row>
    <row r="100" s="13" customFormat="1">
      <c r="A100" s="13"/>
      <c r="B100" s="235"/>
      <c r="C100" s="236"/>
      <c r="D100" s="233" t="s">
        <v>202</v>
      </c>
      <c r="E100" s="237" t="s">
        <v>35</v>
      </c>
      <c r="F100" s="238" t="s">
        <v>1630</v>
      </c>
      <c r="G100" s="236"/>
      <c r="H100" s="239">
        <v>8.7639999999999993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202</v>
      </c>
      <c r="AU100" s="245" t="s">
        <v>21</v>
      </c>
      <c r="AV100" s="13" t="s">
        <v>21</v>
      </c>
      <c r="AW100" s="13" t="s">
        <v>41</v>
      </c>
      <c r="AX100" s="13" t="s">
        <v>81</v>
      </c>
      <c r="AY100" s="245" t="s">
        <v>168</v>
      </c>
    </row>
    <row r="101" s="13" customFormat="1">
      <c r="A101" s="13"/>
      <c r="B101" s="235"/>
      <c r="C101" s="236"/>
      <c r="D101" s="233" t="s">
        <v>202</v>
      </c>
      <c r="E101" s="237" t="s">
        <v>35</v>
      </c>
      <c r="F101" s="238" t="s">
        <v>1631</v>
      </c>
      <c r="G101" s="236"/>
      <c r="H101" s="239">
        <v>7.8250000000000002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202</v>
      </c>
      <c r="AU101" s="245" t="s">
        <v>21</v>
      </c>
      <c r="AV101" s="13" t="s">
        <v>21</v>
      </c>
      <c r="AW101" s="13" t="s">
        <v>41</v>
      </c>
      <c r="AX101" s="13" t="s">
        <v>81</v>
      </c>
      <c r="AY101" s="245" t="s">
        <v>168</v>
      </c>
    </row>
    <row r="102" s="14" customFormat="1">
      <c r="A102" s="14"/>
      <c r="B102" s="246"/>
      <c r="C102" s="247"/>
      <c r="D102" s="233" t="s">
        <v>202</v>
      </c>
      <c r="E102" s="248" t="s">
        <v>35</v>
      </c>
      <c r="F102" s="249" t="s">
        <v>205</v>
      </c>
      <c r="G102" s="247"/>
      <c r="H102" s="250">
        <v>16.588999999999999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202</v>
      </c>
      <c r="AU102" s="256" t="s">
        <v>21</v>
      </c>
      <c r="AV102" s="14" t="s">
        <v>175</v>
      </c>
      <c r="AW102" s="14" t="s">
        <v>41</v>
      </c>
      <c r="AX102" s="14" t="s">
        <v>88</v>
      </c>
      <c r="AY102" s="256" t="s">
        <v>168</v>
      </c>
    </row>
    <row r="103" s="2" customFormat="1" ht="24.15" customHeight="1">
      <c r="A103" s="41"/>
      <c r="B103" s="42"/>
      <c r="C103" s="215" t="s">
        <v>21</v>
      </c>
      <c r="D103" s="215" t="s">
        <v>170</v>
      </c>
      <c r="E103" s="216" t="s">
        <v>1632</v>
      </c>
      <c r="F103" s="217" t="s">
        <v>1633</v>
      </c>
      <c r="G103" s="218" t="s">
        <v>199</v>
      </c>
      <c r="H103" s="219">
        <v>30.015999999999998</v>
      </c>
      <c r="I103" s="220"/>
      <c r="J103" s="221">
        <f>ROUND(I103*H103,2)</f>
        <v>0</v>
      </c>
      <c r="K103" s="217" t="s">
        <v>174</v>
      </c>
      <c r="L103" s="47"/>
      <c r="M103" s="222" t="s">
        <v>35</v>
      </c>
      <c r="N103" s="223" t="s">
        <v>52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175</v>
      </c>
      <c r="AT103" s="226" t="s">
        <v>170</v>
      </c>
      <c r="AU103" s="226" t="s">
        <v>21</v>
      </c>
      <c r="AY103" s="19" t="s">
        <v>168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88</v>
      </c>
      <c r="BK103" s="227">
        <f>ROUND(I103*H103,2)</f>
        <v>0</v>
      </c>
      <c r="BL103" s="19" t="s">
        <v>175</v>
      </c>
      <c r="BM103" s="226" t="s">
        <v>1634</v>
      </c>
    </row>
    <row r="104" s="2" customFormat="1">
      <c r="A104" s="41"/>
      <c r="B104" s="42"/>
      <c r="C104" s="43"/>
      <c r="D104" s="228" t="s">
        <v>177</v>
      </c>
      <c r="E104" s="43"/>
      <c r="F104" s="229" t="s">
        <v>1635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177</v>
      </c>
      <c r="AU104" s="19" t="s">
        <v>21</v>
      </c>
    </row>
    <row r="105" s="13" customFormat="1">
      <c r="A105" s="13"/>
      <c r="B105" s="235"/>
      <c r="C105" s="236"/>
      <c r="D105" s="233" t="s">
        <v>202</v>
      </c>
      <c r="E105" s="237" t="s">
        <v>35</v>
      </c>
      <c r="F105" s="238" t="s">
        <v>1636</v>
      </c>
      <c r="G105" s="236"/>
      <c r="H105" s="239">
        <v>30.015999999999998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202</v>
      </c>
      <c r="AU105" s="245" t="s">
        <v>21</v>
      </c>
      <c r="AV105" s="13" t="s">
        <v>21</v>
      </c>
      <c r="AW105" s="13" t="s">
        <v>41</v>
      </c>
      <c r="AX105" s="13" t="s">
        <v>88</v>
      </c>
      <c r="AY105" s="245" t="s">
        <v>168</v>
      </c>
    </row>
    <row r="106" s="2" customFormat="1" ht="21.75" customHeight="1">
      <c r="A106" s="41"/>
      <c r="B106" s="42"/>
      <c r="C106" s="215" t="s">
        <v>186</v>
      </c>
      <c r="D106" s="215" t="s">
        <v>170</v>
      </c>
      <c r="E106" s="216" t="s">
        <v>506</v>
      </c>
      <c r="F106" s="217" t="s">
        <v>507</v>
      </c>
      <c r="G106" s="218" t="s">
        <v>237</v>
      </c>
      <c r="H106" s="219">
        <v>78.063999999999993</v>
      </c>
      <c r="I106" s="220"/>
      <c r="J106" s="221">
        <f>ROUND(I106*H106,2)</f>
        <v>0</v>
      </c>
      <c r="K106" s="217" t="s">
        <v>174</v>
      </c>
      <c r="L106" s="47"/>
      <c r="M106" s="222" t="s">
        <v>35</v>
      </c>
      <c r="N106" s="223" t="s">
        <v>52</v>
      </c>
      <c r="O106" s="87"/>
      <c r="P106" s="224">
        <f>O106*H106</f>
        <v>0</v>
      </c>
      <c r="Q106" s="224">
        <v>0.00084000000000000003</v>
      </c>
      <c r="R106" s="224">
        <f>Q106*H106</f>
        <v>0.065573759999999995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175</v>
      </c>
      <c r="AT106" s="226" t="s">
        <v>170</v>
      </c>
      <c r="AU106" s="226" t="s">
        <v>21</v>
      </c>
      <c r="AY106" s="19" t="s">
        <v>168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88</v>
      </c>
      <c r="BK106" s="227">
        <f>ROUND(I106*H106,2)</f>
        <v>0</v>
      </c>
      <c r="BL106" s="19" t="s">
        <v>175</v>
      </c>
      <c r="BM106" s="226" t="s">
        <v>1637</v>
      </c>
    </row>
    <row r="107" s="2" customFormat="1">
      <c r="A107" s="41"/>
      <c r="B107" s="42"/>
      <c r="C107" s="43"/>
      <c r="D107" s="228" t="s">
        <v>177</v>
      </c>
      <c r="E107" s="43"/>
      <c r="F107" s="229" t="s">
        <v>509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177</v>
      </c>
      <c r="AU107" s="19" t="s">
        <v>21</v>
      </c>
    </row>
    <row r="108" s="13" customFormat="1">
      <c r="A108" s="13"/>
      <c r="B108" s="235"/>
      <c r="C108" s="236"/>
      <c r="D108" s="233" t="s">
        <v>202</v>
      </c>
      <c r="E108" s="237" t="s">
        <v>35</v>
      </c>
      <c r="F108" s="238" t="s">
        <v>1638</v>
      </c>
      <c r="G108" s="236"/>
      <c r="H108" s="239">
        <v>41.241999999999997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202</v>
      </c>
      <c r="AU108" s="245" t="s">
        <v>21</v>
      </c>
      <c r="AV108" s="13" t="s">
        <v>21</v>
      </c>
      <c r="AW108" s="13" t="s">
        <v>41</v>
      </c>
      <c r="AX108" s="13" t="s">
        <v>81</v>
      </c>
      <c r="AY108" s="245" t="s">
        <v>168</v>
      </c>
    </row>
    <row r="109" s="13" customFormat="1">
      <c r="A109" s="13"/>
      <c r="B109" s="235"/>
      <c r="C109" s="236"/>
      <c r="D109" s="233" t="s">
        <v>202</v>
      </c>
      <c r="E109" s="237" t="s">
        <v>35</v>
      </c>
      <c r="F109" s="238" t="s">
        <v>1639</v>
      </c>
      <c r="G109" s="236"/>
      <c r="H109" s="239">
        <v>36.822000000000003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202</v>
      </c>
      <c r="AU109" s="245" t="s">
        <v>21</v>
      </c>
      <c r="AV109" s="13" t="s">
        <v>21</v>
      </c>
      <c r="AW109" s="13" t="s">
        <v>41</v>
      </c>
      <c r="AX109" s="13" t="s">
        <v>81</v>
      </c>
      <c r="AY109" s="245" t="s">
        <v>168</v>
      </c>
    </row>
    <row r="110" s="14" customFormat="1">
      <c r="A110" s="14"/>
      <c r="B110" s="246"/>
      <c r="C110" s="247"/>
      <c r="D110" s="233" t="s">
        <v>202</v>
      </c>
      <c r="E110" s="248" t="s">
        <v>35</v>
      </c>
      <c r="F110" s="249" t="s">
        <v>205</v>
      </c>
      <c r="G110" s="247"/>
      <c r="H110" s="250">
        <v>78.063999999999993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202</v>
      </c>
      <c r="AU110" s="256" t="s">
        <v>21</v>
      </c>
      <c r="AV110" s="14" t="s">
        <v>175</v>
      </c>
      <c r="AW110" s="14" t="s">
        <v>41</v>
      </c>
      <c r="AX110" s="14" t="s">
        <v>88</v>
      </c>
      <c r="AY110" s="256" t="s">
        <v>168</v>
      </c>
    </row>
    <row r="111" s="2" customFormat="1" ht="24.15" customHeight="1">
      <c r="A111" s="41"/>
      <c r="B111" s="42"/>
      <c r="C111" s="215" t="s">
        <v>175</v>
      </c>
      <c r="D111" s="215" t="s">
        <v>170</v>
      </c>
      <c r="E111" s="216" t="s">
        <v>511</v>
      </c>
      <c r="F111" s="217" t="s">
        <v>512</v>
      </c>
      <c r="G111" s="218" t="s">
        <v>237</v>
      </c>
      <c r="H111" s="219">
        <v>78.063999999999993</v>
      </c>
      <c r="I111" s="220"/>
      <c r="J111" s="221">
        <f>ROUND(I111*H111,2)</f>
        <v>0</v>
      </c>
      <c r="K111" s="217" t="s">
        <v>174</v>
      </c>
      <c r="L111" s="47"/>
      <c r="M111" s="222" t="s">
        <v>35</v>
      </c>
      <c r="N111" s="223" t="s">
        <v>52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175</v>
      </c>
      <c r="AT111" s="226" t="s">
        <v>170</v>
      </c>
      <c r="AU111" s="226" t="s">
        <v>21</v>
      </c>
      <c r="AY111" s="19" t="s">
        <v>168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88</v>
      </c>
      <c r="BK111" s="227">
        <f>ROUND(I111*H111,2)</f>
        <v>0</v>
      </c>
      <c r="BL111" s="19" t="s">
        <v>175</v>
      </c>
      <c r="BM111" s="226" t="s">
        <v>1640</v>
      </c>
    </row>
    <row r="112" s="2" customFormat="1">
      <c r="A112" s="41"/>
      <c r="B112" s="42"/>
      <c r="C112" s="43"/>
      <c r="D112" s="228" t="s">
        <v>177</v>
      </c>
      <c r="E112" s="43"/>
      <c r="F112" s="229" t="s">
        <v>514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177</v>
      </c>
      <c r="AU112" s="19" t="s">
        <v>21</v>
      </c>
    </row>
    <row r="113" s="2" customFormat="1" ht="37.8" customHeight="1">
      <c r="A113" s="41"/>
      <c r="B113" s="42"/>
      <c r="C113" s="215" t="s">
        <v>196</v>
      </c>
      <c r="D113" s="215" t="s">
        <v>170</v>
      </c>
      <c r="E113" s="216" t="s">
        <v>1092</v>
      </c>
      <c r="F113" s="217" t="s">
        <v>1093</v>
      </c>
      <c r="G113" s="218" t="s">
        <v>199</v>
      </c>
      <c r="H113" s="219">
        <v>20.254000000000001</v>
      </c>
      <c r="I113" s="220"/>
      <c r="J113" s="221">
        <f>ROUND(I113*H113,2)</f>
        <v>0</v>
      </c>
      <c r="K113" s="217" t="s">
        <v>174</v>
      </c>
      <c r="L113" s="47"/>
      <c r="M113" s="222" t="s">
        <v>35</v>
      </c>
      <c r="N113" s="223" t="s">
        <v>52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175</v>
      </c>
      <c r="AT113" s="226" t="s">
        <v>170</v>
      </c>
      <c r="AU113" s="226" t="s">
        <v>21</v>
      </c>
      <c r="AY113" s="19" t="s">
        <v>168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88</v>
      </c>
      <c r="BK113" s="227">
        <f>ROUND(I113*H113,2)</f>
        <v>0</v>
      </c>
      <c r="BL113" s="19" t="s">
        <v>175</v>
      </c>
      <c r="BM113" s="226" t="s">
        <v>1641</v>
      </c>
    </row>
    <row r="114" s="2" customFormat="1">
      <c r="A114" s="41"/>
      <c r="B114" s="42"/>
      <c r="C114" s="43"/>
      <c r="D114" s="228" t="s">
        <v>177</v>
      </c>
      <c r="E114" s="43"/>
      <c r="F114" s="229" t="s">
        <v>1095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177</v>
      </c>
      <c r="AU114" s="19" t="s">
        <v>21</v>
      </c>
    </row>
    <row r="115" s="13" customFormat="1">
      <c r="A115" s="13"/>
      <c r="B115" s="235"/>
      <c r="C115" s="236"/>
      <c r="D115" s="233" t="s">
        <v>202</v>
      </c>
      <c r="E115" s="237" t="s">
        <v>35</v>
      </c>
      <c r="F115" s="238" t="s">
        <v>1642</v>
      </c>
      <c r="G115" s="236"/>
      <c r="H115" s="239">
        <v>20.254000000000001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202</v>
      </c>
      <c r="AU115" s="245" t="s">
        <v>21</v>
      </c>
      <c r="AV115" s="13" t="s">
        <v>21</v>
      </c>
      <c r="AW115" s="13" t="s">
        <v>41</v>
      </c>
      <c r="AX115" s="13" t="s">
        <v>88</v>
      </c>
      <c r="AY115" s="245" t="s">
        <v>168</v>
      </c>
    </row>
    <row r="116" s="2" customFormat="1" ht="24.15" customHeight="1">
      <c r="A116" s="41"/>
      <c r="B116" s="42"/>
      <c r="C116" s="215" t="s">
        <v>206</v>
      </c>
      <c r="D116" s="215" t="s">
        <v>170</v>
      </c>
      <c r="E116" s="216" t="s">
        <v>1643</v>
      </c>
      <c r="F116" s="217" t="s">
        <v>1644</v>
      </c>
      <c r="G116" s="218" t="s">
        <v>255</v>
      </c>
      <c r="H116" s="219">
        <v>40.508000000000003</v>
      </c>
      <c r="I116" s="220"/>
      <c r="J116" s="221">
        <f>ROUND(I116*H116,2)</f>
        <v>0</v>
      </c>
      <c r="K116" s="217" t="s">
        <v>174</v>
      </c>
      <c r="L116" s="47"/>
      <c r="M116" s="222" t="s">
        <v>35</v>
      </c>
      <c r="N116" s="223" t="s">
        <v>52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175</v>
      </c>
      <c r="AT116" s="226" t="s">
        <v>170</v>
      </c>
      <c r="AU116" s="226" t="s">
        <v>21</v>
      </c>
      <c r="AY116" s="19" t="s">
        <v>168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88</v>
      </c>
      <c r="BK116" s="227">
        <f>ROUND(I116*H116,2)</f>
        <v>0</v>
      </c>
      <c r="BL116" s="19" t="s">
        <v>175</v>
      </c>
      <c r="BM116" s="226" t="s">
        <v>1645</v>
      </c>
    </row>
    <row r="117" s="2" customFormat="1">
      <c r="A117" s="41"/>
      <c r="B117" s="42"/>
      <c r="C117" s="43"/>
      <c r="D117" s="228" t="s">
        <v>177</v>
      </c>
      <c r="E117" s="43"/>
      <c r="F117" s="229" t="s">
        <v>1646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177</v>
      </c>
      <c r="AU117" s="19" t="s">
        <v>21</v>
      </c>
    </row>
    <row r="118" s="13" customFormat="1">
      <c r="A118" s="13"/>
      <c r="B118" s="235"/>
      <c r="C118" s="236"/>
      <c r="D118" s="233" t="s">
        <v>202</v>
      </c>
      <c r="E118" s="236"/>
      <c r="F118" s="238" t="s">
        <v>1647</v>
      </c>
      <c r="G118" s="236"/>
      <c r="H118" s="239">
        <v>40.508000000000003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202</v>
      </c>
      <c r="AU118" s="245" t="s">
        <v>21</v>
      </c>
      <c r="AV118" s="13" t="s">
        <v>21</v>
      </c>
      <c r="AW118" s="13" t="s">
        <v>4</v>
      </c>
      <c r="AX118" s="13" t="s">
        <v>88</v>
      </c>
      <c r="AY118" s="245" t="s">
        <v>168</v>
      </c>
    </row>
    <row r="119" s="2" customFormat="1" ht="24.15" customHeight="1">
      <c r="A119" s="41"/>
      <c r="B119" s="42"/>
      <c r="C119" s="215" t="s">
        <v>212</v>
      </c>
      <c r="D119" s="215" t="s">
        <v>170</v>
      </c>
      <c r="E119" s="216" t="s">
        <v>259</v>
      </c>
      <c r="F119" s="217" t="s">
        <v>260</v>
      </c>
      <c r="G119" s="218" t="s">
        <v>199</v>
      </c>
      <c r="H119" s="219">
        <v>26.350999999999999</v>
      </c>
      <c r="I119" s="220"/>
      <c r="J119" s="221">
        <f>ROUND(I119*H119,2)</f>
        <v>0</v>
      </c>
      <c r="K119" s="217" t="s">
        <v>174</v>
      </c>
      <c r="L119" s="47"/>
      <c r="M119" s="222" t="s">
        <v>35</v>
      </c>
      <c r="N119" s="223" t="s">
        <v>52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175</v>
      </c>
      <c r="AT119" s="226" t="s">
        <v>170</v>
      </c>
      <c r="AU119" s="226" t="s">
        <v>21</v>
      </c>
      <c r="AY119" s="19" t="s">
        <v>168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88</v>
      </c>
      <c r="BK119" s="227">
        <f>ROUND(I119*H119,2)</f>
        <v>0</v>
      </c>
      <c r="BL119" s="19" t="s">
        <v>175</v>
      </c>
      <c r="BM119" s="226" t="s">
        <v>1648</v>
      </c>
    </row>
    <row r="120" s="2" customFormat="1">
      <c r="A120" s="41"/>
      <c r="B120" s="42"/>
      <c r="C120" s="43"/>
      <c r="D120" s="228" t="s">
        <v>177</v>
      </c>
      <c r="E120" s="43"/>
      <c r="F120" s="229" t="s">
        <v>262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177</v>
      </c>
      <c r="AU120" s="19" t="s">
        <v>21</v>
      </c>
    </row>
    <row r="121" s="13" customFormat="1">
      <c r="A121" s="13"/>
      <c r="B121" s="235"/>
      <c r="C121" s="236"/>
      <c r="D121" s="233" t="s">
        <v>202</v>
      </c>
      <c r="E121" s="237" t="s">
        <v>35</v>
      </c>
      <c r="F121" s="238" t="s">
        <v>1649</v>
      </c>
      <c r="G121" s="236"/>
      <c r="H121" s="239">
        <v>18.696999999999999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202</v>
      </c>
      <c r="AU121" s="245" t="s">
        <v>21</v>
      </c>
      <c r="AV121" s="13" t="s">
        <v>21</v>
      </c>
      <c r="AW121" s="13" t="s">
        <v>41</v>
      </c>
      <c r="AX121" s="13" t="s">
        <v>81</v>
      </c>
      <c r="AY121" s="245" t="s">
        <v>168</v>
      </c>
    </row>
    <row r="122" s="13" customFormat="1">
      <c r="A122" s="13"/>
      <c r="B122" s="235"/>
      <c r="C122" s="236"/>
      <c r="D122" s="233" t="s">
        <v>202</v>
      </c>
      <c r="E122" s="237" t="s">
        <v>35</v>
      </c>
      <c r="F122" s="238" t="s">
        <v>1650</v>
      </c>
      <c r="G122" s="236"/>
      <c r="H122" s="239">
        <v>7.6539999999999999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202</v>
      </c>
      <c r="AU122" s="245" t="s">
        <v>21</v>
      </c>
      <c r="AV122" s="13" t="s">
        <v>21</v>
      </c>
      <c r="AW122" s="13" t="s">
        <v>41</v>
      </c>
      <c r="AX122" s="13" t="s">
        <v>81</v>
      </c>
      <c r="AY122" s="245" t="s">
        <v>168</v>
      </c>
    </row>
    <row r="123" s="14" customFormat="1">
      <c r="A123" s="14"/>
      <c r="B123" s="246"/>
      <c r="C123" s="247"/>
      <c r="D123" s="233" t="s">
        <v>202</v>
      </c>
      <c r="E123" s="248" t="s">
        <v>35</v>
      </c>
      <c r="F123" s="249" t="s">
        <v>205</v>
      </c>
      <c r="G123" s="247"/>
      <c r="H123" s="250">
        <v>26.350999999999999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202</v>
      </c>
      <c r="AU123" s="256" t="s">
        <v>21</v>
      </c>
      <c r="AV123" s="14" t="s">
        <v>175</v>
      </c>
      <c r="AW123" s="14" t="s">
        <v>41</v>
      </c>
      <c r="AX123" s="14" t="s">
        <v>88</v>
      </c>
      <c r="AY123" s="256" t="s">
        <v>168</v>
      </c>
    </row>
    <row r="124" s="2" customFormat="1" ht="37.8" customHeight="1">
      <c r="A124" s="41"/>
      <c r="B124" s="42"/>
      <c r="C124" s="215" t="s">
        <v>220</v>
      </c>
      <c r="D124" s="215" t="s">
        <v>170</v>
      </c>
      <c r="E124" s="216" t="s">
        <v>277</v>
      </c>
      <c r="F124" s="217" t="s">
        <v>278</v>
      </c>
      <c r="G124" s="218" t="s">
        <v>199</v>
      </c>
      <c r="H124" s="219">
        <v>9.1750000000000007</v>
      </c>
      <c r="I124" s="220"/>
      <c r="J124" s="221">
        <f>ROUND(I124*H124,2)</f>
        <v>0</v>
      </c>
      <c r="K124" s="217" t="s">
        <v>174</v>
      </c>
      <c r="L124" s="47"/>
      <c r="M124" s="222" t="s">
        <v>35</v>
      </c>
      <c r="N124" s="223" t="s">
        <v>52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175</v>
      </c>
      <c r="AT124" s="226" t="s">
        <v>170</v>
      </c>
      <c r="AU124" s="226" t="s">
        <v>21</v>
      </c>
      <c r="AY124" s="19" t="s">
        <v>168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88</v>
      </c>
      <c r="BK124" s="227">
        <f>ROUND(I124*H124,2)</f>
        <v>0</v>
      </c>
      <c r="BL124" s="19" t="s">
        <v>175</v>
      </c>
      <c r="BM124" s="226" t="s">
        <v>1651</v>
      </c>
    </row>
    <row r="125" s="2" customFormat="1">
      <c r="A125" s="41"/>
      <c r="B125" s="42"/>
      <c r="C125" s="43"/>
      <c r="D125" s="228" t="s">
        <v>177</v>
      </c>
      <c r="E125" s="43"/>
      <c r="F125" s="229" t="s">
        <v>280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177</v>
      </c>
      <c r="AU125" s="19" t="s">
        <v>21</v>
      </c>
    </row>
    <row r="126" s="13" customFormat="1">
      <c r="A126" s="13"/>
      <c r="B126" s="235"/>
      <c r="C126" s="236"/>
      <c r="D126" s="233" t="s">
        <v>202</v>
      </c>
      <c r="E126" s="237" t="s">
        <v>35</v>
      </c>
      <c r="F126" s="238" t="s">
        <v>1652</v>
      </c>
      <c r="G126" s="236"/>
      <c r="H126" s="239">
        <v>9.1750000000000007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202</v>
      </c>
      <c r="AU126" s="245" t="s">
        <v>21</v>
      </c>
      <c r="AV126" s="13" t="s">
        <v>21</v>
      </c>
      <c r="AW126" s="13" t="s">
        <v>41</v>
      </c>
      <c r="AX126" s="13" t="s">
        <v>88</v>
      </c>
      <c r="AY126" s="245" t="s">
        <v>168</v>
      </c>
    </row>
    <row r="127" s="2" customFormat="1" ht="16.5" customHeight="1">
      <c r="A127" s="41"/>
      <c r="B127" s="42"/>
      <c r="C127" s="257" t="s">
        <v>227</v>
      </c>
      <c r="D127" s="257" t="s">
        <v>284</v>
      </c>
      <c r="E127" s="258" t="s">
        <v>285</v>
      </c>
      <c r="F127" s="259" t="s">
        <v>286</v>
      </c>
      <c r="G127" s="260" t="s">
        <v>255</v>
      </c>
      <c r="H127" s="261">
        <v>18.350000000000001</v>
      </c>
      <c r="I127" s="262"/>
      <c r="J127" s="263">
        <f>ROUND(I127*H127,2)</f>
        <v>0</v>
      </c>
      <c r="K127" s="259" t="s">
        <v>174</v>
      </c>
      <c r="L127" s="264"/>
      <c r="M127" s="265" t="s">
        <v>35</v>
      </c>
      <c r="N127" s="266" t="s">
        <v>52</v>
      </c>
      <c r="O127" s="87"/>
      <c r="P127" s="224">
        <f>O127*H127</f>
        <v>0</v>
      </c>
      <c r="Q127" s="224">
        <v>1</v>
      </c>
      <c r="R127" s="224">
        <f>Q127*H127</f>
        <v>18.350000000000001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220</v>
      </c>
      <c r="AT127" s="226" t="s">
        <v>284</v>
      </c>
      <c r="AU127" s="226" t="s">
        <v>21</v>
      </c>
      <c r="AY127" s="19" t="s">
        <v>168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88</v>
      </c>
      <c r="BK127" s="227">
        <f>ROUND(I127*H127,2)</f>
        <v>0</v>
      </c>
      <c r="BL127" s="19" t="s">
        <v>175</v>
      </c>
      <c r="BM127" s="226" t="s">
        <v>1653</v>
      </c>
    </row>
    <row r="128" s="13" customFormat="1">
      <c r="A128" s="13"/>
      <c r="B128" s="235"/>
      <c r="C128" s="236"/>
      <c r="D128" s="233" t="s">
        <v>202</v>
      </c>
      <c r="E128" s="236"/>
      <c r="F128" s="238" t="s">
        <v>1654</v>
      </c>
      <c r="G128" s="236"/>
      <c r="H128" s="239">
        <v>18.350000000000001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202</v>
      </c>
      <c r="AU128" s="245" t="s">
        <v>21</v>
      </c>
      <c r="AV128" s="13" t="s">
        <v>21</v>
      </c>
      <c r="AW128" s="13" t="s">
        <v>4</v>
      </c>
      <c r="AX128" s="13" t="s">
        <v>88</v>
      </c>
      <c r="AY128" s="245" t="s">
        <v>168</v>
      </c>
    </row>
    <row r="129" s="12" customFormat="1" ht="22.8" customHeight="1">
      <c r="A129" s="12"/>
      <c r="B129" s="199"/>
      <c r="C129" s="200"/>
      <c r="D129" s="201" t="s">
        <v>80</v>
      </c>
      <c r="E129" s="213" t="s">
        <v>175</v>
      </c>
      <c r="F129" s="213" t="s">
        <v>289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SUM(P130:P138)</f>
        <v>0</v>
      </c>
      <c r="Q129" s="207"/>
      <c r="R129" s="208">
        <f>SUM(R130:R138)</f>
        <v>6.7367622599999999</v>
      </c>
      <c r="S129" s="207"/>
      <c r="T129" s="209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88</v>
      </c>
      <c r="AT129" s="211" t="s">
        <v>80</v>
      </c>
      <c r="AU129" s="211" t="s">
        <v>88</v>
      </c>
      <c r="AY129" s="210" t="s">
        <v>168</v>
      </c>
      <c r="BK129" s="212">
        <f>SUM(BK130:BK138)</f>
        <v>0</v>
      </c>
    </row>
    <row r="130" s="2" customFormat="1" ht="21.75" customHeight="1">
      <c r="A130" s="41"/>
      <c r="B130" s="42"/>
      <c r="C130" s="215" t="s">
        <v>234</v>
      </c>
      <c r="D130" s="215" t="s">
        <v>170</v>
      </c>
      <c r="E130" s="216" t="s">
        <v>291</v>
      </c>
      <c r="F130" s="217" t="s">
        <v>292</v>
      </c>
      <c r="G130" s="218" t="s">
        <v>199</v>
      </c>
      <c r="H130" s="219">
        <v>2.1440000000000001</v>
      </c>
      <c r="I130" s="220"/>
      <c r="J130" s="221">
        <f>ROUND(I130*H130,2)</f>
        <v>0</v>
      </c>
      <c r="K130" s="217" t="s">
        <v>174</v>
      </c>
      <c r="L130" s="47"/>
      <c r="M130" s="222" t="s">
        <v>35</v>
      </c>
      <c r="N130" s="223" t="s">
        <v>52</v>
      </c>
      <c r="O130" s="87"/>
      <c r="P130" s="224">
        <f>O130*H130</f>
        <v>0</v>
      </c>
      <c r="Q130" s="224">
        <v>1.8907700000000001</v>
      </c>
      <c r="R130" s="224">
        <f>Q130*H130</f>
        <v>4.0538108800000003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175</v>
      </c>
      <c r="AT130" s="226" t="s">
        <v>170</v>
      </c>
      <c r="AU130" s="226" t="s">
        <v>21</v>
      </c>
      <c r="AY130" s="19" t="s">
        <v>168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88</v>
      </c>
      <c r="BK130" s="227">
        <f>ROUND(I130*H130,2)</f>
        <v>0</v>
      </c>
      <c r="BL130" s="19" t="s">
        <v>175</v>
      </c>
      <c r="BM130" s="226" t="s">
        <v>1655</v>
      </c>
    </row>
    <row r="131" s="2" customFormat="1">
      <c r="A131" s="41"/>
      <c r="B131" s="42"/>
      <c r="C131" s="43"/>
      <c r="D131" s="228" t="s">
        <v>177</v>
      </c>
      <c r="E131" s="43"/>
      <c r="F131" s="229" t="s">
        <v>294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177</v>
      </c>
      <c r="AU131" s="19" t="s">
        <v>21</v>
      </c>
    </row>
    <row r="132" s="13" customFormat="1">
      <c r="A132" s="13"/>
      <c r="B132" s="235"/>
      <c r="C132" s="236"/>
      <c r="D132" s="233" t="s">
        <v>202</v>
      </c>
      <c r="E132" s="237" t="s">
        <v>35</v>
      </c>
      <c r="F132" s="238" t="s">
        <v>1656</v>
      </c>
      <c r="G132" s="236"/>
      <c r="H132" s="239">
        <v>2.1440000000000001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202</v>
      </c>
      <c r="AU132" s="245" t="s">
        <v>21</v>
      </c>
      <c r="AV132" s="13" t="s">
        <v>21</v>
      </c>
      <c r="AW132" s="13" t="s">
        <v>41</v>
      </c>
      <c r="AX132" s="13" t="s">
        <v>88</v>
      </c>
      <c r="AY132" s="245" t="s">
        <v>168</v>
      </c>
    </row>
    <row r="133" s="2" customFormat="1" ht="21.75" customHeight="1">
      <c r="A133" s="41"/>
      <c r="B133" s="42"/>
      <c r="C133" s="215" t="s">
        <v>242</v>
      </c>
      <c r="D133" s="215" t="s">
        <v>170</v>
      </c>
      <c r="E133" s="216" t="s">
        <v>1657</v>
      </c>
      <c r="F133" s="217" t="s">
        <v>1658</v>
      </c>
      <c r="G133" s="218" t="s">
        <v>335</v>
      </c>
      <c r="H133" s="219">
        <v>11</v>
      </c>
      <c r="I133" s="220"/>
      <c r="J133" s="221">
        <f>ROUND(I133*H133,2)</f>
        <v>0</v>
      </c>
      <c r="K133" s="217" t="s">
        <v>174</v>
      </c>
      <c r="L133" s="47"/>
      <c r="M133" s="222" t="s">
        <v>35</v>
      </c>
      <c r="N133" s="223" t="s">
        <v>52</v>
      </c>
      <c r="O133" s="87"/>
      <c r="P133" s="224">
        <f>O133*H133</f>
        <v>0</v>
      </c>
      <c r="Q133" s="224">
        <v>0.087419999999999998</v>
      </c>
      <c r="R133" s="224">
        <f>Q133*H133</f>
        <v>0.96161999999999992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175</v>
      </c>
      <c r="AT133" s="226" t="s">
        <v>170</v>
      </c>
      <c r="AU133" s="226" t="s">
        <v>21</v>
      </c>
      <c r="AY133" s="19" t="s">
        <v>168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88</v>
      </c>
      <c r="BK133" s="227">
        <f>ROUND(I133*H133,2)</f>
        <v>0</v>
      </c>
      <c r="BL133" s="19" t="s">
        <v>175</v>
      </c>
      <c r="BM133" s="226" t="s">
        <v>1659</v>
      </c>
    </row>
    <row r="134" s="2" customFormat="1">
      <c r="A134" s="41"/>
      <c r="B134" s="42"/>
      <c r="C134" s="43"/>
      <c r="D134" s="228" t="s">
        <v>177</v>
      </c>
      <c r="E134" s="43"/>
      <c r="F134" s="229" t="s">
        <v>1660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177</v>
      </c>
      <c r="AU134" s="19" t="s">
        <v>21</v>
      </c>
    </row>
    <row r="135" s="2" customFormat="1" ht="16.5" customHeight="1">
      <c r="A135" s="41"/>
      <c r="B135" s="42"/>
      <c r="C135" s="257" t="s">
        <v>8</v>
      </c>
      <c r="D135" s="257" t="s">
        <v>284</v>
      </c>
      <c r="E135" s="258" t="s">
        <v>1661</v>
      </c>
      <c r="F135" s="259" t="s">
        <v>1662</v>
      </c>
      <c r="G135" s="260" t="s">
        <v>335</v>
      </c>
      <c r="H135" s="261">
        <v>11</v>
      </c>
      <c r="I135" s="262"/>
      <c r="J135" s="263">
        <f>ROUND(I135*H135,2)</f>
        <v>0</v>
      </c>
      <c r="K135" s="259" t="s">
        <v>174</v>
      </c>
      <c r="L135" s="264"/>
      <c r="M135" s="265" t="s">
        <v>35</v>
      </c>
      <c r="N135" s="266" t="s">
        <v>52</v>
      </c>
      <c r="O135" s="87"/>
      <c r="P135" s="224">
        <f>O135*H135</f>
        <v>0</v>
      </c>
      <c r="Q135" s="224">
        <v>0.027</v>
      </c>
      <c r="R135" s="224">
        <f>Q135*H135</f>
        <v>0.29699999999999999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220</v>
      </c>
      <c r="AT135" s="226" t="s">
        <v>284</v>
      </c>
      <c r="AU135" s="226" t="s">
        <v>21</v>
      </c>
      <c r="AY135" s="19" t="s">
        <v>168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88</v>
      </c>
      <c r="BK135" s="227">
        <f>ROUND(I135*H135,2)</f>
        <v>0</v>
      </c>
      <c r="BL135" s="19" t="s">
        <v>175</v>
      </c>
      <c r="BM135" s="226" t="s">
        <v>1663</v>
      </c>
    </row>
    <row r="136" s="2" customFormat="1" ht="24.15" customHeight="1">
      <c r="A136" s="41"/>
      <c r="B136" s="42"/>
      <c r="C136" s="215" t="s">
        <v>252</v>
      </c>
      <c r="D136" s="215" t="s">
        <v>170</v>
      </c>
      <c r="E136" s="216" t="s">
        <v>299</v>
      </c>
      <c r="F136" s="217" t="s">
        <v>300</v>
      </c>
      <c r="G136" s="218" t="s">
        <v>199</v>
      </c>
      <c r="H136" s="219">
        <v>0.61899999999999999</v>
      </c>
      <c r="I136" s="220"/>
      <c r="J136" s="221">
        <f>ROUND(I136*H136,2)</f>
        <v>0</v>
      </c>
      <c r="K136" s="217" t="s">
        <v>174</v>
      </c>
      <c r="L136" s="47"/>
      <c r="M136" s="222" t="s">
        <v>35</v>
      </c>
      <c r="N136" s="223" t="s">
        <v>52</v>
      </c>
      <c r="O136" s="87"/>
      <c r="P136" s="224">
        <f>O136*H136</f>
        <v>0</v>
      </c>
      <c r="Q136" s="224">
        <v>2.3010199999999998</v>
      </c>
      <c r="R136" s="224">
        <f>Q136*H136</f>
        <v>1.4243313799999999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175</v>
      </c>
      <c r="AT136" s="226" t="s">
        <v>170</v>
      </c>
      <c r="AU136" s="226" t="s">
        <v>21</v>
      </c>
      <c r="AY136" s="19" t="s">
        <v>168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88</v>
      </c>
      <c r="BK136" s="227">
        <f>ROUND(I136*H136,2)</f>
        <v>0</v>
      </c>
      <c r="BL136" s="19" t="s">
        <v>175</v>
      </c>
      <c r="BM136" s="226" t="s">
        <v>1664</v>
      </c>
    </row>
    <row r="137" s="2" customFormat="1">
      <c r="A137" s="41"/>
      <c r="B137" s="42"/>
      <c r="C137" s="43"/>
      <c r="D137" s="228" t="s">
        <v>177</v>
      </c>
      <c r="E137" s="43"/>
      <c r="F137" s="229" t="s">
        <v>302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177</v>
      </c>
      <c r="AU137" s="19" t="s">
        <v>21</v>
      </c>
    </row>
    <row r="138" s="13" customFormat="1">
      <c r="A138" s="13"/>
      <c r="B138" s="235"/>
      <c r="C138" s="236"/>
      <c r="D138" s="233" t="s">
        <v>202</v>
      </c>
      <c r="E138" s="237" t="s">
        <v>35</v>
      </c>
      <c r="F138" s="238" t="s">
        <v>1665</v>
      </c>
      <c r="G138" s="236"/>
      <c r="H138" s="239">
        <v>0.61899999999999999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202</v>
      </c>
      <c r="AU138" s="245" t="s">
        <v>21</v>
      </c>
      <c r="AV138" s="13" t="s">
        <v>21</v>
      </c>
      <c r="AW138" s="13" t="s">
        <v>41</v>
      </c>
      <c r="AX138" s="13" t="s">
        <v>88</v>
      </c>
      <c r="AY138" s="245" t="s">
        <v>168</v>
      </c>
    </row>
    <row r="139" s="12" customFormat="1" ht="22.8" customHeight="1">
      <c r="A139" s="12"/>
      <c r="B139" s="199"/>
      <c r="C139" s="200"/>
      <c r="D139" s="201" t="s">
        <v>80</v>
      </c>
      <c r="E139" s="213" t="s">
        <v>220</v>
      </c>
      <c r="F139" s="213" t="s">
        <v>304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SUM(P140:P167)</f>
        <v>0</v>
      </c>
      <c r="Q139" s="207"/>
      <c r="R139" s="208">
        <f>SUM(R140:R167)</f>
        <v>11.456988000000001</v>
      </c>
      <c r="S139" s="207"/>
      <c r="T139" s="209">
        <f>SUM(T140:T167)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88</v>
      </c>
      <c r="AT139" s="211" t="s">
        <v>80</v>
      </c>
      <c r="AU139" s="211" t="s">
        <v>88</v>
      </c>
      <c r="AY139" s="210" t="s">
        <v>168</v>
      </c>
      <c r="BK139" s="212">
        <f>SUM(BK140:BK167)</f>
        <v>0</v>
      </c>
    </row>
    <row r="140" s="2" customFormat="1" ht="16.5" customHeight="1">
      <c r="A140" s="41"/>
      <c r="B140" s="42"/>
      <c r="C140" s="215" t="s">
        <v>258</v>
      </c>
      <c r="D140" s="215" t="s">
        <v>170</v>
      </c>
      <c r="E140" s="216" t="s">
        <v>1666</v>
      </c>
      <c r="F140" s="217" t="s">
        <v>1667</v>
      </c>
      <c r="G140" s="218" t="s">
        <v>189</v>
      </c>
      <c r="H140" s="219">
        <v>26.800000000000001</v>
      </c>
      <c r="I140" s="220"/>
      <c r="J140" s="221">
        <f>ROUND(I140*H140,2)</f>
        <v>0</v>
      </c>
      <c r="K140" s="217" t="s">
        <v>174</v>
      </c>
      <c r="L140" s="47"/>
      <c r="M140" s="222" t="s">
        <v>35</v>
      </c>
      <c r="N140" s="223" t="s">
        <v>52</v>
      </c>
      <c r="O140" s="87"/>
      <c r="P140" s="224">
        <f>O140*H140</f>
        <v>0</v>
      </c>
      <c r="Q140" s="224">
        <v>1.0000000000000001E-05</v>
      </c>
      <c r="R140" s="224">
        <f>Q140*H140</f>
        <v>0.00026800000000000001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175</v>
      </c>
      <c r="AT140" s="226" t="s">
        <v>170</v>
      </c>
      <c r="AU140" s="226" t="s">
        <v>21</v>
      </c>
      <c r="AY140" s="19" t="s">
        <v>168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88</v>
      </c>
      <c r="BK140" s="227">
        <f>ROUND(I140*H140,2)</f>
        <v>0</v>
      </c>
      <c r="BL140" s="19" t="s">
        <v>175</v>
      </c>
      <c r="BM140" s="226" t="s">
        <v>1668</v>
      </c>
    </row>
    <row r="141" s="2" customFormat="1">
      <c r="A141" s="41"/>
      <c r="B141" s="42"/>
      <c r="C141" s="43"/>
      <c r="D141" s="228" t="s">
        <v>177</v>
      </c>
      <c r="E141" s="43"/>
      <c r="F141" s="229" t="s">
        <v>1669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177</v>
      </c>
      <c r="AU141" s="19" t="s">
        <v>21</v>
      </c>
    </row>
    <row r="142" s="13" customFormat="1">
      <c r="A142" s="13"/>
      <c r="B142" s="235"/>
      <c r="C142" s="236"/>
      <c r="D142" s="233" t="s">
        <v>202</v>
      </c>
      <c r="E142" s="237" t="s">
        <v>35</v>
      </c>
      <c r="F142" s="238" t="s">
        <v>1670</v>
      </c>
      <c r="G142" s="236"/>
      <c r="H142" s="239">
        <v>26.800000000000001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202</v>
      </c>
      <c r="AU142" s="245" t="s">
        <v>21</v>
      </c>
      <c r="AV142" s="13" t="s">
        <v>21</v>
      </c>
      <c r="AW142" s="13" t="s">
        <v>41</v>
      </c>
      <c r="AX142" s="13" t="s">
        <v>88</v>
      </c>
      <c r="AY142" s="245" t="s">
        <v>168</v>
      </c>
    </row>
    <row r="143" s="2" customFormat="1" ht="16.5" customHeight="1">
      <c r="A143" s="41"/>
      <c r="B143" s="42"/>
      <c r="C143" s="257" t="s">
        <v>270</v>
      </c>
      <c r="D143" s="257" t="s">
        <v>284</v>
      </c>
      <c r="E143" s="258" t="s">
        <v>964</v>
      </c>
      <c r="F143" s="259" t="s">
        <v>965</v>
      </c>
      <c r="G143" s="260" t="s">
        <v>189</v>
      </c>
      <c r="H143" s="261">
        <v>27.202000000000002</v>
      </c>
      <c r="I143" s="262"/>
      <c r="J143" s="263">
        <f>ROUND(I143*H143,2)</f>
        <v>0</v>
      </c>
      <c r="K143" s="259" t="s">
        <v>174</v>
      </c>
      <c r="L143" s="264"/>
      <c r="M143" s="265" t="s">
        <v>35</v>
      </c>
      <c r="N143" s="266" t="s">
        <v>52</v>
      </c>
      <c r="O143" s="87"/>
      <c r="P143" s="224">
        <f>O143*H143</f>
        <v>0</v>
      </c>
      <c r="Q143" s="224">
        <v>0.0050000000000000001</v>
      </c>
      <c r="R143" s="224">
        <f>Q143*H143</f>
        <v>0.13601000000000002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220</v>
      </c>
      <c r="AT143" s="226" t="s">
        <v>284</v>
      </c>
      <c r="AU143" s="226" t="s">
        <v>21</v>
      </c>
      <c r="AY143" s="19" t="s">
        <v>168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88</v>
      </c>
      <c r="BK143" s="227">
        <f>ROUND(I143*H143,2)</f>
        <v>0</v>
      </c>
      <c r="BL143" s="19" t="s">
        <v>175</v>
      </c>
      <c r="BM143" s="226" t="s">
        <v>1671</v>
      </c>
    </row>
    <row r="144" s="13" customFormat="1">
      <c r="A144" s="13"/>
      <c r="B144" s="235"/>
      <c r="C144" s="236"/>
      <c r="D144" s="233" t="s">
        <v>202</v>
      </c>
      <c r="E144" s="236"/>
      <c r="F144" s="238" t="s">
        <v>1672</v>
      </c>
      <c r="G144" s="236"/>
      <c r="H144" s="239">
        <v>27.202000000000002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202</v>
      </c>
      <c r="AU144" s="245" t="s">
        <v>21</v>
      </c>
      <c r="AV144" s="13" t="s">
        <v>21</v>
      </c>
      <c r="AW144" s="13" t="s">
        <v>4</v>
      </c>
      <c r="AX144" s="13" t="s">
        <v>88</v>
      </c>
      <c r="AY144" s="245" t="s">
        <v>168</v>
      </c>
    </row>
    <row r="145" s="2" customFormat="1" ht="16.5" customHeight="1">
      <c r="A145" s="41"/>
      <c r="B145" s="42"/>
      <c r="C145" s="257" t="s">
        <v>276</v>
      </c>
      <c r="D145" s="257" t="s">
        <v>284</v>
      </c>
      <c r="E145" s="258" t="s">
        <v>1673</v>
      </c>
      <c r="F145" s="259" t="s">
        <v>1674</v>
      </c>
      <c r="G145" s="260" t="s">
        <v>335</v>
      </c>
      <c r="H145" s="261">
        <v>22</v>
      </c>
      <c r="I145" s="262"/>
      <c r="J145" s="263">
        <f>ROUND(I145*H145,2)</f>
        <v>0</v>
      </c>
      <c r="K145" s="259" t="s">
        <v>35</v>
      </c>
      <c r="L145" s="264"/>
      <c r="M145" s="265" t="s">
        <v>35</v>
      </c>
      <c r="N145" s="266" t="s">
        <v>52</v>
      </c>
      <c r="O145" s="87"/>
      <c r="P145" s="224">
        <f>O145*H145</f>
        <v>0</v>
      </c>
      <c r="Q145" s="224">
        <v>0.00064999999999999997</v>
      </c>
      <c r="R145" s="224">
        <f>Q145*H145</f>
        <v>0.0143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220</v>
      </c>
      <c r="AT145" s="226" t="s">
        <v>284</v>
      </c>
      <c r="AU145" s="226" t="s">
        <v>21</v>
      </c>
      <c r="AY145" s="19" t="s">
        <v>168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88</v>
      </c>
      <c r="BK145" s="227">
        <f>ROUND(I145*H145,2)</f>
        <v>0</v>
      </c>
      <c r="BL145" s="19" t="s">
        <v>175</v>
      </c>
      <c r="BM145" s="226" t="s">
        <v>1675</v>
      </c>
    </row>
    <row r="146" s="2" customFormat="1">
      <c r="A146" s="41"/>
      <c r="B146" s="42"/>
      <c r="C146" s="43"/>
      <c r="D146" s="233" t="s">
        <v>179</v>
      </c>
      <c r="E146" s="43"/>
      <c r="F146" s="234" t="s">
        <v>1676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179</v>
      </c>
      <c r="AU146" s="19" t="s">
        <v>21</v>
      </c>
    </row>
    <row r="147" s="13" customFormat="1">
      <c r="A147" s="13"/>
      <c r="B147" s="235"/>
      <c r="C147" s="236"/>
      <c r="D147" s="233" t="s">
        <v>202</v>
      </c>
      <c r="E147" s="237" t="s">
        <v>35</v>
      </c>
      <c r="F147" s="238" t="s">
        <v>1677</v>
      </c>
      <c r="G147" s="236"/>
      <c r="H147" s="239">
        <v>22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202</v>
      </c>
      <c r="AU147" s="245" t="s">
        <v>21</v>
      </c>
      <c r="AV147" s="13" t="s">
        <v>21</v>
      </c>
      <c r="AW147" s="13" t="s">
        <v>41</v>
      </c>
      <c r="AX147" s="13" t="s">
        <v>88</v>
      </c>
      <c r="AY147" s="245" t="s">
        <v>168</v>
      </c>
    </row>
    <row r="148" s="2" customFormat="1" ht="16.5" customHeight="1">
      <c r="A148" s="41"/>
      <c r="B148" s="42"/>
      <c r="C148" s="215" t="s">
        <v>283</v>
      </c>
      <c r="D148" s="215" t="s">
        <v>170</v>
      </c>
      <c r="E148" s="216" t="s">
        <v>1678</v>
      </c>
      <c r="F148" s="217" t="s">
        <v>1679</v>
      </c>
      <c r="G148" s="218" t="s">
        <v>335</v>
      </c>
      <c r="H148" s="219">
        <v>11</v>
      </c>
      <c r="I148" s="220"/>
      <c r="J148" s="221">
        <f>ROUND(I148*H148,2)</f>
        <v>0</v>
      </c>
      <c r="K148" s="217" t="s">
        <v>174</v>
      </c>
      <c r="L148" s="47"/>
      <c r="M148" s="222" t="s">
        <v>35</v>
      </c>
      <c r="N148" s="223" t="s">
        <v>52</v>
      </c>
      <c r="O148" s="87"/>
      <c r="P148" s="224">
        <f>O148*H148</f>
        <v>0</v>
      </c>
      <c r="Q148" s="224">
        <v>0.12422</v>
      </c>
      <c r="R148" s="224">
        <f>Q148*H148</f>
        <v>1.36642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175</v>
      </c>
      <c r="AT148" s="226" t="s">
        <v>170</v>
      </c>
      <c r="AU148" s="226" t="s">
        <v>21</v>
      </c>
      <c r="AY148" s="19" t="s">
        <v>168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88</v>
      </c>
      <c r="BK148" s="227">
        <f>ROUND(I148*H148,2)</f>
        <v>0</v>
      </c>
      <c r="BL148" s="19" t="s">
        <v>175</v>
      </c>
      <c r="BM148" s="226" t="s">
        <v>1680</v>
      </c>
    </row>
    <row r="149" s="2" customFormat="1">
      <c r="A149" s="41"/>
      <c r="B149" s="42"/>
      <c r="C149" s="43"/>
      <c r="D149" s="228" t="s">
        <v>177</v>
      </c>
      <c r="E149" s="43"/>
      <c r="F149" s="229" t="s">
        <v>1681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177</v>
      </c>
      <c r="AU149" s="19" t="s">
        <v>21</v>
      </c>
    </row>
    <row r="150" s="2" customFormat="1" ht="16.5" customHeight="1">
      <c r="A150" s="41"/>
      <c r="B150" s="42"/>
      <c r="C150" s="257" t="s">
        <v>290</v>
      </c>
      <c r="D150" s="257" t="s">
        <v>284</v>
      </c>
      <c r="E150" s="258" t="s">
        <v>1682</v>
      </c>
      <c r="F150" s="259" t="s">
        <v>1683</v>
      </c>
      <c r="G150" s="260" t="s">
        <v>335</v>
      </c>
      <c r="H150" s="261">
        <v>11</v>
      </c>
      <c r="I150" s="262"/>
      <c r="J150" s="263">
        <f>ROUND(I150*H150,2)</f>
        <v>0</v>
      </c>
      <c r="K150" s="259" t="s">
        <v>174</v>
      </c>
      <c r="L150" s="264"/>
      <c r="M150" s="265" t="s">
        <v>35</v>
      </c>
      <c r="N150" s="266" t="s">
        <v>52</v>
      </c>
      <c r="O150" s="87"/>
      <c r="P150" s="224">
        <f>O150*H150</f>
        <v>0</v>
      </c>
      <c r="Q150" s="224">
        <v>0.071999999999999995</v>
      </c>
      <c r="R150" s="224">
        <f>Q150*H150</f>
        <v>0.79199999999999993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220</v>
      </c>
      <c r="AT150" s="226" t="s">
        <v>284</v>
      </c>
      <c r="AU150" s="226" t="s">
        <v>21</v>
      </c>
      <c r="AY150" s="19" t="s">
        <v>168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88</v>
      </c>
      <c r="BK150" s="227">
        <f>ROUND(I150*H150,2)</f>
        <v>0</v>
      </c>
      <c r="BL150" s="19" t="s">
        <v>175</v>
      </c>
      <c r="BM150" s="226" t="s">
        <v>1684</v>
      </c>
    </row>
    <row r="151" s="2" customFormat="1" ht="16.5" customHeight="1">
      <c r="A151" s="41"/>
      <c r="B151" s="42"/>
      <c r="C151" s="215" t="s">
        <v>298</v>
      </c>
      <c r="D151" s="215" t="s">
        <v>170</v>
      </c>
      <c r="E151" s="216" t="s">
        <v>1685</v>
      </c>
      <c r="F151" s="217" t="s">
        <v>1686</v>
      </c>
      <c r="G151" s="218" t="s">
        <v>335</v>
      </c>
      <c r="H151" s="219">
        <v>11</v>
      </c>
      <c r="I151" s="220"/>
      <c r="J151" s="221">
        <f>ROUND(I151*H151,2)</f>
        <v>0</v>
      </c>
      <c r="K151" s="217" t="s">
        <v>174</v>
      </c>
      <c r="L151" s="47"/>
      <c r="M151" s="222" t="s">
        <v>35</v>
      </c>
      <c r="N151" s="223" t="s">
        <v>52</v>
      </c>
      <c r="O151" s="87"/>
      <c r="P151" s="224">
        <f>O151*H151</f>
        <v>0</v>
      </c>
      <c r="Q151" s="224">
        <v>0.02972</v>
      </c>
      <c r="R151" s="224">
        <f>Q151*H151</f>
        <v>0.32691999999999999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175</v>
      </c>
      <c r="AT151" s="226" t="s">
        <v>170</v>
      </c>
      <c r="AU151" s="226" t="s">
        <v>21</v>
      </c>
      <c r="AY151" s="19" t="s">
        <v>168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88</v>
      </c>
      <c r="BK151" s="227">
        <f>ROUND(I151*H151,2)</f>
        <v>0</v>
      </c>
      <c r="BL151" s="19" t="s">
        <v>175</v>
      </c>
      <c r="BM151" s="226" t="s">
        <v>1687</v>
      </c>
    </row>
    <row r="152" s="2" customFormat="1">
      <c r="A152" s="41"/>
      <c r="B152" s="42"/>
      <c r="C152" s="43"/>
      <c r="D152" s="228" t="s">
        <v>177</v>
      </c>
      <c r="E152" s="43"/>
      <c r="F152" s="229" t="s">
        <v>1688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177</v>
      </c>
      <c r="AU152" s="19" t="s">
        <v>21</v>
      </c>
    </row>
    <row r="153" s="2" customFormat="1" ht="16.5" customHeight="1">
      <c r="A153" s="41"/>
      <c r="B153" s="42"/>
      <c r="C153" s="257" t="s">
        <v>305</v>
      </c>
      <c r="D153" s="257" t="s">
        <v>284</v>
      </c>
      <c r="E153" s="258" t="s">
        <v>1689</v>
      </c>
      <c r="F153" s="259" t="s">
        <v>1690</v>
      </c>
      <c r="G153" s="260" t="s">
        <v>335</v>
      </c>
      <c r="H153" s="261">
        <v>11</v>
      </c>
      <c r="I153" s="262"/>
      <c r="J153" s="263">
        <f>ROUND(I153*H153,2)</f>
        <v>0</v>
      </c>
      <c r="K153" s="259" t="s">
        <v>174</v>
      </c>
      <c r="L153" s="264"/>
      <c r="M153" s="265" t="s">
        <v>35</v>
      </c>
      <c r="N153" s="266" t="s">
        <v>52</v>
      </c>
      <c r="O153" s="87"/>
      <c r="P153" s="224">
        <f>O153*H153</f>
        <v>0</v>
      </c>
      <c r="Q153" s="224">
        <v>0.111</v>
      </c>
      <c r="R153" s="224">
        <f>Q153*H153</f>
        <v>1.2210000000000001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220</v>
      </c>
      <c r="AT153" s="226" t="s">
        <v>284</v>
      </c>
      <c r="AU153" s="226" t="s">
        <v>21</v>
      </c>
      <c r="AY153" s="19" t="s">
        <v>168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88</v>
      </c>
      <c r="BK153" s="227">
        <f>ROUND(I153*H153,2)</f>
        <v>0</v>
      </c>
      <c r="BL153" s="19" t="s">
        <v>175</v>
      </c>
      <c r="BM153" s="226" t="s">
        <v>1691</v>
      </c>
    </row>
    <row r="154" s="2" customFormat="1" ht="16.5" customHeight="1">
      <c r="A154" s="41"/>
      <c r="B154" s="42"/>
      <c r="C154" s="215" t="s">
        <v>7</v>
      </c>
      <c r="D154" s="215" t="s">
        <v>170</v>
      </c>
      <c r="E154" s="216" t="s">
        <v>1692</v>
      </c>
      <c r="F154" s="217" t="s">
        <v>1693</v>
      </c>
      <c r="G154" s="218" t="s">
        <v>335</v>
      </c>
      <c r="H154" s="219">
        <v>11</v>
      </c>
      <c r="I154" s="220"/>
      <c r="J154" s="221">
        <f>ROUND(I154*H154,2)</f>
        <v>0</v>
      </c>
      <c r="K154" s="217" t="s">
        <v>174</v>
      </c>
      <c r="L154" s="47"/>
      <c r="M154" s="222" t="s">
        <v>35</v>
      </c>
      <c r="N154" s="223" t="s">
        <v>52</v>
      </c>
      <c r="O154" s="87"/>
      <c r="P154" s="224">
        <f>O154*H154</f>
        <v>0</v>
      </c>
      <c r="Q154" s="224">
        <v>0.02972</v>
      </c>
      <c r="R154" s="224">
        <f>Q154*H154</f>
        <v>0.32691999999999999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175</v>
      </c>
      <c r="AT154" s="226" t="s">
        <v>170</v>
      </c>
      <c r="AU154" s="226" t="s">
        <v>21</v>
      </c>
      <c r="AY154" s="19" t="s">
        <v>168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88</v>
      </c>
      <c r="BK154" s="227">
        <f>ROUND(I154*H154,2)</f>
        <v>0</v>
      </c>
      <c r="BL154" s="19" t="s">
        <v>175</v>
      </c>
      <c r="BM154" s="226" t="s">
        <v>1694</v>
      </c>
    </row>
    <row r="155" s="2" customFormat="1">
      <c r="A155" s="41"/>
      <c r="B155" s="42"/>
      <c r="C155" s="43"/>
      <c r="D155" s="228" t="s">
        <v>177</v>
      </c>
      <c r="E155" s="43"/>
      <c r="F155" s="229" t="s">
        <v>1695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177</v>
      </c>
      <c r="AU155" s="19" t="s">
        <v>21</v>
      </c>
    </row>
    <row r="156" s="2" customFormat="1" ht="16.5" customHeight="1">
      <c r="A156" s="41"/>
      <c r="B156" s="42"/>
      <c r="C156" s="257" t="s">
        <v>317</v>
      </c>
      <c r="D156" s="257" t="s">
        <v>284</v>
      </c>
      <c r="E156" s="258" t="s">
        <v>1696</v>
      </c>
      <c r="F156" s="259" t="s">
        <v>1697</v>
      </c>
      <c r="G156" s="260" t="s">
        <v>335</v>
      </c>
      <c r="H156" s="261">
        <v>11</v>
      </c>
      <c r="I156" s="262"/>
      <c r="J156" s="263">
        <f>ROUND(I156*H156,2)</f>
        <v>0</v>
      </c>
      <c r="K156" s="259" t="s">
        <v>174</v>
      </c>
      <c r="L156" s="264"/>
      <c r="M156" s="265" t="s">
        <v>35</v>
      </c>
      <c r="N156" s="266" t="s">
        <v>52</v>
      </c>
      <c r="O156" s="87"/>
      <c r="P156" s="224">
        <f>O156*H156</f>
        <v>0</v>
      </c>
      <c r="Q156" s="224">
        <v>0.057000000000000002</v>
      </c>
      <c r="R156" s="224">
        <f>Q156*H156</f>
        <v>0.627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220</v>
      </c>
      <c r="AT156" s="226" t="s">
        <v>284</v>
      </c>
      <c r="AU156" s="226" t="s">
        <v>21</v>
      </c>
      <c r="AY156" s="19" t="s">
        <v>168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88</v>
      </c>
      <c r="BK156" s="227">
        <f>ROUND(I156*H156,2)</f>
        <v>0</v>
      </c>
      <c r="BL156" s="19" t="s">
        <v>175</v>
      </c>
      <c r="BM156" s="226" t="s">
        <v>1698</v>
      </c>
    </row>
    <row r="157" s="2" customFormat="1" ht="16.5" customHeight="1">
      <c r="A157" s="41"/>
      <c r="B157" s="42"/>
      <c r="C157" s="215" t="s">
        <v>322</v>
      </c>
      <c r="D157" s="215" t="s">
        <v>170</v>
      </c>
      <c r="E157" s="216" t="s">
        <v>1699</v>
      </c>
      <c r="F157" s="217" t="s">
        <v>1700</v>
      </c>
      <c r="G157" s="218" t="s">
        <v>335</v>
      </c>
      <c r="H157" s="219">
        <v>11</v>
      </c>
      <c r="I157" s="220"/>
      <c r="J157" s="221">
        <f>ROUND(I157*H157,2)</f>
        <v>0</v>
      </c>
      <c r="K157" s="217" t="s">
        <v>174</v>
      </c>
      <c r="L157" s="47"/>
      <c r="M157" s="222" t="s">
        <v>35</v>
      </c>
      <c r="N157" s="223" t="s">
        <v>52</v>
      </c>
      <c r="O157" s="87"/>
      <c r="P157" s="224">
        <f>O157*H157</f>
        <v>0</v>
      </c>
      <c r="Q157" s="224">
        <v>0.02972</v>
      </c>
      <c r="R157" s="224">
        <f>Q157*H157</f>
        <v>0.32691999999999999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175</v>
      </c>
      <c r="AT157" s="226" t="s">
        <v>170</v>
      </c>
      <c r="AU157" s="226" t="s">
        <v>21</v>
      </c>
      <c r="AY157" s="19" t="s">
        <v>168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88</v>
      </c>
      <c r="BK157" s="227">
        <f>ROUND(I157*H157,2)</f>
        <v>0</v>
      </c>
      <c r="BL157" s="19" t="s">
        <v>175</v>
      </c>
      <c r="BM157" s="226" t="s">
        <v>1701</v>
      </c>
    </row>
    <row r="158" s="2" customFormat="1">
      <c r="A158" s="41"/>
      <c r="B158" s="42"/>
      <c r="C158" s="43"/>
      <c r="D158" s="228" t="s">
        <v>177</v>
      </c>
      <c r="E158" s="43"/>
      <c r="F158" s="229" t="s">
        <v>1702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177</v>
      </c>
      <c r="AU158" s="19" t="s">
        <v>21</v>
      </c>
    </row>
    <row r="159" s="2" customFormat="1" ht="16.5" customHeight="1">
      <c r="A159" s="41"/>
      <c r="B159" s="42"/>
      <c r="C159" s="257" t="s">
        <v>328</v>
      </c>
      <c r="D159" s="257" t="s">
        <v>284</v>
      </c>
      <c r="E159" s="258" t="s">
        <v>1703</v>
      </c>
      <c r="F159" s="259" t="s">
        <v>1704</v>
      </c>
      <c r="G159" s="260" t="s">
        <v>335</v>
      </c>
      <c r="H159" s="261">
        <v>11</v>
      </c>
      <c r="I159" s="262"/>
      <c r="J159" s="263">
        <f>ROUND(I159*H159,2)</f>
        <v>0</v>
      </c>
      <c r="K159" s="259" t="s">
        <v>174</v>
      </c>
      <c r="L159" s="264"/>
      <c r="M159" s="265" t="s">
        <v>35</v>
      </c>
      <c r="N159" s="266" t="s">
        <v>52</v>
      </c>
      <c r="O159" s="87"/>
      <c r="P159" s="224">
        <f>O159*H159</f>
        <v>0</v>
      </c>
      <c r="Q159" s="224">
        <v>0.080000000000000002</v>
      </c>
      <c r="R159" s="224">
        <f>Q159*H159</f>
        <v>0.88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220</v>
      </c>
      <c r="AT159" s="226" t="s">
        <v>284</v>
      </c>
      <c r="AU159" s="226" t="s">
        <v>21</v>
      </c>
      <c r="AY159" s="19" t="s">
        <v>168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88</v>
      </c>
      <c r="BK159" s="227">
        <f>ROUND(I159*H159,2)</f>
        <v>0</v>
      </c>
      <c r="BL159" s="19" t="s">
        <v>175</v>
      </c>
      <c r="BM159" s="226" t="s">
        <v>1705</v>
      </c>
    </row>
    <row r="160" s="2" customFormat="1" ht="16.5" customHeight="1">
      <c r="A160" s="41"/>
      <c r="B160" s="42"/>
      <c r="C160" s="215" t="s">
        <v>332</v>
      </c>
      <c r="D160" s="215" t="s">
        <v>170</v>
      </c>
      <c r="E160" s="216" t="s">
        <v>1706</v>
      </c>
      <c r="F160" s="217" t="s">
        <v>1707</v>
      </c>
      <c r="G160" s="218" t="s">
        <v>335</v>
      </c>
      <c r="H160" s="219">
        <v>22</v>
      </c>
      <c r="I160" s="220"/>
      <c r="J160" s="221">
        <f>ROUND(I160*H160,2)</f>
        <v>0</v>
      </c>
      <c r="K160" s="217" t="s">
        <v>174</v>
      </c>
      <c r="L160" s="47"/>
      <c r="M160" s="222" t="s">
        <v>35</v>
      </c>
      <c r="N160" s="223" t="s">
        <v>52</v>
      </c>
      <c r="O160" s="87"/>
      <c r="P160" s="224">
        <f>O160*H160</f>
        <v>0</v>
      </c>
      <c r="Q160" s="224">
        <v>0.21734000000000001</v>
      </c>
      <c r="R160" s="224">
        <f>Q160*H160</f>
        <v>4.7814800000000002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175</v>
      </c>
      <c r="AT160" s="226" t="s">
        <v>170</v>
      </c>
      <c r="AU160" s="226" t="s">
        <v>21</v>
      </c>
      <c r="AY160" s="19" t="s">
        <v>168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88</v>
      </c>
      <c r="BK160" s="227">
        <f>ROUND(I160*H160,2)</f>
        <v>0</v>
      </c>
      <c r="BL160" s="19" t="s">
        <v>175</v>
      </c>
      <c r="BM160" s="226" t="s">
        <v>1708</v>
      </c>
    </row>
    <row r="161" s="2" customFormat="1">
      <c r="A161" s="41"/>
      <c r="B161" s="42"/>
      <c r="C161" s="43"/>
      <c r="D161" s="228" t="s">
        <v>177</v>
      </c>
      <c r="E161" s="43"/>
      <c r="F161" s="229" t="s">
        <v>1709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177</v>
      </c>
      <c r="AU161" s="19" t="s">
        <v>21</v>
      </c>
    </row>
    <row r="162" s="2" customFormat="1" ht="16.5" customHeight="1">
      <c r="A162" s="41"/>
      <c r="B162" s="42"/>
      <c r="C162" s="257" t="s">
        <v>338</v>
      </c>
      <c r="D162" s="257" t="s">
        <v>284</v>
      </c>
      <c r="E162" s="258" t="s">
        <v>1710</v>
      </c>
      <c r="F162" s="259" t="s">
        <v>1711</v>
      </c>
      <c r="G162" s="260" t="s">
        <v>335</v>
      </c>
      <c r="H162" s="261">
        <v>11</v>
      </c>
      <c r="I162" s="262"/>
      <c r="J162" s="263">
        <f>ROUND(I162*H162,2)</f>
        <v>0</v>
      </c>
      <c r="K162" s="259" t="s">
        <v>174</v>
      </c>
      <c r="L162" s="264"/>
      <c r="M162" s="265" t="s">
        <v>35</v>
      </c>
      <c r="N162" s="266" t="s">
        <v>52</v>
      </c>
      <c r="O162" s="87"/>
      <c r="P162" s="224">
        <f>O162*H162</f>
        <v>0</v>
      </c>
      <c r="Q162" s="224">
        <v>0.050599999999999999</v>
      </c>
      <c r="R162" s="224">
        <f>Q162*H162</f>
        <v>0.55659999999999998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220</v>
      </c>
      <c r="AT162" s="226" t="s">
        <v>284</v>
      </c>
      <c r="AU162" s="226" t="s">
        <v>21</v>
      </c>
      <c r="AY162" s="19" t="s">
        <v>168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88</v>
      </c>
      <c r="BK162" s="227">
        <f>ROUND(I162*H162,2)</f>
        <v>0</v>
      </c>
      <c r="BL162" s="19" t="s">
        <v>175</v>
      </c>
      <c r="BM162" s="226" t="s">
        <v>1712</v>
      </c>
    </row>
    <row r="163" s="2" customFormat="1" ht="16.5" customHeight="1">
      <c r="A163" s="41"/>
      <c r="B163" s="42"/>
      <c r="C163" s="257" t="s">
        <v>342</v>
      </c>
      <c r="D163" s="257" t="s">
        <v>284</v>
      </c>
      <c r="E163" s="258" t="s">
        <v>1713</v>
      </c>
      <c r="F163" s="259" t="s">
        <v>1714</v>
      </c>
      <c r="G163" s="260" t="s">
        <v>335</v>
      </c>
      <c r="H163" s="261">
        <v>11</v>
      </c>
      <c r="I163" s="262"/>
      <c r="J163" s="263">
        <f>ROUND(I163*H163,2)</f>
        <v>0</v>
      </c>
      <c r="K163" s="259" t="s">
        <v>174</v>
      </c>
      <c r="L163" s="264"/>
      <c r="M163" s="265" t="s">
        <v>35</v>
      </c>
      <c r="N163" s="266" t="s">
        <v>52</v>
      </c>
      <c r="O163" s="87"/>
      <c r="P163" s="224">
        <f>O163*H163</f>
        <v>0</v>
      </c>
      <c r="Q163" s="224">
        <v>0.0085000000000000006</v>
      </c>
      <c r="R163" s="224">
        <f>Q163*H163</f>
        <v>0.0935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220</v>
      </c>
      <c r="AT163" s="226" t="s">
        <v>284</v>
      </c>
      <c r="AU163" s="226" t="s">
        <v>21</v>
      </c>
      <c r="AY163" s="19" t="s">
        <v>168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88</v>
      </c>
      <c r="BK163" s="227">
        <f>ROUND(I163*H163,2)</f>
        <v>0</v>
      </c>
      <c r="BL163" s="19" t="s">
        <v>175</v>
      </c>
      <c r="BM163" s="226" t="s">
        <v>1715</v>
      </c>
    </row>
    <row r="164" s="2" customFormat="1" ht="16.5" customHeight="1">
      <c r="A164" s="41"/>
      <c r="B164" s="42"/>
      <c r="C164" s="215" t="s">
        <v>347</v>
      </c>
      <c r="D164" s="215" t="s">
        <v>170</v>
      </c>
      <c r="E164" s="216" t="s">
        <v>1716</v>
      </c>
      <c r="F164" s="217" t="s">
        <v>1717</v>
      </c>
      <c r="G164" s="218" t="s">
        <v>189</v>
      </c>
      <c r="H164" s="219">
        <v>27</v>
      </c>
      <c r="I164" s="220"/>
      <c r="J164" s="221">
        <f>ROUND(I164*H164,2)</f>
        <v>0</v>
      </c>
      <c r="K164" s="217" t="s">
        <v>174</v>
      </c>
      <c r="L164" s="47"/>
      <c r="M164" s="222" t="s">
        <v>35</v>
      </c>
      <c r="N164" s="223" t="s">
        <v>52</v>
      </c>
      <c r="O164" s="87"/>
      <c r="P164" s="224">
        <f>O164*H164</f>
        <v>0</v>
      </c>
      <c r="Q164" s="224">
        <v>0.00019000000000000001</v>
      </c>
      <c r="R164" s="224">
        <f>Q164*H164</f>
        <v>0.00513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175</v>
      </c>
      <c r="AT164" s="226" t="s">
        <v>170</v>
      </c>
      <c r="AU164" s="226" t="s">
        <v>21</v>
      </c>
      <c r="AY164" s="19" t="s">
        <v>168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88</v>
      </c>
      <c r="BK164" s="227">
        <f>ROUND(I164*H164,2)</f>
        <v>0</v>
      </c>
      <c r="BL164" s="19" t="s">
        <v>175</v>
      </c>
      <c r="BM164" s="226" t="s">
        <v>1718</v>
      </c>
    </row>
    <row r="165" s="2" customFormat="1">
      <c r="A165" s="41"/>
      <c r="B165" s="42"/>
      <c r="C165" s="43"/>
      <c r="D165" s="228" t="s">
        <v>177</v>
      </c>
      <c r="E165" s="43"/>
      <c r="F165" s="229" t="s">
        <v>1719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177</v>
      </c>
      <c r="AU165" s="19" t="s">
        <v>21</v>
      </c>
    </row>
    <row r="166" s="2" customFormat="1" ht="16.5" customHeight="1">
      <c r="A166" s="41"/>
      <c r="B166" s="42"/>
      <c r="C166" s="215" t="s">
        <v>351</v>
      </c>
      <c r="D166" s="215" t="s">
        <v>170</v>
      </c>
      <c r="E166" s="216" t="s">
        <v>409</v>
      </c>
      <c r="F166" s="217" t="s">
        <v>410</v>
      </c>
      <c r="G166" s="218" t="s">
        <v>189</v>
      </c>
      <c r="H166" s="219">
        <v>28</v>
      </c>
      <c r="I166" s="220"/>
      <c r="J166" s="221">
        <f>ROUND(I166*H166,2)</f>
        <v>0</v>
      </c>
      <c r="K166" s="217" t="s">
        <v>174</v>
      </c>
      <c r="L166" s="47"/>
      <c r="M166" s="222" t="s">
        <v>35</v>
      </c>
      <c r="N166" s="223" t="s">
        <v>52</v>
      </c>
      <c r="O166" s="87"/>
      <c r="P166" s="224">
        <f>O166*H166</f>
        <v>0</v>
      </c>
      <c r="Q166" s="224">
        <v>9.0000000000000006E-05</v>
      </c>
      <c r="R166" s="224">
        <f>Q166*H166</f>
        <v>0.0025200000000000001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175</v>
      </c>
      <c r="AT166" s="226" t="s">
        <v>170</v>
      </c>
      <c r="AU166" s="226" t="s">
        <v>21</v>
      </c>
      <c r="AY166" s="19" t="s">
        <v>168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88</v>
      </c>
      <c r="BK166" s="227">
        <f>ROUND(I166*H166,2)</f>
        <v>0</v>
      </c>
      <c r="BL166" s="19" t="s">
        <v>175</v>
      </c>
      <c r="BM166" s="226" t="s">
        <v>1720</v>
      </c>
    </row>
    <row r="167" s="2" customFormat="1">
      <c r="A167" s="41"/>
      <c r="B167" s="42"/>
      <c r="C167" s="43"/>
      <c r="D167" s="228" t="s">
        <v>177</v>
      </c>
      <c r="E167" s="43"/>
      <c r="F167" s="229" t="s">
        <v>412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177</v>
      </c>
      <c r="AU167" s="19" t="s">
        <v>21</v>
      </c>
    </row>
    <row r="168" s="12" customFormat="1" ht="22.8" customHeight="1">
      <c r="A168" s="12"/>
      <c r="B168" s="199"/>
      <c r="C168" s="200"/>
      <c r="D168" s="201" t="s">
        <v>80</v>
      </c>
      <c r="E168" s="213" t="s">
        <v>437</v>
      </c>
      <c r="F168" s="213" t="s">
        <v>438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SUM(P169:P172)</f>
        <v>0</v>
      </c>
      <c r="Q168" s="207"/>
      <c r="R168" s="208">
        <f>SUM(R169:R172)</f>
        <v>0</v>
      </c>
      <c r="S168" s="207"/>
      <c r="T168" s="209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88</v>
      </c>
      <c r="AT168" s="211" t="s">
        <v>80</v>
      </c>
      <c r="AU168" s="211" t="s">
        <v>88</v>
      </c>
      <c r="AY168" s="210" t="s">
        <v>168</v>
      </c>
      <c r="BK168" s="212">
        <f>SUM(BK169:BK172)</f>
        <v>0</v>
      </c>
    </row>
    <row r="169" s="2" customFormat="1" ht="24.15" customHeight="1">
      <c r="A169" s="41"/>
      <c r="B169" s="42"/>
      <c r="C169" s="215" t="s">
        <v>356</v>
      </c>
      <c r="D169" s="215" t="s">
        <v>170</v>
      </c>
      <c r="E169" s="216" t="s">
        <v>440</v>
      </c>
      <c r="F169" s="217" t="s">
        <v>441</v>
      </c>
      <c r="G169" s="218" t="s">
        <v>255</v>
      </c>
      <c r="H169" s="219">
        <v>36.609000000000002</v>
      </c>
      <c r="I169" s="220"/>
      <c r="J169" s="221">
        <f>ROUND(I169*H169,2)</f>
        <v>0</v>
      </c>
      <c r="K169" s="217" t="s">
        <v>174</v>
      </c>
      <c r="L169" s="47"/>
      <c r="M169" s="222" t="s">
        <v>35</v>
      </c>
      <c r="N169" s="223" t="s">
        <v>52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175</v>
      </c>
      <c r="AT169" s="226" t="s">
        <v>170</v>
      </c>
      <c r="AU169" s="226" t="s">
        <v>21</v>
      </c>
      <c r="AY169" s="19" t="s">
        <v>168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88</v>
      </c>
      <c r="BK169" s="227">
        <f>ROUND(I169*H169,2)</f>
        <v>0</v>
      </c>
      <c r="BL169" s="19" t="s">
        <v>175</v>
      </c>
      <c r="BM169" s="226" t="s">
        <v>1721</v>
      </c>
    </row>
    <row r="170" s="2" customFormat="1">
      <c r="A170" s="41"/>
      <c r="B170" s="42"/>
      <c r="C170" s="43"/>
      <c r="D170" s="228" t="s">
        <v>177</v>
      </c>
      <c r="E170" s="43"/>
      <c r="F170" s="229" t="s">
        <v>443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177</v>
      </c>
      <c r="AU170" s="19" t="s">
        <v>21</v>
      </c>
    </row>
    <row r="171" s="2" customFormat="1" ht="24.15" customHeight="1">
      <c r="A171" s="41"/>
      <c r="B171" s="42"/>
      <c r="C171" s="215" t="s">
        <v>362</v>
      </c>
      <c r="D171" s="215" t="s">
        <v>170</v>
      </c>
      <c r="E171" s="216" t="s">
        <v>445</v>
      </c>
      <c r="F171" s="217" t="s">
        <v>446</v>
      </c>
      <c r="G171" s="218" t="s">
        <v>255</v>
      </c>
      <c r="H171" s="219">
        <v>36.609000000000002</v>
      </c>
      <c r="I171" s="220"/>
      <c r="J171" s="221">
        <f>ROUND(I171*H171,2)</f>
        <v>0</v>
      </c>
      <c r="K171" s="217" t="s">
        <v>174</v>
      </c>
      <c r="L171" s="47"/>
      <c r="M171" s="222" t="s">
        <v>35</v>
      </c>
      <c r="N171" s="223" t="s">
        <v>52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175</v>
      </c>
      <c r="AT171" s="226" t="s">
        <v>170</v>
      </c>
      <c r="AU171" s="226" t="s">
        <v>21</v>
      </c>
      <c r="AY171" s="19" t="s">
        <v>168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88</v>
      </c>
      <c r="BK171" s="227">
        <f>ROUND(I171*H171,2)</f>
        <v>0</v>
      </c>
      <c r="BL171" s="19" t="s">
        <v>175</v>
      </c>
      <c r="BM171" s="226" t="s">
        <v>1722</v>
      </c>
    </row>
    <row r="172" s="2" customFormat="1">
      <c r="A172" s="41"/>
      <c r="B172" s="42"/>
      <c r="C172" s="43"/>
      <c r="D172" s="228" t="s">
        <v>177</v>
      </c>
      <c r="E172" s="43"/>
      <c r="F172" s="229" t="s">
        <v>448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177</v>
      </c>
      <c r="AU172" s="19" t="s">
        <v>21</v>
      </c>
    </row>
    <row r="173" s="12" customFormat="1" ht="25.92" customHeight="1">
      <c r="A173" s="12"/>
      <c r="B173" s="199"/>
      <c r="C173" s="200"/>
      <c r="D173" s="201" t="s">
        <v>80</v>
      </c>
      <c r="E173" s="202" t="s">
        <v>284</v>
      </c>
      <c r="F173" s="202" t="s">
        <v>449</v>
      </c>
      <c r="G173" s="200"/>
      <c r="H173" s="200"/>
      <c r="I173" s="203"/>
      <c r="J173" s="204">
        <f>BK173</f>
        <v>0</v>
      </c>
      <c r="K173" s="200"/>
      <c r="L173" s="205"/>
      <c r="M173" s="206"/>
      <c r="N173" s="207"/>
      <c r="O173" s="207"/>
      <c r="P173" s="208">
        <f>P174</f>
        <v>0</v>
      </c>
      <c r="Q173" s="207"/>
      <c r="R173" s="208">
        <f>R174</f>
        <v>0</v>
      </c>
      <c r="S173" s="207"/>
      <c r="T173" s="20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186</v>
      </c>
      <c r="AT173" s="211" t="s">
        <v>80</v>
      </c>
      <c r="AU173" s="211" t="s">
        <v>81</v>
      </c>
      <c r="AY173" s="210" t="s">
        <v>168</v>
      </c>
      <c r="BK173" s="212">
        <f>BK174</f>
        <v>0</v>
      </c>
    </row>
    <row r="174" s="12" customFormat="1" ht="22.8" customHeight="1">
      <c r="A174" s="12"/>
      <c r="B174" s="199"/>
      <c r="C174" s="200"/>
      <c r="D174" s="201" t="s">
        <v>80</v>
      </c>
      <c r="E174" s="213" t="s">
        <v>450</v>
      </c>
      <c r="F174" s="213" t="s">
        <v>451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SUM(P175:P178)</f>
        <v>0</v>
      </c>
      <c r="Q174" s="207"/>
      <c r="R174" s="208">
        <f>SUM(R175:R178)</f>
        <v>0</v>
      </c>
      <c r="S174" s="207"/>
      <c r="T174" s="20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186</v>
      </c>
      <c r="AT174" s="211" t="s">
        <v>80</v>
      </c>
      <c r="AU174" s="211" t="s">
        <v>88</v>
      </c>
      <c r="AY174" s="210" t="s">
        <v>168</v>
      </c>
      <c r="BK174" s="212">
        <f>SUM(BK175:BK178)</f>
        <v>0</v>
      </c>
    </row>
    <row r="175" s="2" customFormat="1" ht="16.5" customHeight="1">
      <c r="A175" s="41"/>
      <c r="B175" s="42"/>
      <c r="C175" s="215" t="s">
        <v>367</v>
      </c>
      <c r="D175" s="215" t="s">
        <v>170</v>
      </c>
      <c r="E175" s="216" t="s">
        <v>997</v>
      </c>
      <c r="F175" s="217" t="s">
        <v>998</v>
      </c>
      <c r="G175" s="218" t="s">
        <v>455</v>
      </c>
      <c r="H175" s="219">
        <v>1</v>
      </c>
      <c r="I175" s="220"/>
      <c r="J175" s="221">
        <f>ROUND(I175*H175,2)</f>
        <v>0</v>
      </c>
      <c r="K175" s="217" t="s">
        <v>174</v>
      </c>
      <c r="L175" s="47"/>
      <c r="M175" s="222" t="s">
        <v>35</v>
      </c>
      <c r="N175" s="223" t="s">
        <v>52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456</v>
      </c>
      <c r="AT175" s="226" t="s">
        <v>170</v>
      </c>
      <c r="AU175" s="226" t="s">
        <v>21</v>
      </c>
      <c r="AY175" s="19" t="s">
        <v>168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88</v>
      </c>
      <c r="BK175" s="227">
        <f>ROUND(I175*H175,2)</f>
        <v>0</v>
      </c>
      <c r="BL175" s="19" t="s">
        <v>456</v>
      </c>
      <c r="BM175" s="226" t="s">
        <v>1723</v>
      </c>
    </row>
    <row r="176" s="2" customFormat="1">
      <c r="A176" s="41"/>
      <c r="B176" s="42"/>
      <c r="C176" s="43"/>
      <c r="D176" s="228" t="s">
        <v>177</v>
      </c>
      <c r="E176" s="43"/>
      <c r="F176" s="229" t="s">
        <v>1000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177</v>
      </c>
      <c r="AU176" s="19" t="s">
        <v>21</v>
      </c>
    </row>
    <row r="177" s="2" customFormat="1" ht="16.5" customHeight="1">
      <c r="A177" s="41"/>
      <c r="B177" s="42"/>
      <c r="C177" s="215" t="s">
        <v>372</v>
      </c>
      <c r="D177" s="215" t="s">
        <v>170</v>
      </c>
      <c r="E177" s="216" t="s">
        <v>1001</v>
      </c>
      <c r="F177" s="217" t="s">
        <v>1002</v>
      </c>
      <c r="G177" s="218" t="s">
        <v>189</v>
      </c>
      <c r="H177" s="219">
        <v>27</v>
      </c>
      <c r="I177" s="220"/>
      <c r="J177" s="221">
        <f>ROUND(I177*H177,2)</f>
        <v>0</v>
      </c>
      <c r="K177" s="217" t="s">
        <v>174</v>
      </c>
      <c r="L177" s="47"/>
      <c r="M177" s="222" t="s">
        <v>35</v>
      </c>
      <c r="N177" s="223" t="s">
        <v>52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456</v>
      </c>
      <c r="AT177" s="226" t="s">
        <v>170</v>
      </c>
      <c r="AU177" s="226" t="s">
        <v>21</v>
      </c>
      <c r="AY177" s="19" t="s">
        <v>168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88</v>
      </c>
      <c r="BK177" s="227">
        <f>ROUND(I177*H177,2)</f>
        <v>0</v>
      </c>
      <c r="BL177" s="19" t="s">
        <v>456</v>
      </c>
      <c r="BM177" s="226" t="s">
        <v>1724</v>
      </c>
    </row>
    <row r="178" s="2" customFormat="1">
      <c r="A178" s="41"/>
      <c r="B178" s="42"/>
      <c r="C178" s="43"/>
      <c r="D178" s="228" t="s">
        <v>177</v>
      </c>
      <c r="E178" s="43"/>
      <c r="F178" s="229" t="s">
        <v>1004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177</v>
      </c>
      <c r="AU178" s="19" t="s">
        <v>21</v>
      </c>
    </row>
    <row r="179" s="12" customFormat="1" ht="25.92" customHeight="1">
      <c r="A179" s="12"/>
      <c r="B179" s="199"/>
      <c r="C179" s="200"/>
      <c r="D179" s="201" t="s">
        <v>80</v>
      </c>
      <c r="E179" s="202" t="s">
        <v>464</v>
      </c>
      <c r="F179" s="202" t="s">
        <v>465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P180+P184</f>
        <v>0</v>
      </c>
      <c r="Q179" s="207"/>
      <c r="R179" s="208">
        <f>R180+R184</f>
        <v>0</v>
      </c>
      <c r="S179" s="207"/>
      <c r="T179" s="209">
        <f>T180+T184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196</v>
      </c>
      <c r="AT179" s="211" t="s">
        <v>80</v>
      </c>
      <c r="AU179" s="211" t="s">
        <v>81</v>
      </c>
      <c r="AY179" s="210" t="s">
        <v>168</v>
      </c>
      <c r="BK179" s="212">
        <f>BK180+BK184</f>
        <v>0</v>
      </c>
    </row>
    <row r="180" s="12" customFormat="1" ht="22.8" customHeight="1">
      <c r="A180" s="12"/>
      <c r="B180" s="199"/>
      <c r="C180" s="200"/>
      <c r="D180" s="201" t="s">
        <v>80</v>
      </c>
      <c r="E180" s="213" t="s">
        <v>466</v>
      </c>
      <c r="F180" s="213" t="s">
        <v>467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SUM(P181:P183)</f>
        <v>0</v>
      </c>
      <c r="Q180" s="207"/>
      <c r="R180" s="208">
        <f>SUM(R181:R183)</f>
        <v>0</v>
      </c>
      <c r="S180" s="207"/>
      <c r="T180" s="209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196</v>
      </c>
      <c r="AT180" s="211" t="s">
        <v>80</v>
      </c>
      <c r="AU180" s="211" t="s">
        <v>88</v>
      </c>
      <c r="AY180" s="210" t="s">
        <v>168</v>
      </c>
      <c r="BK180" s="212">
        <f>SUM(BK181:BK183)</f>
        <v>0</v>
      </c>
    </row>
    <row r="181" s="2" customFormat="1" ht="16.5" customHeight="1">
      <c r="A181" s="41"/>
      <c r="B181" s="42"/>
      <c r="C181" s="215" t="s">
        <v>376</v>
      </c>
      <c r="D181" s="215" t="s">
        <v>170</v>
      </c>
      <c r="E181" s="216" t="s">
        <v>469</v>
      </c>
      <c r="F181" s="217" t="s">
        <v>470</v>
      </c>
      <c r="G181" s="218" t="s">
        <v>471</v>
      </c>
      <c r="H181" s="219">
        <v>1</v>
      </c>
      <c r="I181" s="220"/>
      <c r="J181" s="221">
        <f>ROUND(I181*H181,2)</f>
        <v>0</v>
      </c>
      <c r="K181" s="217" t="s">
        <v>174</v>
      </c>
      <c r="L181" s="47"/>
      <c r="M181" s="222" t="s">
        <v>35</v>
      </c>
      <c r="N181" s="223" t="s">
        <v>52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472</v>
      </c>
      <c r="AT181" s="226" t="s">
        <v>170</v>
      </c>
      <c r="AU181" s="226" t="s">
        <v>21</v>
      </c>
      <c r="AY181" s="19" t="s">
        <v>168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88</v>
      </c>
      <c r="BK181" s="227">
        <f>ROUND(I181*H181,2)</f>
        <v>0</v>
      </c>
      <c r="BL181" s="19" t="s">
        <v>472</v>
      </c>
      <c r="BM181" s="226" t="s">
        <v>1725</v>
      </c>
    </row>
    <row r="182" s="2" customFormat="1">
      <c r="A182" s="41"/>
      <c r="B182" s="42"/>
      <c r="C182" s="43"/>
      <c r="D182" s="228" t="s">
        <v>177</v>
      </c>
      <c r="E182" s="43"/>
      <c r="F182" s="229" t="s">
        <v>474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177</v>
      </c>
      <c r="AU182" s="19" t="s">
        <v>21</v>
      </c>
    </row>
    <row r="183" s="2" customFormat="1">
      <c r="A183" s="41"/>
      <c r="B183" s="42"/>
      <c r="C183" s="43"/>
      <c r="D183" s="233" t="s">
        <v>179</v>
      </c>
      <c r="E183" s="43"/>
      <c r="F183" s="234" t="s">
        <v>475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179</v>
      </c>
      <c r="AU183" s="19" t="s">
        <v>21</v>
      </c>
    </row>
    <row r="184" s="12" customFormat="1" ht="22.8" customHeight="1">
      <c r="A184" s="12"/>
      <c r="B184" s="199"/>
      <c r="C184" s="200"/>
      <c r="D184" s="201" t="s">
        <v>80</v>
      </c>
      <c r="E184" s="213" t="s">
        <v>476</v>
      </c>
      <c r="F184" s="213" t="s">
        <v>477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SUM(P185:P187)</f>
        <v>0</v>
      </c>
      <c r="Q184" s="207"/>
      <c r="R184" s="208">
        <f>SUM(R185:R187)</f>
        <v>0</v>
      </c>
      <c r="S184" s="207"/>
      <c r="T184" s="209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196</v>
      </c>
      <c r="AT184" s="211" t="s">
        <v>80</v>
      </c>
      <c r="AU184" s="211" t="s">
        <v>88</v>
      </c>
      <c r="AY184" s="210" t="s">
        <v>168</v>
      </c>
      <c r="BK184" s="212">
        <f>SUM(BK185:BK187)</f>
        <v>0</v>
      </c>
    </row>
    <row r="185" s="2" customFormat="1" ht="16.5" customHeight="1">
      <c r="A185" s="41"/>
      <c r="B185" s="42"/>
      <c r="C185" s="215" t="s">
        <v>380</v>
      </c>
      <c r="D185" s="215" t="s">
        <v>170</v>
      </c>
      <c r="E185" s="216" t="s">
        <v>479</v>
      </c>
      <c r="F185" s="217" t="s">
        <v>480</v>
      </c>
      <c r="G185" s="218" t="s">
        <v>471</v>
      </c>
      <c r="H185" s="219">
        <v>1</v>
      </c>
      <c r="I185" s="220"/>
      <c r="J185" s="221">
        <f>ROUND(I185*H185,2)</f>
        <v>0</v>
      </c>
      <c r="K185" s="217" t="s">
        <v>174</v>
      </c>
      <c r="L185" s="47"/>
      <c r="M185" s="222" t="s">
        <v>35</v>
      </c>
      <c r="N185" s="223" t="s">
        <v>52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472</v>
      </c>
      <c r="AT185" s="226" t="s">
        <v>170</v>
      </c>
      <c r="AU185" s="226" t="s">
        <v>21</v>
      </c>
      <c r="AY185" s="19" t="s">
        <v>168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88</v>
      </c>
      <c r="BK185" s="227">
        <f>ROUND(I185*H185,2)</f>
        <v>0</v>
      </c>
      <c r="BL185" s="19" t="s">
        <v>472</v>
      </c>
      <c r="BM185" s="226" t="s">
        <v>1726</v>
      </c>
    </row>
    <row r="186" s="2" customFormat="1">
      <c r="A186" s="41"/>
      <c r="B186" s="42"/>
      <c r="C186" s="43"/>
      <c r="D186" s="228" t="s">
        <v>177</v>
      </c>
      <c r="E186" s="43"/>
      <c r="F186" s="229" t="s">
        <v>482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177</v>
      </c>
      <c r="AU186" s="19" t="s">
        <v>21</v>
      </c>
    </row>
    <row r="187" s="2" customFormat="1">
      <c r="A187" s="41"/>
      <c r="B187" s="42"/>
      <c r="C187" s="43"/>
      <c r="D187" s="233" t="s">
        <v>179</v>
      </c>
      <c r="E187" s="43"/>
      <c r="F187" s="234" t="s">
        <v>483</v>
      </c>
      <c r="G187" s="43"/>
      <c r="H187" s="43"/>
      <c r="I187" s="230"/>
      <c r="J187" s="43"/>
      <c r="K187" s="43"/>
      <c r="L187" s="47"/>
      <c r="M187" s="267"/>
      <c r="N187" s="268"/>
      <c r="O187" s="269"/>
      <c r="P187" s="269"/>
      <c r="Q187" s="269"/>
      <c r="R187" s="269"/>
      <c r="S187" s="269"/>
      <c r="T187" s="270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179</v>
      </c>
      <c r="AU187" s="19" t="s">
        <v>21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NZkqmFh23wNMVrbjTwZKsCg2bl79IXcHJXIfO/5dWd5gN0Pxcq5XoNL1bGq/GESdgeBf/4Xx7hM/rfKs6UCwrg==" hashValue="Krk6/XledMfJSbA6TNR83//EWfcpeT471Rd4iSsyuygyBqjTrYmbBM3EoU42Y0wcYsjYEg49B/ydUxlmzEa4eQ==" algorithmName="SHA-512" password="CC35"/>
  <autoFilter ref="C94:K1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31251201"/>
    <hyperlink ref="F104" r:id="rId2" display="https://podminky.urs.cz/item/CS_URS_2024_02/132251252"/>
    <hyperlink ref="F107" r:id="rId3" display="https://podminky.urs.cz/item/CS_URS_2024_02/151101101"/>
    <hyperlink ref="F112" r:id="rId4" display="https://podminky.urs.cz/item/CS_URS_2024_02/151101111"/>
    <hyperlink ref="F114" r:id="rId5" display="https://podminky.urs.cz/item/CS_URS_2024_02/162651112"/>
    <hyperlink ref="F117" r:id="rId6" display="https://podminky.urs.cz/item/CS_URS_2024_02/171201231"/>
    <hyperlink ref="F120" r:id="rId7" display="https://podminky.urs.cz/item/CS_URS_2024_02/174151101"/>
    <hyperlink ref="F125" r:id="rId8" display="https://podminky.urs.cz/item/CS_URS_2024_02/175151101"/>
    <hyperlink ref="F131" r:id="rId9" display="https://podminky.urs.cz/item/CS_URS_2024_02/451572111"/>
    <hyperlink ref="F134" r:id="rId10" display="https://podminky.urs.cz/item/CS_URS_2024_02/452112122"/>
    <hyperlink ref="F137" r:id="rId11" display="https://podminky.urs.cz/item/CS_URS_2024_02/452311131"/>
    <hyperlink ref="F141" r:id="rId12" display="https://podminky.urs.cz/item/CS_URS_2024_02/871310310"/>
    <hyperlink ref="F149" r:id="rId13" display="https://podminky.urs.cz/item/CS_URS_2024_02/895941302"/>
    <hyperlink ref="F152" r:id="rId14" display="https://podminky.urs.cz/item/CS_URS_2024_02/895941314"/>
    <hyperlink ref="F155" r:id="rId15" display="https://podminky.urs.cz/item/CS_URS_2024_02/895941322"/>
    <hyperlink ref="F158" r:id="rId16" display="https://podminky.urs.cz/item/CS_URS_2024_02/895941331"/>
    <hyperlink ref="F161" r:id="rId17" display="https://podminky.urs.cz/item/CS_URS_2024_02/899204112"/>
    <hyperlink ref="F165" r:id="rId18" display="https://podminky.urs.cz/item/CS_URS_2024_02/899721111"/>
    <hyperlink ref="F167" r:id="rId19" display="https://podminky.urs.cz/item/CS_URS_2024_02/899722113"/>
    <hyperlink ref="F170" r:id="rId20" display="https://podminky.urs.cz/item/CS_URS_2024_02/998276101"/>
    <hyperlink ref="F172" r:id="rId21" display="https://podminky.urs.cz/item/CS_URS_2024_02/998276124"/>
    <hyperlink ref="F176" r:id="rId22" display="https://podminky.urs.cz/item/CS_URS_2024_02/230170004"/>
    <hyperlink ref="F178" r:id="rId23" display="https://podminky.urs.cz/item/CS_URS_2024_02/230170014"/>
    <hyperlink ref="F182" r:id="rId24" display="https://podminky.urs.cz/item/CS_URS_2024_02/043103000"/>
    <hyperlink ref="F186" r:id="rId25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1006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1727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ROUND((SUM(BE95:BE164)),  2)</f>
        <v>0</v>
      </c>
      <c r="G35" s="41"/>
      <c r="H35" s="41"/>
      <c r="I35" s="160">
        <v>0.20999999999999999</v>
      </c>
      <c r="J35" s="159">
        <f>ROUND(((SUM(BE95:BE164))*I35),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ROUND((SUM(BF95:BF164)),  2)</f>
        <v>0</v>
      </c>
      <c r="G36" s="41"/>
      <c r="H36" s="41"/>
      <c r="I36" s="160">
        <v>0.12</v>
      </c>
      <c r="J36" s="159">
        <f>ROUND(((SUM(BF95:BF164))*I36),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ROUND((SUM(BG95:BG164)),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ROUND((SUM(BH95:BH164)),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ROUND((SUM(BI95:BI164)),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1006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401 - Veřejné osvětlení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1008</v>
      </c>
      <c r="E66" s="185"/>
      <c r="F66" s="185"/>
      <c r="G66" s="185"/>
      <c r="H66" s="185"/>
      <c r="I66" s="185"/>
      <c r="J66" s="186">
        <f>J112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145</v>
      </c>
      <c r="E67" s="185"/>
      <c r="F67" s="185"/>
      <c r="G67" s="185"/>
      <c r="H67" s="185"/>
      <c r="I67" s="185"/>
      <c r="J67" s="186">
        <f>J114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804</v>
      </c>
      <c r="E68" s="185"/>
      <c r="F68" s="185"/>
      <c r="G68" s="185"/>
      <c r="H68" s="185"/>
      <c r="I68" s="185"/>
      <c r="J68" s="186">
        <f>J117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147</v>
      </c>
      <c r="E69" s="185"/>
      <c r="F69" s="185"/>
      <c r="G69" s="185"/>
      <c r="H69" s="185"/>
      <c r="I69" s="185"/>
      <c r="J69" s="186">
        <f>J119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485</v>
      </c>
      <c r="E70" s="180"/>
      <c r="F70" s="180"/>
      <c r="G70" s="180"/>
      <c r="H70" s="180"/>
      <c r="I70" s="180"/>
      <c r="J70" s="181">
        <f>J122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1728</v>
      </c>
      <c r="E71" s="185"/>
      <c r="F71" s="185"/>
      <c r="G71" s="185"/>
      <c r="H71" s="185"/>
      <c r="I71" s="185"/>
      <c r="J71" s="186">
        <f>J123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1729</v>
      </c>
      <c r="E72" s="185"/>
      <c r="F72" s="185"/>
      <c r="G72" s="185"/>
      <c r="H72" s="185"/>
      <c r="I72" s="185"/>
      <c r="J72" s="186">
        <f>J160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1730</v>
      </c>
      <c r="E73" s="180"/>
      <c r="F73" s="180"/>
      <c r="G73" s="180"/>
      <c r="H73" s="180"/>
      <c r="I73" s="180"/>
      <c r="J73" s="181">
        <f>J163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153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Rekonstrukce místních komunikací v sídlišti K Hradišťku v Dačicích - III. Etapa</v>
      </c>
      <c r="F83" s="34"/>
      <c r="G83" s="34"/>
      <c r="H83" s="34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133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1"/>
      <c r="B85" s="42"/>
      <c r="C85" s="43"/>
      <c r="D85" s="43"/>
      <c r="E85" s="172" t="s">
        <v>1006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135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SO 401 - Veřejné osvětlení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F14</f>
        <v>Dačice</v>
      </c>
      <c r="G89" s="43"/>
      <c r="H89" s="43"/>
      <c r="I89" s="34" t="s">
        <v>24</v>
      </c>
      <c r="J89" s="75" t="str">
        <f>IF(J14="","",J14)</f>
        <v>11. 7. 2024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4" t="s">
        <v>30</v>
      </c>
      <c r="D91" s="43"/>
      <c r="E91" s="43"/>
      <c r="F91" s="29" t="str">
        <f>E17</f>
        <v>Město Dačice, Krajířova 27, 380 13 Dačice</v>
      </c>
      <c r="G91" s="43"/>
      <c r="H91" s="43"/>
      <c r="I91" s="34" t="s">
        <v>38</v>
      </c>
      <c r="J91" s="39" t="str">
        <f>E23</f>
        <v>Ing. arch. Martin Jirovský Ph.D., MBA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4" t="s">
        <v>36</v>
      </c>
      <c r="D92" s="43"/>
      <c r="E92" s="43"/>
      <c r="F92" s="29" t="str">
        <f>IF(E20="","",E20)</f>
        <v>Vyplň údaj</v>
      </c>
      <c r="G92" s="43"/>
      <c r="H92" s="43"/>
      <c r="I92" s="34" t="s">
        <v>42</v>
      </c>
      <c r="J92" s="39" t="str">
        <f>E26</f>
        <v>Centrum služeb Staré město; Petra Stejskalová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154</v>
      </c>
      <c r="D94" s="191" t="s">
        <v>66</v>
      </c>
      <c r="E94" s="191" t="s">
        <v>62</v>
      </c>
      <c r="F94" s="191" t="s">
        <v>63</v>
      </c>
      <c r="G94" s="191" t="s">
        <v>155</v>
      </c>
      <c r="H94" s="191" t="s">
        <v>156</v>
      </c>
      <c r="I94" s="191" t="s">
        <v>157</v>
      </c>
      <c r="J94" s="191" t="s">
        <v>140</v>
      </c>
      <c r="K94" s="192" t="s">
        <v>158</v>
      </c>
      <c r="L94" s="193"/>
      <c r="M94" s="95" t="s">
        <v>35</v>
      </c>
      <c r="N94" s="96" t="s">
        <v>51</v>
      </c>
      <c r="O94" s="96" t="s">
        <v>159</v>
      </c>
      <c r="P94" s="96" t="s">
        <v>160</v>
      </c>
      <c r="Q94" s="96" t="s">
        <v>161</v>
      </c>
      <c r="R94" s="96" t="s">
        <v>162</v>
      </c>
      <c r="S94" s="96" t="s">
        <v>163</v>
      </c>
      <c r="T94" s="97" t="s">
        <v>164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165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P96+P122+P163</f>
        <v>0</v>
      </c>
      <c r="Q95" s="99"/>
      <c r="R95" s="196">
        <f>R96+R122+R163</f>
        <v>0.41327700000000001</v>
      </c>
      <c r="S95" s="99"/>
      <c r="T95" s="197">
        <f>T96+T122+T163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80</v>
      </c>
      <c r="AU95" s="19" t="s">
        <v>141</v>
      </c>
      <c r="BK95" s="198">
        <f>BK96+BK122+BK163</f>
        <v>0</v>
      </c>
    </row>
    <row r="96" s="12" customFormat="1" ht="25.92" customHeight="1">
      <c r="A96" s="12"/>
      <c r="B96" s="199"/>
      <c r="C96" s="200"/>
      <c r="D96" s="201" t="s">
        <v>80</v>
      </c>
      <c r="E96" s="202" t="s">
        <v>166</v>
      </c>
      <c r="F96" s="202" t="s">
        <v>167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P97+P112+P114+P117+P119</f>
        <v>0</v>
      </c>
      <c r="Q96" s="207"/>
      <c r="R96" s="208">
        <f>R97+R112+R114+R117+R119</f>
        <v>0.05586</v>
      </c>
      <c r="S96" s="207"/>
      <c r="T96" s="209">
        <f>T97+T112+T114+T117+T119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88</v>
      </c>
      <c r="AT96" s="211" t="s">
        <v>80</v>
      </c>
      <c r="AU96" s="211" t="s">
        <v>81</v>
      </c>
      <c r="AY96" s="210" t="s">
        <v>168</v>
      </c>
      <c r="BK96" s="212">
        <f>BK97+BK112+BK114+BK117+BK119</f>
        <v>0</v>
      </c>
    </row>
    <row r="97" s="12" customFormat="1" ht="22.8" customHeight="1">
      <c r="A97" s="12"/>
      <c r="B97" s="199"/>
      <c r="C97" s="200"/>
      <c r="D97" s="201" t="s">
        <v>80</v>
      </c>
      <c r="E97" s="213" t="s">
        <v>88</v>
      </c>
      <c r="F97" s="213" t="s">
        <v>169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SUM(P98:P111)</f>
        <v>0</v>
      </c>
      <c r="Q97" s="207"/>
      <c r="R97" s="208">
        <f>SUM(R98:R111)</f>
        <v>0</v>
      </c>
      <c r="S97" s="207"/>
      <c r="T97" s="209">
        <f>SUM(T98:T111)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88</v>
      </c>
      <c r="AT97" s="211" t="s">
        <v>80</v>
      </c>
      <c r="AU97" s="211" t="s">
        <v>88</v>
      </c>
      <c r="AY97" s="210" t="s">
        <v>168</v>
      </c>
      <c r="BK97" s="212">
        <f>SUM(BK98:BK111)</f>
        <v>0</v>
      </c>
    </row>
    <row r="98" s="2" customFormat="1" ht="16.5" customHeight="1">
      <c r="A98" s="41"/>
      <c r="B98" s="42"/>
      <c r="C98" s="215" t="s">
        <v>88</v>
      </c>
      <c r="D98" s="215" t="s">
        <v>170</v>
      </c>
      <c r="E98" s="216" t="s">
        <v>910</v>
      </c>
      <c r="F98" s="217" t="s">
        <v>1731</v>
      </c>
      <c r="G98" s="218" t="s">
        <v>199</v>
      </c>
      <c r="H98" s="219">
        <v>7</v>
      </c>
      <c r="I98" s="220"/>
      <c r="J98" s="221">
        <f>ROUND(I98*H98,2)</f>
        <v>0</v>
      </c>
      <c r="K98" s="217" t="s">
        <v>1732</v>
      </c>
      <c r="L98" s="47"/>
      <c r="M98" s="222" t="s">
        <v>35</v>
      </c>
      <c r="N98" s="223" t="s">
        <v>52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175</v>
      </c>
      <c r="AT98" s="226" t="s">
        <v>170</v>
      </c>
      <c r="AU98" s="226" t="s">
        <v>21</v>
      </c>
      <c r="AY98" s="19" t="s">
        <v>168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88</v>
      </c>
      <c r="BK98" s="227">
        <f>ROUND(I98*H98,2)</f>
        <v>0</v>
      </c>
      <c r="BL98" s="19" t="s">
        <v>175</v>
      </c>
      <c r="BM98" s="226" t="s">
        <v>1733</v>
      </c>
    </row>
    <row r="99" s="13" customFormat="1">
      <c r="A99" s="13"/>
      <c r="B99" s="235"/>
      <c r="C99" s="236"/>
      <c r="D99" s="233" t="s">
        <v>202</v>
      </c>
      <c r="E99" s="237" t="s">
        <v>35</v>
      </c>
      <c r="F99" s="238" t="s">
        <v>1734</v>
      </c>
      <c r="G99" s="236"/>
      <c r="H99" s="239">
        <v>7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202</v>
      </c>
      <c r="AU99" s="245" t="s">
        <v>21</v>
      </c>
      <c r="AV99" s="13" t="s">
        <v>21</v>
      </c>
      <c r="AW99" s="13" t="s">
        <v>41</v>
      </c>
      <c r="AX99" s="13" t="s">
        <v>88</v>
      </c>
      <c r="AY99" s="245" t="s">
        <v>168</v>
      </c>
    </row>
    <row r="100" s="2" customFormat="1" ht="24.15" customHeight="1">
      <c r="A100" s="41"/>
      <c r="B100" s="42"/>
      <c r="C100" s="215" t="s">
        <v>21</v>
      </c>
      <c r="D100" s="215" t="s">
        <v>170</v>
      </c>
      <c r="E100" s="216" t="s">
        <v>1735</v>
      </c>
      <c r="F100" s="217" t="s">
        <v>1736</v>
      </c>
      <c r="G100" s="218" t="s">
        <v>199</v>
      </c>
      <c r="H100" s="219">
        <v>112</v>
      </c>
      <c r="I100" s="220"/>
      <c r="J100" s="221">
        <f>ROUND(I100*H100,2)</f>
        <v>0</v>
      </c>
      <c r="K100" s="217" t="s">
        <v>1732</v>
      </c>
      <c r="L100" s="47"/>
      <c r="M100" s="222" t="s">
        <v>35</v>
      </c>
      <c r="N100" s="223" t="s">
        <v>52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175</v>
      </c>
      <c r="AT100" s="226" t="s">
        <v>170</v>
      </c>
      <c r="AU100" s="226" t="s">
        <v>21</v>
      </c>
      <c r="AY100" s="19" t="s">
        <v>168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88</v>
      </c>
      <c r="BK100" s="227">
        <f>ROUND(I100*H100,2)</f>
        <v>0</v>
      </c>
      <c r="BL100" s="19" t="s">
        <v>175</v>
      </c>
      <c r="BM100" s="226" t="s">
        <v>1737</v>
      </c>
    </row>
    <row r="101" s="13" customFormat="1">
      <c r="A101" s="13"/>
      <c r="B101" s="235"/>
      <c r="C101" s="236"/>
      <c r="D101" s="233" t="s">
        <v>202</v>
      </c>
      <c r="E101" s="237" t="s">
        <v>35</v>
      </c>
      <c r="F101" s="238" t="s">
        <v>1738</v>
      </c>
      <c r="G101" s="236"/>
      <c r="H101" s="239">
        <v>112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202</v>
      </c>
      <c r="AU101" s="245" t="s">
        <v>21</v>
      </c>
      <c r="AV101" s="13" t="s">
        <v>21</v>
      </c>
      <c r="AW101" s="13" t="s">
        <v>41</v>
      </c>
      <c r="AX101" s="13" t="s">
        <v>88</v>
      </c>
      <c r="AY101" s="245" t="s">
        <v>168</v>
      </c>
    </row>
    <row r="102" s="2" customFormat="1" ht="37.8" customHeight="1">
      <c r="A102" s="41"/>
      <c r="B102" s="42"/>
      <c r="C102" s="215" t="s">
        <v>186</v>
      </c>
      <c r="D102" s="215" t="s">
        <v>170</v>
      </c>
      <c r="E102" s="216" t="s">
        <v>1092</v>
      </c>
      <c r="F102" s="217" t="s">
        <v>1093</v>
      </c>
      <c r="G102" s="218" t="s">
        <v>199</v>
      </c>
      <c r="H102" s="219">
        <v>51.799999999999997</v>
      </c>
      <c r="I102" s="220"/>
      <c r="J102" s="221">
        <f>ROUND(I102*H102,2)</f>
        <v>0</v>
      </c>
      <c r="K102" s="217" t="s">
        <v>1732</v>
      </c>
      <c r="L102" s="47"/>
      <c r="M102" s="222" t="s">
        <v>35</v>
      </c>
      <c r="N102" s="223" t="s">
        <v>52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175</v>
      </c>
      <c r="AT102" s="226" t="s">
        <v>170</v>
      </c>
      <c r="AU102" s="226" t="s">
        <v>21</v>
      </c>
      <c r="AY102" s="19" t="s">
        <v>168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88</v>
      </c>
      <c r="BK102" s="227">
        <f>ROUND(I102*H102,2)</f>
        <v>0</v>
      </c>
      <c r="BL102" s="19" t="s">
        <v>175</v>
      </c>
      <c r="BM102" s="226" t="s">
        <v>1739</v>
      </c>
    </row>
    <row r="103" s="13" customFormat="1">
      <c r="A103" s="13"/>
      <c r="B103" s="235"/>
      <c r="C103" s="236"/>
      <c r="D103" s="233" t="s">
        <v>202</v>
      </c>
      <c r="E103" s="237" t="s">
        <v>35</v>
      </c>
      <c r="F103" s="238" t="s">
        <v>1740</v>
      </c>
      <c r="G103" s="236"/>
      <c r="H103" s="239">
        <v>51.799999999999997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202</v>
      </c>
      <c r="AU103" s="245" t="s">
        <v>21</v>
      </c>
      <c r="AV103" s="13" t="s">
        <v>21</v>
      </c>
      <c r="AW103" s="13" t="s">
        <v>41</v>
      </c>
      <c r="AX103" s="13" t="s">
        <v>88</v>
      </c>
      <c r="AY103" s="245" t="s">
        <v>168</v>
      </c>
    </row>
    <row r="104" s="2" customFormat="1" ht="16.5" customHeight="1">
      <c r="A104" s="41"/>
      <c r="B104" s="42"/>
      <c r="C104" s="215" t="s">
        <v>175</v>
      </c>
      <c r="D104" s="215" t="s">
        <v>170</v>
      </c>
      <c r="E104" s="216" t="s">
        <v>253</v>
      </c>
      <c r="F104" s="217" t="s">
        <v>1741</v>
      </c>
      <c r="G104" s="218" t="s">
        <v>255</v>
      </c>
      <c r="H104" s="219">
        <v>103.59999999999999</v>
      </c>
      <c r="I104" s="220"/>
      <c r="J104" s="221">
        <f>ROUND(I104*H104,2)</f>
        <v>0</v>
      </c>
      <c r="K104" s="217" t="s">
        <v>35</v>
      </c>
      <c r="L104" s="47"/>
      <c r="M104" s="222" t="s">
        <v>35</v>
      </c>
      <c r="N104" s="223" t="s">
        <v>52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175</v>
      </c>
      <c r="AT104" s="226" t="s">
        <v>170</v>
      </c>
      <c r="AU104" s="226" t="s">
        <v>21</v>
      </c>
      <c r="AY104" s="19" t="s">
        <v>168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88</v>
      </c>
      <c r="BK104" s="227">
        <f>ROUND(I104*H104,2)</f>
        <v>0</v>
      </c>
      <c r="BL104" s="19" t="s">
        <v>175</v>
      </c>
      <c r="BM104" s="226" t="s">
        <v>1742</v>
      </c>
    </row>
    <row r="105" s="13" customFormat="1">
      <c r="A105" s="13"/>
      <c r="B105" s="235"/>
      <c r="C105" s="236"/>
      <c r="D105" s="233" t="s">
        <v>202</v>
      </c>
      <c r="E105" s="236"/>
      <c r="F105" s="238" t="s">
        <v>1743</v>
      </c>
      <c r="G105" s="236"/>
      <c r="H105" s="239">
        <v>103.59999999999999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202</v>
      </c>
      <c r="AU105" s="245" t="s">
        <v>21</v>
      </c>
      <c r="AV105" s="13" t="s">
        <v>21</v>
      </c>
      <c r="AW105" s="13" t="s">
        <v>4</v>
      </c>
      <c r="AX105" s="13" t="s">
        <v>88</v>
      </c>
      <c r="AY105" s="245" t="s">
        <v>168</v>
      </c>
    </row>
    <row r="106" s="2" customFormat="1" ht="16.5" customHeight="1">
      <c r="A106" s="41"/>
      <c r="B106" s="42"/>
      <c r="C106" s="215" t="s">
        <v>196</v>
      </c>
      <c r="D106" s="215" t="s">
        <v>170</v>
      </c>
      <c r="E106" s="216" t="s">
        <v>1744</v>
      </c>
      <c r="F106" s="217" t="s">
        <v>1745</v>
      </c>
      <c r="G106" s="218" t="s">
        <v>199</v>
      </c>
      <c r="H106" s="219">
        <v>67.200000000000003</v>
      </c>
      <c r="I106" s="220"/>
      <c r="J106" s="221">
        <f>ROUND(I106*H106,2)</f>
        <v>0</v>
      </c>
      <c r="K106" s="217" t="s">
        <v>1732</v>
      </c>
      <c r="L106" s="47"/>
      <c r="M106" s="222" t="s">
        <v>35</v>
      </c>
      <c r="N106" s="223" t="s">
        <v>52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175</v>
      </c>
      <c r="AT106" s="226" t="s">
        <v>170</v>
      </c>
      <c r="AU106" s="226" t="s">
        <v>21</v>
      </c>
      <c r="AY106" s="19" t="s">
        <v>168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88</v>
      </c>
      <c r="BK106" s="227">
        <f>ROUND(I106*H106,2)</f>
        <v>0</v>
      </c>
      <c r="BL106" s="19" t="s">
        <v>175</v>
      </c>
      <c r="BM106" s="226" t="s">
        <v>1746</v>
      </c>
    </row>
    <row r="107" s="13" customFormat="1">
      <c r="A107" s="13"/>
      <c r="B107" s="235"/>
      <c r="C107" s="236"/>
      <c r="D107" s="233" t="s">
        <v>202</v>
      </c>
      <c r="E107" s="237" t="s">
        <v>35</v>
      </c>
      <c r="F107" s="238" t="s">
        <v>1747</v>
      </c>
      <c r="G107" s="236"/>
      <c r="H107" s="239">
        <v>67.200000000000003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202</v>
      </c>
      <c r="AU107" s="245" t="s">
        <v>21</v>
      </c>
      <c r="AV107" s="13" t="s">
        <v>21</v>
      </c>
      <c r="AW107" s="13" t="s">
        <v>41</v>
      </c>
      <c r="AX107" s="13" t="s">
        <v>88</v>
      </c>
      <c r="AY107" s="245" t="s">
        <v>168</v>
      </c>
    </row>
    <row r="108" s="2" customFormat="1" ht="16.5" customHeight="1">
      <c r="A108" s="41"/>
      <c r="B108" s="42"/>
      <c r="C108" s="215" t="s">
        <v>206</v>
      </c>
      <c r="D108" s="215" t="s">
        <v>170</v>
      </c>
      <c r="E108" s="216" t="s">
        <v>277</v>
      </c>
      <c r="F108" s="217" t="s">
        <v>1748</v>
      </c>
      <c r="G108" s="218" t="s">
        <v>199</v>
      </c>
      <c r="H108" s="219">
        <v>44.799999999999997</v>
      </c>
      <c r="I108" s="220"/>
      <c r="J108" s="221">
        <f>ROUND(I108*H108,2)</f>
        <v>0</v>
      </c>
      <c r="K108" s="217" t="s">
        <v>1732</v>
      </c>
      <c r="L108" s="47"/>
      <c r="M108" s="222" t="s">
        <v>35</v>
      </c>
      <c r="N108" s="223" t="s">
        <v>52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175</v>
      </c>
      <c r="AT108" s="226" t="s">
        <v>170</v>
      </c>
      <c r="AU108" s="226" t="s">
        <v>21</v>
      </c>
      <c r="AY108" s="19" t="s">
        <v>168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88</v>
      </c>
      <c r="BK108" s="227">
        <f>ROUND(I108*H108,2)</f>
        <v>0</v>
      </c>
      <c r="BL108" s="19" t="s">
        <v>175</v>
      </c>
      <c r="BM108" s="226" t="s">
        <v>1749</v>
      </c>
    </row>
    <row r="109" s="13" customFormat="1">
      <c r="A109" s="13"/>
      <c r="B109" s="235"/>
      <c r="C109" s="236"/>
      <c r="D109" s="233" t="s">
        <v>202</v>
      </c>
      <c r="E109" s="237" t="s">
        <v>35</v>
      </c>
      <c r="F109" s="238" t="s">
        <v>1750</v>
      </c>
      <c r="G109" s="236"/>
      <c r="H109" s="239">
        <v>44.799999999999997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202</v>
      </c>
      <c r="AU109" s="245" t="s">
        <v>21</v>
      </c>
      <c r="AV109" s="13" t="s">
        <v>21</v>
      </c>
      <c r="AW109" s="13" t="s">
        <v>41</v>
      </c>
      <c r="AX109" s="13" t="s">
        <v>88</v>
      </c>
      <c r="AY109" s="245" t="s">
        <v>168</v>
      </c>
    </row>
    <row r="110" s="2" customFormat="1" ht="16.5" customHeight="1">
      <c r="A110" s="41"/>
      <c r="B110" s="42"/>
      <c r="C110" s="257" t="s">
        <v>212</v>
      </c>
      <c r="D110" s="257" t="s">
        <v>284</v>
      </c>
      <c r="E110" s="258" t="s">
        <v>1751</v>
      </c>
      <c r="F110" s="259" t="s">
        <v>1752</v>
      </c>
      <c r="G110" s="260" t="s">
        <v>255</v>
      </c>
      <c r="H110" s="261">
        <v>89.599999999999994</v>
      </c>
      <c r="I110" s="262"/>
      <c r="J110" s="263">
        <f>ROUND(I110*H110,2)</f>
        <v>0</v>
      </c>
      <c r="K110" s="259" t="s">
        <v>1732</v>
      </c>
      <c r="L110" s="264"/>
      <c r="M110" s="265" t="s">
        <v>35</v>
      </c>
      <c r="N110" s="266" t="s">
        <v>52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220</v>
      </c>
      <c r="AT110" s="226" t="s">
        <v>284</v>
      </c>
      <c r="AU110" s="226" t="s">
        <v>21</v>
      </c>
      <c r="AY110" s="19" t="s">
        <v>168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88</v>
      </c>
      <c r="BK110" s="227">
        <f>ROUND(I110*H110,2)</f>
        <v>0</v>
      </c>
      <c r="BL110" s="19" t="s">
        <v>175</v>
      </c>
      <c r="BM110" s="226" t="s">
        <v>1753</v>
      </c>
    </row>
    <row r="111" s="13" customFormat="1">
      <c r="A111" s="13"/>
      <c r="B111" s="235"/>
      <c r="C111" s="236"/>
      <c r="D111" s="233" t="s">
        <v>202</v>
      </c>
      <c r="E111" s="236"/>
      <c r="F111" s="238" t="s">
        <v>1754</v>
      </c>
      <c r="G111" s="236"/>
      <c r="H111" s="239">
        <v>89.599999999999994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202</v>
      </c>
      <c r="AU111" s="245" t="s">
        <v>21</v>
      </c>
      <c r="AV111" s="13" t="s">
        <v>21</v>
      </c>
      <c r="AW111" s="13" t="s">
        <v>4</v>
      </c>
      <c r="AX111" s="13" t="s">
        <v>88</v>
      </c>
      <c r="AY111" s="245" t="s">
        <v>168</v>
      </c>
    </row>
    <row r="112" s="12" customFormat="1" ht="22.8" customHeight="1">
      <c r="A112" s="12"/>
      <c r="B112" s="199"/>
      <c r="C112" s="200"/>
      <c r="D112" s="201" t="s">
        <v>80</v>
      </c>
      <c r="E112" s="213" t="s">
        <v>21</v>
      </c>
      <c r="F112" s="213" t="s">
        <v>1124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P113</f>
        <v>0</v>
      </c>
      <c r="Q112" s="207"/>
      <c r="R112" s="208">
        <f>R113</f>
        <v>0</v>
      </c>
      <c r="S112" s="207"/>
      <c r="T112" s="209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88</v>
      </c>
      <c r="AT112" s="211" t="s">
        <v>80</v>
      </c>
      <c r="AU112" s="211" t="s">
        <v>88</v>
      </c>
      <c r="AY112" s="210" t="s">
        <v>168</v>
      </c>
      <c r="BK112" s="212">
        <f>BK113</f>
        <v>0</v>
      </c>
    </row>
    <row r="113" s="2" customFormat="1" ht="16.5" customHeight="1">
      <c r="A113" s="41"/>
      <c r="B113" s="42"/>
      <c r="C113" s="215" t="s">
        <v>220</v>
      </c>
      <c r="D113" s="215" t="s">
        <v>170</v>
      </c>
      <c r="E113" s="216" t="s">
        <v>1755</v>
      </c>
      <c r="F113" s="217" t="s">
        <v>1756</v>
      </c>
      <c r="G113" s="218" t="s">
        <v>199</v>
      </c>
      <c r="H113" s="219">
        <v>7</v>
      </c>
      <c r="I113" s="220"/>
      <c r="J113" s="221">
        <f>ROUND(I113*H113,2)</f>
        <v>0</v>
      </c>
      <c r="K113" s="217" t="s">
        <v>1732</v>
      </c>
      <c r="L113" s="47"/>
      <c r="M113" s="222" t="s">
        <v>35</v>
      </c>
      <c r="N113" s="223" t="s">
        <v>52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175</v>
      </c>
      <c r="AT113" s="226" t="s">
        <v>170</v>
      </c>
      <c r="AU113" s="226" t="s">
        <v>21</v>
      </c>
      <c r="AY113" s="19" t="s">
        <v>168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88</v>
      </c>
      <c r="BK113" s="227">
        <f>ROUND(I113*H113,2)</f>
        <v>0</v>
      </c>
      <c r="BL113" s="19" t="s">
        <v>175</v>
      </c>
      <c r="BM113" s="226" t="s">
        <v>1757</v>
      </c>
    </row>
    <row r="114" s="12" customFormat="1" ht="22.8" customHeight="1">
      <c r="A114" s="12"/>
      <c r="B114" s="199"/>
      <c r="C114" s="200"/>
      <c r="D114" s="201" t="s">
        <v>80</v>
      </c>
      <c r="E114" s="213" t="s">
        <v>220</v>
      </c>
      <c r="F114" s="213" t="s">
        <v>304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SUM(P115:P116)</f>
        <v>0</v>
      </c>
      <c r="Q114" s="207"/>
      <c r="R114" s="208">
        <f>SUM(R115:R116)</f>
        <v>0.05586</v>
      </c>
      <c r="S114" s="207"/>
      <c r="T114" s="209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88</v>
      </c>
      <c r="AT114" s="211" t="s">
        <v>80</v>
      </c>
      <c r="AU114" s="211" t="s">
        <v>88</v>
      </c>
      <c r="AY114" s="210" t="s">
        <v>168</v>
      </c>
      <c r="BK114" s="212">
        <f>SUM(BK115:BK116)</f>
        <v>0</v>
      </c>
    </row>
    <row r="115" s="2" customFormat="1" ht="16.5" customHeight="1">
      <c r="A115" s="41"/>
      <c r="B115" s="42"/>
      <c r="C115" s="215" t="s">
        <v>227</v>
      </c>
      <c r="D115" s="215" t="s">
        <v>170</v>
      </c>
      <c r="E115" s="216" t="s">
        <v>1716</v>
      </c>
      <c r="F115" s="217" t="s">
        <v>1717</v>
      </c>
      <c r="G115" s="218" t="s">
        <v>189</v>
      </c>
      <c r="H115" s="219">
        <v>294</v>
      </c>
      <c r="I115" s="220"/>
      <c r="J115" s="221">
        <f>ROUND(I115*H115,2)</f>
        <v>0</v>
      </c>
      <c r="K115" s="217" t="s">
        <v>1732</v>
      </c>
      <c r="L115" s="47"/>
      <c r="M115" s="222" t="s">
        <v>35</v>
      </c>
      <c r="N115" s="223" t="s">
        <v>52</v>
      </c>
      <c r="O115" s="87"/>
      <c r="P115" s="224">
        <f>O115*H115</f>
        <v>0</v>
      </c>
      <c r="Q115" s="224">
        <v>0.00019000000000000001</v>
      </c>
      <c r="R115" s="224">
        <f>Q115*H115</f>
        <v>0.05586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175</v>
      </c>
      <c r="AT115" s="226" t="s">
        <v>170</v>
      </c>
      <c r="AU115" s="226" t="s">
        <v>21</v>
      </c>
      <c r="AY115" s="19" t="s">
        <v>168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88</v>
      </c>
      <c r="BK115" s="227">
        <f>ROUND(I115*H115,2)</f>
        <v>0</v>
      </c>
      <c r="BL115" s="19" t="s">
        <v>175</v>
      </c>
      <c r="BM115" s="226" t="s">
        <v>1758</v>
      </c>
    </row>
    <row r="116" s="2" customFormat="1" ht="16.5" customHeight="1">
      <c r="A116" s="41"/>
      <c r="B116" s="42"/>
      <c r="C116" s="215" t="s">
        <v>234</v>
      </c>
      <c r="D116" s="215" t="s">
        <v>170</v>
      </c>
      <c r="E116" s="216" t="s">
        <v>409</v>
      </c>
      <c r="F116" s="217" t="s">
        <v>1759</v>
      </c>
      <c r="G116" s="218" t="s">
        <v>189</v>
      </c>
      <c r="H116" s="219">
        <v>280</v>
      </c>
      <c r="I116" s="220"/>
      <c r="J116" s="221">
        <f>ROUND(I116*H116,2)</f>
        <v>0</v>
      </c>
      <c r="K116" s="217" t="s">
        <v>1732</v>
      </c>
      <c r="L116" s="47"/>
      <c r="M116" s="222" t="s">
        <v>35</v>
      </c>
      <c r="N116" s="223" t="s">
        <v>52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175</v>
      </c>
      <c r="AT116" s="226" t="s">
        <v>170</v>
      </c>
      <c r="AU116" s="226" t="s">
        <v>21</v>
      </c>
      <c r="AY116" s="19" t="s">
        <v>168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88</v>
      </c>
      <c r="BK116" s="227">
        <f>ROUND(I116*H116,2)</f>
        <v>0</v>
      </c>
      <c r="BL116" s="19" t="s">
        <v>175</v>
      </c>
      <c r="BM116" s="226" t="s">
        <v>1760</v>
      </c>
    </row>
    <row r="117" s="12" customFormat="1" ht="22.8" customHeight="1">
      <c r="A117" s="12"/>
      <c r="B117" s="199"/>
      <c r="C117" s="200"/>
      <c r="D117" s="201" t="s">
        <v>80</v>
      </c>
      <c r="E117" s="213" t="s">
        <v>227</v>
      </c>
      <c r="F117" s="213" t="s">
        <v>888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0</v>
      </c>
      <c r="S117" s="207"/>
      <c r="T117" s="20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88</v>
      </c>
      <c r="AT117" s="211" t="s">
        <v>80</v>
      </c>
      <c r="AU117" s="211" t="s">
        <v>88</v>
      </c>
      <c r="AY117" s="210" t="s">
        <v>168</v>
      </c>
      <c r="BK117" s="212">
        <f>BK118</f>
        <v>0</v>
      </c>
    </row>
    <row r="118" s="2" customFormat="1" ht="21.75" customHeight="1">
      <c r="A118" s="41"/>
      <c r="B118" s="42"/>
      <c r="C118" s="215" t="s">
        <v>242</v>
      </c>
      <c r="D118" s="215" t="s">
        <v>170</v>
      </c>
      <c r="E118" s="216" t="s">
        <v>1761</v>
      </c>
      <c r="F118" s="217" t="s">
        <v>1762</v>
      </c>
      <c r="G118" s="218" t="s">
        <v>173</v>
      </c>
      <c r="H118" s="219">
        <v>25</v>
      </c>
      <c r="I118" s="220"/>
      <c r="J118" s="221">
        <f>ROUND(I118*H118,2)</f>
        <v>0</v>
      </c>
      <c r="K118" s="217" t="s">
        <v>1732</v>
      </c>
      <c r="L118" s="47"/>
      <c r="M118" s="222" t="s">
        <v>35</v>
      </c>
      <c r="N118" s="223" t="s">
        <v>52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175</v>
      </c>
      <c r="AT118" s="226" t="s">
        <v>170</v>
      </c>
      <c r="AU118" s="226" t="s">
        <v>21</v>
      </c>
      <c r="AY118" s="19" t="s">
        <v>168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88</v>
      </c>
      <c r="BK118" s="227">
        <f>ROUND(I118*H118,2)</f>
        <v>0</v>
      </c>
      <c r="BL118" s="19" t="s">
        <v>175</v>
      </c>
      <c r="BM118" s="226" t="s">
        <v>1763</v>
      </c>
    </row>
    <row r="119" s="12" customFormat="1" ht="22.8" customHeight="1">
      <c r="A119" s="12"/>
      <c r="B119" s="199"/>
      <c r="C119" s="200"/>
      <c r="D119" s="201" t="s">
        <v>80</v>
      </c>
      <c r="E119" s="213" t="s">
        <v>437</v>
      </c>
      <c r="F119" s="213" t="s">
        <v>438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SUM(P120:P121)</f>
        <v>0</v>
      </c>
      <c r="Q119" s="207"/>
      <c r="R119" s="208">
        <f>SUM(R120:R121)</f>
        <v>0</v>
      </c>
      <c r="S119" s="207"/>
      <c r="T119" s="209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88</v>
      </c>
      <c r="AT119" s="211" t="s">
        <v>80</v>
      </c>
      <c r="AU119" s="211" t="s">
        <v>88</v>
      </c>
      <c r="AY119" s="210" t="s">
        <v>168</v>
      </c>
      <c r="BK119" s="212">
        <f>SUM(BK120:BK121)</f>
        <v>0</v>
      </c>
    </row>
    <row r="120" s="2" customFormat="1" ht="16.5" customHeight="1">
      <c r="A120" s="41"/>
      <c r="B120" s="42"/>
      <c r="C120" s="215" t="s">
        <v>8</v>
      </c>
      <c r="D120" s="215" t="s">
        <v>170</v>
      </c>
      <c r="E120" s="216" t="s">
        <v>440</v>
      </c>
      <c r="F120" s="217" t="s">
        <v>1764</v>
      </c>
      <c r="G120" s="218" t="s">
        <v>255</v>
      </c>
      <c r="H120" s="219">
        <v>0.41299999999999998</v>
      </c>
      <c r="I120" s="220"/>
      <c r="J120" s="221">
        <f>ROUND(I120*H120,2)</f>
        <v>0</v>
      </c>
      <c r="K120" s="217" t="s">
        <v>1732</v>
      </c>
      <c r="L120" s="47"/>
      <c r="M120" s="222" t="s">
        <v>35</v>
      </c>
      <c r="N120" s="223" t="s">
        <v>52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175</v>
      </c>
      <c r="AT120" s="226" t="s">
        <v>170</v>
      </c>
      <c r="AU120" s="226" t="s">
        <v>21</v>
      </c>
      <c r="AY120" s="19" t="s">
        <v>168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88</v>
      </c>
      <c r="BK120" s="227">
        <f>ROUND(I120*H120,2)</f>
        <v>0</v>
      </c>
      <c r="BL120" s="19" t="s">
        <v>175</v>
      </c>
      <c r="BM120" s="226" t="s">
        <v>1765</v>
      </c>
    </row>
    <row r="121" s="2" customFormat="1" ht="21.75" customHeight="1">
      <c r="A121" s="41"/>
      <c r="B121" s="42"/>
      <c r="C121" s="215" t="s">
        <v>252</v>
      </c>
      <c r="D121" s="215" t="s">
        <v>170</v>
      </c>
      <c r="E121" s="216" t="s">
        <v>445</v>
      </c>
      <c r="F121" s="217" t="s">
        <v>1766</v>
      </c>
      <c r="G121" s="218" t="s">
        <v>255</v>
      </c>
      <c r="H121" s="219">
        <v>0.41299999999999998</v>
      </c>
      <c r="I121" s="220"/>
      <c r="J121" s="221">
        <f>ROUND(I121*H121,2)</f>
        <v>0</v>
      </c>
      <c r="K121" s="217" t="s">
        <v>1732</v>
      </c>
      <c r="L121" s="47"/>
      <c r="M121" s="222" t="s">
        <v>35</v>
      </c>
      <c r="N121" s="223" t="s">
        <v>52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175</v>
      </c>
      <c r="AT121" s="226" t="s">
        <v>170</v>
      </c>
      <c r="AU121" s="226" t="s">
        <v>21</v>
      </c>
      <c r="AY121" s="19" t="s">
        <v>168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88</v>
      </c>
      <c r="BK121" s="227">
        <f>ROUND(I121*H121,2)</f>
        <v>0</v>
      </c>
      <c r="BL121" s="19" t="s">
        <v>175</v>
      </c>
      <c r="BM121" s="226" t="s">
        <v>1767</v>
      </c>
    </row>
    <row r="122" s="12" customFormat="1" ht="25.92" customHeight="1">
      <c r="A122" s="12"/>
      <c r="B122" s="199"/>
      <c r="C122" s="200"/>
      <c r="D122" s="201" t="s">
        <v>80</v>
      </c>
      <c r="E122" s="202" t="s">
        <v>694</v>
      </c>
      <c r="F122" s="202" t="s">
        <v>695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P123+P160</f>
        <v>0</v>
      </c>
      <c r="Q122" s="207"/>
      <c r="R122" s="208">
        <f>R123+R160</f>
        <v>0.35741699999999998</v>
      </c>
      <c r="S122" s="207"/>
      <c r="T122" s="209">
        <f>T123+T160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21</v>
      </c>
      <c r="AT122" s="211" t="s">
        <v>80</v>
      </c>
      <c r="AU122" s="211" t="s">
        <v>81</v>
      </c>
      <c r="AY122" s="210" t="s">
        <v>168</v>
      </c>
      <c r="BK122" s="212">
        <f>BK123+BK160</f>
        <v>0</v>
      </c>
    </row>
    <row r="123" s="12" customFormat="1" ht="22.8" customHeight="1">
      <c r="A123" s="12"/>
      <c r="B123" s="199"/>
      <c r="C123" s="200"/>
      <c r="D123" s="201" t="s">
        <v>80</v>
      </c>
      <c r="E123" s="213" t="s">
        <v>1768</v>
      </c>
      <c r="F123" s="213" t="s">
        <v>1769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SUM(P124:P159)</f>
        <v>0</v>
      </c>
      <c r="Q123" s="207"/>
      <c r="R123" s="208">
        <f>SUM(R124:R159)</f>
        <v>0.35741699999999998</v>
      </c>
      <c r="S123" s="207"/>
      <c r="T123" s="209">
        <f>SUM(T124:T159)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21</v>
      </c>
      <c r="AT123" s="211" t="s">
        <v>80</v>
      </c>
      <c r="AU123" s="211" t="s">
        <v>88</v>
      </c>
      <c r="AY123" s="210" t="s">
        <v>168</v>
      </c>
      <c r="BK123" s="212">
        <f>SUM(BK124:BK159)</f>
        <v>0</v>
      </c>
    </row>
    <row r="124" s="2" customFormat="1" ht="16.5" customHeight="1">
      <c r="A124" s="41"/>
      <c r="B124" s="42"/>
      <c r="C124" s="215" t="s">
        <v>258</v>
      </c>
      <c r="D124" s="215" t="s">
        <v>170</v>
      </c>
      <c r="E124" s="216" t="s">
        <v>1770</v>
      </c>
      <c r="F124" s="217" t="s">
        <v>1771</v>
      </c>
      <c r="G124" s="218" t="s">
        <v>189</v>
      </c>
      <c r="H124" s="219">
        <v>294</v>
      </c>
      <c r="I124" s="220"/>
      <c r="J124" s="221">
        <f>ROUND(I124*H124,2)</f>
        <v>0</v>
      </c>
      <c r="K124" s="217" t="s">
        <v>1732</v>
      </c>
      <c r="L124" s="47"/>
      <c r="M124" s="222" t="s">
        <v>35</v>
      </c>
      <c r="N124" s="223" t="s">
        <v>52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276</v>
      </c>
      <c r="AT124" s="226" t="s">
        <v>170</v>
      </c>
      <c r="AU124" s="226" t="s">
        <v>21</v>
      </c>
      <c r="AY124" s="19" t="s">
        <v>168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88</v>
      </c>
      <c r="BK124" s="227">
        <f>ROUND(I124*H124,2)</f>
        <v>0</v>
      </c>
      <c r="BL124" s="19" t="s">
        <v>276</v>
      </c>
      <c r="BM124" s="226" t="s">
        <v>1772</v>
      </c>
    </row>
    <row r="125" s="2" customFormat="1" ht="16.5" customHeight="1">
      <c r="A125" s="41"/>
      <c r="B125" s="42"/>
      <c r="C125" s="257" t="s">
        <v>270</v>
      </c>
      <c r="D125" s="257" t="s">
        <v>284</v>
      </c>
      <c r="E125" s="258" t="s">
        <v>1773</v>
      </c>
      <c r="F125" s="259" t="s">
        <v>1774</v>
      </c>
      <c r="G125" s="260" t="s">
        <v>189</v>
      </c>
      <c r="H125" s="261">
        <v>308.69999999999999</v>
      </c>
      <c r="I125" s="262"/>
      <c r="J125" s="263">
        <f>ROUND(I125*H125,2)</f>
        <v>0</v>
      </c>
      <c r="K125" s="259" t="s">
        <v>1732</v>
      </c>
      <c r="L125" s="264"/>
      <c r="M125" s="265" t="s">
        <v>35</v>
      </c>
      <c r="N125" s="266" t="s">
        <v>52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367</v>
      </c>
      <c r="AT125" s="226" t="s">
        <v>284</v>
      </c>
      <c r="AU125" s="226" t="s">
        <v>21</v>
      </c>
      <c r="AY125" s="19" t="s">
        <v>168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88</v>
      </c>
      <c r="BK125" s="227">
        <f>ROUND(I125*H125,2)</f>
        <v>0</v>
      </c>
      <c r="BL125" s="19" t="s">
        <v>276</v>
      </c>
      <c r="BM125" s="226" t="s">
        <v>1775</v>
      </c>
    </row>
    <row r="126" s="13" customFormat="1">
      <c r="A126" s="13"/>
      <c r="B126" s="235"/>
      <c r="C126" s="236"/>
      <c r="D126" s="233" t="s">
        <v>202</v>
      </c>
      <c r="E126" s="236"/>
      <c r="F126" s="238" t="s">
        <v>1776</v>
      </c>
      <c r="G126" s="236"/>
      <c r="H126" s="239">
        <v>308.69999999999999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202</v>
      </c>
      <c r="AU126" s="245" t="s">
        <v>21</v>
      </c>
      <c r="AV126" s="13" t="s">
        <v>21</v>
      </c>
      <c r="AW126" s="13" t="s">
        <v>4</v>
      </c>
      <c r="AX126" s="13" t="s">
        <v>88</v>
      </c>
      <c r="AY126" s="245" t="s">
        <v>168</v>
      </c>
    </row>
    <row r="127" s="2" customFormat="1" ht="16.5" customHeight="1">
      <c r="A127" s="41"/>
      <c r="B127" s="42"/>
      <c r="C127" s="215" t="s">
        <v>276</v>
      </c>
      <c r="D127" s="215" t="s">
        <v>170</v>
      </c>
      <c r="E127" s="216" t="s">
        <v>1777</v>
      </c>
      <c r="F127" s="217" t="s">
        <v>1778</v>
      </c>
      <c r="G127" s="218" t="s">
        <v>189</v>
      </c>
      <c r="H127" s="219">
        <v>7</v>
      </c>
      <c r="I127" s="220"/>
      <c r="J127" s="221">
        <f>ROUND(I127*H127,2)</f>
        <v>0</v>
      </c>
      <c r="K127" s="217" t="s">
        <v>1732</v>
      </c>
      <c r="L127" s="47"/>
      <c r="M127" s="222" t="s">
        <v>35</v>
      </c>
      <c r="N127" s="223" t="s">
        <v>52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276</v>
      </c>
      <c r="AT127" s="226" t="s">
        <v>170</v>
      </c>
      <c r="AU127" s="226" t="s">
        <v>21</v>
      </c>
      <c r="AY127" s="19" t="s">
        <v>168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88</v>
      </c>
      <c r="BK127" s="227">
        <f>ROUND(I127*H127,2)</f>
        <v>0</v>
      </c>
      <c r="BL127" s="19" t="s">
        <v>276</v>
      </c>
      <c r="BM127" s="226" t="s">
        <v>1779</v>
      </c>
    </row>
    <row r="128" s="2" customFormat="1" ht="16.5" customHeight="1">
      <c r="A128" s="41"/>
      <c r="B128" s="42"/>
      <c r="C128" s="257" t="s">
        <v>283</v>
      </c>
      <c r="D128" s="257" t="s">
        <v>284</v>
      </c>
      <c r="E128" s="258" t="s">
        <v>1780</v>
      </c>
      <c r="F128" s="259" t="s">
        <v>1781</v>
      </c>
      <c r="G128" s="260" t="s">
        <v>189</v>
      </c>
      <c r="H128" s="261">
        <v>7.3499999999999996</v>
      </c>
      <c r="I128" s="262"/>
      <c r="J128" s="263">
        <f>ROUND(I128*H128,2)</f>
        <v>0</v>
      </c>
      <c r="K128" s="259" t="s">
        <v>1732</v>
      </c>
      <c r="L128" s="264"/>
      <c r="M128" s="265" t="s">
        <v>35</v>
      </c>
      <c r="N128" s="266" t="s">
        <v>52</v>
      </c>
      <c r="O128" s="87"/>
      <c r="P128" s="224">
        <f>O128*H128</f>
        <v>0</v>
      </c>
      <c r="Q128" s="224">
        <v>0.0081399999999999997</v>
      </c>
      <c r="R128" s="224">
        <f>Q128*H128</f>
        <v>0.059828999999999993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367</v>
      </c>
      <c r="AT128" s="226" t="s">
        <v>284</v>
      </c>
      <c r="AU128" s="226" t="s">
        <v>21</v>
      </c>
      <c r="AY128" s="19" t="s">
        <v>168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88</v>
      </c>
      <c r="BK128" s="227">
        <f>ROUND(I128*H128,2)</f>
        <v>0</v>
      </c>
      <c r="BL128" s="19" t="s">
        <v>276</v>
      </c>
      <c r="BM128" s="226" t="s">
        <v>1782</v>
      </c>
    </row>
    <row r="129" s="13" customFormat="1">
      <c r="A129" s="13"/>
      <c r="B129" s="235"/>
      <c r="C129" s="236"/>
      <c r="D129" s="233" t="s">
        <v>202</v>
      </c>
      <c r="E129" s="236"/>
      <c r="F129" s="238" t="s">
        <v>1783</v>
      </c>
      <c r="G129" s="236"/>
      <c r="H129" s="239">
        <v>7.3499999999999996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202</v>
      </c>
      <c r="AU129" s="245" t="s">
        <v>21</v>
      </c>
      <c r="AV129" s="13" t="s">
        <v>21</v>
      </c>
      <c r="AW129" s="13" t="s">
        <v>4</v>
      </c>
      <c r="AX129" s="13" t="s">
        <v>88</v>
      </c>
      <c r="AY129" s="245" t="s">
        <v>168</v>
      </c>
    </row>
    <row r="130" s="2" customFormat="1" ht="16.5" customHeight="1">
      <c r="A130" s="41"/>
      <c r="B130" s="42"/>
      <c r="C130" s="215" t="s">
        <v>290</v>
      </c>
      <c r="D130" s="215" t="s">
        <v>170</v>
      </c>
      <c r="E130" s="216" t="s">
        <v>1784</v>
      </c>
      <c r="F130" s="217" t="s">
        <v>1785</v>
      </c>
      <c r="G130" s="218" t="s">
        <v>189</v>
      </c>
      <c r="H130" s="219">
        <v>42</v>
      </c>
      <c r="I130" s="220"/>
      <c r="J130" s="221">
        <f>ROUND(I130*H130,2)</f>
        <v>0</v>
      </c>
      <c r="K130" s="217" t="s">
        <v>1732</v>
      </c>
      <c r="L130" s="47"/>
      <c r="M130" s="222" t="s">
        <v>35</v>
      </c>
      <c r="N130" s="223" t="s">
        <v>52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276</v>
      </c>
      <c r="AT130" s="226" t="s">
        <v>170</v>
      </c>
      <c r="AU130" s="226" t="s">
        <v>21</v>
      </c>
      <c r="AY130" s="19" t="s">
        <v>168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88</v>
      </c>
      <c r="BK130" s="227">
        <f>ROUND(I130*H130,2)</f>
        <v>0</v>
      </c>
      <c r="BL130" s="19" t="s">
        <v>276</v>
      </c>
      <c r="BM130" s="226" t="s">
        <v>1786</v>
      </c>
    </row>
    <row r="131" s="2" customFormat="1" ht="16.5" customHeight="1">
      <c r="A131" s="41"/>
      <c r="B131" s="42"/>
      <c r="C131" s="257" t="s">
        <v>298</v>
      </c>
      <c r="D131" s="257" t="s">
        <v>284</v>
      </c>
      <c r="E131" s="258" t="s">
        <v>1787</v>
      </c>
      <c r="F131" s="259" t="s">
        <v>1788</v>
      </c>
      <c r="G131" s="260" t="s">
        <v>189</v>
      </c>
      <c r="H131" s="261">
        <v>44.100000000000001</v>
      </c>
      <c r="I131" s="262"/>
      <c r="J131" s="263">
        <f>ROUND(I131*H131,2)</f>
        <v>0</v>
      </c>
      <c r="K131" s="259" t="s">
        <v>1732</v>
      </c>
      <c r="L131" s="264"/>
      <c r="M131" s="265" t="s">
        <v>35</v>
      </c>
      <c r="N131" s="266" t="s">
        <v>52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367</v>
      </c>
      <c r="AT131" s="226" t="s">
        <v>284</v>
      </c>
      <c r="AU131" s="226" t="s">
        <v>21</v>
      </c>
      <c r="AY131" s="19" t="s">
        <v>168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88</v>
      </c>
      <c r="BK131" s="227">
        <f>ROUND(I131*H131,2)</f>
        <v>0</v>
      </c>
      <c r="BL131" s="19" t="s">
        <v>276</v>
      </c>
      <c r="BM131" s="226" t="s">
        <v>1789</v>
      </c>
    </row>
    <row r="132" s="13" customFormat="1">
      <c r="A132" s="13"/>
      <c r="B132" s="235"/>
      <c r="C132" s="236"/>
      <c r="D132" s="233" t="s">
        <v>202</v>
      </c>
      <c r="E132" s="236"/>
      <c r="F132" s="238" t="s">
        <v>1790</v>
      </c>
      <c r="G132" s="236"/>
      <c r="H132" s="239">
        <v>44.100000000000001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202</v>
      </c>
      <c r="AU132" s="245" t="s">
        <v>21</v>
      </c>
      <c r="AV132" s="13" t="s">
        <v>21</v>
      </c>
      <c r="AW132" s="13" t="s">
        <v>4</v>
      </c>
      <c r="AX132" s="13" t="s">
        <v>88</v>
      </c>
      <c r="AY132" s="245" t="s">
        <v>168</v>
      </c>
    </row>
    <row r="133" s="2" customFormat="1" ht="24.15" customHeight="1">
      <c r="A133" s="41"/>
      <c r="B133" s="42"/>
      <c r="C133" s="215" t="s">
        <v>305</v>
      </c>
      <c r="D133" s="215" t="s">
        <v>170</v>
      </c>
      <c r="E133" s="216" t="s">
        <v>1791</v>
      </c>
      <c r="F133" s="217" t="s">
        <v>1792</v>
      </c>
      <c r="G133" s="218" t="s">
        <v>189</v>
      </c>
      <c r="H133" s="219">
        <v>308</v>
      </c>
      <c r="I133" s="220"/>
      <c r="J133" s="221">
        <f>ROUND(I133*H133,2)</f>
        <v>0</v>
      </c>
      <c r="K133" s="217" t="s">
        <v>1732</v>
      </c>
      <c r="L133" s="47"/>
      <c r="M133" s="222" t="s">
        <v>35</v>
      </c>
      <c r="N133" s="223" t="s">
        <v>52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276</v>
      </c>
      <c r="AT133" s="226" t="s">
        <v>170</v>
      </c>
      <c r="AU133" s="226" t="s">
        <v>21</v>
      </c>
      <c r="AY133" s="19" t="s">
        <v>168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88</v>
      </c>
      <c r="BK133" s="227">
        <f>ROUND(I133*H133,2)</f>
        <v>0</v>
      </c>
      <c r="BL133" s="19" t="s">
        <v>276</v>
      </c>
      <c r="BM133" s="226" t="s">
        <v>1793</v>
      </c>
    </row>
    <row r="134" s="2" customFormat="1" ht="16.5" customHeight="1">
      <c r="A134" s="41"/>
      <c r="B134" s="42"/>
      <c r="C134" s="257" t="s">
        <v>7</v>
      </c>
      <c r="D134" s="257" t="s">
        <v>284</v>
      </c>
      <c r="E134" s="258" t="s">
        <v>1794</v>
      </c>
      <c r="F134" s="259" t="s">
        <v>1795</v>
      </c>
      <c r="G134" s="260" t="s">
        <v>189</v>
      </c>
      <c r="H134" s="261">
        <v>323.39999999999998</v>
      </c>
      <c r="I134" s="262"/>
      <c r="J134" s="263">
        <f>ROUND(I134*H134,2)</f>
        <v>0</v>
      </c>
      <c r="K134" s="259" t="s">
        <v>1732</v>
      </c>
      <c r="L134" s="264"/>
      <c r="M134" s="265" t="s">
        <v>35</v>
      </c>
      <c r="N134" s="266" t="s">
        <v>52</v>
      </c>
      <c r="O134" s="87"/>
      <c r="P134" s="224">
        <f>O134*H134</f>
        <v>0</v>
      </c>
      <c r="Q134" s="224">
        <v>0.00081999999999999998</v>
      </c>
      <c r="R134" s="224">
        <f>Q134*H134</f>
        <v>0.26518799999999998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367</v>
      </c>
      <c r="AT134" s="226" t="s">
        <v>284</v>
      </c>
      <c r="AU134" s="226" t="s">
        <v>21</v>
      </c>
      <c r="AY134" s="19" t="s">
        <v>168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88</v>
      </c>
      <c r="BK134" s="227">
        <f>ROUND(I134*H134,2)</f>
        <v>0</v>
      </c>
      <c r="BL134" s="19" t="s">
        <v>276</v>
      </c>
      <c r="BM134" s="226" t="s">
        <v>1796</v>
      </c>
    </row>
    <row r="135" s="13" customFormat="1">
      <c r="A135" s="13"/>
      <c r="B135" s="235"/>
      <c r="C135" s="236"/>
      <c r="D135" s="233" t="s">
        <v>202</v>
      </c>
      <c r="E135" s="236"/>
      <c r="F135" s="238" t="s">
        <v>1797</v>
      </c>
      <c r="G135" s="236"/>
      <c r="H135" s="239">
        <v>323.39999999999998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202</v>
      </c>
      <c r="AU135" s="245" t="s">
        <v>21</v>
      </c>
      <c r="AV135" s="13" t="s">
        <v>21</v>
      </c>
      <c r="AW135" s="13" t="s">
        <v>4</v>
      </c>
      <c r="AX135" s="13" t="s">
        <v>88</v>
      </c>
      <c r="AY135" s="245" t="s">
        <v>168</v>
      </c>
    </row>
    <row r="136" s="2" customFormat="1" ht="16.5" customHeight="1">
      <c r="A136" s="41"/>
      <c r="B136" s="42"/>
      <c r="C136" s="215" t="s">
        <v>317</v>
      </c>
      <c r="D136" s="215" t="s">
        <v>170</v>
      </c>
      <c r="E136" s="216" t="s">
        <v>1798</v>
      </c>
      <c r="F136" s="217" t="s">
        <v>1799</v>
      </c>
      <c r="G136" s="218" t="s">
        <v>335</v>
      </c>
      <c r="H136" s="219">
        <v>42</v>
      </c>
      <c r="I136" s="220"/>
      <c r="J136" s="221">
        <f>ROUND(I136*H136,2)</f>
        <v>0</v>
      </c>
      <c r="K136" s="217" t="s">
        <v>1732</v>
      </c>
      <c r="L136" s="47"/>
      <c r="M136" s="222" t="s">
        <v>35</v>
      </c>
      <c r="N136" s="223" t="s">
        <v>52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276</v>
      </c>
      <c r="AT136" s="226" t="s">
        <v>170</v>
      </c>
      <c r="AU136" s="226" t="s">
        <v>21</v>
      </c>
      <c r="AY136" s="19" t="s">
        <v>168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88</v>
      </c>
      <c r="BK136" s="227">
        <f>ROUND(I136*H136,2)</f>
        <v>0</v>
      </c>
      <c r="BL136" s="19" t="s">
        <v>276</v>
      </c>
      <c r="BM136" s="226" t="s">
        <v>1800</v>
      </c>
    </row>
    <row r="137" s="2" customFormat="1" ht="24.15" customHeight="1">
      <c r="A137" s="41"/>
      <c r="B137" s="42"/>
      <c r="C137" s="215" t="s">
        <v>322</v>
      </c>
      <c r="D137" s="215" t="s">
        <v>170</v>
      </c>
      <c r="E137" s="216" t="s">
        <v>1801</v>
      </c>
      <c r="F137" s="217" t="s">
        <v>1802</v>
      </c>
      <c r="G137" s="218" t="s">
        <v>335</v>
      </c>
      <c r="H137" s="219">
        <v>56</v>
      </c>
      <c r="I137" s="220"/>
      <c r="J137" s="221">
        <f>ROUND(I137*H137,2)</f>
        <v>0</v>
      </c>
      <c r="K137" s="217" t="s">
        <v>1732</v>
      </c>
      <c r="L137" s="47"/>
      <c r="M137" s="222" t="s">
        <v>35</v>
      </c>
      <c r="N137" s="223" t="s">
        <v>52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276</v>
      </c>
      <c r="AT137" s="226" t="s">
        <v>170</v>
      </c>
      <c r="AU137" s="226" t="s">
        <v>21</v>
      </c>
      <c r="AY137" s="19" t="s">
        <v>168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88</v>
      </c>
      <c r="BK137" s="227">
        <f>ROUND(I137*H137,2)</f>
        <v>0</v>
      </c>
      <c r="BL137" s="19" t="s">
        <v>276</v>
      </c>
      <c r="BM137" s="226" t="s">
        <v>1803</v>
      </c>
    </row>
    <row r="138" s="2" customFormat="1" ht="16.5" customHeight="1">
      <c r="A138" s="41"/>
      <c r="B138" s="42"/>
      <c r="C138" s="215" t="s">
        <v>328</v>
      </c>
      <c r="D138" s="215" t="s">
        <v>170</v>
      </c>
      <c r="E138" s="216" t="s">
        <v>1804</v>
      </c>
      <c r="F138" s="217" t="s">
        <v>1805</v>
      </c>
      <c r="G138" s="218" t="s">
        <v>335</v>
      </c>
      <c r="H138" s="219">
        <v>7</v>
      </c>
      <c r="I138" s="220"/>
      <c r="J138" s="221">
        <f>ROUND(I138*H138,2)</f>
        <v>0</v>
      </c>
      <c r="K138" s="217" t="s">
        <v>35</v>
      </c>
      <c r="L138" s="47"/>
      <c r="M138" s="222" t="s">
        <v>35</v>
      </c>
      <c r="N138" s="223" t="s">
        <v>52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276</v>
      </c>
      <c r="AT138" s="226" t="s">
        <v>170</v>
      </c>
      <c r="AU138" s="226" t="s">
        <v>21</v>
      </c>
      <c r="AY138" s="19" t="s">
        <v>168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88</v>
      </c>
      <c r="BK138" s="227">
        <f>ROUND(I138*H138,2)</f>
        <v>0</v>
      </c>
      <c r="BL138" s="19" t="s">
        <v>276</v>
      </c>
      <c r="BM138" s="226" t="s">
        <v>1806</v>
      </c>
    </row>
    <row r="139" s="2" customFormat="1">
      <c r="A139" s="41"/>
      <c r="B139" s="42"/>
      <c r="C139" s="43"/>
      <c r="D139" s="233" t="s">
        <v>179</v>
      </c>
      <c r="E139" s="43"/>
      <c r="F139" s="234" t="s">
        <v>1807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179</v>
      </c>
      <c r="AU139" s="19" t="s">
        <v>21</v>
      </c>
    </row>
    <row r="140" s="2" customFormat="1" ht="16.5" customHeight="1">
      <c r="A140" s="41"/>
      <c r="B140" s="42"/>
      <c r="C140" s="257" t="s">
        <v>332</v>
      </c>
      <c r="D140" s="257" t="s">
        <v>284</v>
      </c>
      <c r="E140" s="258" t="s">
        <v>1808</v>
      </c>
      <c r="F140" s="259" t="s">
        <v>1809</v>
      </c>
      <c r="G140" s="260" t="s">
        <v>335</v>
      </c>
      <c r="H140" s="261">
        <v>7</v>
      </c>
      <c r="I140" s="262"/>
      <c r="J140" s="263">
        <f>ROUND(I140*H140,2)</f>
        <v>0</v>
      </c>
      <c r="K140" s="259" t="s">
        <v>35</v>
      </c>
      <c r="L140" s="264"/>
      <c r="M140" s="265" t="s">
        <v>35</v>
      </c>
      <c r="N140" s="266" t="s">
        <v>52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367</v>
      </c>
      <c r="AT140" s="226" t="s">
        <v>284</v>
      </c>
      <c r="AU140" s="226" t="s">
        <v>21</v>
      </c>
      <c r="AY140" s="19" t="s">
        <v>168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88</v>
      </c>
      <c r="BK140" s="227">
        <f>ROUND(I140*H140,2)</f>
        <v>0</v>
      </c>
      <c r="BL140" s="19" t="s">
        <v>276</v>
      </c>
      <c r="BM140" s="226" t="s">
        <v>1810</v>
      </c>
    </row>
    <row r="141" s="2" customFormat="1" ht="24.15" customHeight="1">
      <c r="A141" s="41"/>
      <c r="B141" s="42"/>
      <c r="C141" s="215" t="s">
        <v>338</v>
      </c>
      <c r="D141" s="215" t="s">
        <v>170</v>
      </c>
      <c r="E141" s="216" t="s">
        <v>1811</v>
      </c>
      <c r="F141" s="217" t="s">
        <v>1812</v>
      </c>
      <c r="G141" s="218" t="s">
        <v>335</v>
      </c>
      <c r="H141" s="219">
        <v>4</v>
      </c>
      <c r="I141" s="220"/>
      <c r="J141" s="221">
        <f>ROUND(I141*H141,2)</f>
        <v>0</v>
      </c>
      <c r="K141" s="217" t="s">
        <v>1732</v>
      </c>
      <c r="L141" s="47"/>
      <c r="M141" s="222" t="s">
        <v>35</v>
      </c>
      <c r="N141" s="223" t="s">
        <v>52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276</v>
      </c>
      <c r="AT141" s="226" t="s">
        <v>170</v>
      </c>
      <c r="AU141" s="226" t="s">
        <v>21</v>
      </c>
      <c r="AY141" s="19" t="s">
        <v>168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88</v>
      </c>
      <c r="BK141" s="227">
        <f>ROUND(I141*H141,2)</f>
        <v>0</v>
      </c>
      <c r="BL141" s="19" t="s">
        <v>276</v>
      </c>
      <c r="BM141" s="226" t="s">
        <v>1813</v>
      </c>
    </row>
    <row r="142" s="2" customFormat="1" ht="16.5" customHeight="1">
      <c r="A142" s="41"/>
      <c r="B142" s="42"/>
      <c r="C142" s="257" t="s">
        <v>342</v>
      </c>
      <c r="D142" s="257" t="s">
        <v>284</v>
      </c>
      <c r="E142" s="258" t="s">
        <v>1814</v>
      </c>
      <c r="F142" s="259" t="s">
        <v>1815</v>
      </c>
      <c r="G142" s="260" t="s">
        <v>335</v>
      </c>
      <c r="H142" s="261">
        <v>4</v>
      </c>
      <c r="I142" s="262"/>
      <c r="J142" s="263">
        <f>ROUND(I142*H142,2)</f>
        <v>0</v>
      </c>
      <c r="K142" s="259" t="s">
        <v>1732</v>
      </c>
      <c r="L142" s="264"/>
      <c r="M142" s="265" t="s">
        <v>35</v>
      </c>
      <c r="N142" s="266" t="s">
        <v>52</v>
      </c>
      <c r="O142" s="87"/>
      <c r="P142" s="224">
        <f>O142*H142</f>
        <v>0</v>
      </c>
      <c r="Q142" s="224">
        <v>0.0080999999999999996</v>
      </c>
      <c r="R142" s="224">
        <f>Q142*H142</f>
        <v>0.032399999999999998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367</v>
      </c>
      <c r="AT142" s="226" t="s">
        <v>284</v>
      </c>
      <c r="AU142" s="226" t="s">
        <v>21</v>
      </c>
      <c r="AY142" s="19" t="s">
        <v>168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88</v>
      </c>
      <c r="BK142" s="227">
        <f>ROUND(I142*H142,2)</f>
        <v>0</v>
      </c>
      <c r="BL142" s="19" t="s">
        <v>276</v>
      </c>
      <c r="BM142" s="226" t="s">
        <v>1816</v>
      </c>
    </row>
    <row r="143" s="2" customFormat="1" ht="16.5" customHeight="1">
      <c r="A143" s="41"/>
      <c r="B143" s="42"/>
      <c r="C143" s="215" t="s">
        <v>347</v>
      </c>
      <c r="D143" s="215" t="s">
        <v>170</v>
      </c>
      <c r="E143" s="216" t="s">
        <v>1817</v>
      </c>
      <c r="F143" s="217" t="s">
        <v>1818</v>
      </c>
      <c r="G143" s="218" t="s">
        <v>335</v>
      </c>
      <c r="H143" s="219">
        <v>7</v>
      </c>
      <c r="I143" s="220"/>
      <c r="J143" s="221">
        <f>ROUND(I143*H143,2)</f>
        <v>0</v>
      </c>
      <c r="K143" s="217" t="s">
        <v>1732</v>
      </c>
      <c r="L143" s="47"/>
      <c r="M143" s="222" t="s">
        <v>35</v>
      </c>
      <c r="N143" s="223" t="s">
        <v>52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276</v>
      </c>
      <c r="AT143" s="226" t="s">
        <v>170</v>
      </c>
      <c r="AU143" s="226" t="s">
        <v>21</v>
      </c>
      <c r="AY143" s="19" t="s">
        <v>168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88</v>
      </c>
      <c r="BK143" s="227">
        <f>ROUND(I143*H143,2)</f>
        <v>0</v>
      </c>
      <c r="BL143" s="19" t="s">
        <v>276</v>
      </c>
      <c r="BM143" s="226" t="s">
        <v>1819</v>
      </c>
    </row>
    <row r="144" s="2" customFormat="1" ht="16.5" customHeight="1">
      <c r="A144" s="41"/>
      <c r="B144" s="42"/>
      <c r="C144" s="257" t="s">
        <v>351</v>
      </c>
      <c r="D144" s="257" t="s">
        <v>284</v>
      </c>
      <c r="E144" s="258" t="s">
        <v>1820</v>
      </c>
      <c r="F144" s="259" t="s">
        <v>1821</v>
      </c>
      <c r="G144" s="260" t="s">
        <v>335</v>
      </c>
      <c r="H144" s="261">
        <v>7</v>
      </c>
      <c r="I144" s="262"/>
      <c r="J144" s="263">
        <f>ROUND(I144*H144,2)</f>
        <v>0</v>
      </c>
      <c r="K144" s="259" t="s">
        <v>35</v>
      </c>
      <c r="L144" s="264"/>
      <c r="M144" s="265" t="s">
        <v>35</v>
      </c>
      <c r="N144" s="266" t="s">
        <v>52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367</v>
      </c>
      <c r="AT144" s="226" t="s">
        <v>284</v>
      </c>
      <c r="AU144" s="226" t="s">
        <v>21</v>
      </c>
      <c r="AY144" s="19" t="s">
        <v>168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88</v>
      </c>
      <c r="BK144" s="227">
        <f>ROUND(I144*H144,2)</f>
        <v>0</v>
      </c>
      <c r="BL144" s="19" t="s">
        <v>276</v>
      </c>
      <c r="BM144" s="226" t="s">
        <v>1822</v>
      </c>
    </row>
    <row r="145" s="2" customFormat="1" ht="21.75" customHeight="1">
      <c r="A145" s="41"/>
      <c r="B145" s="42"/>
      <c r="C145" s="215" t="s">
        <v>356</v>
      </c>
      <c r="D145" s="215" t="s">
        <v>170</v>
      </c>
      <c r="E145" s="216" t="s">
        <v>1823</v>
      </c>
      <c r="F145" s="217" t="s">
        <v>1824</v>
      </c>
      <c r="G145" s="218" t="s">
        <v>335</v>
      </c>
      <c r="H145" s="219">
        <v>5</v>
      </c>
      <c r="I145" s="220"/>
      <c r="J145" s="221">
        <f>ROUND(I145*H145,2)</f>
        <v>0</v>
      </c>
      <c r="K145" s="217" t="s">
        <v>35</v>
      </c>
      <c r="L145" s="47"/>
      <c r="M145" s="222" t="s">
        <v>35</v>
      </c>
      <c r="N145" s="223" t="s">
        <v>52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276</v>
      </c>
      <c r="AT145" s="226" t="s">
        <v>170</v>
      </c>
      <c r="AU145" s="226" t="s">
        <v>21</v>
      </c>
      <c r="AY145" s="19" t="s">
        <v>168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88</v>
      </c>
      <c r="BK145" s="227">
        <f>ROUND(I145*H145,2)</f>
        <v>0</v>
      </c>
      <c r="BL145" s="19" t="s">
        <v>276</v>
      </c>
      <c r="BM145" s="226" t="s">
        <v>1825</v>
      </c>
    </row>
    <row r="146" s="2" customFormat="1">
      <c r="A146" s="41"/>
      <c r="B146" s="42"/>
      <c r="C146" s="43"/>
      <c r="D146" s="233" t="s">
        <v>179</v>
      </c>
      <c r="E146" s="43"/>
      <c r="F146" s="234" t="s">
        <v>1826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179</v>
      </c>
      <c r="AU146" s="19" t="s">
        <v>21</v>
      </c>
    </row>
    <row r="147" s="2" customFormat="1" ht="16.5" customHeight="1">
      <c r="A147" s="41"/>
      <c r="B147" s="42"/>
      <c r="C147" s="215" t="s">
        <v>362</v>
      </c>
      <c r="D147" s="215" t="s">
        <v>170</v>
      </c>
      <c r="E147" s="216" t="s">
        <v>1827</v>
      </c>
      <c r="F147" s="217" t="s">
        <v>1828</v>
      </c>
      <c r="G147" s="218" t="s">
        <v>335</v>
      </c>
      <c r="H147" s="219">
        <v>7</v>
      </c>
      <c r="I147" s="220"/>
      <c r="J147" s="221">
        <f>ROUND(I147*H147,2)</f>
        <v>0</v>
      </c>
      <c r="K147" s="217" t="s">
        <v>1732</v>
      </c>
      <c r="L147" s="47"/>
      <c r="M147" s="222" t="s">
        <v>35</v>
      </c>
      <c r="N147" s="223" t="s">
        <v>52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276</v>
      </c>
      <c r="AT147" s="226" t="s">
        <v>170</v>
      </c>
      <c r="AU147" s="226" t="s">
        <v>21</v>
      </c>
      <c r="AY147" s="19" t="s">
        <v>168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88</v>
      </c>
      <c r="BK147" s="227">
        <f>ROUND(I147*H147,2)</f>
        <v>0</v>
      </c>
      <c r="BL147" s="19" t="s">
        <v>276</v>
      </c>
      <c r="BM147" s="226" t="s">
        <v>1829</v>
      </c>
    </row>
    <row r="148" s="2" customFormat="1" ht="16.5" customHeight="1">
      <c r="A148" s="41"/>
      <c r="B148" s="42"/>
      <c r="C148" s="257" t="s">
        <v>367</v>
      </c>
      <c r="D148" s="257" t="s">
        <v>284</v>
      </c>
      <c r="E148" s="258" t="s">
        <v>1830</v>
      </c>
      <c r="F148" s="259" t="s">
        <v>1831</v>
      </c>
      <c r="G148" s="260" t="s">
        <v>335</v>
      </c>
      <c r="H148" s="261">
        <v>7</v>
      </c>
      <c r="I148" s="262"/>
      <c r="J148" s="263">
        <f>ROUND(I148*H148,2)</f>
        <v>0</v>
      </c>
      <c r="K148" s="259" t="s">
        <v>35</v>
      </c>
      <c r="L148" s="264"/>
      <c r="M148" s="265" t="s">
        <v>35</v>
      </c>
      <c r="N148" s="266" t="s">
        <v>52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367</v>
      </c>
      <c r="AT148" s="226" t="s">
        <v>284</v>
      </c>
      <c r="AU148" s="226" t="s">
        <v>21</v>
      </c>
      <c r="AY148" s="19" t="s">
        <v>168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88</v>
      </c>
      <c r="BK148" s="227">
        <f>ROUND(I148*H148,2)</f>
        <v>0</v>
      </c>
      <c r="BL148" s="19" t="s">
        <v>276</v>
      </c>
      <c r="BM148" s="226" t="s">
        <v>1832</v>
      </c>
    </row>
    <row r="149" s="2" customFormat="1" ht="24.15" customHeight="1">
      <c r="A149" s="41"/>
      <c r="B149" s="42"/>
      <c r="C149" s="215" t="s">
        <v>372</v>
      </c>
      <c r="D149" s="215" t="s">
        <v>170</v>
      </c>
      <c r="E149" s="216" t="s">
        <v>1833</v>
      </c>
      <c r="F149" s="217" t="s">
        <v>1834</v>
      </c>
      <c r="G149" s="218" t="s">
        <v>335</v>
      </c>
      <c r="H149" s="219">
        <v>7</v>
      </c>
      <c r="I149" s="220"/>
      <c r="J149" s="221">
        <f>ROUND(I149*H149,2)</f>
        <v>0</v>
      </c>
      <c r="K149" s="217" t="s">
        <v>1732</v>
      </c>
      <c r="L149" s="47"/>
      <c r="M149" s="222" t="s">
        <v>35</v>
      </c>
      <c r="N149" s="223" t="s">
        <v>52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276</v>
      </c>
      <c r="AT149" s="226" t="s">
        <v>170</v>
      </c>
      <c r="AU149" s="226" t="s">
        <v>21</v>
      </c>
      <c r="AY149" s="19" t="s">
        <v>168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88</v>
      </c>
      <c r="BK149" s="227">
        <f>ROUND(I149*H149,2)</f>
        <v>0</v>
      </c>
      <c r="BL149" s="19" t="s">
        <v>276</v>
      </c>
      <c r="BM149" s="226" t="s">
        <v>1835</v>
      </c>
    </row>
    <row r="150" s="2" customFormat="1" ht="16.5" customHeight="1">
      <c r="A150" s="41"/>
      <c r="B150" s="42"/>
      <c r="C150" s="257" t="s">
        <v>376</v>
      </c>
      <c r="D150" s="257" t="s">
        <v>284</v>
      </c>
      <c r="E150" s="258" t="s">
        <v>1836</v>
      </c>
      <c r="F150" s="259" t="s">
        <v>1837</v>
      </c>
      <c r="G150" s="260" t="s">
        <v>335</v>
      </c>
      <c r="H150" s="261">
        <v>7</v>
      </c>
      <c r="I150" s="262"/>
      <c r="J150" s="263">
        <f>ROUND(I150*H150,2)</f>
        <v>0</v>
      </c>
      <c r="K150" s="259" t="s">
        <v>1732</v>
      </c>
      <c r="L150" s="264"/>
      <c r="M150" s="265" t="s">
        <v>35</v>
      </c>
      <c r="N150" s="266" t="s">
        <v>52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367</v>
      </c>
      <c r="AT150" s="226" t="s">
        <v>284</v>
      </c>
      <c r="AU150" s="226" t="s">
        <v>21</v>
      </c>
      <c r="AY150" s="19" t="s">
        <v>168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88</v>
      </c>
      <c r="BK150" s="227">
        <f>ROUND(I150*H150,2)</f>
        <v>0</v>
      </c>
      <c r="BL150" s="19" t="s">
        <v>276</v>
      </c>
      <c r="BM150" s="226" t="s">
        <v>1838</v>
      </c>
    </row>
    <row r="151" s="2" customFormat="1" ht="16.5" customHeight="1">
      <c r="A151" s="41"/>
      <c r="B151" s="42"/>
      <c r="C151" s="215" t="s">
        <v>380</v>
      </c>
      <c r="D151" s="215" t="s">
        <v>170</v>
      </c>
      <c r="E151" s="216" t="s">
        <v>1839</v>
      </c>
      <c r="F151" s="217" t="s">
        <v>1840</v>
      </c>
      <c r="G151" s="218" t="s">
        <v>189</v>
      </c>
      <c r="H151" s="219">
        <v>294</v>
      </c>
      <c r="I151" s="220"/>
      <c r="J151" s="221">
        <f>ROUND(I151*H151,2)</f>
        <v>0</v>
      </c>
      <c r="K151" s="217" t="s">
        <v>1732</v>
      </c>
      <c r="L151" s="47"/>
      <c r="M151" s="222" t="s">
        <v>35</v>
      </c>
      <c r="N151" s="223" t="s">
        <v>52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276</v>
      </c>
      <c r="AT151" s="226" t="s">
        <v>170</v>
      </c>
      <c r="AU151" s="226" t="s">
        <v>21</v>
      </c>
      <c r="AY151" s="19" t="s">
        <v>168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88</v>
      </c>
      <c r="BK151" s="227">
        <f>ROUND(I151*H151,2)</f>
        <v>0</v>
      </c>
      <c r="BL151" s="19" t="s">
        <v>276</v>
      </c>
      <c r="BM151" s="226" t="s">
        <v>1841</v>
      </c>
    </row>
    <row r="152" s="2" customFormat="1" ht="16.5" customHeight="1">
      <c r="A152" s="41"/>
      <c r="B152" s="42"/>
      <c r="C152" s="257" t="s">
        <v>384</v>
      </c>
      <c r="D152" s="257" t="s">
        <v>284</v>
      </c>
      <c r="E152" s="258" t="s">
        <v>1842</v>
      </c>
      <c r="F152" s="259" t="s">
        <v>1843</v>
      </c>
      <c r="G152" s="260" t="s">
        <v>1844</v>
      </c>
      <c r="H152" s="261">
        <v>279.30000000000001</v>
      </c>
      <c r="I152" s="262"/>
      <c r="J152" s="263">
        <f>ROUND(I152*H152,2)</f>
        <v>0</v>
      </c>
      <c r="K152" s="259" t="s">
        <v>1732</v>
      </c>
      <c r="L152" s="264"/>
      <c r="M152" s="265" t="s">
        <v>35</v>
      </c>
      <c r="N152" s="266" t="s">
        <v>52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367</v>
      </c>
      <c r="AT152" s="226" t="s">
        <v>284</v>
      </c>
      <c r="AU152" s="226" t="s">
        <v>21</v>
      </c>
      <c r="AY152" s="19" t="s">
        <v>168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88</v>
      </c>
      <c r="BK152" s="227">
        <f>ROUND(I152*H152,2)</f>
        <v>0</v>
      </c>
      <c r="BL152" s="19" t="s">
        <v>276</v>
      </c>
      <c r="BM152" s="226" t="s">
        <v>1845</v>
      </c>
    </row>
    <row r="153" s="13" customFormat="1">
      <c r="A153" s="13"/>
      <c r="B153" s="235"/>
      <c r="C153" s="236"/>
      <c r="D153" s="233" t="s">
        <v>202</v>
      </c>
      <c r="E153" s="237" t="s">
        <v>35</v>
      </c>
      <c r="F153" s="238" t="s">
        <v>1846</v>
      </c>
      <c r="G153" s="236"/>
      <c r="H153" s="239">
        <v>279.30000000000001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202</v>
      </c>
      <c r="AU153" s="245" t="s">
        <v>21</v>
      </c>
      <c r="AV153" s="13" t="s">
        <v>21</v>
      </c>
      <c r="AW153" s="13" t="s">
        <v>41</v>
      </c>
      <c r="AX153" s="13" t="s">
        <v>88</v>
      </c>
      <c r="AY153" s="245" t="s">
        <v>168</v>
      </c>
    </row>
    <row r="154" s="2" customFormat="1" ht="16.5" customHeight="1">
      <c r="A154" s="41"/>
      <c r="B154" s="42"/>
      <c r="C154" s="215" t="s">
        <v>388</v>
      </c>
      <c r="D154" s="215" t="s">
        <v>170</v>
      </c>
      <c r="E154" s="216" t="s">
        <v>1847</v>
      </c>
      <c r="F154" s="217" t="s">
        <v>1848</v>
      </c>
      <c r="G154" s="218" t="s">
        <v>335</v>
      </c>
      <c r="H154" s="219">
        <v>1</v>
      </c>
      <c r="I154" s="220"/>
      <c r="J154" s="221">
        <f>ROUND(I154*H154,2)</f>
        <v>0</v>
      </c>
      <c r="K154" s="217" t="s">
        <v>1732</v>
      </c>
      <c r="L154" s="47"/>
      <c r="M154" s="222" t="s">
        <v>35</v>
      </c>
      <c r="N154" s="223" t="s">
        <v>52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276</v>
      </c>
      <c r="AT154" s="226" t="s">
        <v>170</v>
      </c>
      <c r="AU154" s="226" t="s">
        <v>21</v>
      </c>
      <c r="AY154" s="19" t="s">
        <v>168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88</v>
      </c>
      <c r="BK154" s="227">
        <f>ROUND(I154*H154,2)</f>
        <v>0</v>
      </c>
      <c r="BL154" s="19" t="s">
        <v>276</v>
      </c>
      <c r="BM154" s="226" t="s">
        <v>1849</v>
      </c>
    </row>
    <row r="155" s="2" customFormat="1" ht="16.5" customHeight="1">
      <c r="A155" s="41"/>
      <c r="B155" s="42"/>
      <c r="C155" s="215" t="s">
        <v>392</v>
      </c>
      <c r="D155" s="215" t="s">
        <v>170</v>
      </c>
      <c r="E155" s="216" t="s">
        <v>1850</v>
      </c>
      <c r="F155" s="217" t="s">
        <v>1851</v>
      </c>
      <c r="G155" s="218" t="s">
        <v>335</v>
      </c>
      <c r="H155" s="219">
        <v>1</v>
      </c>
      <c r="I155" s="220"/>
      <c r="J155" s="221">
        <f>ROUND(I155*H155,2)</f>
        <v>0</v>
      </c>
      <c r="K155" s="217" t="s">
        <v>1732</v>
      </c>
      <c r="L155" s="47"/>
      <c r="M155" s="222" t="s">
        <v>35</v>
      </c>
      <c r="N155" s="223" t="s">
        <v>52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276</v>
      </c>
      <c r="AT155" s="226" t="s">
        <v>170</v>
      </c>
      <c r="AU155" s="226" t="s">
        <v>21</v>
      </c>
      <c r="AY155" s="19" t="s">
        <v>168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88</v>
      </c>
      <c r="BK155" s="227">
        <f>ROUND(I155*H155,2)</f>
        <v>0</v>
      </c>
      <c r="BL155" s="19" t="s">
        <v>276</v>
      </c>
      <c r="BM155" s="226" t="s">
        <v>1852</v>
      </c>
    </row>
    <row r="156" s="2" customFormat="1" ht="16.5" customHeight="1">
      <c r="A156" s="41"/>
      <c r="B156" s="42"/>
      <c r="C156" s="215" t="s">
        <v>396</v>
      </c>
      <c r="D156" s="215" t="s">
        <v>170</v>
      </c>
      <c r="E156" s="216" t="s">
        <v>1853</v>
      </c>
      <c r="F156" s="217" t="s">
        <v>1854</v>
      </c>
      <c r="G156" s="218" t="s">
        <v>1855</v>
      </c>
      <c r="H156" s="219">
        <v>1</v>
      </c>
      <c r="I156" s="220"/>
      <c r="J156" s="221">
        <f>ROUND(I156*H156,2)</f>
        <v>0</v>
      </c>
      <c r="K156" s="217" t="s">
        <v>1732</v>
      </c>
      <c r="L156" s="47"/>
      <c r="M156" s="222" t="s">
        <v>35</v>
      </c>
      <c r="N156" s="223" t="s">
        <v>52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276</v>
      </c>
      <c r="AT156" s="226" t="s">
        <v>170</v>
      </c>
      <c r="AU156" s="226" t="s">
        <v>21</v>
      </c>
      <c r="AY156" s="19" t="s">
        <v>168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88</v>
      </c>
      <c r="BK156" s="227">
        <f>ROUND(I156*H156,2)</f>
        <v>0</v>
      </c>
      <c r="BL156" s="19" t="s">
        <v>276</v>
      </c>
      <c r="BM156" s="226" t="s">
        <v>1856</v>
      </c>
    </row>
    <row r="157" s="2" customFormat="1" ht="16.5" customHeight="1">
      <c r="A157" s="41"/>
      <c r="B157" s="42"/>
      <c r="C157" s="215" t="s">
        <v>400</v>
      </c>
      <c r="D157" s="215" t="s">
        <v>170</v>
      </c>
      <c r="E157" s="216" t="s">
        <v>1857</v>
      </c>
      <c r="F157" s="217" t="s">
        <v>1858</v>
      </c>
      <c r="G157" s="218" t="s">
        <v>471</v>
      </c>
      <c r="H157" s="219">
        <v>1</v>
      </c>
      <c r="I157" s="220"/>
      <c r="J157" s="221">
        <f>ROUND(I157*H157,2)</f>
        <v>0</v>
      </c>
      <c r="K157" s="217" t="s">
        <v>1732</v>
      </c>
      <c r="L157" s="47"/>
      <c r="M157" s="222" t="s">
        <v>35</v>
      </c>
      <c r="N157" s="223" t="s">
        <v>52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276</v>
      </c>
      <c r="AT157" s="226" t="s">
        <v>170</v>
      </c>
      <c r="AU157" s="226" t="s">
        <v>21</v>
      </c>
      <c r="AY157" s="19" t="s">
        <v>168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88</v>
      </c>
      <c r="BK157" s="227">
        <f>ROUND(I157*H157,2)</f>
        <v>0</v>
      </c>
      <c r="BL157" s="19" t="s">
        <v>276</v>
      </c>
      <c r="BM157" s="226" t="s">
        <v>1859</v>
      </c>
    </row>
    <row r="158" s="2" customFormat="1" ht="24.15" customHeight="1">
      <c r="A158" s="41"/>
      <c r="B158" s="42"/>
      <c r="C158" s="215" t="s">
        <v>405</v>
      </c>
      <c r="D158" s="215" t="s">
        <v>170</v>
      </c>
      <c r="E158" s="216" t="s">
        <v>1860</v>
      </c>
      <c r="F158" s="217" t="s">
        <v>1861</v>
      </c>
      <c r="G158" s="218" t="s">
        <v>1862</v>
      </c>
      <c r="H158" s="282"/>
      <c r="I158" s="220"/>
      <c r="J158" s="221">
        <f>ROUND(I158*H158,2)</f>
        <v>0</v>
      </c>
      <c r="K158" s="217" t="s">
        <v>1732</v>
      </c>
      <c r="L158" s="47"/>
      <c r="M158" s="222" t="s">
        <v>35</v>
      </c>
      <c r="N158" s="223" t="s">
        <v>52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276</v>
      </c>
      <c r="AT158" s="226" t="s">
        <v>170</v>
      </c>
      <c r="AU158" s="226" t="s">
        <v>21</v>
      </c>
      <c r="AY158" s="19" t="s">
        <v>168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88</v>
      </c>
      <c r="BK158" s="227">
        <f>ROUND(I158*H158,2)</f>
        <v>0</v>
      </c>
      <c r="BL158" s="19" t="s">
        <v>276</v>
      </c>
      <c r="BM158" s="226" t="s">
        <v>1863</v>
      </c>
    </row>
    <row r="159" s="2" customFormat="1" ht="24.15" customHeight="1">
      <c r="A159" s="41"/>
      <c r="B159" s="42"/>
      <c r="C159" s="215" t="s">
        <v>29</v>
      </c>
      <c r="D159" s="215" t="s">
        <v>170</v>
      </c>
      <c r="E159" s="216" t="s">
        <v>1864</v>
      </c>
      <c r="F159" s="217" t="s">
        <v>1865</v>
      </c>
      <c r="G159" s="218" t="s">
        <v>1862</v>
      </c>
      <c r="H159" s="282"/>
      <c r="I159" s="220"/>
      <c r="J159" s="221">
        <f>ROUND(I159*H159,2)</f>
        <v>0</v>
      </c>
      <c r="K159" s="217" t="s">
        <v>1732</v>
      </c>
      <c r="L159" s="47"/>
      <c r="M159" s="222" t="s">
        <v>35</v>
      </c>
      <c r="N159" s="223" t="s">
        <v>52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276</v>
      </c>
      <c r="AT159" s="226" t="s">
        <v>170</v>
      </c>
      <c r="AU159" s="226" t="s">
        <v>21</v>
      </c>
      <c r="AY159" s="19" t="s">
        <v>168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88</v>
      </c>
      <c r="BK159" s="227">
        <f>ROUND(I159*H159,2)</f>
        <v>0</v>
      </c>
      <c r="BL159" s="19" t="s">
        <v>276</v>
      </c>
      <c r="BM159" s="226" t="s">
        <v>1866</v>
      </c>
    </row>
    <row r="160" s="12" customFormat="1" ht="22.8" customHeight="1">
      <c r="A160" s="12"/>
      <c r="B160" s="199"/>
      <c r="C160" s="200"/>
      <c r="D160" s="201" t="s">
        <v>80</v>
      </c>
      <c r="E160" s="213" t="s">
        <v>1867</v>
      </c>
      <c r="F160" s="213" t="s">
        <v>1868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SUM(P161:P162)</f>
        <v>0</v>
      </c>
      <c r="Q160" s="207"/>
      <c r="R160" s="208">
        <f>SUM(R161:R162)</f>
        <v>0</v>
      </c>
      <c r="S160" s="207"/>
      <c r="T160" s="209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21</v>
      </c>
      <c r="AT160" s="211" t="s">
        <v>80</v>
      </c>
      <c r="AU160" s="211" t="s">
        <v>88</v>
      </c>
      <c r="AY160" s="210" t="s">
        <v>168</v>
      </c>
      <c r="BK160" s="212">
        <f>SUM(BK161:BK162)</f>
        <v>0</v>
      </c>
    </row>
    <row r="161" s="2" customFormat="1" ht="16.5" customHeight="1">
      <c r="A161" s="41"/>
      <c r="B161" s="42"/>
      <c r="C161" s="215" t="s">
        <v>417</v>
      </c>
      <c r="D161" s="215" t="s">
        <v>170</v>
      </c>
      <c r="E161" s="216" t="s">
        <v>1869</v>
      </c>
      <c r="F161" s="217" t="s">
        <v>1870</v>
      </c>
      <c r="G161" s="218" t="s">
        <v>471</v>
      </c>
      <c r="H161" s="219">
        <v>1</v>
      </c>
      <c r="I161" s="220"/>
      <c r="J161" s="221">
        <f>ROUND(I161*H161,2)</f>
        <v>0</v>
      </c>
      <c r="K161" s="217" t="s">
        <v>35</v>
      </c>
      <c r="L161" s="47"/>
      <c r="M161" s="222" t="s">
        <v>35</v>
      </c>
      <c r="N161" s="223" t="s">
        <v>52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276</v>
      </c>
      <c r="AT161" s="226" t="s">
        <v>170</v>
      </c>
      <c r="AU161" s="226" t="s">
        <v>21</v>
      </c>
      <c r="AY161" s="19" t="s">
        <v>168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88</v>
      </c>
      <c r="BK161" s="227">
        <f>ROUND(I161*H161,2)</f>
        <v>0</v>
      </c>
      <c r="BL161" s="19" t="s">
        <v>276</v>
      </c>
      <c r="BM161" s="226" t="s">
        <v>1871</v>
      </c>
    </row>
    <row r="162" s="2" customFormat="1">
      <c r="A162" s="41"/>
      <c r="B162" s="42"/>
      <c r="C162" s="43"/>
      <c r="D162" s="233" t="s">
        <v>179</v>
      </c>
      <c r="E162" s="43"/>
      <c r="F162" s="234" t="s">
        <v>1872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179</v>
      </c>
      <c r="AU162" s="19" t="s">
        <v>21</v>
      </c>
    </row>
    <row r="163" s="12" customFormat="1" ht="25.92" customHeight="1">
      <c r="A163" s="12"/>
      <c r="B163" s="199"/>
      <c r="C163" s="200"/>
      <c r="D163" s="201" t="s">
        <v>80</v>
      </c>
      <c r="E163" s="202" t="s">
        <v>1873</v>
      </c>
      <c r="F163" s="202" t="s">
        <v>1874</v>
      </c>
      <c r="G163" s="200"/>
      <c r="H163" s="200"/>
      <c r="I163" s="203"/>
      <c r="J163" s="204">
        <f>BK163</f>
        <v>0</v>
      </c>
      <c r="K163" s="200"/>
      <c r="L163" s="205"/>
      <c r="M163" s="206"/>
      <c r="N163" s="207"/>
      <c r="O163" s="207"/>
      <c r="P163" s="208">
        <f>P164</f>
        <v>0</v>
      </c>
      <c r="Q163" s="207"/>
      <c r="R163" s="208">
        <f>R164</f>
        <v>0</v>
      </c>
      <c r="S163" s="207"/>
      <c r="T163" s="20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175</v>
      </c>
      <c r="AT163" s="211" t="s">
        <v>80</v>
      </c>
      <c r="AU163" s="211" t="s">
        <v>81</v>
      </c>
      <c r="AY163" s="210" t="s">
        <v>168</v>
      </c>
      <c r="BK163" s="212">
        <f>BK164</f>
        <v>0</v>
      </c>
    </row>
    <row r="164" s="2" customFormat="1" ht="16.5" customHeight="1">
      <c r="A164" s="41"/>
      <c r="B164" s="42"/>
      <c r="C164" s="215" t="s">
        <v>422</v>
      </c>
      <c r="D164" s="215" t="s">
        <v>170</v>
      </c>
      <c r="E164" s="216" t="s">
        <v>1875</v>
      </c>
      <c r="F164" s="217" t="s">
        <v>1876</v>
      </c>
      <c r="G164" s="218" t="s">
        <v>173</v>
      </c>
      <c r="H164" s="219">
        <v>50</v>
      </c>
      <c r="I164" s="220"/>
      <c r="J164" s="221">
        <f>ROUND(I164*H164,2)</f>
        <v>0</v>
      </c>
      <c r="K164" s="217" t="s">
        <v>35</v>
      </c>
      <c r="L164" s="47"/>
      <c r="M164" s="283" t="s">
        <v>35</v>
      </c>
      <c r="N164" s="284" t="s">
        <v>52</v>
      </c>
      <c r="O164" s="269"/>
      <c r="P164" s="285">
        <f>O164*H164</f>
        <v>0</v>
      </c>
      <c r="Q164" s="285">
        <v>0</v>
      </c>
      <c r="R164" s="285">
        <f>Q164*H164</f>
        <v>0</v>
      </c>
      <c r="S164" s="285">
        <v>0</v>
      </c>
      <c r="T164" s="28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1877</v>
      </c>
      <c r="AT164" s="226" t="s">
        <v>170</v>
      </c>
      <c r="AU164" s="226" t="s">
        <v>88</v>
      </c>
      <c r="AY164" s="19" t="s">
        <v>168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88</v>
      </c>
      <c r="BK164" s="227">
        <f>ROUND(I164*H164,2)</f>
        <v>0</v>
      </c>
      <c r="BL164" s="19" t="s">
        <v>1877</v>
      </c>
      <c r="BM164" s="226" t="s">
        <v>1878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w//wkblJJ1awhjl31zZ+rxYEKwLTpUuaN7m0x5aaA+y9BsJvCgYLZyKL1QVC0hYfxkhxT6AbdPfvEEs4qdUOtQ==" hashValue="V9vkYNlLH9F0ufAkTv/vOSZRcdm3jx1o2RN2WzaVq29LcvNDjKEohQRIIBWSf2FnIm8K9b/Jwes4ssOHibBJ+g==" algorithmName="SHA-512" password="CC35"/>
  <autoFilter ref="C94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1006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1879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ROUND((SUM(BE93:BE133)),  2)</f>
        <v>0</v>
      </c>
      <c r="G35" s="41"/>
      <c r="H35" s="41"/>
      <c r="I35" s="160">
        <v>0.20999999999999999</v>
      </c>
      <c r="J35" s="159">
        <f>ROUND(((SUM(BE93:BE133))*I35),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ROUND((SUM(BF93:BF133)),  2)</f>
        <v>0</v>
      </c>
      <c r="G36" s="41"/>
      <c r="H36" s="41"/>
      <c r="I36" s="160">
        <v>0.12</v>
      </c>
      <c r="J36" s="159">
        <f>ROUND(((SUM(BF93:BF133))*I36),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ROUND((SUM(BG93:BG133)),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ROUND((SUM(BH93:BH133)),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ROUND((SUM(BI93:BI133)),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1006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402 - Chráničky pro metropolitní sítě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145</v>
      </c>
      <c r="E66" s="185"/>
      <c r="F66" s="185"/>
      <c r="G66" s="185"/>
      <c r="H66" s="185"/>
      <c r="I66" s="185"/>
      <c r="J66" s="186">
        <f>J108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147</v>
      </c>
      <c r="E67" s="185"/>
      <c r="F67" s="185"/>
      <c r="G67" s="185"/>
      <c r="H67" s="185"/>
      <c r="I67" s="185"/>
      <c r="J67" s="186">
        <f>J111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485</v>
      </c>
      <c r="E68" s="180"/>
      <c r="F68" s="180"/>
      <c r="G68" s="180"/>
      <c r="H68" s="180"/>
      <c r="I68" s="180"/>
      <c r="J68" s="181">
        <f>J114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1728</v>
      </c>
      <c r="E69" s="185"/>
      <c r="F69" s="185"/>
      <c r="G69" s="185"/>
      <c r="H69" s="185"/>
      <c r="I69" s="185"/>
      <c r="J69" s="186">
        <f>J115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1729</v>
      </c>
      <c r="E70" s="185"/>
      <c r="F70" s="185"/>
      <c r="G70" s="185"/>
      <c r="H70" s="185"/>
      <c r="I70" s="185"/>
      <c r="J70" s="186">
        <f>J122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1730</v>
      </c>
      <c r="E71" s="180"/>
      <c r="F71" s="180"/>
      <c r="G71" s="180"/>
      <c r="H71" s="180"/>
      <c r="I71" s="180"/>
      <c r="J71" s="181">
        <f>J132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153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Rekonstrukce místních komunikací v sídlišti K Hradišťku v Dačicích - III. Etapa</v>
      </c>
      <c r="F81" s="34"/>
      <c r="G81" s="34"/>
      <c r="H81" s="34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3"/>
      <c r="C82" s="34" t="s">
        <v>133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1"/>
      <c r="B83" s="42"/>
      <c r="C83" s="43"/>
      <c r="D83" s="43"/>
      <c r="E83" s="172" t="s">
        <v>1006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135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SO 402 - Chráničky pro metropolitní sítě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22</v>
      </c>
      <c r="D87" s="43"/>
      <c r="E87" s="43"/>
      <c r="F87" s="29" t="str">
        <f>F14</f>
        <v>Dačice</v>
      </c>
      <c r="G87" s="43"/>
      <c r="H87" s="43"/>
      <c r="I87" s="34" t="s">
        <v>24</v>
      </c>
      <c r="J87" s="75" t="str">
        <f>IF(J14="","",J14)</f>
        <v>11. 7. 2024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4" t="s">
        <v>30</v>
      </c>
      <c r="D89" s="43"/>
      <c r="E89" s="43"/>
      <c r="F89" s="29" t="str">
        <f>E17</f>
        <v>Město Dačice, Krajířova 27, 380 13 Dačice</v>
      </c>
      <c r="G89" s="43"/>
      <c r="H89" s="43"/>
      <c r="I89" s="34" t="s">
        <v>38</v>
      </c>
      <c r="J89" s="39" t="str">
        <f>E23</f>
        <v>Ing. arch. Martin Jirovský Ph.D., MBA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4" t="s">
        <v>36</v>
      </c>
      <c r="D90" s="43"/>
      <c r="E90" s="43"/>
      <c r="F90" s="29" t="str">
        <f>IF(E20="","",E20)</f>
        <v>Vyplň údaj</v>
      </c>
      <c r="G90" s="43"/>
      <c r="H90" s="43"/>
      <c r="I90" s="34" t="s">
        <v>42</v>
      </c>
      <c r="J90" s="39" t="str">
        <f>E26</f>
        <v>Centrum služeb Staré město; Petra Stejskalová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154</v>
      </c>
      <c r="D92" s="191" t="s">
        <v>66</v>
      </c>
      <c r="E92" s="191" t="s">
        <v>62</v>
      </c>
      <c r="F92" s="191" t="s">
        <v>63</v>
      </c>
      <c r="G92" s="191" t="s">
        <v>155</v>
      </c>
      <c r="H92" s="191" t="s">
        <v>156</v>
      </c>
      <c r="I92" s="191" t="s">
        <v>157</v>
      </c>
      <c r="J92" s="191" t="s">
        <v>140</v>
      </c>
      <c r="K92" s="192" t="s">
        <v>158</v>
      </c>
      <c r="L92" s="193"/>
      <c r="M92" s="95" t="s">
        <v>35</v>
      </c>
      <c r="N92" s="96" t="s">
        <v>51</v>
      </c>
      <c r="O92" s="96" t="s">
        <v>159</v>
      </c>
      <c r="P92" s="96" t="s">
        <v>160</v>
      </c>
      <c r="Q92" s="96" t="s">
        <v>161</v>
      </c>
      <c r="R92" s="96" t="s">
        <v>162</v>
      </c>
      <c r="S92" s="96" t="s">
        <v>163</v>
      </c>
      <c r="T92" s="97" t="s">
        <v>164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165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P94+P114+P132</f>
        <v>0</v>
      </c>
      <c r="Q93" s="99"/>
      <c r="R93" s="196">
        <f>R94+R114+R132</f>
        <v>0.34875</v>
      </c>
      <c r="S93" s="99"/>
      <c r="T93" s="197">
        <f>T94+T114+T132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80</v>
      </c>
      <c r="AU93" s="19" t="s">
        <v>141</v>
      </c>
      <c r="BK93" s="198">
        <f>BK94+BK114+BK132</f>
        <v>0</v>
      </c>
    </row>
    <row r="94" s="12" customFormat="1" ht="25.92" customHeight="1">
      <c r="A94" s="12"/>
      <c r="B94" s="199"/>
      <c r="C94" s="200"/>
      <c r="D94" s="201" t="s">
        <v>80</v>
      </c>
      <c r="E94" s="202" t="s">
        <v>166</v>
      </c>
      <c r="F94" s="202" t="s">
        <v>167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P95+P108+P111</f>
        <v>0</v>
      </c>
      <c r="Q94" s="207"/>
      <c r="R94" s="208">
        <f>R95+R108+R111</f>
        <v>0.095000000000000001</v>
      </c>
      <c r="S94" s="207"/>
      <c r="T94" s="209">
        <f>T95+T108+T111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88</v>
      </c>
      <c r="AT94" s="211" t="s">
        <v>80</v>
      </c>
      <c r="AU94" s="211" t="s">
        <v>81</v>
      </c>
      <c r="AY94" s="210" t="s">
        <v>168</v>
      </c>
      <c r="BK94" s="212">
        <f>BK95+BK108+BK111</f>
        <v>0</v>
      </c>
    </row>
    <row r="95" s="12" customFormat="1" ht="22.8" customHeight="1">
      <c r="A95" s="12"/>
      <c r="B95" s="199"/>
      <c r="C95" s="200"/>
      <c r="D95" s="201" t="s">
        <v>80</v>
      </c>
      <c r="E95" s="213" t="s">
        <v>88</v>
      </c>
      <c r="F95" s="213" t="s">
        <v>169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SUM(P96:P107)</f>
        <v>0</v>
      </c>
      <c r="Q95" s="207"/>
      <c r="R95" s="208">
        <f>SUM(R96:R107)</f>
        <v>0</v>
      </c>
      <c r="S95" s="207"/>
      <c r="T95" s="209">
        <f>SUM(T96:T107)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88</v>
      </c>
      <c r="AT95" s="211" t="s">
        <v>80</v>
      </c>
      <c r="AU95" s="211" t="s">
        <v>88</v>
      </c>
      <c r="AY95" s="210" t="s">
        <v>168</v>
      </c>
      <c r="BK95" s="212">
        <f>SUM(BK96:BK107)</f>
        <v>0</v>
      </c>
    </row>
    <row r="96" s="2" customFormat="1" ht="24.15" customHeight="1">
      <c r="A96" s="41"/>
      <c r="B96" s="42"/>
      <c r="C96" s="215" t="s">
        <v>88</v>
      </c>
      <c r="D96" s="215" t="s">
        <v>170</v>
      </c>
      <c r="E96" s="216" t="s">
        <v>1735</v>
      </c>
      <c r="F96" s="217" t="s">
        <v>1736</v>
      </c>
      <c r="G96" s="218" t="s">
        <v>199</v>
      </c>
      <c r="H96" s="219">
        <v>69.599999999999994</v>
      </c>
      <c r="I96" s="220"/>
      <c r="J96" s="221">
        <f>ROUND(I96*H96,2)</f>
        <v>0</v>
      </c>
      <c r="K96" s="217" t="s">
        <v>1732</v>
      </c>
      <c r="L96" s="47"/>
      <c r="M96" s="222" t="s">
        <v>35</v>
      </c>
      <c r="N96" s="223" t="s">
        <v>52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175</v>
      </c>
      <c r="AT96" s="226" t="s">
        <v>170</v>
      </c>
      <c r="AU96" s="226" t="s">
        <v>21</v>
      </c>
      <c r="AY96" s="19" t="s">
        <v>168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88</v>
      </c>
      <c r="BK96" s="227">
        <f>ROUND(I96*H96,2)</f>
        <v>0</v>
      </c>
      <c r="BL96" s="19" t="s">
        <v>175</v>
      </c>
      <c r="BM96" s="226" t="s">
        <v>1880</v>
      </c>
    </row>
    <row r="97" s="13" customFormat="1">
      <c r="A97" s="13"/>
      <c r="B97" s="235"/>
      <c r="C97" s="236"/>
      <c r="D97" s="233" t="s">
        <v>202</v>
      </c>
      <c r="E97" s="237" t="s">
        <v>35</v>
      </c>
      <c r="F97" s="238" t="s">
        <v>1881</v>
      </c>
      <c r="G97" s="236"/>
      <c r="H97" s="239">
        <v>69.599999999999994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202</v>
      </c>
      <c r="AU97" s="245" t="s">
        <v>21</v>
      </c>
      <c r="AV97" s="13" t="s">
        <v>21</v>
      </c>
      <c r="AW97" s="13" t="s">
        <v>41</v>
      </c>
      <c r="AX97" s="13" t="s">
        <v>88</v>
      </c>
      <c r="AY97" s="245" t="s">
        <v>168</v>
      </c>
    </row>
    <row r="98" s="2" customFormat="1" ht="37.8" customHeight="1">
      <c r="A98" s="41"/>
      <c r="B98" s="42"/>
      <c r="C98" s="215" t="s">
        <v>21</v>
      </c>
      <c r="D98" s="215" t="s">
        <v>170</v>
      </c>
      <c r="E98" s="216" t="s">
        <v>1092</v>
      </c>
      <c r="F98" s="217" t="s">
        <v>1093</v>
      </c>
      <c r="G98" s="218" t="s">
        <v>199</v>
      </c>
      <c r="H98" s="219">
        <v>46.399999999999999</v>
      </c>
      <c r="I98" s="220"/>
      <c r="J98" s="221">
        <f>ROUND(I98*H98,2)</f>
        <v>0</v>
      </c>
      <c r="K98" s="217" t="s">
        <v>1732</v>
      </c>
      <c r="L98" s="47"/>
      <c r="M98" s="222" t="s">
        <v>35</v>
      </c>
      <c r="N98" s="223" t="s">
        <v>52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175</v>
      </c>
      <c r="AT98" s="226" t="s">
        <v>170</v>
      </c>
      <c r="AU98" s="226" t="s">
        <v>21</v>
      </c>
      <c r="AY98" s="19" t="s">
        <v>168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88</v>
      </c>
      <c r="BK98" s="227">
        <f>ROUND(I98*H98,2)</f>
        <v>0</v>
      </c>
      <c r="BL98" s="19" t="s">
        <v>175</v>
      </c>
      <c r="BM98" s="226" t="s">
        <v>1882</v>
      </c>
    </row>
    <row r="99" s="13" customFormat="1">
      <c r="A99" s="13"/>
      <c r="B99" s="235"/>
      <c r="C99" s="236"/>
      <c r="D99" s="233" t="s">
        <v>202</v>
      </c>
      <c r="E99" s="237" t="s">
        <v>35</v>
      </c>
      <c r="F99" s="238" t="s">
        <v>1883</v>
      </c>
      <c r="G99" s="236"/>
      <c r="H99" s="239">
        <v>46.399999999999999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202</v>
      </c>
      <c r="AU99" s="245" t="s">
        <v>21</v>
      </c>
      <c r="AV99" s="13" t="s">
        <v>21</v>
      </c>
      <c r="AW99" s="13" t="s">
        <v>41</v>
      </c>
      <c r="AX99" s="13" t="s">
        <v>88</v>
      </c>
      <c r="AY99" s="245" t="s">
        <v>168</v>
      </c>
    </row>
    <row r="100" s="2" customFormat="1" ht="16.5" customHeight="1">
      <c r="A100" s="41"/>
      <c r="B100" s="42"/>
      <c r="C100" s="215" t="s">
        <v>186</v>
      </c>
      <c r="D100" s="215" t="s">
        <v>170</v>
      </c>
      <c r="E100" s="216" t="s">
        <v>253</v>
      </c>
      <c r="F100" s="217" t="s">
        <v>1741</v>
      </c>
      <c r="G100" s="218" t="s">
        <v>255</v>
      </c>
      <c r="H100" s="219">
        <v>93.200000000000003</v>
      </c>
      <c r="I100" s="220"/>
      <c r="J100" s="221">
        <f>ROUND(I100*H100,2)</f>
        <v>0</v>
      </c>
      <c r="K100" s="217" t="s">
        <v>35</v>
      </c>
      <c r="L100" s="47"/>
      <c r="M100" s="222" t="s">
        <v>35</v>
      </c>
      <c r="N100" s="223" t="s">
        <v>52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175</v>
      </c>
      <c r="AT100" s="226" t="s">
        <v>170</v>
      </c>
      <c r="AU100" s="226" t="s">
        <v>21</v>
      </c>
      <c r="AY100" s="19" t="s">
        <v>168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88</v>
      </c>
      <c r="BK100" s="227">
        <f>ROUND(I100*H100,2)</f>
        <v>0</v>
      </c>
      <c r="BL100" s="19" t="s">
        <v>175</v>
      </c>
      <c r="BM100" s="226" t="s">
        <v>1884</v>
      </c>
    </row>
    <row r="101" s="13" customFormat="1">
      <c r="A101" s="13"/>
      <c r="B101" s="235"/>
      <c r="C101" s="236"/>
      <c r="D101" s="233" t="s">
        <v>202</v>
      </c>
      <c r="E101" s="236"/>
      <c r="F101" s="238" t="s">
        <v>1885</v>
      </c>
      <c r="G101" s="236"/>
      <c r="H101" s="239">
        <v>93.200000000000003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202</v>
      </c>
      <c r="AU101" s="245" t="s">
        <v>21</v>
      </c>
      <c r="AV101" s="13" t="s">
        <v>21</v>
      </c>
      <c r="AW101" s="13" t="s">
        <v>4</v>
      </c>
      <c r="AX101" s="13" t="s">
        <v>88</v>
      </c>
      <c r="AY101" s="245" t="s">
        <v>168</v>
      </c>
    </row>
    <row r="102" s="2" customFormat="1" ht="16.5" customHeight="1">
      <c r="A102" s="41"/>
      <c r="B102" s="42"/>
      <c r="C102" s="215" t="s">
        <v>175</v>
      </c>
      <c r="D102" s="215" t="s">
        <v>170</v>
      </c>
      <c r="E102" s="216" t="s">
        <v>1744</v>
      </c>
      <c r="F102" s="217" t="s">
        <v>1745</v>
      </c>
      <c r="G102" s="218" t="s">
        <v>199</v>
      </c>
      <c r="H102" s="219">
        <v>23.199999999999999</v>
      </c>
      <c r="I102" s="220"/>
      <c r="J102" s="221">
        <f>ROUND(I102*H102,2)</f>
        <v>0</v>
      </c>
      <c r="K102" s="217" t="s">
        <v>1732</v>
      </c>
      <c r="L102" s="47"/>
      <c r="M102" s="222" t="s">
        <v>35</v>
      </c>
      <c r="N102" s="223" t="s">
        <v>52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175</v>
      </c>
      <c r="AT102" s="226" t="s">
        <v>170</v>
      </c>
      <c r="AU102" s="226" t="s">
        <v>21</v>
      </c>
      <c r="AY102" s="19" t="s">
        <v>168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88</v>
      </c>
      <c r="BK102" s="227">
        <f>ROUND(I102*H102,2)</f>
        <v>0</v>
      </c>
      <c r="BL102" s="19" t="s">
        <v>175</v>
      </c>
      <c r="BM102" s="226" t="s">
        <v>1886</v>
      </c>
    </row>
    <row r="103" s="13" customFormat="1">
      <c r="A103" s="13"/>
      <c r="B103" s="235"/>
      <c r="C103" s="236"/>
      <c r="D103" s="233" t="s">
        <v>202</v>
      </c>
      <c r="E103" s="237" t="s">
        <v>35</v>
      </c>
      <c r="F103" s="238" t="s">
        <v>1887</v>
      </c>
      <c r="G103" s="236"/>
      <c r="H103" s="239">
        <v>23.199999999999999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202</v>
      </c>
      <c r="AU103" s="245" t="s">
        <v>21</v>
      </c>
      <c r="AV103" s="13" t="s">
        <v>21</v>
      </c>
      <c r="AW103" s="13" t="s">
        <v>41</v>
      </c>
      <c r="AX103" s="13" t="s">
        <v>88</v>
      </c>
      <c r="AY103" s="245" t="s">
        <v>168</v>
      </c>
    </row>
    <row r="104" s="2" customFormat="1" ht="16.5" customHeight="1">
      <c r="A104" s="41"/>
      <c r="B104" s="42"/>
      <c r="C104" s="215" t="s">
        <v>196</v>
      </c>
      <c r="D104" s="215" t="s">
        <v>170</v>
      </c>
      <c r="E104" s="216" t="s">
        <v>277</v>
      </c>
      <c r="F104" s="217" t="s">
        <v>1748</v>
      </c>
      <c r="G104" s="218" t="s">
        <v>199</v>
      </c>
      <c r="H104" s="219">
        <v>46.399999999999999</v>
      </c>
      <c r="I104" s="220"/>
      <c r="J104" s="221">
        <f>ROUND(I104*H104,2)</f>
        <v>0</v>
      </c>
      <c r="K104" s="217" t="s">
        <v>1732</v>
      </c>
      <c r="L104" s="47"/>
      <c r="M104" s="222" t="s">
        <v>35</v>
      </c>
      <c r="N104" s="223" t="s">
        <v>52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175</v>
      </c>
      <c r="AT104" s="226" t="s">
        <v>170</v>
      </c>
      <c r="AU104" s="226" t="s">
        <v>21</v>
      </c>
      <c r="AY104" s="19" t="s">
        <v>168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88</v>
      </c>
      <c r="BK104" s="227">
        <f>ROUND(I104*H104,2)</f>
        <v>0</v>
      </c>
      <c r="BL104" s="19" t="s">
        <v>175</v>
      </c>
      <c r="BM104" s="226" t="s">
        <v>1888</v>
      </c>
    </row>
    <row r="105" s="13" customFormat="1">
      <c r="A105" s="13"/>
      <c r="B105" s="235"/>
      <c r="C105" s="236"/>
      <c r="D105" s="233" t="s">
        <v>202</v>
      </c>
      <c r="E105" s="237" t="s">
        <v>35</v>
      </c>
      <c r="F105" s="238" t="s">
        <v>1889</v>
      </c>
      <c r="G105" s="236"/>
      <c r="H105" s="239">
        <v>46.399999999999999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202</v>
      </c>
      <c r="AU105" s="245" t="s">
        <v>21</v>
      </c>
      <c r="AV105" s="13" t="s">
        <v>21</v>
      </c>
      <c r="AW105" s="13" t="s">
        <v>41</v>
      </c>
      <c r="AX105" s="13" t="s">
        <v>88</v>
      </c>
      <c r="AY105" s="245" t="s">
        <v>168</v>
      </c>
    </row>
    <row r="106" s="2" customFormat="1" ht="16.5" customHeight="1">
      <c r="A106" s="41"/>
      <c r="B106" s="42"/>
      <c r="C106" s="257" t="s">
        <v>206</v>
      </c>
      <c r="D106" s="257" t="s">
        <v>284</v>
      </c>
      <c r="E106" s="258" t="s">
        <v>1751</v>
      </c>
      <c r="F106" s="259" t="s">
        <v>1752</v>
      </c>
      <c r="G106" s="260" t="s">
        <v>255</v>
      </c>
      <c r="H106" s="261">
        <v>93.200000000000003</v>
      </c>
      <c r="I106" s="262"/>
      <c r="J106" s="263">
        <f>ROUND(I106*H106,2)</f>
        <v>0</v>
      </c>
      <c r="K106" s="259" t="s">
        <v>1732</v>
      </c>
      <c r="L106" s="264"/>
      <c r="M106" s="265" t="s">
        <v>35</v>
      </c>
      <c r="N106" s="266" t="s">
        <v>52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220</v>
      </c>
      <c r="AT106" s="226" t="s">
        <v>284</v>
      </c>
      <c r="AU106" s="226" t="s">
        <v>21</v>
      </c>
      <c r="AY106" s="19" t="s">
        <v>168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88</v>
      </c>
      <c r="BK106" s="227">
        <f>ROUND(I106*H106,2)</f>
        <v>0</v>
      </c>
      <c r="BL106" s="19" t="s">
        <v>175</v>
      </c>
      <c r="BM106" s="226" t="s">
        <v>1890</v>
      </c>
    </row>
    <row r="107" s="13" customFormat="1">
      <c r="A107" s="13"/>
      <c r="B107" s="235"/>
      <c r="C107" s="236"/>
      <c r="D107" s="233" t="s">
        <v>202</v>
      </c>
      <c r="E107" s="236"/>
      <c r="F107" s="238" t="s">
        <v>1885</v>
      </c>
      <c r="G107" s="236"/>
      <c r="H107" s="239">
        <v>93.200000000000003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202</v>
      </c>
      <c r="AU107" s="245" t="s">
        <v>21</v>
      </c>
      <c r="AV107" s="13" t="s">
        <v>21</v>
      </c>
      <c r="AW107" s="13" t="s">
        <v>4</v>
      </c>
      <c r="AX107" s="13" t="s">
        <v>88</v>
      </c>
      <c r="AY107" s="245" t="s">
        <v>168</v>
      </c>
    </row>
    <row r="108" s="12" customFormat="1" ht="22.8" customHeight="1">
      <c r="A108" s="12"/>
      <c r="B108" s="199"/>
      <c r="C108" s="200"/>
      <c r="D108" s="201" t="s">
        <v>80</v>
      </c>
      <c r="E108" s="213" t="s">
        <v>220</v>
      </c>
      <c r="F108" s="213" t="s">
        <v>304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SUM(P109:P110)</f>
        <v>0</v>
      </c>
      <c r="Q108" s="207"/>
      <c r="R108" s="208">
        <f>SUM(R109:R110)</f>
        <v>0.095000000000000001</v>
      </c>
      <c r="S108" s="207"/>
      <c r="T108" s="209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88</v>
      </c>
      <c r="AT108" s="211" t="s">
        <v>80</v>
      </c>
      <c r="AU108" s="211" t="s">
        <v>88</v>
      </c>
      <c r="AY108" s="210" t="s">
        <v>168</v>
      </c>
      <c r="BK108" s="212">
        <f>SUM(BK109:BK110)</f>
        <v>0</v>
      </c>
    </row>
    <row r="109" s="2" customFormat="1" ht="16.5" customHeight="1">
      <c r="A109" s="41"/>
      <c r="B109" s="42"/>
      <c r="C109" s="215" t="s">
        <v>212</v>
      </c>
      <c r="D109" s="215" t="s">
        <v>170</v>
      </c>
      <c r="E109" s="216" t="s">
        <v>1716</v>
      </c>
      <c r="F109" s="217" t="s">
        <v>1717</v>
      </c>
      <c r="G109" s="218" t="s">
        <v>189</v>
      </c>
      <c r="H109" s="219">
        <v>500</v>
      </c>
      <c r="I109" s="220"/>
      <c r="J109" s="221">
        <f>ROUND(I109*H109,2)</f>
        <v>0</v>
      </c>
      <c r="K109" s="217" t="s">
        <v>1732</v>
      </c>
      <c r="L109" s="47"/>
      <c r="M109" s="222" t="s">
        <v>35</v>
      </c>
      <c r="N109" s="223" t="s">
        <v>52</v>
      </c>
      <c r="O109" s="87"/>
      <c r="P109" s="224">
        <f>O109*H109</f>
        <v>0</v>
      </c>
      <c r="Q109" s="224">
        <v>0.00019000000000000001</v>
      </c>
      <c r="R109" s="224">
        <f>Q109*H109</f>
        <v>0.095000000000000001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175</v>
      </c>
      <c r="AT109" s="226" t="s">
        <v>170</v>
      </c>
      <c r="AU109" s="226" t="s">
        <v>21</v>
      </c>
      <c r="AY109" s="19" t="s">
        <v>168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88</v>
      </c>
      <c r="BK109" s="227">
        <f>ROUND(I109*H109,2)</f>
        <v>0</v>
      </c>
      <c r="BL109" s="19" t="s">
        <v>175</v>
      </c>
      <c r="BM109" s="226" t="s">
        <v>1891</v>
      </c>
    </row>
    <row r="110" s="2" customFormat="1" ht="16.5" customHeight="1">
      <c r="A110" s="41"/>
      <c r="B110" s="42"/>
      <c r="C110" s="215" t="s">
        <v>220</v>
      </c>
      <c r="D110" s="215" t="s">
        <v>170</v>
      </c>
      <c r="E110" s="216" t="s">
        <v>409</v>
      </c>
      <c r="F110" s="217" t="s">
        <v>1759</v>
      </c>
      <c r="G110" s="218" t="s">
        <v>189</v>
      </c>
      <c r="H110" s="219">
        <v>330</v>
      </c>
      <c r="I110" s="220"/>
      <c r="J110" s="221">
        <f>ROUND(I110*H110,2)</f>
        <v>0</v>
      </c>
      <c r="K110" s="217" t="s">
        <v>1732</v>
      </c>
      <c r="L110" s="47"/>
      <c r="M110" s="222" t="s">
        <v>35</v>
      </c>
      <c r="N110" s="223" t="s">
        <v>52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175</v>
      </c>
      <c r="AT110" s="226" t="s">
        <v>170</v>
      </c>
      <c r="AU110" s="226" t="s">
        <v>21</v>
      </c>
      <c r="AY110" s="19" t="s">
        <v>168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88</v>
      </c>
      <c r="BK110" s="227">
        <f>ROUND(I110*H110,2)</f>
        <v>0</v>
      </c>
      <c r="BL110" s="19" t="s">
        <v>175</v>
      </c>
      <c r="BM110" s="226" t="s">
        <v>1892</v>
      </c>
    </row>
    <row r="111" s="12" customFormat="1" ht="22.8" customHeight="1">
      <c r="A111" s="12"/>
      <c r="B111" s="199"/>
      <c r="C111" s="200"/>
      <c r="D111" s="201" t="s">
        <v>80</v>
      </c>
      <c r="E111" s="213" t="s">
        <v>437</v>
      </c>
      <c r="F111" s="213" t="s">
        <v>438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SUM(P112:P113)</f>
        <v>0</v>
      </c>
      <c r="Q111" s="207"/>
      <c r="R111" s="208">
        <f>SUM(R112:R113)</f>
        <v>0</v>
      </c>
      <c r="S111" s="207"/>
      <c r="T111" s="209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88</v>
      </c>
      <c r="AT111" s="211" t="s">
        <v>80</v>
      </c>
      <c r="AU111" s="211" t="s">
        <v>88</v>
      </c>
      <c r="AY111" s="210" t="s">
        <v>168</v>
      </c>
      <c r="BK111" s="212">
        <f>SUM(BK112:BK113)</f>
        <v>0</v>
      </c>
    </row>
    <row r="112" s="2" customFormat="1" ht="16.5" customHeight="1">
      <c r="A112" s="41"/>
      <c r="B112" s="42"/>
      <c r="C112" s="215" t="s">
        <v>227</v>
      </c>
      <c r="D112" s="215" t="s">
        <v>170</v>
      </c>
      <c r="E112" s="216" t="s">
        <v>440</v>
      </c>
      <c r="F112" s="217" t="s">
        <v>1764</v>
      </c>
      <c r="G112" s="218" t="s">
        <v>255</v>
      </c>
      <c r="H112" s="219">
        <v>0.34899999999999998</v>
      </c>
      <c r="I112" s="220"/>
      <c r="J112" s="221">
        <f>ROUND(I112*H112,2)</f>
        <v>0</v>
      </c>
      <c r="K112" s="217" t="s">
        <v>1732</v>
      </c>
      <c r="L112" s="47"/>
      <c r="M112" s="222" t="s">
        <v>35</v>
      </c>
      <c r="N112" s="223" t="s">
        <v>52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175</v>
      </c>
      <c r="AT112" s="226" t="s">
        <v>170</v>
      </c>
      <c r="AU112" s="226" t="s">
        <v>21</v>
      </c>
      <c r="AY112" s="19" t="s">
        <v>168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88</v>
      </c>
      <c r="BK112" s="227">
        <f>ROUND(I112*H112,2)</f>
        <v>0</v>
      </c>
      <c r="BL112" s="19" t="s">
        <v>175</v>
      </c>
      <c r="BM112" s="226" t="s">
        <v>1893</v>
      </c>
    </row>
    <row r="113" s="2" customFormat="1" ht="21.75" customHeight="1">
      <c r="A113" s="41"/>
      <c r="B113" s="42"/>
      <c r="C113" s="215" t="s">
        <v>234</v>
      </c>
      <c r="D113" s="215" t="s">
        <v>170</v>
      </c>
      <c r="E113" s="216" t="s">
        <v>445</v>
      </c>
      <c r="F113" s="217" t="s">
        <v>1766</v>
      </c>
      <c r="G113" s="218" t="s">
        <v>255</v>
      </c>
      <c r="H113" s="219">
        <v>0.34899999999999998</v>
      </c>
      <c r="I113" s="220"/>
      <c r="J113" s="221">
        <f>ROUND(I113*H113,2)</f>
        <v>0</v>
      </c>
      <c r="K113" s="217" t="s">
        <v>1732</v>
      </c>
      <c r="L113" s="47"/>
      <c r="M113" s="222" t="s">
        <v>35</v>
      </c>
      <c r="N113" s="223" t="s">
        <v>52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175</v>
      </c>
      <c r="AT113" s="226" t="s">
        <v>170</v>
      </c>
      <c r="AU113" s="226" t="s">
        <v>21</v>
      </c>
      <c r="AY113" s="19" t="s">
        <v>168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88</v>
      </c>
      <c r="BK113" s="227">
        <f>ROUND(I113*H113,2)</f>
        <v>0</v>
      </c>
      <c r="BL113" s="19" t="s">
        <v>175</v>
      </c>
      <c r="BM113" s="226" t="s">
        <v>1894</v>
      </c>
    </row>
    <row r="114" s="12" customFormat="1" ht="25.92" customHeight="1">
      <c r="A114" s="12"/>
      <c r="B114" s="199"/>
      <c r="C114" s="200"/>
      <c r="D114" s="201" t="s">
        <v>80</v>
      </c>
      <c r="E114" s="202" t="s">
        <v>694</v>
      </c>
      <c r="F114" s="202" t="s">
        <v>695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P115+P122</f>
        <v>0</v>
      </c>
      <c r="Q114" s="207"/>
      <c r="R114" s="208">
        <f>R115+R122</f>
        <v>0.25375000000000003</v>
      </c>
      <c r="S114" s="207"/>
      <c r="T114" s="209">
        <f>T115+T122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21</v>
      </c>
      <c r="AT114" s="211" t="s">
        <v>80</v>
      </c>
      <c r="AU114" s="211" t="s">
        <v>81</v>
      </c>
      <c r="AY114" s="210" t="s">
        <v>168</v>
      </c>
      <c r="BK114" s="212">
        <f>BK115+BK122</f>
        <v>0</v>
      </c>
    </row>
    <row r="115" s="12" customFormat="1" ht="22.8" customHeight="1">
      <c r="A115" s="12"/>
      <c r="B115" s="199"/>
      <c r="C115" s="200"/>
      <c r="D115" s="201" t="s">
        <v>80</v>
      </c>
      <c r="E115" s="213" t="s">
        <v>1768</v>
      </c>
      <c r="F115" s="213" t="s">
        <v>1769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SUM(P116:P121)</f>
        <v>0</v>
      </c>
      <c r="Q115" s="207"/>
      <c r="R115" s="208">
        <f>SUM(R116:R121)</f>
        <v>0</v>
      </c>
      <c r="S115" s="207"/>
      <c r="T115" s="209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21</v>
      </c>
      <c r="AT115" s="211" t="s">
        <v>80</v>
      </c>
      <c r="AU115" s="211" t="s">
        <v>88</v>
      </c>
      <c r="AY115" s="210" t="s">
        <v>168</v>
      </c>
      <c r="BK115" s="212">
        <f>SUM(BK116:BK121)</f>
        <v>0</v>
      </c>
    </row>
    <row r="116" s="2" customFormat="1" ht="16.5" customHeight="1">
      <c r="A116" s="41"/>
      <c r="B116" s="42"/>
      <c r="C116" s="215" t="s">
        <v>242</v>
      </c>
      <c r="D116" s="215" t="s">
        <v>170</v>
      </c>
      <c r="E116" s="216" t="s">
        <v>1770</v>
      </c>
      <c r="F116" s="217" t="s">
        <v>1771</v>
      </c>
      <c r="G116" s="218" t="s">
        <v>189</v>
      </c>
      <c r="H116" s="219">
        <v>1020</v>
      </c>
      <c r="I116" s="220"/>
      <c r="J116" s="221">
        <f>ROUND(I116*H116,2)</f>
        <v>0</v>
      </c>
      <c r="K116" s="217" t="s">
        <v>1732</v>
      </c>
      <c r="L116" s="47"/>
      <c r="M116" s="222" t="s">
        <v>35</v>
      </c>
      <c r="N116" s="223" t="s">
        <v>52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276</v>
      </c>
      <c r="AT116" s="226" t="s">
        <v>170</v>
      </c>
      <c r="AU116" s="226" t="s">
        <v>21</v>
      </c>
      <c r="AY116" s="19" t="s">
        <v>168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88</v>
      </c>
      <c r="BK116" s="227">
        <f>ROUND(I116*H116,2)</f>
        <v>0</v>
      </c>
      <c r="BL116" s="19" t="s">
        <v>276</v>
      </c>
      <c r="BM116" s="226" t="s">
        <v>1895</v>
      </c>
    </row>
    <row r="117" s="2" customFormat="1" ht="16.5" customHeight="1">
      <c r="A117" s="41"/>
      <c r="B117" s="42"/>
      <c r="C117" s="257" t="s">
        <v>8</v>
      </c>
      <c r="D117" s="257" t="s">
        <v>284</v>
      </c>
      <c r="E117" s="258" t="s">
        <v>1773</v>
      </c>
      <c r="F117" s="259" t="s">
        <v>1774</v>
      </c>
      <c r="G117" s="260" t="s">
        <v>189</v>
      </c>
      <c r="H117" s="261">
        <v>1071</v>
      </c>
      <c r="I117" s="262"/>
      <c r="J117" s="263">
        <f>ROUND(I117*H117,2)</f>
        <v>0</v>
      </c>
      <c r="K117" s="259" t="s">
        <v>1732</v>
      </c>
      <c r="L117" s="264"/>
      <c r="M117" s="265" t="s">
        <v>35</v>
      </c>
      <c r="N117" s="266" t="s">
        <v>52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367</v>
      </c>
      <c r="AT117" s="226" t="s">
        <v>284</v>
      </c>
      <c r="AU117" s="226" t="s">
        <v>21</v>
      </c>
      <c r="AY117" s="19" t="s">
        <v>168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88</v>
      </c>
      <c r="BK117" s="227">
        <f>ROUND(I117*H117,2)</f>
        <v>0</v>
      </c>
      <c r="BL117" s="19" t="s">
        <v>276</v>
      </c>
      <c r="BM117" s="226" t="s">
        <v>1896</v>
      </c>
    </row>
    <row r="118" s="13" customFormat="1">
      <c r="A118" s="13"/>
      <c r="B118" s="235"/>
      <c r="C118" s="236"/>
      <c r="D118" s="233" t="s">
        <v>202</v>
      </c>
      <c r="E118" s="236"/>
      <c r="F118" s="238" t="s">
        <v>1897</v>
      </c>
      <c r="G118" s="236"/>
      <c r="H118" s="239">
        <v>1071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202</v>
      </c>
      <c r="AU118" s="245" t="s">
        <v>21</v>
      </c>
      <c r="AV118" s="13" t="s">
        <v>21</v>
      </c>
      <c r="AW118" s="13" t="s">
        <v>4</v>
      </c>
      <c r="AX118" s="13" t="s">
        <v>88</v>
      </c>
      <c r="AY118" s="245" t="s">
        <v>168</v>
      </c>
    </row>
    <row r="119" s="2" customFormat="1" ht="16.5" customHeight="1">
      <c r="A119" s="41"/>
      <c r="B119" s="42"/>
      <c r="C119" s="215" t="s">
        <v>252</v>
      </c>
      <c r="D119" s="215" t="s">
        <v>170</v>
      </c>
      <c r="E119" s="216" t="s">
        <v>1857</v>
      </c>
      <c r="F119" s="217" t="s">
        <v>1858</v>
      </c>
      <c r="G119" s="218" t="s">
        <v>471</v>
      </c>
      <c r="H119" s="219">
        <v>1</v>
      </c>
      <c r="I119" s="220"/>
      <c r="J119" s="221">
        <f>ROUND(I119*H119,2)</f>
        <v>0</v>
      </c>
      <c r="K119" s="217" t="s">
        <v>1732</v>
      </c>
      <c r="L119" s="47"/>
      <c r="M119" s="222" t="s">
        <v>35</v>
      </c>
      <c r="N119" s="223" t="s">
        <v>52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276</v>
      </c>
      <c r="AT119" s="226" t="s">
        <v>170</v>
      </c>
      <c r="AU119" s="226" t="s">
        <v>21</v>
      </c>
      <c r="AY119" s="19" t="s">
        <v>168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88</v>
      </c>
      <c r="BK119" s="227">
        <f>ROUND(I119*H119,2)</f>
        <v>0</v>
      </c>
      <c r="BL119" s="19" t="s">
        <v>276</v>
      </c>
      <c r="BM119" s="226" t="s">
        <v>1898</v>
      </c>
    </row>
    <row r="120" s="2" customFormat="1" ht="24.15" customHeight="1">
      <c r="A120" s="41"/>
      <c r="B120" s="42"/>
      <c r="C120" s="215" t="s">
        <v>258</v>
      </c>
      <c r="D120" s="215" t="s">
        <v>170</v>
      </c>
      <c r="E120" s="216" t="s">
        <v>1860</v>
      </c>
      <c r="F120" s="217" t="s">
        <v>1861</v>
      </c>
      <c r="G120" s="218" t="s">
        <v>1862</v>
      </c>
      <c r="H120" s="282"/>
      <c r="I120" s="220"/>
      <c r="J120" s="221">
        <f>ROUND(I120*H120,2)</f>
        <v>0</v>
      </c>
      <c r="K120" s="217" t="s">
        <v>1732</v>
      </c>
      <c r="L120" s="47"/>
      <c r="M120" s="222" t="s">
        <v>35</v>
      </c>
      <c r="N120" s="223" t="s">
        <v>52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276</v>
      </c>
      <c r="AT120" s="226" t="s">
        <v>170</v>
      </c>
      <c r="AU120" s="226" t="s">
        <v>21</v>
      </c>
      <c r="AY120" s="19" t="s">
        <v>168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88</v>
      </c>
      <c r="BK120" s="227">
        <f>ROUND(I120*H120,2)</f>
        <v>0</v>
      </c>
      <c r="BL120" s="19" t="s">
        <v>276</v>
      </c>
      <c r="BM120" s="226" t="s">
        <v>1899</v>
      </c>
    </row>
    <row r="121" s="2" customFormat="1" ht="24.15" customHeight="1">
      <c r="A121" s="41"/>
      <c r="B121" s="42"/>
      <c r="C121" s="215" t="s">
        <v>270</v>
      </c>
      <c r="D121" s="215" t="s">
        <v>170</v>
      </c>
      <c r="E121" s="216" t="s">
        <v>1864</v>
      </c>
      <c r="F121" s="217" t="s">
        <v>1865</v>
      </c>
      <c r="G121" s="218" t="s">
        <v>1862</v>
      </c>
      <c r="H121" s="282"/>
      <c r="I121" s="220"/>
      <c r="J121" s="221">
        <f>ROUND(I121*H121,2)</f>
        <v>0</v>
      </c>
      <c r="K121" s="217" t="s">
        <v>1732</v>
      </c>
      <c r="L121" s="47"/>
      <c r="M121" s="222" t="s">
        <v>35</v>
      </c>
      <c r="N121" s="223" t="s">
        <v>52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276</v>
      </c>
      <c r="AT121" s="226" t="s">
        <v>170</v>
      </c>
      <c r="AU121" s="226" t="s">
        <v>21</v>
      </c>
      <c r="AY121" s="19" t="s">
        <v>168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88</v>
      </c>
      <c r="BK121" s="227">
        <f>ROUND(I121*H121,2)</f>
        <v>0</v>
      </c>
      <c r="BL121" s="19" t="s">
        <v>276</v>
      </c>
      <c r="BM121" s="226" t="s">
        <v>1900</v>
      </c>
    </row>
    <row r="122" s="12" customFormat="1" ht="22.8" customHeight="1">
      <c r="A122" s="12"/>
      <c r="B122" s="199"/>
      <c r="C122" s="200"/>
      <c r="D122" s="201" t="s">
        <v>80</v>
      </c>
      <c r="E122" s="213" t="s">
        <v>1867</v>
      </c>
      <c r="F122" s="213" t="s">
        <v>1868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SUM(P123:P131)</f>
        <v>0</v>
      </c>
      <c r="Q122" s="207"/>
      <c r="R122" s="208">
        <f>SUM(R123:R131)</f>
        <v>0.25375000000000003</v>
      </c>
      <c r="S122" s="207"/>
      <c r="T122" s="209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21</v>
      </c>
      <c r="AT122" s="211" t="s">
        <v>80</v>
      </c>
      <c r="AU122" s="211" t="s">
        <v>88</v>
      </c>
      <c r="AY122" s="210" t="s">
        <v>168</v>
      </c>
      <c r="BK122" s="212">
        <f>SUM(BK123:BK131)</f>
        <v>0</v>
      </c>
    </row>
    <row r="123" s="2" customFormat="1" ht="16.5" customHeight="1">
      <c r="A123" s="41"/>
      <c r="B123" s="42"/>
      <c r="C123" s="215" t="s">
        <v>276</v>
      </c>
      <c r="D123" s="215" t="s">
        <v>170</v>
      </c>
      <c r="E123" s="216" t="s">
        <v>1901</v>
      </c>
      <c r="F123" s="217" t="s">
        <v>1902</v>
      </c>
      <c r="G123" s="218" t="s">
        <v>189</v>
      </c>
      <c r="H123" s="219">
        <v>1250</v>
      </c>
      <c r="I123" s="220"/>
      <c r="J123" s="221">
        <f>ROUND(I123*H123,2)</f>
        <v>0</v>
      </c>
      <c r="K123" s="217" t="s">
        <v>1732</v>
      </c>
      <c r="L123" s="47"/>
      <c r="M123" s="222" t="s">
        <v>35</v>
      </c>
      <c r="N123" s="223" t="s">
        <v>52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276</v>
      </c>
      <c r="AT123" s="226" t="s">
        <v>170</v>
      </c>
      <c r="AU123" s="226" t="s">
        <v>21</v>
      </c>
      <c r="AY123" s="19" t="s">
        <v>168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88</v>
      </c>
      <c r="BK123" s="227">
        <f>ROUND(I123*H123,2)</f>
        <v>0</v>
      </c>
      <c r="BL123" s="19" t="s">
        <v>276</v>
      </c>
      <c r="BM123" s="226" t="s">
        <v>1903</v>
      </c>
    </row>
    <row r="124" s="2" customFormat="1" ht="21.75" customHeight="1">
      <c r="A124" s="41"/>
      <c r="B124" s="42"/>
      <c r="C124" s="257" t="s">
        <v>283</v>
      </c>
      <c r="D124" s="257" t="s">
        <v>284</v>
      </c>
      <c r="E124" s="258" t="s">
        <v>1904</v>
      </c>
      <c r="F124" s="259" t="s">
        <v>1905</v>
      </c>
      <c r="G124" s="260" t="s">
        <v>189</v>
      </c>
      <c r="H124" s="261">
        <v>1312.5</v>
      </c>
      <c r="I124" s="262"/>
      <c r="J124" s="263">
        <f>ROUND(I124*H124,2)</f>
        <v>0</v>
      </c>
      <c r="K124" s="259" t="s">
        <v>35</v>
      </c>
      <c r="L124" s="264"/>
      <c r="M124" s="265" t="s">
        <v>35</v>
      </c>
      <c r="N124" s="266" t="s">
        <v>52</v>
      </c>
      <c r="O124" s="87"/>
      <c r="P124" s="224">
        <f>O124*H124</f>
        <v>0</v>
      </c>
      <c r="Q124" s="224">
        <v>6.0000000000000002E-05</v>
      </c>
      <c r="R124" s="224">
        <f>Q124*H124</f>
        <v>0.078750000000000001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367</v>
      </c>
      <c r="AT124" s="226" t="s">
        <v>284</v>
      </c>
      <c r="AU124" s="226" t="s">
        <v>21</v>
      </c>
      <c r="AY124" s="19" t="s">
        <v>168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88</v>
      </c>
      <c r="BK124" s="227">
        <f>ROUND(I124*H124,2)</f>
        <v>0</v>
      </c>
      <c r="BL124" s="19" t="s">
        <v>276</v>
      </c>
      <c r="BM124" s="226" t="s">
        <v>1906</v>
      </c>
    </row>
    <row r="125" s="2" customFormat="1">
      <c r="A125" s="41"/>
      <c r="B125" s="42"/>
      <c r="C125" s="43"/>
      <c r="D125" s="233" t="s">
        <v>179</v>
      </c>
      <c r="E125" s="43"/>
      <c r="F125" s="234" t="s">
        <v>1907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179</v>
      </c>
      <c r="AU125" s="19" t="s">
        <v>21</v>
      </c>
    </row>
    <row r="126" s="13" customFormat="1">
      <c r="A126" s="13"/>
      <c r="B126" s="235"/>
      <c r="C126" s="236"/>
      <c r="D126" s="233" t="s">
        <v>202</v>
      </c>
      <c r="E126" s="236"/>
      <c r="F126" s="238" t="s">
        <v>1908</v>
      </c>
      <c r="G126" s="236"/>
      <c r="H126" s="239">
        <v>1312.5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202</v>
      </c>
      <c r="AU126" s="245" t="s">
        <v>21</v>
      </c>
      <c r="AV126" s="13" t="s">
        <v>21</v>
      </c>
      <c r="AW126" s="13" t="s">
        <v>4</v>
      </c>
      <c r="AX126" s="13" t="s">
        <v>88</v>
      </c>
      <c r="AY126" s="245" t="s">
        <v>168</v>
      </c>
    </row>
    <row r="127" s="2" customFormat="1" ht="24.15" customHeight="1">
      <c r="A127" s="41"/>
      <c r="B127" s="42"/>
      <c r="C127" s="215" t="s">
        <v>290</v>
      </c>
      <c r="D127" s="215" t="s">
        <v>170</v>
      </c>
      <c r="E127" s="216" t="s">
        <v>1909</v>
      </c>
      <c r="F127" s="217" t="s">
        <v>1910</v>
      </c>
      <c r="G127" s="218" t="s">
        <v>335</v>
      </c>
      <c r="H127" s="219">
        <v>7</v>
      </c>
      <c r="I127" s="220"/>
      <c r="J127" s="221">
        <f>ROUND(I127*H127,2)</f>
        <v>0</v>
      </c>
      <c r="K127" s="217" t="s">
        <v>35</v>
      </c>
      <c r="L127" s="47"/>
      <c r="M127" s="222" t="s">
        <v>35</v>
      </c>
      <c r="N127" s="223" t="s">
        <v>52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276</v>
      </c>
      <c r="AT127" s="226" t="s">
        <v>170</v>
      </c>
      <c r="AU127" s="226" t="s">
        <v>21</v>
      </c>
      <c r="AY127" s="19" t="s">
        <v>168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88</v>
      </c>
      <c r="BK127" s="227">
        <f>ROUND(I127*H127,2)</f>
        <v>0</v>
      </c>
      <c r="BL127" s="19" t="s">
        <v>276</v>
      </c>
      <c r="BM127" s="226" t="s">
        <v>1911</v>
      </c>
    </row>
    <row r="128" s="2" customFormat="1" ht="21.75" customHeight="1">
      <c r="A128" s="41"/>
      <c r="B128" s="42"/>
      <c r="C128" s="257" t="s">
        <v>298</v>
      </c>
      <c r="D128" s="257" t="s">
        <v>284</v>
      </c>
      <c r="E128" s="258" t="s">
        <v>1912</v>
      </c>
      <c r="F128" s="259" t="s">
        <v>1913</v>
      </c>
      <c r="G128" s="260" t="s">
        <v>335</v>
      </c>
      <c r="H128" s="261">
        <v>7</v>
      </c>
      <c r="I128" s="262"/>
      <c r="J128" s="263">
        <f>ROUND(I128*H128,2)</f>
        <v>0</v>
      </c>
      <c r="K128" s="259" t="s">
        <v>35</v>
      </c>
      <c r="L128" s="264"/>
      <c r="M128" s="265" t="s">
        <v>35</v>
      </c>
      <c r="N128" s="266" t="s">
        <v>52</v>
      </c>
      <c r="O128" s="87"/>
      <c r="P128" s="224">
        <f>O128*H128</f>
        <v>0</v>
      </c>
      <c r="Q128" s="224">
        <v>0.025000000000000001</v>
      </c>
      <c r="R128" s="224">
        <f>Q128*H128</f>
        <v>0.17500000000000002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367</v>
      </c>
      <c r="AT128" s="226" t="s">
        <v>284</v>
      </c>
      <c r="AU128" s="226" t="s">
        <v>21</v>
      </c>
      <c r="AY128" s="19" t="s">
        <v>168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88</v>
      </c>
      <c r="BK128" s="227">
        <f>ROUND(I128*H128,2)</f>
        <v>0</v>
      </c>
      <c r="BL128" s="19" t="s">
        <v>276</v>
      </c>
      <c r="BM128" s="226" t="s">
        <v>1914</v>
      </c>
    </row>
    <row r="129" s="2" customFormat="1" ht="16.5" customHeight="1">
      <c r="A129" s="41"/>
      <c r="B129" s="42"/>
      <c r="C129" s="215" t="s">
        <v>305</v>
      </c>
      <c r="D129" s="215" t="s">
        <v>170</v>
      </c>
      <c r="E129" s="216" t="s">
        <v>1915</v>
      </c>
      <c r="F129" s="217" t="s">
        <v>1858</v>
      </c>
      <c r="G129" s="218" t="s">
        <v>471</v>
      </c>
      <c r="H129" s="219">
        <v>1</v>
      </c>
      <c r="I129" s="220"/>
      <c r="J129" s="221">
        <f>ROUND(I129*H129,2)</f>
        <v>0</v>
      </c>
      <c r="K129" s="217" t="s">
        <v>35</v>
      </c>
      <c r="L129" s="47"/>
      <c r="M129" s="222" t="s">
        <v>35</v>
      </c>
      <c r="N129" s="223" t="s">
        <v>52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276</v>
      </c>
      <c r="AT129" s="226" t="s">
        <v>170</v>
      </c>
      <c r="AU129" s="226" t="s">
        <v>21</v>
      </c>
      <c r="AY129" s="19" t="s">
        <v>168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88</v>
      </c>
      <c r="BK129" s="227">
        <f>ROUND(I129*H129,2)</f>
        <v>0</v>
      </c>
      <c r="BL129" s="19" t="s">
        <v>276</v>
      </c>
      <c r="BM129" s="226" t="s">
        <v>1916</v>
      </c>
    </row>
    <row r="130" s="2" customFormat="1" ht="24.15" customHeight="1">
      <c r="A130" s="41"/>
      <c r="B130" s="42"/>
      <c r="C130" s="215" t="s">
        <v>7</v>
      </c>
      <c r="D130" s="215" t="s">
        <v>170</v>
      </c>
      <c r="E130" s="216" t="s">
        <v>1917</v>
      </c>
      <c r="F130" s="217" t="s">
        <v>1918</v>
      </c>
      <c r="G130" s="218" t="s">
        <v>1862</v>
      </c>
      <c r="H130" s="282"/>
      <c r="I130" s="220"/>
      <c r="J130" s="221">
        <f>ROUND(I130*H130,2)</f>
        <v>0</v>
      </c>
      <c r="K130" s="217" t="s">
        <v>1732</v>
      </c>
      <c r="L130" s="47"/>
      <c r="M130" s="222" t="s">
        <v>35</v>
      </c>
      <c r="N130" s="223" t="s">
        <v>52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276</v>
      </c>
      <c r="AT130" s="226" t="s">
        <v>170</v>
      </c>
      <c r="AU130" s="226" t="s">
        <v>21</v>
      </c>
      <c r="AY130" s="19" t="s">
        <v>168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88</v>
      </c>
      <c r="BK130" s="227">
        <f>ROUND(I130*H130,2)</f>
        <v>0</v>
      </c>
      <c r="BL130" s="19" t="s">
        <v>276</v>
      </c>
      <c r="BM130" s="226" t="s">
        <v>1919</v>
      </c>
    </row>
    <row r="131" s="2" customFormat="1" ht="24.15" customHeight="1">
      <c r="A131" s="41"/>
      <c r="B131" s="42"/>
      <c r="C131" s="215" t="s">
        <v>317</v>
      </c>
      <c r="D131" s="215" t="s">
        <v>170</v>
      </c>
      <c r="E131" s="216" t="s">
        <v>1920</v>
      </c>
      <c r="F131" s="217" t="s">
        <v>1921</v>
      </c>
      <c r="G131" s="218" t="s">
        <v>1862</v>
      </c>
      <c r="H131" s="282"/>
      <c r="I131" s="220"/>
      <c r="J131" s="221">
        <f>ROUND(I131*H131,2)</f>
        <v>0</v>
      </c>
      <c r="K131" s="217" t="s">
        <v>1732</v>
      </c>
      <c r="L131" s="47"/>
      <c r="M131" s="222" t="s">
        <v>35</v>
      </c>
      <c r="N131" s="223" t="s">
        <v>52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276</v>
      </c>
      <c r="AT131" s="226" t="s">
        <v>170</v>
      </c>
      <c r="AU131" s="226" t="s">
        <v>21</v>
      </c>
      <c r="AY131" s="19" t="s">
        <v>168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88</v>
      </c>
      <c r="BK131" s="227">
        <f>ROUND(I131*H131,2)</f>
        <v>0</v>
      </c>
      <c r="BL131" s="19" t="s">
        <v>276</v>
      </c>
      <c r="BM131" s="226" t="s">
        <v>1922</v>
      </c>
    </row>
    <row r="132" s="12" customFormat="1" ht="25.92" customHeight="1">
      <c r="A132" s="12"/>
      <c r="B132" s="199"/>
      <c r="C132" s="200"/>
      <c r="D132" s="201" t="s">
        <v>80</v>
      </c>
      <c r="E132" s="202" t="s">
        <v>1873</v>
      </c>
      <c r="F132" s="202" t="s">
        <v>1874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P133</f>
        <v>0</v>
      </c>
      <c r="Q132" s="207"/>
      <c r="R132" s="208">
        <f>R133</f>
        <v>0</v>
      </c>
      <c r="S132" s="207"/>
      <c r="T132" s="20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175</v>
      </c>
      <c r="AT132" s="211" t="s">
        <v>80</v>
      </c>
      <c r="AU132" s="211" t="s">
        <v>81</v>
      </c>
      <c r="AY132" s="210" t="s">
        <v>168</v>
      </c>
      <c r="BK132" s="212">
        <f>BK133</f>
        <v>0</v>
      </c>
    </row>
    <row r="133" s="2" customFormat="1" ht="16.5" customHeight="1">
      <c r="A133" s="41"/>
      <c r="B133" s="42"/>
      <c r="C133" s="215" t="s">
        <v>322</v>
      </c>
      <c r="D133" s="215" t="s">
        <v>170</v>
      </c>
      <c r="E133" s="216" t="s">
        <v>1875</v>
      </c>
      <c r="F133" s="217" t="s">
        <v>1876</v>
      </c>
      <c r="G133" s="218" t="s">
        <v>173</v>
      </c>
      <c r="H133" s="219">
        <v>50</v>
      </c>
      <c r="I133" s="220"/>
      <c r="J133" s="221">
        <f>ROUND(I133*H133,2)</f>
        <v>0</v>
      </c>
      <c r="K133" s="217" t="s">
        <v>1732</v>
      </c>
      <c r="L133" s="47"/>
      <c r="M133" s="283" t="s">
        <v>35</v>
      </c>
      <c r="N133" s="284" t="s">
        <v>52</v>
      </c>
      <c r="O133" s="269"/>
      <c r="P133" s="285">
        <f>O133*H133</f>
        <v>0</v>
      </c>
      <c r="Q133" s="285">
        <v>0</v>
      </c>
      <c r="R133" s="285">
        <f>Q133*H133</f>
        <v>0</v>
      </c>
      <c r="S133" s="285">
        <v>0</v>
      </c>
      <c r="T133" s="28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1877</v>
      </c>
      <c r="AT133" s="226" t="s">
        <v>170</v>
      </c>
      <c r="AU133" s="226" t="s">
        <v>88</v>
      </c>
      <c r="AY133" s="19" t="s">
        <v>168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88</v>
      </c>
      <c r="BK133" s="227">
        <f>ROUND(I133*H133,2)</f>
        <v>0</v>
      </c>
      <c r="BL133" s="19" t="s">
        <v>1877</v>
      </c>
      <c r="BM133" s="226" t="s">
        <v>1923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oUN1Cnun67mpI/wzS1UW4wroEuyFkPvGXzcFFKvoM3Vt0DW1D+zD66wGGFzd4VhCGfhEHUxTNf6Ki5VF/qHOdA==" hashValue="WqVPOBphvR9bVwupi51PWHtwIjq0d+lJOCorvwSoIhGLVH5EmMLpJ9scbnJW0GDgH3+3ntb5Ah+839m25/SHqw==" algorithmName="SHA-512" password="CC35"/>
  <autoFilter ref="C92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1" customFormat="1" ht="12" customHeight="1">
      <c r="B8" s="22"/>
      <c r="D8" s="145" t="s">
        <v>133</v>
      </c>
      <c r="L8" s="22"/>
    </row>
    <row r="9" s="2" customFormat="1" ht="16.5" customHeight="1">
      <c r="A9" s="41"/>
      <c r="B9" s="47"/>
      <c r="C9" s="41"/>
      <c r="D9" s="41"/>
      <c r="E9" s="146" t="s">
        <v>1006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135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1924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11. 7. 2024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42</v>
      </c>
      <c r="E25" s="41"/>
      <c r="F25" s="41"/>
      <c r="G25" s="41"/>
      <c r="H25" s="41"/>
      <c r="I25" s="145" t="s">
        <v>31</v>
      </c>
      <c r="J25" s="136" t="s">
        <v>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137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47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49</v>
      </c>
      <c r="G34" s="41"/>
      <c r="H34" s="41"/>
      <c r="I34" s="157" t="s">
        <v>48</v>
      </c>
      <c r="J34" s="157" t="s">
        <v>50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51</v>
      </c>
      <c r="E35" s="145" t="s">
        <v>52</v>
      </c>
      <c r="F35" s="159">
        <f>ROUND((SUM(BE88:BE147)),  2)</f>
        <v>0</v>
      </c>
      <c r="G35" s="41"/>
      <c r="H35" s="41"/>
      <c r="I35" s="160">
        <v>0.20999999999999999</v>
      </c>
      <c r="J35" s="159">
        <f>ROUND(((SUM(BE88:BE147))*I35),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53</v>
      </c>
      <c r="F36" s="159">
        <f>ROUND((SUM(BF88:BF147)),  2)</f>
        <v>0</v>
      </c>
      <c r="G36" s="41"/>
      <c r="H36" s="41"/>
      <c r="I36" s="160">
        <v>0.12</v>
      </c>
      <c r="J36" s="159">
        <f>ROUND(((SUM(BF88:BF147))*I36),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ROUND((SUM(BG88:BG147)),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55</v>
      </c>
      <c r="F38" s="159">
        <f>ROUND((SUM(BH88:BH147)),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56</v>
      </c>
      <c r="F39" s="159">
        <f>ROUND((SUM(BI88:BI147)),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57</v>
      </c>
      <c r="E41" s="163"/>
      <c r="F41" s="163"/>
      <c r="G41" s="164" t="s">
        <v>58</v>
      </c>
      <c r="H41" s="165" t="s">
        <v>59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místních komunikací v sídlišti K Hradišťku v Dačicích - III. Etapa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1006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135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801 - Kácení, výsadba a vegetační úpravy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Dačice</v>
      </c>
      <c r="G56" s="43"/>
      <c r="H56" s="43"/>
      <c r="I56" s="34" t="s">
        <v>24</v>
      </c>
      <c r="J56" s="75" t="str">
        <f>IF(J14="","",J14)</f>
        <v>11. 7. 2024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Město Dačice, Krajířova 27, 380 13 Dačice</v>
      </c>
      <c r="G58" s="43"/>
      <c r="H58" s="43"/>
      <c r="I58" s="34" t="s">
        <v>38</v>
      </c>
      <c r="J58" s="39" t="str">
        <f>E23</f>
        <v>Ing. arch. Martin Jirovský Ph.D., MBA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>Centrum služeb Staré město; Petra Stejskalová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139</v>
      </c>
      <c r="D61" s="174"/>
      <c r="E61" s="174"/>
      <c r="F61" s="174"/>
      <c r="G61" s="174"/>
      <c r="H61" s="174"/>
      <c r="I61" s="174"/>
      <c r="J61" s="175" t="s">
        <v>140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79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141</v>
      </c>
    </row>
    <row r="64" s="9" customFormat="1" ht="24.96" customHeight="1">
      <c r="A64" s="9"/>
      <c r="B64" s="177"/>
      <c r="C64" s="178"/>
      <c r="D64" s="179" t="s">
        <v>142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143</v>
      </c>
      <c r="E65" s="185"/>
      <c r="F65" s="185"/>
      <c r="G65" s="185"/>
      <c r="H65" s="185"/>
      <c r="I65" s="185"/>
      <c r="J65" s="186">
        <f>J90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147</v>
      </c>
      <c r="E66" s="185"/>
      <c r="F66" s="185"/>
      <c r="G66" s="185"/>
      <c r="H66" s="185"/>
      <c r="I66" s="185"/>
      <c r="J66" s="186">
        <f>J146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153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Rekonstrukce místních komunikací v sídlišti K Hradišťku v Dačicích - III. Etapa</v>
      </c>
      <c r="F76" s="34"/>
      <c r="G76" s="34"/>
      <c r="H76" s="34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3"/>
      <c r="C77" s="34" t="s">
        <v>133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1"/>
      <c r="B78" s="42"/>
      <c r="C78" s="43"/>
      <c r="D78" s="43"/>
      <c r="E78" s="172" t="s">
        <v>1006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135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SO 801 - Kácení, výsadba a vegetační úpravy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F14</f>
        <v>Dačice</v>
      </c>
      <c r="G82" s="43"/>
      <c r="H82" s="43"/>
      <c r="I82" s="34" t="s">
        <v>24</v>
      </c>
      <c r="J82" s="75" t="str">
        <f>IF(J14="","",J14)</f>
        <v>11. 7. 2024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4" t="s">
        <v>30</v>
      </c>
      <c r="D84" s="43"/>
      <c r="E84" s="43"/>
      <c r="F84" s="29" t="str">
        <f>E17</f>
        <v>Město Dačice, Krajířova 27, 380 13 Dačice</v>
      </c>
      <c r="G84" s="43"/>
      <c r="H84" s="43"/>
      <c r="I84" s="34" t="s">
        <v>38</v>
      </c>
      <c r="J84" s="39" t="str">
        <f>E23</f>
        <v>Ing. arch. Martin Jirovský Ph.D., MBA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4" t="s">
        <v>36</v>
      </c>
      <c r="D85" s="43"/>
      <c r="E85" s="43"/>
      <c r="F85" s="29" t="str">
        <f>IF(E20="","",E20)</f>
        <v>Vyplň údaj</v>
      </c>
      <c r="G85" s="43"/>
      <c r="H85" s="43"/>
      <c r="I85" s="34" t="s">
        <v>42</v>
      </c>
      <c r="J85" s="39" t="str">
        <f>E26</f>
        <v>Centrum služeb Staré město; Petra Stejskalová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154</v>
      </c>
      <c r="D87" s="191" t="s">
        <v>66</v>
      </c>
      <c r="E87" s="191" t="s">
        <v>62</v>
      </c>
      <c r="F87" s="191" t="s">
        <v>63</v>
      </c>
      <c r="G87" s="191" t="s">
        <v>155</v>
      </c>
      <c r="H87" s="191" t="s">
        <v>156</v>
      </c>
      <c r="I87" s="191" t="s">
        <v>157</v>
      </c>
      <c r="J87" s="191" t="s">
        <v>140</v>
      </c>
      <c r="K87" s="192" t="s">
        <v>158</v>
      </c>
      <c r="L87" s="193"/>
      <c r="M87" s="95" t="s">
        <v>35</v>
      </c>
      <c r="N87" s="96" t="s">
        <v>51</v>
      </c>
      <c r="O87" s="96" t="s">
        <v>159</v>
      </c>
      <c r="P87" s="96" t="s">
        <v>160</v>
      </c>
      <c r="Q87" s="96" t="s">
        <v>161</v>
      </c>
      <c r="R87" s="96" t="s">
        <v>162</v>
      </c>
      <c r="S87" s="96" t="s">
        <v>163</v>
      </c>
      <c r="T87" s="97" t="s">
        <v>164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165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</f>
        <v>0</v>
      </c>
      <c r="Q88" s="99"/>
      <c r="R88" s="196">
        <f>R89</f>
        <v>1.736893</v>
      </c>
      <c r="S88" s="99"/>
      <c r="T88" s="197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80</v>
      </c>
      <c r="AU88" s="19" t="s">
        <v>141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80</v>
      </c>
      <c r="E89" s="202" t="s">
        <v>166</v>
      </c>
      <c r="F89" s="202" t="s">
        <v>167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P90+P146</f>
        <v>0</v>
      </c>
      <c r="Q89" s="207"/>
      <c r="R89" s="208">
        <f>R90+R146</f>
        <v>1.736893</v>
      </c>
      <c r="S89" s="207"/>
      <c r="T89" s="209">
        <f>T90+T146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88</v>
      </c>
      <c r="AT89" s="211" t="s">
        <v>80</v>
      </c>
      <c r="AU89" s="211" t="s">
        <v>81</v>
      </c>
      <c r="AY89" s="210" t="s">
        <v>168</v>
      </c>
      <c r="BK89" s="212">
        <f>BK90+BK146</f>
        <v>0</v>
      </c>
    </row>
    <row r="90" s="12" customFormat="1" ht="22.8" customHeight="1">
      <c r="A90" s="12"/>
      <c r="B90" s="199"/>
      <c r="C90" s="200"/>
      <c r="D90" s="201" t="s">
        <v>80</v>
      </c>
      <c r="E90" s="213" t="s">
        <v>88</v>
      </c>
      <c r="F90" s="213" t="s">
        <v>169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SUM(P91:P145)</f>
        <v>0</v>
      </c>
      <c r="Q90" s="207"/>
      <c r="R90" s="208">
        <f>SUM(R91:R145)</f>
        <v>1.736893</v>
      </c>
      <c r="S90" s="207"/>
      <c r="T90" s="209">
        <f>SUM(T91:T145)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88</v>
      </c>
      <c r="AT90" s="211" t="s">
        <v>80</v>
      </c>
      <c r="AU90" s="211" t="s">
        <v>88</v>
      </c>
      <c r="AY90" s="210" t="s">
        <v>168</v>
      </c>
      <c r="BK90" s="212">
        <f>SUM(BK91:BK145)</f>
        <v>0</v>
      </c>
    </row>
    <row r="91" s="2" customFormat="1" ht="24.15" customHeight="1">
      <c r="A91" s="41"/>
      <c r="B91" s="42"/>
      <c r="C91" s="215" t="s">
        <v>88</v>
      </c>
      <c r="D91" s="215" t="s">
        <v>170</v>
      </c>
      <c r="E91" s="216" t="s">
        <v>1925</v>
      </c>
      <c r="F91" s="217" t="s">
        <v>1926</v>
      </c>
      <c r="G91" s="218" t="s">
        <v>237</v>
      </c>
      <c r="H91" s="219">
        <v>19</v>
      </c>
      <c r="I91" s="220"/>
      <c r="J91" s="221">
        <f>ROUND(I91*H91,2)</f>
        <v>0</v>
      </c>
      <c r="K91" s="217" t="s">
        <v>1732</v>
      </c>
      <c r="L91" s="47"/>
      <c r="M91" s="222" t="s">
        <v>35</v>
      </c>
      <c r="N91" s="223" t="s">
        <v>52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175</v>
      </c>
      <c r="AT91" s="226" t="s">
        <v>170</v>
      </c>
      <c r="AU91" s="226" t="s">
        <v>21</v>
      </c>
      <c r="AY91" s="19" t="s">
        <v>168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88</v>
      </c>
      <c r="BK91" s="227">
        <f>ROUND(I91*H91,2)</f>
        <v>0</v>
      </c>
      <c r="BL91" s="19" t="s">
        <v>175</v>
      </c>
      <c r="BM91" s="226" t="s">
        <v>1927</v>
      </c>
    </row>
    <row r="92" s="13" customFormat="1">
      <c r="A92" s="13"/>
      <c r="B92" s="235"/>
      <c r="C92" s="236"/>
      <c r="D92" s="233" t="s">
        <v>202</v>
      </c>
      <c r="E92" s="237" t="s">
        <v>35</v>
      </c>
      <c r="F92" s="238" t="s">
        <v>1928</v>
      </c>
      <c r="G92" s="236"/>
      <c r="H92" s="239">
        <v>9.5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202</v>
      </c>
      <c r="AU92" s="245" t="s">
        <v>21</v>
      </c>
      <c r="AV92" s="13" t="s">
        <v>21</v>
      </c>
      <c r="AW92" s="13" t="s">
        <v>41</v>
      </c>
      <c r="AX92" s="13" t="s">
        <v>81</v>
      </c>
      <c r="AY92" s="245" t="s">
        <v>168</v>
      </c>
    </row>
    <row r="93" s="13" customFormat="1">
      <c r="A93" s="13"/>
      <c r="B93" s="235"/>
      <c r="C93" s="236"/>
      <c r="D93" s="233" t="s">
        <v>202</v>
      </c>
      <c r="E93" s="237" t="s">
        <v>35</v>
      </c>
      <c r="F93" s="238" t="s">
        <v>1929</v>
      </c>
      <c r="G93" s="236"/>
      <c r="H93" s="239">
        <v>5.5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202</v>
      </c>
      <c r="AU93" s="245" t="s">
        <v>21</v>
      </c>
      <c r="AV93" s="13" t="s">
        <v>21</v>
      </c>
      <c r="AW93" s="13" t="s">
        <v>41</v>
      </c>
      <c r="AX93" s="13" t="s">
        <v>81</v>
      </c>
      <c r="AY93" s="245" t="s">
        <v>168</v>
      </c>
    </row>
    <row r="94" s="13" customFormat="1">
      <c r="A94" s="13"/>
      <c r="B94" s="235"/>
      <c r="C94" s="236"/>
      <c r="D94" s="233" t="s">
        <v>202</v>
      </c>
      <c r="E94" s="237" t="s">
        <v>35</v>
      </c>
      <c r="F94" s="238" t="s">
        <v>1930</v>
      </c>
      <c r="G94" s="236"/>
      <c r="H94" s="239">
        <v>1.5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202</v>
      </c>
      <c r="AU94" s="245" t="s">
        <v>21</v>
      </c>
      <c r="AV94" s="13" t="s">
        <v>21</v>
      </c>
      <c r="AW94" s="13" t="s">
        <v>41</v>
      </c>
      <c r="AX94" s="13" t="s">
        <v>81</v>
      </c>
      <c r="AY94" s="245" t="s">
        <v>168</v>
      </c>
    </row>
    <row r="95" s="13" customFormat="1">
      <c r="A95" s="13"/>
      <c r="B95" s="235"/>
      <c r="C95" s="236"/>
      <c r="D95" s="233" t="s">
        <v>202</v>
      </c>
      <c r="E95" s="237" t="s">
        <v>35</v>
      </c>
      <c r="F95" s="238" t="s">
        <v>1931</v>
      </c>
      <c r="G95" s="236"/>
      <c r="H95" s="239">
        <v>2.5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202</v>
      </c>
      <c r="AU95" s="245" t="s">
        <v>21</v>
      </c>
      <c r="AV95" s="13" t="s">
        <v>21</v>
      </c>
      <c r="AW95" s="13" t="s">
        <v>41</v>
      </c>
      <c r="AX95" s="13" t="s">
        <v>81</v>
      </c>
      <c r="AY95" s="245" t="s">
        <v>168</v>
      </c>
    </row>
    <row r="96" s="14" customFormat="1">
      <c r="A96" s="14"/>
      <c r="B96" s="246"/>
      <c r="C96" s="247"/>
      <c r="D96" s="233" t="s">
        <v>202</v>
      </c>
      <c r="E96" s="248" t="s">
        <v>35</v>
      </c>
      <c r="F96" s="249" t="s">
        <v>205</v>
      </c>
      <c r="G96" s="247"/>
      <c r="H96" s="250">
        <v>19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202</v>
      </c>
      <c r="AU96" s="256" t="s">
        <v>21</v>
      </c>
      <c r="AV96" s="14" t="s">
        <v>175</v>
      </c>
      <c r="AW96" s="14" t="s">
        <v>41</v>
      </c>
      <c r="AX96" s="14" t="s">
        <v>88</v>
      </c>
      <c r="AY96" s="256" t="s">
        <v>168</v>
      </c>
    </row>
    <row r="97" s="2" customFormat="1" ht="16.5" customHeight="1">
      <c r="A97" s="41"/>
      <c r="B97" s="42"/>
      <c r="C97" s="215" t="s">
        <v>21</v>
      </c>
      <c r="D97" s="215" t="s">
        <v>170</v>
      </c>
      <c r="E97" s="216" t="s">
        <v>1932</v>
      </c>
      <c r="F97" s="217" t="s">
        <v>1933</v>
      </c>
      <c r="G97" s="218" t="s">
        <v>335</v>
      </c>
      <c r="H97" s="219">
        <v>2</v>
      </c>
      <c r="I97" s="220"/>
      <c r="J97" s="221">
        <f>ROUND(I97*H97,2)</f>
        <v>0</v>
      </c>
      <c r="K97" s="217" t="s">
        <v>1732</v>
      </c>
      <c r="L97" s="47"/>
      <c r="M97" s="222" t="s">
        <v>35</v>
      </c>
      <c r="N97" s="223" t="s">
        <v>52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175</v>
      </c>
      <c r="AT97" s="226" t="s">
        <v>170</v>
      </c>
      <c r="AU97" s="226" t="s">
        <v>21</v>
      </c>
      <c r="AY97" s="19" t="s">
        <v>168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88</v>
      </c>
      <c r="BK97" s="227">
        <f>ROUND(I97*H97,2)</f>
        <v>0</v>
      </c>
      <c r="BL97" s="19" t="s">
        <v>175</v>
      </c>
      <c r="BM97" s="226" t="s">
        <v>1934</v>
      </c>
    </row>
    <row r="98" s="2" customFormat="1" ht="37.8" customHeight="1">
      <c r="A98" s="41"/>
      <c r="B98" s="42"/>
      <c r="C98" s="215" t="s">
        <v>186</v>
      </c>
      <c r="D98" s="215" t="s">
        <v>170</v>
      </c>
      <c r="E98" s="216" t="s">
        <v>1086</v>
      </c>
      <c r="F98" s="217" t="s">
        <v>1087</v>
      </c>
      <c r="G98" s="218" t="s">
        <v>199</v>
      </c>
      <c r="H98" s="219">
        <v>36.68</v>
      </c>
      <c r="I98" s="220"/>
      <c r="J98" s="221">
        <f>ROUND(I98*H98,2)</f>
        <v>0</v>
      </c>
      <c r="K98" s="217" t="s">
        <v>174</v>
      </c>
      <c r="L98" s="47"/>
      <c r="M98" s="222" t="s">
        <v>35</v>
      </c>
      <c r="N98" s="223" t="s">
        <v>52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175</v>
      </c>
      <c r="AT98" s="226" t="s">
        <v>170</v>
      </c>
      <c r="AU98" s="226" t="s">
        <v>21</v>
      </c>
      <c r="AY98" s="19" t="s">
        <v>168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88</v>
      </c>
      <c r="BK98" s="227">
        <f>ROUND(I98*H98,2)</f>
        <v>0</v>
      </c>
      <c r="BL98" s="19" t="s">
        <v>175</v>
      </c>
      <c r="BM98" s="226" t="s">
        <v>1935</v>
      </c>
    </row>
    <row r="99" s="2" customFormat="1">
      <c r="A99" s="41"/>
      <c r="B99" s="42"/>
      <c r="C99" s="43"/>
      <c r="D99" s="228" t="s">
        <v>177</v>
      </c>
      <c r="E99" s="43"/>
      <c r="F99" s="229" t="s">
        <v>1089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177</v>
      </c>
      <c r="AU99" s="19" t="s">
        <v>21</v>
      </c>
    </row>
    <row r="100" s="13" customFormat="1">
      <c r="A100" s="13"/>
      <c r="B100" s="235"/>
      <c r="C100" s="236"/>
      <c r="D100" s="233" t="s">
        <v>202</v>
      </c>
      <c r="E100" s="237" t="s">
        <v>35</v>
      </c>
      <c r="F100" s="238" t="s">
        <v>1936</v>
      </c>
      <c r="G100" s="236"/>
      <c r="H100" s="239">
        <v>36.68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202</v>
      </c>
      <c r="AU100" s="245" t="s">
        <v>21</v>
      </c>
      <c r="AV100" s="13" t="s">
        <v>21</v>
      </c>
      <c r="AW100" s="13" t="s">
        <v>41</v>
      </c>
      <c r="AX100" s="13" t="s">
        <v>88</v>
      </c>
      <c r="AY100" s="245" t="s">
        <v>168</v>
      </c>
    </row>
    <row r="101" s="2" customFormat="1" ht="24.15" customHeight="1">
      <c r="A101" s="41"/>
      <c r="B101" s="42"/>
      <c r="C101" s="215" t="s">
        <v>175</v>
      </c>
      <c r="D101" s="215" t="s">
        <v>170</v>
      </c>
      <c r="E101" s="216" t="s">
        <v>1097</v>
      </c>
      <c r="F101" s="217" t="s">
        <v>1098</v>
      </c>
      <c r="G101" s="218" t="s">
        <v>199</v>
      </c>
      <c r="H101" s="219">
        <v>36.68</v>
      </c>
      <c r="I101" s="220"/>
      <c r="J101" s="221">
        <f>ROUND(I101*H101,2)</f>
        <v>0</v>
      </c>
      <c r="K101" s="217" t="s">
        <v>174</v>
      </c>
      <c r="L101" s="47"/>
      <c r="M101" s="222" t="s">
        <v>35</v>
      </c>
      <c r="N101" s="223" t="s">
        <v>52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175</v>
      </c>
      <c r="AT101" s="226" t="s">
        <v>170</v>
      </c>
      <c r="AU101" s="226" t="s">
        <v>21</v>
      </c>
      <c r="AY101" s="19" t="s">
        <v>168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88</v>
      </c>
      <c r="BK101" s="227">
        <f>ROUND(I101*H101,2)</f>
        <v>0</v>
      </c>
      <c r="BL101" s="19" t="s">
        <v>175</v>
      </c>
      <c r="BM101" s="226" t="s">
        <v>1937</v>
      </c>
    </row>
    <row r="102" s="2" customFormat="1">
      <c r="A102" s="41"/>
      <c r="B102" s="42"/>
      <c r="C102" s="43"/>
      <c r="D102" s="228" t="s">
        <v>177</v>
      </c>
      <c r="E102" s="43"/>
      <c r="F102" s="229" t="s">
        <v>1100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177</v>
      </c>
      <c r="AU102" s="19" t="s">
        <v>21</v>
      </c>
    </row>
    <row r="103" s="13" customFormat="1">
      <c r="A103" s="13"/>
      <c r="B103" s="235"/>
      <c r="C103" s="236"/>
      <c r="D103" s="233" t="s">
        <v>202</v>
      </c>
      <c r="E103" s="237" t="s">
        <v>35</v>
      </c>
      <c r="F103" s="238" t="s">
        <v>1936</v>
      </c>
      <c r="G103" s="236"/>
      <c r="H103" s="239">
        <v>36.68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202</v>
      </c>
      <c r="AU103" s="245" t="s">
        <v>21</v>
      </c>
      <c r="AV103" s="13" t="s">
        <v>21</v>
      </c>
      <c r="AW103" s="13" t="s">
        <v>41</v>
      </c>
      <c r="AX103" s="13" t="s">
        <v>88</v>
      </c>
      <c r="AY103" s="245" t="s">
        <v>168</v>
      </c>
    </row>
    <row r="104" s="2" customFormat="1" ht="33" customHeight="1">
      <c r="A104" s="41"/>
      <c r="B104" s="42"/>
      <c r="C104" s="215" t="s">
        <v>196</v>
      </c>
      <c r="D104" s="215" t="s">
        <v>170</v>
      </c>
      <c r="E104" s="216" t="s">
        <v>1938</v>
      </c>
      <c r="F104" s="217" t="s">
        <v>1939</v>
      </c>
      <c r="G104" s="218" t="s">
        <v>237</v>
      </c>
      <c r="H104" s="219">
        <v>539.55999999999995</v>
      </c>
      <c r="I104" s="220"/>
      <c r="J104" s="221">
        <f>ROUND(I104*H104,2)</f>
        <v>0</v>
      </c>
      <c r="K104" s="217" t="s">
        <v>1732</v>
      </c>
      <c r="L104" s="47"/>
      <c r="M104" s="222" t="s">
        <v>35</v>
      </c>
      <c r="N104" s="223" t="s">
        <v>52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175</v>
      </c>
      <c r="AT104" s="226" t="s">
        <v>170</v>
      </c>
      <c r="AU104" s="226" t="s">
        <v>21</v>
      </c>
      <c r="AY104" s="19" t="s">
        <v>168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88</v>
      </c>
      <c r="BK104" s="227">
        <f>ROUND(I104*H104,2)</f>
        <v>0</v>
      </c>
      <c r="BL104" s="19" t="s">
        <v>175</v>
      </c>
      <c r="BM104" s="226" t="s">
        <v>1940</v>
      </c>
    </row>
    <row r="105" s="2" customFormat="1">
      <c r="A105" s="41"/>
      <c r="B105" s="42"/>
      <c r="C105" s="43"/>
      <c r="D105" s="233" t="s">
        <v>179</v>
      </c>
      <c r="E105" s="43"/>
      <c r="F105" s="234" t="s">
        <v>1941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179</v>
      </c>
      <c r="AU105" s="19" t="s">
        <v>21</v>
      </c>
    </row>
    <row r="106" s="13" customFormat="1">
      <c r="A106" s="13"/>
      <c r="B106" s="235"/>
      <c r="C106" s="236"/>
      <c r="D106" s="233" t="s">
        <v>202</v>
      </c>
      <c r="E106" s="237" t="s">
        <v>35</v>
      </c>
      <c r="F106" s="238" t="s">
        <v>1942</v>
      </c>
      <c r="G106" s="236"/>
      <c r="H106" s="239">
        <v>252.47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202</v>
      </c>
      <c r="AU106" s="245" t="s">
        <v>21</v>
      </c>
      <c r="AV106" s="13" t="s">
        <v>21</v>
      </c>
      <c r="AW106" s="13" t="s">
        <v>41</v>
      </c>
      <c r="AX106" s="13" t="s">
        <v>81</v>
      </c>
      <c r="AY106" s="245" t="s">
        <v>168</v>
      </c>
    </row>
    <row r="107" s="13" customFormat="1">
      <c r="A107" s="13"/>
      <c r="B107" s="235"/>
      <c r="C107" s="236"/>
      <c r="D107" s="233" t="s">
        <v>202</v>
      </c>
      <c r="E107" s="237" t="s">
        <v>35</v>
      </c>
      <c r="F107" s="238" t="s">
        <v>1943</v>
      </c>
      <c r="G107" s="236"/>
      <c r="H107" s="239">
        <v>48.420000000000002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202</v>
      </c>
      <c r="AU107" s="245" t="s">
        <v>21</v>
      </c>
      <c r="AV107" s="13" t="s">
        <v>21</v>
      </c>
      <c r="AW107" s="13" t="s">
        <v>41</v>
      </c>
      <c r="AX107" s="13" t="s">
        <v>81</v>
      </c>
      <c r="AY107" s="245" t="s">
        <v>168</v>
      </c>
    </row>
    <row r="108" s="15" customFormat="1">
      <c r="A108" s="15"/>
      <c r="B108" s="271"/>
      <c r="C108" s="272"/>
      <c r="D108" s="233" t="s">
        <v>202</v>
      </c>
      <c r="E108" s="273" t="s">
        <v>35</v>
      </c>
      <c r="F108" s="274" t="s">
        <v>1116</v>
      </c>
      <c r="G108" s="272"/>
      <c r="H108" s="275">
        <v>300.88999999999999</v>
      </c>
      <c r="I108" s="276"/>
      <c r="J108" s="272"/>
      <c r="K108" s="272"/>
      <c r="L108" s="277"/>
      <c r="M108" s="278"/>
      <c r="N108" s="279"/>
      <c r="O108" s="279"/>
      <c r="P108" s="279"/>
      <c r="Q108" s="279"/>
      <c r="R108" s="279"/>
      <c r="S108" s="279"/>
      <c r="T108" s="28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81" t="s">
        <v>202</v>
      </c>
      <c r="AU108" s="281" t="s">
        <v>21</v>
      </c>
      <c r="AV108" s="15" t="s">
        <v>186</v>
      </c>
      <c r="AW108" s="15" t="s">
        <v>41</v>
      </c>
      <c r="AX108" s="15" t="s">
        <v>81</v>
      </c>
      <c r="AY108" s="281" t="s">
        <v>168</v>
      </c>
    </row>
    <row r="109" s="13" customFormat="1">
      <c r="A109" s="13"/>
      <c r="B109" s="235"/>
      <c r="C109" s="236"/>
      <c r="D109" s="233" t="s">
        <v>202</v>
      </c>
      <c r="E109" s="237" t="s">
        <v>35</v>
      </c>
      <c r="F109" s="238" t="s">
        <v>1944</v>
      </c>
      <c r="G109" s="236"/>
      <c r="H109" s="239">
        <v>186.84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202</v>
      </c>
      <c r="AU109" s="245" t="s">
        <v>21</v>
      </c>
      <c r="AV109" s="13" t="s">
        <v>21</v>
      </c>
      <c r="AW109" s="13" t="s">
        <v>41</v>
      </c>
      <c r="AX109" s="13" t="s">
        <v>81</v>
      </c>
      <c r="AY109" s="245" t="s">
        <v>168</v>
      </c>
    </row>
    <row r="110" s="13" customFormat="1">
      <c r="A110" s="13"/>
      <c r="B110" s="235"/>
      <c r="C110" s="236"/>
      <c r="D110" s="233" t="s">
        <v>202</v>
      </c>
      <c r="E110" s="237" t="s">
        <v>35</v>
      </c>
      <c r="F110" s="238" t="s">
        <v>1945</v>
      </c>
      <c r="G110" s="236"/>
      <c r="H110" s="239">
        <v>51.829999999999998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202</v>
      </c>
      <c r="AU110" s="245" t="s">
        <v>21</v>
      </c>
      <c r="AV110" s="13" t="s">
        <v>21</v>
      </c>
      <c r="AW110" s="13" t="s">
        <v>41</v>
      </c>
      <c r="AX110" s="13" t="s">
        <v>81</v>
      </c>
      <c r="AY110" s="245" t="s">
        <v>168</v>
      </c>
    </row>
    <row r="111" s="15" customFormat="1">
      <c r="A111" s="15"/>
      <c r="B111" s="271"/>
      <c r="C111" s="272"/>
      <c r="D111" s="233" t="s">
        <v>202</v>
      </c>
      <c r="E111" s="273" t="s">
        <v>35</v>
      </c>
      <c r="F111" s="274" t="s">
        <v>1116</v>
      </c>
      <c r="G111" s="272"/>
      <c r="H111" s="275">
        <v>238.67000000000002</v>
      </c>
      <c r="I111" s="276"/>
      <c r="J111" s="272"/>
      <c r="K111" s="272"/>
      <c r="L111" s="277"/>
      <c r="M111" s="278"/>
      <c r="N111" s="279"/>
      <c r="O111" s="279"/>
      <c r="P111" s="279"/>
      <c r="Q111" s="279"/>
      <c r="R111" s="279"/>
      <c r="S111" s="279"/>
      <c r="T111" s="28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81" t="s">
        <v>202</v>
      </c>
      <c r="AU111" s="281" t="s">
        <v>21</v>
      </c>
      <c r="AV111" s="15" t="s">
        <v>186</v>
      </c>
      <c r="AW111" s="15" t="s">
        <v>41</v>
      </c>
      <c r="AX111" s="15" t="s">
        <v>81</v>
      </c>
      <c r="AY111" s="281" t="s">
        <v>168</v>
      </c>
    </row>
    <row r="112" s="14" customFormat="1">
      <c r="A112" s="14"/>
      <c r="B112" s="246"/>
      <c r="C112" s="247"/>
      <c r="D112" s="233" t="s">
        <v>202</v>
      </c>
      <c r="E112" s="248" t="s">
        <v>35</v>
      </c>
      <c r="F112" s="249" t="s">
        <v>205</v>
      </c>
      <c r="G112" s="247"/>
      <c r="H112" s="250">
        <v>539.56000000000006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202</v>
      </c>
      <c r="AU112" s="256" t="s">
        <v>21</v>
      </c>
      <c r="AV112" s="14" t="s">
        <v>175</v>
      </c>
      <c r="AW112" s="14" t="s">
        <v>41</v>
      </c>
      <c r="AX112" s="14" t="s">
        <v>88</v>
      </c>
      <c r="AY112" s="256" t="s">
        <v>168</v>
      </c>
    </row>
    <row r="113" s="2" customFormat="1" ht="24.15" customHeight="1">
      <c r="A113" s="41"/>
      <c r="B113" s="42"/>
      <c r="C113" s="215" t="s">
        <v>206</v>
      </c>
      <c r="D113" s="215" t="s">
        <v>170</v>
      </c>
      <c r="E113" s="216" t="s">
        <v>1946</v>
      </c>
      <c r="F113" s="217" t="s">
        <v>1947</v>
      </c>
      <c r="G113" s="218" t="s">
        <v>237</v>
      </c>
      <c r="H113" s="219">
        <v>244.53299999999999</v>
      </c>
      <c r="I113" s="220"/>
      <c r="J113" s="221">
        <f>ROUND(I113*H113,2)</f>
        <v>0</v>
      </c>
      <c r="K113" s="217" t="s">
        <v>174</v>
      </c>
      <c r="L113" s="47"/>
      <c r="M113" s="222" t="s">
        <v>35</v>
      </c>
      <c r="N113" s="223" t="s">
        <v>52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175</v>
      </c>
      <c r="AT113" s="226" t="s">
        <v>170</v>
      </c>
      <c r="AU113" s="226" t="s">
        <v>21</v>
      </c>
      <c r="AY113" s="19" t="s">
        <v>168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88</v>
      </c>
      <c r="BK113" s="227">
        <f>ROUND(I113*H113,2)</f>
        <v>0</v>
      </c>
      <c r="BL113" s="19" t="s">
        <v>175</v>
      </c>
      <c r="BM113" s="226" t="s">
        <v>1948</v>
      </c>
    </row>
    <row r="114" s="2" customFormat="1">
      <c r="A114" s="41"/>
      <c r="B114" s="42"/>
      <c r="C114" s="43"/>
      <c r="D114" s="228" t="s">
        <v>177</v>
      </c>
      <c r="E114" s="43"/>
      <c r="F114" s="229" t="s">
        <v>1949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177</v>
      </c>
      <c r="AU114" s="19" t="s">
        <v>21</v>
      </c>
    </row>
    <row r="115" s="13" customFormat="1">
      <c r="A115" s="13"/>
      <c r="B115" s="235"/>
      <c r="C115" s="236"/>
      <c r="D115" s="233" t="s">
        <v>202</v>
      </c>
      <c r="E115" s="237" t="s">
        <v>35</v>
      </c>
      <c r="F115" s="238" t="s">
        <v>1950</v>
      </c>
      <c r="G115" s="236"/>
      <c r="H115" s="239">
        <v>244.53299999999999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202</v>
      </c>
      <c r="AU115" s="245" t="s">
        <v>21</v>
      </c>
      <c r="AV115" s="13" t="s">
        <v>21</v>
      </c>
      <c r="AW115" s="13" t="s">
        <v>41</v>
      </c>
      <c r="AX115" s="13" t="s">
        <v>88</v>
      </c>
      <c r="AY115" s="245" t="s">
        <v>168</v>
      </c>
    </row>
    <row r="116" s="2" customFormat="1" ht="24.15" customHeight="1">
      <c r="A116" s="41"/>
      <c r="B116" s="42"/>
      <c r="C116" s="215" t="s">
        <v>212</v>
      </c>
      <c r="D116" s="215" t="s">
        <v>170</v>
      </c>
      <c r="E116" s="216" t="s">
        <v>1951</v>
      </c>
      <c r="F116" s="217" t="s">
        <v>1952</v>
      </c>
      <c r="G116" s="218" t="s">
        <v>237</v>
      </c>
      <c r="H116" s="219">
        <v>539.55999999999995</v>
      </c>
      <c r="I116" s="220"/>
      <c r="J116" s="221">
        <f>ROUND(I116*H116,2)</f>
        <v>0</v>
      </c>
      <c r="K116" s="217" t="s">
        <v>1732</v>
      </c>
      <c r="L116" s="47"/>
      <c r="M116" s="222" t="s">
        <v>35</v>
      </c>
      <c r="N116" s="223" t="s">
        <v>52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175</v>
      </c>
      <c r="AT116" s="226" t="s">
        <v>170</v>
      </c>
      <c r="AU116" s="226" t="s">
        <v>21</v>
      </c>
      <c r="AY116" s="19" t="s">
        <v>168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88</v>
      </c>
      <c r="BK116" s="227">
        <f>ROUND(I116*H116,2)</f>
        <v>0</v>
      </c>
      <c r="BL116" s="19" t="s">
        <v>175</v>
      </c>
      <c r="BM116" s="226" t="s">
        <v>1953</v>
      </c>
    </row>
    <row r="117" s="2" customFormat="1" ht="16.5" customHeight="1">
      <c r="A117" s="41"/>
      <c r="B117" s="42"/>
      <c r="C117" s="257" t="s">
        <v>220</v>
      </c>
      <c r="D117" s="257" t="s">
        <v>284</v>
      </c>
      <c r="E117" s="258" t="s">
        <v>1954</v>
      </c>
      <c r="F117" s="259" t="s">
        <v>1955</v>
      </c>
      <c r="G117" s="260" t="s">
        <v>1844</v>
      </c>
      <c r="H117" s="261">
        <v>8.093</v>
      </c>
      <c r="I117" s="262"/>
      <c r="J117" s="263">
        <f>ROUND(I117*H117,2)</f>
        <v>0</v>
      </c>
      <c r="K117" s="259" t="s">
        <v>1732</v>
      </c>
      <c r="L117" s="264"/>
      <c r="M117" s="265" t="s">
        <v>35</v>
      </c>
      <c r="N117" s="266" t="s">
        <v>52</v>
      </c>
      <c r="O117" s="87"/>
      <c r="P117" s="224">
        <f>O117*H117</f>
        <v>0</v>
      </c>
      <c r="Q117" s="224">
        <v>0.001</v>
      </c>
      <c r="R117" s="224">
        <f>Q117*H117</f>
        <v>0.0080929999999999995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220</v>
      </c>
      <c r="AT117" s="226" t="s">
        <v>284</v>
      </c>
      <c r="AU117" s="226" t="s">
        <v>21</v>
      </c>
      <c r="AY117" s="19" t="s">
        <v>168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88</v>
      </c>
      <c r="BK117" s="227">
        <f>ROUND(I117*H117,2)</f>
        <v>0</v>
      </c>
      <c r="BL117" s="19" t="s">
        <v>175</v>
      </c>
      <c r="BM117" s="226" t="s">
        <v>1956</v>
      </c>
    </row>
    <row r="118" s="13" customFormat="1">
      <c r="A118" s="13"/>
      <c r="B118" s="235"/>
      <c r="C118" s="236"/>
      <c r="D118" s="233" t="s">
        <v>202</v>
      </c>
      <c r="E118" s="236"/>
      <c r="F118" s="238" t="s">
        <v>1957</v>
      </c>
      <c r="G118" s="236"/>
      <c r="H118" s="239">
        <v>8.093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202</v>
      </c>
      <c r="AU118" s="245" t="s">
        <v>21</v>
      </c>
      <c r="AV118" s="13" t="s">
        <v>21</v>
      </c>
      <c r="AW118" s="13" t="s">
        <v>4</v>
      </c>
      <c r="AX118" s="13" t="s">
        <v>88</v>
      </c>
      <c r="AY118" s="245" t="s">
        <v>168</v>
      </c>
    </row>
    <row r="119" s="2" customFormat="1" ht="24.15" customHeight="1">
      <c r="A119" s="41"/>
      <c r="B119" s="42"/>
      <c r="C119" s="215" t="s">
        <v>227</v>
      </c>
      <c r="D119" s="215" t="s">
        <v>170</v>
      </c>
      <c r="E119" s="216" t="s">
        <v>1958</v>
      </c>
      <c r="F119" s="217" t="s">
        <v>1959</v>
      </c>
      <c r="G119" s="218" t="s">
        <v>335</v>
      </c>
      <c r="H119" s="219">
        <v>5</v>
      </c>
      <c r="I119" s="220"/>
      <c r="J119" s="221">
        <f>ROUND(I119*H119,2)</f>
        <v>0</v>
      </c>
      <c r="K119" s="217" t="s">
        <v>1732</v>
      </c>
      <c r="L119" s="47"/>
      <c r="M119" s="222" t="s">
        <v>35</v>
      </c>
      <c r="N119" s="223" t="s">
        <v>52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175</v>
      </c>
      <c r="AT119" s="226" t="s">
        <v>170</v>
      </c>
      <c r="AU119" s="226" t="s">
        <v>21</v>
      </c>
      <c r="AY119" s="19" t="s">
        <v>168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88</v>
      </c>
      <c r="BK119" s="227">
        <f>ROUND(I119*H119,2)</f>
        <v>0</v>
      </c>
      <c r="BL119" s="19" t="s">
        <v>175</v>
      </c>
      <c r="BM119" s="226" t="s">
        <v>1960</v>
      </c>
    </row>
    <row r="120" s="2" customFormat="1" ht="16.5" customHeight="1">
      <c r="A120" s="41"/>
      <c r="B120" s="42"/>
      <c r="C120" s="257" t="s">
        <v>234</v>
      </c>
      <c r="D120" s="257" t="s">
        <v>284</v>
      </c>
      <c r="E120" s="258" t="s">
        <v>1961</v>
      </c>
      <c r="F120" s="259" t="s">
        <v>1962</v>
      </c>
      <c r="G120" s="260" t="s">
        <v>199</v>
      </c>
      <c r="H120" s="261">
        <v>1.5</v>
      </c>
      <c r="I120" s="262"/>
      <c r="J120" s="263">
        <f>ROUND(I120*H120,2)</f>
        <v>0</v>
      </c>
      <c r="K120" s="259" t="s">
        <v>1732</v>
      </c>
      <c r="L120" s="264"/>
      <c r="M120" s="265" t="s">
        <v>35</v>
      </c>
      <c r="N120" s="266" t="s">
        <v>52</v>
      </c>
      <c r="O120" s="87"/>
      <c r="P120" s="224">
        <f>O120*H120</f>
        <v>0</v>
      </c>
      <c r="Q120" s="224">
        <v>0.22</v>
      </c>
      <c r="R120" s="224">
        <f>Q120*H120</f>
        <v>0.33000000000000002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220</v>
      </c>
      <c r="AT120" s="226" t="s">
        <v>284</v>
      </c>
      <c r="AU120" s="226" t="s">
        <v>21</v>
      </c>
      <c r="AY120" s="19" t="s">
        <v>168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88</v>
      </c>
      <c r="BK120" s="227">
        <f>ROUND(I120*H120,2)</f>
        <v>0</v>
      </c>
      <c r="BL120" s="19" t="s">
        <v>175</v>
      </c>
      <c r="BM120" s="226" t="s">
        <v>1963</v>
      </c>
    </row>
    <row r="121" s="13" customFormat="1">
      <c r="A121" s="13"/>
      <c r="B121" s="235"/>
      <c r="C121" s="236"/>
      <c r="D121" s="233" t="s">
        <v>202</v>
      </c>
      <c r="E121" s="237" t="s">
        <v>35</v>
      </c>
      <c r="F121" s="238" t="s">
        <v>1964</v>
      </c>
      <c r="G121" s="236"/>
      <c r="H121" s="239">
        <v>1.5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202</v>
      </c>
      <c r="AU121" s="245" t="s">
        <v>21</v>
      </c>
      <c r="AV121" s="13" t="s">
        <v>21</v>
      </c>
      <c r="AW121" s="13" t="s">
        <v>41</v>
      </c>
      <c r="AX121" s="13" t="s">
        <v>88</v>
      </c>
      <c r="AY121" s="245" t="s">
        <v>168</v>
      </c>
    </row>
    <row r="122" s="2" customFormat="1" ht="16.5" customHeight="1">
      <c r="A122" s="41"/>
      <c r="B122" s="42"/>
      <c r="C122" s="257" t="s">
        <v>242</v>
      </c>
      <c r="D122" s="257" t="s">
        <v>284</v>
      </c>
      <c r="E122" s="258" t="s">
        <v>1965</v>
      </c>
      <c r="F122" s="259" t="s">
        <v>1966</v>
      </c>
      <c r="G122" s="260" t="s">
        <v>255</v>
      </c>
      <c r="H122" s="261">
        <v>1.2</v>
      </c>
      <c r="I122" s="262"/>
      <c r="J122" s="263">
        <f>ROUND(I122*H122,2)</f>
        <v>0</v>
      </c>
      <c r="K122" s="259" t="s">
        <v>1732</v>
      </c>
      <c r="L122" s="264"/>
      <c r="M122" s="265" t="s">
        <v>35</v>
      </c>
      <c r="N122" s="266" t="s">
        <v>52</v>
      </c>
      <c r="O122" s="87"/>
      <c r="P122" s="224">
        <f>O122*H122</f>
        <v>0</v>
      </c>
      <c r="Q122" s="224">
        <v>1</v>
      </c>
      <c r="R122" s="224">
        <f>Q122*H122</f>
        <v>1.2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220</v>
      </c>
      <c r="AT122" s="226" t="s">
        <v>284</v>
      </c>
      <c r="AU122" s="226" t="s">
        <v>21</v>
      </c>
      <c r="AY122" s="19" t="s">
        <v>168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88</v>
      </c>
      <c r="BK122" s="227">
        <f>ROUND(I122*H122,2)</f>
        <v>0</v>
      </c>
      <c r="BL122" s="19" t="s">
        <v>175</v>
      </c>
      <c r="BM122" s="226" t="s">
        <v>1967</v>
      </c>
    </row>
    <row r="123" s="13" customFormat="1">
      <c r="A123" s="13"/>
      <c r="B123" s="235"/>
      <c r="C123" s="236"/>
      <c r="D123" s="233" t="s">
        <v>202</v>
      </c>
      <c r="E123" s="237" t="s">
        <v>35</v>
      </c>
      <c r="F123" s="238" t="s">
        <v>1968</v>
      </c>
      <c r="G123" s="236"/>
      <c r="H123" s="239">
        <v>0.75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202</v>
      </c>
      <c r="AU123" s="245" t="s">
        <v>21</v>
      </c>
      <c r="AV123" s="13" t="s">
        <v>21</v>
      </c>
      <c r="AW123" s="13" t="s">
        <v>41</v>
      </c>
      <c r="AX123" s="13" t="s">
        <v>88</v>
      </c>
      <c r="AY123" s="245" t="s">
        <v>168</v>
      </c>
    </row>
    <row r="124" s="13" customFormat="1">
      <c r="A124" s="13"/>
      <c r="B124" s="235"/>
      <c r="C124" s="236"/>
      <c r="D124" s="233" t="s">
        <v>202</v>
      </c>
      <c r="E124" s="236"/>
      <c r="F124" s="238" t="s">
        <v>1969</v>
      </c>
      <c r="G124" s="236"/>
      <c r="H124" s="239">
        <v>1.2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202</v>
      </c>
      <c r="AU124" s="245" t="s">
        <v>21</v>
      </c>
      <c r="AV124" s="13" t="s">
        <v>21</v>
      </c>
      <c r="AW124" s="13" t="s">
        <v>4</v>
      </c>
      <c r="AX124" s="13" t="s">
        <v>88</v>
      </c>
      <c r="AY124" s="245" t="s">
        <v>168</v>
      </c>
    </row>
    <row r="125" s="2" customFormat="1" ht="21.75" customHeight="1">
      <c r="A125" s="41"/>
      <c r="B125" s="42"/>
      <c r="C125" s="215" t="s">
        <v>8</v>
      </c>
      <c r="D125" s="215" t="s">
        <v>170</v>
      </c>
      <c r="E125" s="216" t="s">
        <v>1970</v>
      </c>
      <c r="F125" s="217" t="s">
        <v>1971</v>
      </c>
      <c r="G125" s="218" t="s">
        <v>237</v>
      </c>
      <c r="H125" s="219">
        <v>539.55999999999995</v>
      </c>
      <c r="I125" s="220"/>
      <c r="J125" s="221">
        <f>ROUND(I125*H125,2)</f>
        <v>0</v>
      </c>
      <c r="K125" s="217" t="s">
        <v>1732</v>
      </c>
      <c r="L125" s="47"/>
      <c r="M125" s="222" t="s">
        <v>35</v>
      </c>
      <c r="N125" s="223" t="s">
        <v>52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175</v>
      </c>
      <c r="AT125" s="226" t="s">
        <v>170</v>
      </c>
      <c r="AU125" s="226" t="s">
        <v>21</v>
      </c>
      <c r="AY125" s="19" t="s">
        <v>168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88</v>
      </c>
      <c r="BK125" s="227">
        <f>ROUND(I125*H125,2)</f>
        <v>0</v>
      </c>
      <c r="BL125" s="19" t="s">
        <v>175</v>
      </c>
      <c r="BM125" s="226" t="s">
        <v>1972</v>
      </c>
    </row>
    <row r="126" s="2" customFormat="1" ht="16.5" customHeight="1">
      <c r="A126" s="41"/>
      <c r="B126" s="42"/>
      <c r="C126" s="215" t="s">
        <v>252</v>
      </c>
      <c r="D126" s="215" t="s">
        <v>170</v>
      </c>
      <c r="E126" s="216" t="s">
        <v>1973</v>
      </c>
      <c r="F126" s="217" t="s">
        <v>1974</v>
      </c>
      <c r="G126" s="218" t="s">
        <v>237</v>
      </c>
      <c r="H126" s="219">
        <v>539.55999999999995</v>
      </c>
      <c r="I126" s="220"/>
      <c r="J126" s="221">
        <f>ROUND(I126*H126,2)</f>
        <v>0</v>
      </c>
      <c r="K126" s="217" t="s">
        <v>1732</v>
      </c>
      <c r="L126" s="47"/>
      <c r="M126" s="222" t="s">
        <v>35</v>
      </c>
      <c r="N126" s="223" t="s">
        <v>52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175</v>
      </c>
      <c r="AT126" s="226" t="s">
        <v>170</v>
      </c>
      <c r="AU126" s="226" t="s">
        <v>21</v>
      </c>
      <c r="AY126" s="19" t="s">
        <v>168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88</v>
      </c>
      <c r="BK126" s="227">
        <f>ROUND(I126*H126,2)</f>
        <v>0</v>
      </c>
      <c r="BL126" s="19" t="s">
        <v>175</v>
      </c>
      <c r="BM126" s="226" t="s">
        <v>1975</v>
      </c>
    </row>
    <row r="127" s="2" customFormat="1">
      <c r="A127" s="41"/>
      <c r="B127" s="42"/>
      <c r="C127" s="43"/>
      <c r="D127" s="233" t="s">
        <v>179</v>
      </c>
      <c r="E127" s="43"/>
      <c r="F127" s="234" t="s">
        <v>1976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179</v>
      </c>
      <c r="AU127" s="19" t="s">
        <v>21</v>
      </c>
    </row>
    <row r="128" s="2" customFormat="1" ht="24.15" customHeight="1">
      <c r="A128" s="41"/>
      <c r="B128" s="42"/>
      <c r="C128" s="215" t="s">
        <v>258</v>
      </c>
      <c r="D128" s="215" t="s">
        <v>170</v>
      </c>
      <c r="E128" s="216" t="s">
        <v>1977</v>
      </c>
      <c r="F128" s="217" t="s">
        <v>1978</v>
      </c>
      <c r="G128" s="218" t="s">
        <v>335</v>
      </c>
      <c r="H128" s="219">
        <v>5</v>
      </c>
      <c r="I128" s="220"/>
      <c r="J128" s="221">
        <f>ROUND(I128*H128,2)</f>
        <v>0</v>
      </c>
      <c r="K128" s="217" t="s">
        <v>1732</v>
      </c>
      <c r="L128" s="47"/>
      <c r="M128" s="222" t="s">
        <v>35</v>
      </c>
      <c r="N128" s="223" t="s">
        <v>52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175</v>
      </c>
      <c r="AT128" s="226" t="s">
        <v>170</v>
      </c>
      <c r="AU128" s="226" t="s">
        <v>21</v>
      </c>
      <c r="AY128" s="19" t="s">
        <v>168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88</v>
      </c>
      <c r="BK128" s="227">
        <f>ROUND(I128*H128,2)</f>
        <v>0</v>
      </c>
      <c r="BL128" s="19" t="s">
        <v>175</v>
      </c>
      <c r="BM128" s="226" t="s">
        <v>1979</v>
      </c>
    </row>
    <row r="129" s="2" customFormat="1" ht="16.5" customHeight="1">
      <c r="A129" s="41"/>
      <c r="B129" s="42"/>
      <c r="C129" s="257" t="s">
        <v>270</v>
      </c>
      <c r="D129" s="257" t="s">
        <v>284</v>
      </c>
      <c r="E129" s="258" t="s">
        <v>1980</v>
      </c>
      <c r="F129" s="259" t="s">
        <v>1981</v>
      </c>
      <c r="G129" s="260" t="s">
        <v>335</v>
      </c>
      <c r="H129" s="261">
        <v>5</v>
      </c>
      <c r="I129" s="262"/>
      <c r="J129" s="263">
        <f>ROUND(I129*H129,2)</f>
        <v>0</v>
      </c>
      <c r="K129" s="259" t="s">
        <v>35</v>
      </c>
      <c r="L129" s="264"/>
      <c r="M129" s="265" t="s">
        <v>35</v>
      </c>
      <c r="N129" s="266" t="s">
        <v>52</v>
      </c>
      <c r="O129" s="87"/>
      <c r="P129" s="224">
        <f>O129*H129</f>
        <v>0</v>
      </c>
      <c r="Q129" s="224">
        <v>0.0050000000000000001</v>
      </c>
      <c r="R129" s="224">
        <f>Q129*H129</f>
        <v>0.025000000000000001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220</v>
      </c>
      <c r="AT129" s="226" t="s">
        <v>284</v>
      </c>
      <c r="AU129" s="226" t="s">
        <v>21</v>
      </c>
      <c r="AY129" s="19" t="s">
        <v>168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88</v>
      </c>
      <c r="BK129" s="227">
        <f>ROUND(I129*H129,2)</f>
        <v>0</v>
      </c>
      <c r="BL129" s="19" t="s">
        <v>175</v>
      </c>
      <c r="BM129" s="226" t="s">
        <v>1982</v>
      </c>
    </row>
    <row r="130" s="2" customFormat="1" ht="21.75" customHeight="1">
      <c r="A130" s="41"/>
      <c r="B130" s="42"/>
      <c r="C130" s="215" t="s">
        <v>276</v>
      </c>
      <c r="D130" s="215" t="s">
        <v>170</v>
      </c>
      <c r="E130" s="216" t="s">
        <v>1983</v>
      </c>
      <c r="F130" s="217" t="s">
        <v>1984</v>
      </c>
      <c r="G130" s="218" t="s">
        <v>335</v>
      </c>
      <c r="H130" s="219">
        <v>5</v>
      </c>
      <c r="I130" s="220"/>
      <c r="J130" s="221">
        <f>ROUND(I130*H130,2)</f>
        <v>0</v>
      </c>
      <c r="K130" s="217" t="s">
        <v>1732</v>
      </c>
      <c r="L130" s="47"/>
      <c r="M130" s="222" t="s">
        <v>35</v>
      </c>
      <c r="N130" s="223" t="s">
        <v>52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175</v>
      </c>
      <c r="AT130" s="226" t="s">
        <v>170</v>
      </c>
      <c r="AU130" s="226" t="s">
        <v>21</v>
      </c>
      <c r="AY130" s="19" t="s">
        <v>168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88</v>
      </c>
      <c r="BK130" s="227">
        <f>ROUND(I130*H130,2)</f>
        <v>0</v>
      </c>
      <c r="BL130" s="19" t="s">
        <v>175</v>
      </c>
      <c r="BM130" s="226" t="s">
        <v>1985</v>
      </c>
    </row>
    <row r="131" s="2" customFormat="1" ht="16.5" customHeight="1">
      <c r="A131" s="41"/>
      <c r="B131" s="42"/>
      <c r="C131" s="257" t="s">
        <v>283</v>
      </c>
      <c r="D131" s="257" t="s">
        <v>284</v>
      </c>
      <c r="E131" s="258" t="s">
        <v>1986</v>
      </c>
      <c r="F131" s="259" t="s">
        <v>1987</v>
      </c>
      <c r="G131" s="260" t="s">
        <v>199</v>
      </c>
      <c r="H131" s="261">
        <v>0.19400000000000001</v>
      </c>
      <c r="I131" s="262"/>
      <c r="J131" s="263">
        <f>ROUND(I131*H131,2)</f>
        <v>0</v>
      </c>
      <c r="K131" s="259" t="s">
        <v>1732</v>
      </c>
      <c r="L131" s="264"/>
      <c r="M131" s="265" t="s">
        <v>35</v>
      </c>
      <c r="N131" s="266" t="s">
        <v>52</v>
      </c>
      <c r="O131" s="87"/>
      <c r="P131" s="224">
        <f>O131*H131</f>
        <v>0</v>
      </c>
      <c r="Q131" s="224">
        <v>0.20000000000000001</v>
      </c>
      <c r="R131" s="224">
        <f>Q131*H131</f>
        <v>0.038800000000000001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220</v>
      </c>
      <c r="AT131" s="226" t="s">
        <v>284</v>
      </c>
      <c r="AU131" s="226" t="s">
        <v>21</v>
      </c>
      <c r="AY131" s="19" t="s">
        <v>168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88</v>
      </c>
      <c r="BK131" s="227">
        <f>ROUND(I131*H131,2)</f>
        <v>0</v>
      </c>
      <c r="BL131" s="19" t="s">
        <v>175</v>
      </c>
      <c r="BM131" s="226" t="s">
        <v>1988</v>
      </c>
    </row>
    <row r="132" s="13" customFormat="1">
      <c r="A132" s="13"/>
      <c r="B132" s="235"/>
      <c r="C132" s="236"/>
      <c r="D132" s="233" t="s">
        <v>202</v>
      </c>
      <c r="E132" s="237" t="s">
        <v>35</v>
      </c>
      <c r="F132" s="238" t="s">
        <v>1989</v>
      </c>
      <c r="G132" s="236"/>
      <c r="H132" s="239">
        <v>1.8839999999999999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202</v>
      </c>
      <c r="AU132" s="245" t="s">
        <v>21</v>
      </c>
      <c r="AV132" s="13" t="s">
        <v>21</v>
      </c>
      <c r="AW132" s="13" t="s">
        <v>41</v>
      </c>
      <c r="AX132" s="13" t="s">
        <v>88</v>
      </c>
      <c r="AY132" s="245" t="s">
        <v>168</v>
      </c>
    </row>
    <row r="133" s="13" customFormat="1">
      <c r="A133" s="13"/>
      <c r="B133" s="235"/>
      <c r="C133" s="236"/>
      <c r="D133" s="233" t="s">
        <v>202</v>
      </c>
      <c r="E133" s="236"/>
      <c r="F133" s="238" t="s">
        <v>1990</v>
      </c>
      <c r="G133" s="236"/>
      <c r="H133" s="239">
        <v>0.19400000000000001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202</v>
      </c>
      <c r="AU133" s="245" t="s">
        <v>21</v>
      </c>
      <c r="AV133" s="13" t="s">
        <v>21</v>
      </c>
      <c r="AW133" s="13" t="s">
        <v>4</v>
      </c>
      <c r="AX133" s="13" t="s">
        <v>88</v>
      </c>
      <c r="AY133" s="245" t="s">
        <v>168</v>
      </c>
    </row>
    <row r="134" s="2" customFormat="1" ht="16.5" customHeight="1">
      <c r="A134" s="41"/>
      <c r="B134" s="42"/>
      <c r="C134" s="215" t="s">
        <v>290</v>
      </c>
      <c r="D134" s="215" t="s">
        <v>170</v>
      </c>
      <c r="E134" s="216" t="s">
        <v>1991</v>
      </c>
      <c r="F134" s="217" t="s">
        <v>1992</v>
      </c>
      <c r="G134" s="218" t="s">
        <v>255</v>
      </c>
      <c r="H134" s="219">
        <v>0.13500000000000001</v>
      </c>
      <c r="I134" s="220"/>
      <c r="J134" s="221">
        <f>ROUND(I134*H134,2)</f>
        <v>0</v>
      </c>
      <c r="K134" s="217" t="s">
        <v>1732</v>
      </c>
      <c r="L134" s="47"/>
      <c r="M134" s="222" t="s">
        <v>35</v>
      </c>
      <c r="N134" s="223" t="s">
        <v>52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175</v>
      </c>
      <c r="AT134" s="226" t="s">
        <v>170</v>
      </c>
      <c r="AU134" s="226" t="s">
        <v>21</v>
      </c>
      <c r="AY134" s="19" t="s">
        <v>168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88</v>
      </c>
      <c r="BK134" s="227">
        <f>ROUND(I134*H134,2)</f>
        <v>0</v>
      </c>
      <c r="BL134" s="19" t="s">
        <v>175</v>
      </c>
      <c r="BM134" s="226" t="s">
        <v>1993</v>
      </c>
    </row>
    <row r="135" s="2" customFormat="1" ht="16.5" customHeight="1">
      <c r="A135" s="41"/>
      <c r="B135" s="42"/>
      <c r="C135" s="257" t="s">
        <v>298</v>
      </c>
      <c r="D135" s="257" t="s">
        <v>284</v>
      </c>
      <c r="E135" s="258" t="s">
        <v>1994</v>
      </c>
      <c r="F135" s="259" t="s">
        <v>1995</v>
      </c>
      <c r="G135" s="260" t="s">
        <v>1844</v>
      </c>
      <c r="H135" s="261">
        <v>135</v>
      </c>
      <c r="I135" s="262"/>
      <c r="J135" s="263">
        <f>ROUND(I135*H135,2)</f>
        <v>0</v>
      </c>
      <c r="K135" s="259" t="s">
        <v>1732</v>
      </c>
      <c r="L135" s="264"/>
      <c r="M135" s="265" t="s">
        <v>35</v>
      </c>
      <c r="N135" s="266" t="s">
        <v>52</v>
      </c>
      <c r="O135" s="87"/>
      <c r="P135" s="224">
        <f>O135*H135</f>
        <v>0</v>
      </c>
      <c r="Q135" s="224">
        <v>0.001</v>
      </c>
      <c r="R135" s="224">
        <f>Q135*H135</f>
        <v>0.13500000000000001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220</v>
      </c>
      <c r="AT135" s="226" t="s">
        <v>284</v>
      </c>
      <c r="AU135" s="226" t="s">
        <v>21</v>
      </c>
      <c r="AY135" s="19" t="s">
        <v>168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88</v>
      </c>
      <c r="BK135" s="227">
        <f>ROUND(I135*H135,2)</f>
        <v>0</v>
      </c>
      <c r="BL135" s="19" t="s">
        <v>175</v>
      </c>
      <c r="BM135" s="226" t="s">
        <v>1996</v>
      </c>
    </row>
    <row r="136" s="13" customFormat="1">
      <c r="A136" s="13"/>
      <c r="B136" s="235"/>
      <c r="C136" s="236"/>
      <c r="D136" s="233" t="s">
        <v>202</v>
      </c>
      <c r="E136" s="237" t="s">
        <v>35</v>
      </c>
      <c r="F136" s="238" t="s">
        <v>1997</v>
      </c>
      <c r="G136" s="236"/>
      <c r="H136" s="239">
        <v>135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202</v>
      </c>
      <c r="AU136" s="245" t="s">
        <v>21</v>
      </c>
      <c r="AV136" s="13" t="s">
        <v>21</v>
      </c>
      <c r="AW136" s="13" t="s">
        <v>41</v>
      </c>
      <c r="AX136" s="13" t="s">
        <v>88</v>
      </c>
      <c r="AY136" s="245" t="s">
        <v>168</v>
      </c>
    </row>
    <row r="137" s="2" customFormat="1" ht="16.5" customHeight="1">
      <c r="A137" s="41"/>
      <c r="B137" s="42"/>
      <c r="C137" s="215" t="s">
        <v>305</v>
      </c>
      <c r="D137" s="215" t="s">
        <v>170</v>
      </c>
      <c r="E137" s="216" t="s">
        <v>1998</v>
      </c>
      <c r="F137" s="217" t="s">
        <v>1999</v>
      </c>
      <c r="G137" s="218" t="s">
        <v>199</v>
      </c>
      <c r="H137" s="219">
        <v>9.1199999999999992</v>
      </c>
      <c r="I137" s="220"/>
      <c r="J137" s="221">
        <f>ROUND(I137*H137,2)</f>
        <v>0</v>
      </c>
      <c r="K137" s="217" t="s">
        <v>1732</v>
      </c>
      <c r="L137" s="47"/>
      <c r="M137" s="222" t="s">
        <v>35</v>
      </c>
      <c r="N137" s="223" t="s">
        <v>52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175</v>
      </c>
      <c r="AT137" s="226" t="s">
        <v>170</v>
      </c>
      <c r="AU137" s="226" t="s">
        <v>21</v>
      </c>
      <c r="AY137" s="19" t="s">
        <v>168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88</v>
      </c>
      <c r="BK137" s="227">
        <f>ROUND(I137*H137,2)</f>
        <v>0</v>
      </c>
      <c r="BL137" s="19" t="s">
        <v>175</v>
      </c>
      <c r="BM137" s="226" t="s">
        <v>2000</v>
      </c>
    </row>
    <row r="138" s="13" customFormat="1">
      <c r="A138" s="13"/>
      <c r="B138" s="235"/>
      <c r="C138" s="236"/>
      <c r="D138" s="233" t="s">
        <v>202</v>
      </c>
      <c r="E138" s="237" t="s">
        <v>35</v>
      </c>
      <c r="F138" s="238" t="s">
        <v>2001</v>
      </c>
      <c r="G138" s="236"/>
      <c r="H138" s="239">
        <v>0.54000000000000004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202</v>
      </c>
      <c r="AU138" s="245" t="s">
        <v>21</v>
      </c>
      <c r="AV138" s="13" t="s">
        <v>21</v>
      </c>
      <c r="AW138" s="13" t="s">
        <v>41</v>
      </c>
      <c r="AX138" s="13" t="s">
        <v>81</v>
      </c>
      <c r="AY138" s="245" t="s">
        <v>168</v>
      </c>
    </row>
    <row r="139" s="13" customFormat="1">
      <c r="A139" s="13"/>
      <c r="B139" s="235"/>
      <c r="C139" s="236"/>
      <c r="D139" s="233" t="s">
        <v>202</v>
      </c>
      <c r="E139" s="237" t="s">
        <v>35</v>
      </c>
      <c r="F139" s="238" t="s">
        <v>2002</v>
      </c>
      <c r="G139" s="236"/>
      <c r="H139" s="239">
        <v>2.5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202</v>
      </c>
      <c r="AU139" s="245" t="s">
        <v>21</v>
      </c>
      <c r="AV139" s="13" t="s">
        <v>21</v>
      </c>
      <c r="AW139" s="13" t="s">
        <v>41</v>
      </c>
      <c r="AX139" s="13" t="s">
        <v>81</v>
      </c>
      <c r="AY139" s="245" t="s">
        <v>168</v>
      </c>
    </row>
    <row r="140" s="14" customFormat="1">
      <c r="A140" s="14"/>
      <c r="B140" s="246"/>
      <c r="C140" s="247"/>
      <c r="D140" s="233" t="s">
        <v>202</v>
      </c>
      <c r="E140" s="248" t="s">
        <v>35</v>
      </c>
      <c r="F140" s="249" t="s">
        <v>205</v>
      </c>
      <c r="G140" s="247"/>
      <c r="H140" s="250">
        <v>3.04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202</v>
      </c>
      <c r="AU140" s="256" t="s">
        <v>21</v>
      </c>
      <c r="AV140" s="14" t="s">
        <v>175</v>
      </c>
      <c r="AW140" s="14" t="s">
        <v>41</v>
      </c>
      <c r="AX140" s="14" t="s">
        <v>88</v>
      </c>
      <c r="AY140" s="256" t="s">
        <v>168</v>
      </c>
    </row>
    <row r="141" s="13" customFormat="1">
      <c r="A141" s="13"/>
      <c r="B141" s="235"/>
      <c r="C141" s="236"/>
      <c r="D141" s="233" t="s">
        <v>202</v>
      </c>
      <c r="E141" s="236"/>
      <c r="F141" s="238" t="s">
        <v>2003</v>
      </c>
      <c r="G141" s="236"/>
      <c r="H141" s="239">
        <v>9.1199999999999992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202</v>
      </c>
      <c r="AU141" s="245" t="s">
        <v>21</v>
      </c>
      <c r="AV141" s="13" t="s">
        <v>21</v>
      </c>
      <c r="AW141" s="13" t="s">
        <v>4</v>
      </c>
      <c r="AX141" s="13" t="s">
        <v>88</v>
      </c>
      <c r="AY141" s="245" t="s">
        <v>168</v>
      </c>
    </row>
    <row r="142" s="2" customFormat="1" ht="16.5" customHeight="1">
      <c r="A142" s="41"/>
      <c r="B142" s="42"/>
      <c r="C142" s="215" t="s">
        <v>7</v>
      </c>
      <c r="D142" s="215" t="s">
        <v>170</v>
      </c>
      <c r="E142" s="216" t="s">
        <v>2004</v>
      </c>
      <c r="F142" s="217" t="s">
        <v>2005</v>
      </c>
      <c r="G142" s="218" t="s">
        <v>199</v>
      </c>
      <c r="H142" s="219">
        <v>18.239999999999998</v>
      </c>
      <c r="I142" s="220"/>
      <c r="J142" s="221">
        <f>ROUND(I142*H142,2)</f>
        <v>0</v>
      </c>
      <c r="K142" s="217" t="s">
        <v>1732</v>
      </c>
      <c r="L142" s="47"/>
      <c r="M142" s="222" t="s">
        <v>35</v>
      </c>
      <c r="N142" s="223" t="s">
        <v>52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175</v>
      </c>
      <c r="AT142" s="226" t="s">
        <v>170</v>
      </c>
      <c r="AU142" s="226" t="s">
        <v>21</v>
      </c>
      <c r="AY142" s="19" t="s">
        <v>168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88</v>
      </c>
      <c r="BK142" s="227">
        <f>ROUND(I142*H142,2)</f>
        <v>0</v>
      </c>
      <c r="BL142" s="19" t="s">
        <v>175</v>
      </c>
      <c r="BM142" s="226" t="s">
        <v>2006</v>
      </c>
    </row>
    <row r="143" s="13" customFormat="1">
      <c r="A143" s="13"/>
      <c r="B143" s="235"/>
      <c r="C143" s="236"/>
      <c r="D143" s="233" t="s">
        <v>202</v>
      </c>
      <c r="E143" s="236"/>
      <c r="F143" s="238" t="s">
        <v>2007</v>
      </c>
      <c r="G143" s="236"/>
      <c r="H143" s="239">
        <v>18.239999999999998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202</v>
      </c>
      <c r="AU143" s="245" t="s">
        <v>21</v>
      </c>
      <c r="AV143" s="13" t="s">
        <v>21</v>
      </c>
      <c r="AW143" s="13" t="s">
        <v>4</v>
      </c>
      <c r="AX143" s="13" t="s">
        <v>88</v>
      </c>
      <c r="AY143" s="245" t="s">
        <v>168</v>
      </c>
    </row>
    <row r="144" s="2" customFormat="1" ht="16.5" customHeight="1">
      <c r="A144" s="41"/>
      <c r="B144" s="42"/>
      <c r="C144" s="215" t="s">
        <v>317</v>
      </c>
      <c r="D144" s="215" t="s">
        <v>170</v>
      </c>
      <c r="E144" s="216" t="s">
        <v>2008</v>
      </c>
      <c r="F144" s="217" t="s">
        <v>2009</v>
      </c>
      <c r="G144" s="218" t="s">
        <v>471</v>
      </c>
      <c r="H144" s="219">
        <v>1</v>
      </c>
      <c r="I144" s="220"/>
      <c r="J144" s="221">
        <f>ROUND(I144*H144,2)</f>
        <v>0</v>
      </c>
      <c r="K144" s="217" t="s">
        <v>35</v>
      </c>
      <c r="L144" s="47"/>
      <c r="M144" s="222" t="s">
        <v>35</v>
      </c>
      <c r="N144" s="223" t="s">
        <v>52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175</v>
      </c>
      <c r="AT144" s="226" t="s">
        <v>170</v>
      </c>
      <c r="AU144" s="226" t="s">
        <v>21</v>
      </c>
      <c r="AY144" s="19" t="s">
        <v>168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88</v>
      </c>
      <c r="BK144" s="227">
        <f>ROUND(I144*H144,2)</f>
        <v>0</v>
      </c>
      <c r="BL144" s="19" t="s">
        <v>175</v>
      </c>
      <c r="BM144" s="226" t="s">
        <v>2010</v>
      </c>
    </row>
    <row r="145" s="2" customFormat="1">
      <c r="A145" s="41"/>
      <c r="B145" s="42"/>
      <c r="C145" s="43"/>
      <c r="D145" s="233" t="s">
        <v>179</v>
      </c>
      <c r="E145" s="43"/>
      <c r="F145" s="234" t="s">
        <v>2011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179</v>
      </c>
      <c r="AU145" s="19" t="s">
        <v>21</v>
      </c>
    </row>
    <row r="146" s="12" customFormat="1" ht="22.8" customHeight="1">
      <c r="A146" s="12"/>
      <c r="B146" s="199"/>
      <c r="C146" s="200"/>
      <c r="D146" s="201" t="s">
        <v>80</v>
      </c>
      <c r="E146" s="213" t="s">
        <v>437</v>
      </c>
      <c r="F146" s="213" t="s">
        <v>438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P147</f>
        <v>0</v>
      </c>
      <c r="Q146" s="207"/>
      <c r="R146" s="208">
        <f>R147</f>
        <v>0</v>
      </c>
      <c r="S146" s="207"/>
      <c r="T146" s="209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88</v>
      </c>
      <c r="AT146" s="211" t="s">
        <v>80</v>
      </c>
      <c r="AU146" s="211" t="s">
        <v>88</v>
      </c>
      <c r="AY146" s="210" t="s">
        <v>168</v>
      </c>
      <c r="BK146" s="212">
        <f>BK147</f>
        <v>0</v>
      </c>
    </row>
    <row r="147" s="2" customFormat="1" ht="16.5" customHeight="1">
      <c r="A147" s="41"/>
      <c r="B147" s="42"/>
      <c r="C147" s="215" t="s">
        <v>322</v>
      </c>
      <c r="D147" s="215" t="s">
        <v>170</v>
      </c>
      <c r="E147" s="216" t="s">
        <v>2012</v>
      </c>
      <c r="F147" s="217" t="s">
        <v>2013</v>
      </c>
      <c r="G147" s="218" t="s">
        <v>255</v>
      </c>
      <c r="H147" s="219">
        <v>1.7370000000000001</v>
      </c>
      <c r="I147" s="220"/>
      <c r="J147" s="221">
        <f>ROUND(I147*H147,2)</f>
        <v>0</v>
      </c>
      <c r="K147" s="217" t="s">
        <v>1732</v>
      </c>
      <c r="L147" s="47"/>
      <c r="M147" s="283" t="s">
        <v>35</v>
      </c>
      <c r="N147" s="284" t="s">
        <v>52</v>
      </c>
      <c r="O147" s="269"/>
      <c r="P147" s="285">
        <f>O147*H147</f>
        <v>0</v>
      </c>
      <c r="Q147" s="285">
        <v>0</v>
      </c>
      <c r="R147" s="285">
        <f>Q147*H147</f>
        <v>0</v>
      </c>
      <c r="S147" s="285">
        <v>0</v>
      </c>
      <c r="T147" s="28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175</v>
      </c>
      <c r="AT147" s="226" t="s">
        <v>170</v>
      </c>
      <c r="AU147" s="226" t="s">
        <v>21</v>
      </c>
      <c r="AY147" s="19" t="s">
        <v>168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88</v>
      </c>
      <c r="BK147" s="227">
        <f>ROUND(I147*H147,2)</f>
        <v>0</v>
      </c>
      <c r="BL147" s="19" t="s">
        <v>175</v>
      </c>
      <c r="BM147" s="226" t="s">
        <v>2014</v>
      </c>
    </row>
    <row r="148" s="2" customFormat="1" ht="6.96" customHeight="1">
      <c r="A148" s="41"/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47"/>
      <c r="M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</sheetData>
  <sheetProtection sheet="1" autoFilter="0" formatColumns="0" formatRows="0" objects="1" scenarios="1" spinCount="100000" saltValue="+LD2H4EdPI3LMiKeTNayATDpkMGaXbr/SCWoWAmQ0t2y3fuacf+bbHG7JiPk7t5Pfi3AnEYWAsMiwKl+aoBf1Q==" hashValue="5Sv92VHmEw/dXM1nHbIcBVu+xkCnwnCXkn6iMRm46u5JQI3+dSX3ET4hDWn8/e/euaK96oUVYEHA937fkFEwQw==" algorithmName="SHA-512" password="CC35"/>
  <autoFilter ref="C87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9" r:id="rId1" display="https://podminky.urs.cz/item/CS_URS_2024_02/162351103"/>
    <hyperlink ref="F102" r:id="rId2" display="https://podminky.urs.cz/item/CS_URS_2024_02/167151101"/>
    <hyperlink ref="F114" r:id="rId3" display="https://podminky.urs.cz/item/CS_URS_2024_02/18135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21</v>
      </c>
    </row>
    <row r="4" s="1" customFormat="1" ht="24.96" customHeight="1">
      <c r="B4" s="22"/>
      <c r="D4" s="143" t="s">
        <v>132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místních komunikací v sídlišti K Hradišťku v Dačicích - III. Etapa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133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2015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90</v>
      </c>
      <c r="G11" s="41"/>
      <c r="H11" s="41"/>
      <c r="I11" s="145" t="s">
        <v>20</v>
      </c>
      <c r="J11" s="136" t="s">
        <v>35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11. 7. 2024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30</v>
      </c>
      <c r="E14" s="41"/>
      <c r="F14" s="41"/>
      <c r="G14" s="41"/>
      <c r="H14" s="41"/>
      <c r="I14" s="145" t="s">
        <v>31</v>
      </c>
      <c r="J14" s="136" t="s">
        <v>32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5" t="s">
        <v>34</v>
      </c>
      <c r="J15" s="136" t="s">
        <v>35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36</v>
      </c>
      <c r="E17" s="41"/>
      <c r="F17" s="41"/>
      <c r="G17" s="41"/>
      <c r="H17" s="41"/>
      <c r="I17" s="145" t="s">
        <v>31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34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38</v>
      </c>
      <c r="E20" s="41"/>
      <c r="F20" s="41"/>
      <c r="G20" s="41"/>
      <c r="H20" s="41"/>
      <c r="I20" s="145" t="s">
        <v>31</v>
      </c>
      <c r="J20" s="136" t="s">
        <v>43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5" t="s">
        <v>34</v>
      </c>
      <c r="J21" s="136" t="s">
        <v>35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42</v>
      </c>
      <c r="E23" s="41"/>
      <c r="F23" s="41"/>
      <c r="G23" s="41"/>
      <c r="H23" s="41"/>
      <c r="I23" s="145" t="s">
        <v>31</v>
      </c>
      <c r="J23" s="136" t="s">
        <v>43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137</v>
      </c>
      <c r="F24" s="41"/>
      <c r="G24" s="41"/>
      <c r="H24" s="41"/>
      <c r="I24" s="145" t="s">
        <v>34</v>
      </c>
      <c r="J24" s="136" t="s">
        <v>35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45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47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49</v>
      </c>
      <c r="G32" s="41"/>
      <c r="H32" s="41"/>
      <c r="I32" s="157" t="s">
        <v>48</v>
      </c>
      <c r="J32" s="157" t="s">
        <v>50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51</v>
      </c>
      <c r="E33" s="145" t="s">
        <v>52</v>
      </c>
      <c r="F33" s="159">
        <f>ROUND((SUM(BE89:BE158)),  2)</f>
        <v>0</v>
      </c>
      <c r="G33" s="41"/>
      <c r="H33" s="41"/>
      <c r="I33" s="160">
        <v>0.20999999999999999</v>
      </c>
      <c r="J33" s="159">
        <f>ROUND(((SUM(BE89:BE158))*I33),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53</v>
      </c>
      <c r="F34" s="159">
        <f>ROUND((SUM(BF89:BF158)),  2)</f>
        <v>0</v>
      </c>
      <c r="G34" s="41"/>
      <c r="H34" s="41"/>
      <c r="I34" s="160">
        <v>0.12</v>
      </c>
      <c r="J34" s="159">
        <f>ROUND(((SUM(BF89:BF158))*I34),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54</v>
      </c>
      <c r="F35" s="159">
        <f>ROUND((SUM(BG89:BG158)),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55</v>
      </c>
      <c r="F36" s="159">
        <f>ROUND((SUM(BH89:BH158)),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56</v>
      </c>
      <c r="F37" s="159">
        <f>ROUND((SUM(BI89:BI158)),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57</v>
      </c>
      <c r="E39" s="163"/>
      <c r="F39" s="163"/>
      <c r="G39" s="164" t="s">
        <v>58</v>
      </c>
      <c r="H39" s="165" t="s">
        <v>59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Rekonstrukce místních komunikací v sídlišti K Hradišťku v Dačicích - III. Etapa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Dačice</v>
      </c>
      <c r="G52" s="43"/>
      <c r="H52" s="43"/>
      <c r="I52" s="34" t="s">
        <v>24</v>
      </c>
      <c r="J52" s="75" t="str">
        <f>IF(J12="","",J12)</f>
        <v>11. 7. 2024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Město Dačice, Krajířova 27, 380 13 Dačice</v>
      </c>
      <c r="G54" s="43"/>
      <c r="H54" s="43"/>
      <c r="I54" s="34" t="s">
        <v>38</v>
      </c>
      <c r="J54" s="39" t="str">
        <f>E21</f>
        <v>Ing. arch. Martin Jirovský Ph.D., MBA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Centrum služeb Staré město; Petra Stejskalová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139</v>
      </c>
      <c r="D57" s="174"/>
      <c r="E57" s="174"/>
      <c r="F57" s="174"/>
      <c r="G57" s="174"/>
      <c r="H57" s="174"/>
      <c r="I57" s="174"/>
      <c r="J57" s="175" t="s">
        <v>140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79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141</v>
      </c>
    </row>
    <row r="60" s="9" customFormat="1" ht="24.96" customHeight="1">
      <c r="A60" s="9"/>
      <c r="B60" s="177"/>
      <c r="C60" s="178"/>
      <c r="D60" s="179" t="s">
        <v>142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804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150</v>
      </c>
      <c r="E62" s="180"/>
      <c r="F62" s="180"/>
      <c r="G62" s="180"/>
      <c r="H62" s="180"/>
      <c r="I62" s="180"/>
      <c r="J62" s="181">
        <f>J94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28"/>
      <c r="D63" s="184" t="s">
        <v>2016</v>
      </c>
      <c r="E63" s="185"/>
      <c r="F63" s="185"/>
      <c r="G63" s="185"/>
      <c r="H63" s="185"/>
      <c r="I63" s="185"/>
      <c r="J63" s="186">
        <f>J95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2017</v>
      </c>
      <c r="E64" s="185"/>
      <c r="F64" s="185"/>
      <c r="G64" s="185"/>
      <c r="H64" s="185"/>
      <c r="I64" s="185"/>
      <c r="J64" s="186">
        <f>J116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2018</v>
      </c>
      <c r="E65" s="185"/>
      <c r="F65" s="185"/>
      <c r="G65" s="185"/>
      <c r="H65" s="185"/>
      <c r="I65" s="185"/>
      <c r="J65" s="186">
        <f>J121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151</v>
      </c>
      <c r="E66" s="185"/>
      <c r="F66" s="185"/>
      <c r="G66" s="185"/>
      <c r="H66" s="185"/>
      <c r="I66" s="185"/>
      <c r="J66" s="186">
        <f>J134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2019</v>
      </c>
      <c r="E67" s="185"/>
      <c r="F67" s="185"/>
      <c r="G67" s="185"/>
      <c r="H67" s="185"/>
      <c r="I67" s="185"/>
      <c r="J67" s="186">
        <f>J147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2020</v>
      </c>
      <c r="E68" s="185"/>
      <c r="F68" s="185"/>
      <c r="G68" s="185"/>
      <c r="H68" s="185"/>
      <c r="I68" s="185"/>
      <c r="J68" s="186">
        <f>J150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152</v>
      </c>
      <c r="E69" s="185"/>
      <c r="F69" s="185"/>
      <c r="G69" s="185"/>
      <c r="H69" s="185"/>
      <c r="I69" s="185"/>
      <c r="J69" s="186">
        <f>J157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153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Rekonstrukce místních komunikací v sídlišti K Hradišťku v Dačicích - III. Etapa</v>
      </c>
      <c r="F79" s="34"/>
      <c r="G79" s="34"/>
      <c r="H79" s="34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133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VON - Vedlejší a ostatní náklady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22</v>
      </c>
      <c r="D83" s="43"/>
      <c r="E83" s="43"/>
      <c r="F83" s="29" t="str">
        <f>F12</f>
        <v>Dačice</v>
      </c>
      <c r="G83" s="43"/>
      <c r="H83" s="43"/>
      <c r="I83" s="34" t="s">
        <v>24</v>
      </c>
      <c r="J83" s="75" t="str">
        <f>IF(J12="","",J12)</f>
        <v>11. 7. 2024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4" t="s">
        <v>30</v>
      </c>
      <c r="D85" s="43"/>
      <c r="E85" s="43"/>
      <c r="F85" s="29" t="str">
        <f>E15</f>
        <v>Město Dačice, Krajířova 27, 380 13 Dačice</v>
      </c>
      <c r="G85" s="43"/>
      <c r="H85" s="43"/>
      <c r="I85" s="34" t="s">
        <v>38</v>
      </c>
      <c r="J85" s="39" t="str">
        <f>E21</f>
        <v>Ing. arch. Martin Jirovský Ph.D., MBA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4" t="s">
        <v>36</v>
      </c>
      <c r="D86" s="43"/>
      <c r="E86" s="43"/>
      <c r="F86" s="29" t="str">
        <f>IF(E18="","",E18)</f>
        <v>Vyplň údaj</v>
      </c>
      <c r="G86" s="43"/>
      <c r="H86" s="43"/>
      <c r="I86" s="34" t="s">
        <v>42</v>
      </c>
      <c r="J86" s="39" t="str">
        <f>E24</f>
        <v>Centrum služeb Staré město; Petra Stejskalová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154</v>
      </c>
      <c r="D88" s="191" t="s">
        <v>66</v>
      </c>
      <c r="E88" s="191" t="s">
        <v>62</v>
      </c>
      <c r="F88" s="191" t="s">
        <v>63</v>
      </c>
      <c r="G88" s="191" t="s">
        <v>155</v>
      </c>
      <c r="H88" s="191" t="s">
        <v>156</v>
      </c>
      <c r="I88" s="191" t="s">
        <v>157</v>
      </c>
      <c r="J88" s="191" t="s">
        <v>140</v>
      </c>
      <c r="K88" s="192" t="s">
        <v>158</v>
      </c>
      <c r="L88" s="193"/>
      <c r="M88" s="95" t="s">
        <v>35</v>
      </c>
      <c r="N88" s="96" t="s">
        <v>51</v>
      </c>
      <c r="O88" s="96" t="s">
        <v>159</v>
      </c>
      <c r="P88" s="96" t="s">
        <v>160</v>
      </c>
      <c r="Q88" s="96" t="s">
        <v>161</v>
      </c>
      <c r="R88" s="96" t="s">
        <v>162</v>
      </c>
      <c r="S88" s="96" t="s">
        <v>163</v>
      </c>
      <c r="T88" s="97" t="s">
        <v>164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165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P90+P94</f>
        <v>0</v>
      </c>
      <c r="Q89" s="99"/>
      <c r="R89" s="196">
        <f>R90+R94</f>
        <v>0</v>
      </c>
      <c r="S89" s="99"/>
      <c r="T89" s="197">
        <f>T90+T94</f>
        <v>0.02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80</v>
      </c>
      <c r="AU89" s="19" t="s">
        <v>141</v>
      </c>
      <c r="BK89" s="198">
        <f>BK90+BK94</f>
        <v>0</v>
      </c>
    </row>
    <row r="90" s="12" customFormat="1" ht="25.92" customHeight="1">
      <c r="A90" s="12"/>
      <c r="B90" s="199"/>
      <c r="C90" s="200"/>
      <c r="D90" s="201" t="s">
        <v>80</v>
      </c>
      <c r="E90" s="202" t="s">
        <v>166</v>
      </c>
      <c r="F90" s="202" t="s">
        <v>167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0.02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88</v>
      </c>
      <c r="AT90" s="211" t="s">
        <v>80</v>
      </c>
      <c r="AU90" s="211" t="s">
        <v>81</v>
      </c>
      <c r="AY90" s="210" t="s">
        <v>168</v>
      </c>
      <c r="BK90" s="212">
        <f>BK91</f>
        <v>0</v>
      </c>
    </row>
    <row r="91" s="12" customFormat="1" ht="22.8" customHeight="1">
      <c r="A91" s="12"/>
      <c r="B91" s="199"/>
      <c r="C91" s="200"/>
      <c r="D91" s="201" t="s">
        <v>80</v>
      </c>
      <c r="E91" s="213" t="s">
        <v>227</v>
      </c>
      <c r="F91" s="213" t="s">
        <v>888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SUM(P92:P93)</f>
        <v>0</v>
      </c>
      <c r="Q91" s="207"/>
      <c r="R91" s="208">
        <f>SUM(R92:R93)</f>
        <v>0</v>
      </c>
      <c r="S91" s="207"/>
      <c r="T91" s="209">
        <f>SUM(T92:T93)</f>
        <v>0.02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88</v>
      </c>
      <c r="AT91" s="211" t="s">
        <v>80</v>
      </c>
      <c r="AU91" s="211" t="s">
        <v>88</v>
      </c>
      <c r="AY91" s="210" t="s">
        <v>168</v>
      </c>
      <c r="BK91" s="212">
        <f>SUM(BK92:BK93)</f>
        <v>0</v>
      </c>
    </row>
    <row r="92" s="2" customFormat="1" ht="21.75" customHeight="1">
      <c r="A92" s="41"/>
      <c r="B92" s="42"/>
      <c r="C92" s="215" t="s">
        <v>88</v>
      </c>
      <c r="D92" s="215" t="s">
        <v>170</v>
      </c>
      <c r="E92" s="216" t="s">
        <v>2021</v>
      </c>
      <c r="F92" s="217" t="s">
        <v>2022</v>
      </c>
      <c r="G92" s="218" t="s">
        <v>471</v>
      </c>
      <c r="H92" s="219">
        <v>1</v>
      </c>
      <c r="I92" s="220"/>
      <c r="J92" s="221">
        <f>ROUND(I92*H92,2)</f>
        <v>0</v>
      </c>
      <c r="K92" s="217" t="s">
        <v>1732</v>
      </c>
      <c r="L92" s="47"/>
      <c r="M92" s="222" t="s">
        <v>35</v>
      </c>
      <c r="N92" s="223" t="s">
        <v>52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0.02</v>
      </c>
      <c r="T92" s="225">
        <f>S92*H92</f>
        <v>0.02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175</v>
      </c>
      <c r="AT92" s="226" t="s">
        <v>170</v>
      </c>
      <c r="AU92" s="226" t="s">
        <v>21</v>
      </c>
      <c r="AY92" s="19" t="s">
        <v>168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88</v>
      </c>
      <c r="BK92" s="227">
        <f>ROUND(I92*H92,2)</f>
        <v>0</v>
      </c>
      <c r="BL92" s="19" t="s">
        <v>175</v>
      </c>
      <c r="BM92" s="226" t="s">
        <v>2023</v>
      </c>
    </row>
    <row r="93" s="2" customFormat="1">
      <c r="A93" s="41"/>
      <c r="B93" s="42"/>
      <c r="C93" s="43"/>
      <c r="D93" s="233" t="s">
        <v>179</v>
      </c>
      <c r="E93" s="43"/>
      <c r="F93" s="234" t="s">
        <v>2024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179</v>
      </c>
      <c r="AU93" s="19" t="s">
        <v>21</v>
      </c>
    </row>
    <row r="94" s="12" customFormat="1" ht="25.92" customHeight="1">
      <c r="A94" s="12"/>
      <c r="B94" s="199"/>
      <c r="C94" s="200"/>
      <c r="D94" s="201" t="s">
        <v>80</v>
      </c>
      <c r="E94" s="202" t="s">
        <v>464</v>
      </c>
      <c r="F94" s="202" t="s">
        <v>465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P95+P116+P121+P134+P147+P150+P157</f>
        <v>0</v>
      </c>
      <c r="Q94" s="207"/>
      <c r="R94" s="208">
        <f>R95+R116+R121+R134+R147+R150+R157</f>
        <v>0</v>
      </c>
      <c r="S94" s="207"/>
      <c r="T94" s="209">
        <f>T95+T116+T121+T134+T147+T150+T157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196</v>
      </c>
      <c r="AT94" s="211" t="s">
        <v>80</v>
      </c>
      <c r="AU94" s="211" t="s">
        <v>81</v>
      </c>
      <c r="AY94" s="210" t="s">
        <v>168</v>
      </c>
      <c r="BK94" s="212">
        <f>BK95+BK116+BK121+BK134+BK147+BK150+BK157</f>
        <v>0</v>
      </c>
    </row>
    <row r="95" s="12" customFormat="1" ht="22.8" customHeight="1">
      <c r="A95" s="12"/>
      <c r="B95" s="199"/>
      <c r="C95" s="200"/>
      <c r="D95" s="201" t="s">
        <v>80</v>
      </c>
      <c r="E95" s="213" t="s">
        <v>2025</v>
      </c>
      <c r="F95" s="213" t="s">
        <v>2026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SUM(P96:P115)</f>
        <v>0</v>
      </c>
      <c r="Q95" s="207"/>
      <c r="R95" s="208">
        <f>SUM(R96:R115)</f>
        <v>0</v>
      </c>
      <c r="S95" s="207"/>
      <c r="T95" s="209">
        <f>SUM(T96:T115)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196</v>
      </c>
      <c r="AT95" s="211" t="s">
        <v>80</v>
      </c>
      <c r="AU95" s="211" t="s">
        <v>88</v>
      </c>
      <c r="AY95" s="210" t="s">
        <v>168</v>
      </c>
      <c r="BK95" s="212">
        <f>SUM(BK96:BK115)</f>
        <v>0</v>
      </c>
    </row>
    <row r="96" s="2" customFormat="1" ht="16.5" customHeight="1">
      <c r="A96" s="41"/>
      <c r="B96" s="42"/>
      <c r="C96" s="215" t="s">
        <v>21</v>
      </c>
      <c r="D96" s="215" t="s">
        <v>170</v>
      </c>
      <c r="E96" s="216" t="s">
        <v>2027</v>
      </c>
      <c r="F96" s="217" t="s">
        <v>2028</v>
      </c>
      <c r="G96" s="218" t="s">
        <v>471</v>
      </c>
      <c r="H96" s="219">
        <v>1</v>
      </c>
      <c r="I96" s="220"/>
      <c r="J96" s="221">
        <f>ROUND(I96*H96,2)</f>
        <v>0</v>
      </c>
      <c r="K96" s="217" t="s">
        <v>35</v>
      </c>
      <c r="L96" s="47"/>
      <c r="M96" s="222" t="s">
        <v>35</v>
      </c>
      <c r="N96" s="223" t="s">
        <v>52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472</v>
      </c>
      <c r="AT96" s="226" t="s">
        <v>170</v>
      </c>
      <c r="AU96" s="226" t="s">
        <v>21</v>
      </c>
      <c r="AY96" s="19" t="s">
        <v>168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88</v>
      </c>
      <c r="BK96" s="227">
        <f>ROUND(I96*H96,2)</f>
        <v>0</v>
      </c>
      <c r="BL96" s="19" t="s">
        <v>472</v>
      </c>
      <c r="BM96" s="226" t="s">
        <v>2029</v>
      </c>
    </row>
    <row r="97" s="2" customFormat="1">
      <c r="A97" s="41"/>
      <c r="B97" s="42"/>
      <c r="C97" s="43"/>
      <c r="D97" s="233" t="s">
        <v>179</v>
      </c>
      <c r="E97" s="43"/>
      <c r="F97" s="234" t="s">
        <v>2030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179</v>
      </c>
      <c r="AU97" s="19" t="s">
        <v>21</v>
      </c>
    </row>
    <row r="98" s="2" customFormat="1" ht="16.5" customHeight="1">
      <c r="A98" s="41"/>
      <c r="B98" s="42"/>
      <c r="C98" s="215" t="s">
        <v>186</v>
      </c>
      <c r="D98" s="215" t="s">
        <v>170</v>
      </c>
      <c r="E98" s="216" t="s">
        <v>2031</v>
      </c>
      <c r="F98" s="217" t="s">
        <v>2032</v>
      </c>
      <c r="G98" s="218" t="s">
        <v>471</v>
      </c>
      <c r="H98" s="219">
        <v>1</v>
      </c>
      <c r="I98" s="220"/>
      <c r="J98" s="221">
        <f>ROUND(I98*H98,2)</f>
        <v>0</v>
      </c>
      <c r="K98" s="217" t="s">
        <v>35</v>
      </c>
      <c r="L98" s="47"/>
      <c r="M98" s="222" t="s">
        <v>35</v>
      </c>
      <c r="N98" s="223" t="s">
        <v>52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472</v>
      </c>
      <c r="AT98" s="226" t="s">
        <v>170</v>
      </c>
      <c r="AU98" s="226" t="s">
        <v>21</v>
      </c>
      <c r="AY98" s="19" t="s">
        <v>168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88</v>
      </c>
      <c r="BK98" s="227">
        <f>ROUND(I98*H98,2)</f>
        <v>0</v>
      </c>
      <c r="BL98" s="19" t="s">
        <v>472</v>
      </c>
      <c r="BM98" s="226" t="s">
        <v>2033</v>
      </c>
    </row>
    <row r="99" s="2" customFormat="1">
      <c r="A99" s="41"/>
      <c r="B99" s="42"/>
      <c r="C99" s="43"/>
      <c r="D99" s="233" t="s">
        <v>179</v>
      </c>
      <c r="E99" s="43"/>
      <c r="F99" s="234" t="s">
        <v>2034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179</v>
      </c>
      <c r="AU99" s="19" t="s">
        <v>21</v>
      </c>
    </row>
    <row r="100" s="2" customFormat="1" ht="16.5" customHeight="1">
      <c r="A100" s="41"/>
      <c r="B100" s="42"/>
      <c r="C100" s="215" t="s">
        <v>175</v>
      </c>
      <c r="D100" s="215" t="s">
        <v>170</v>
      </c>
      <c r="E100" s="216" t="s">
        <v>2035</v>
      </c>
      <c r="F100" s="217" t="s">
        <v>2036</v>
      </c>
      <c r="G100" s="218" t="s">
        <v>471</v>
      </c>
      <c r="H100" s="219">
        <v>1</v>
      </c>
      <c r="I100" s="220"/>
      <c r="J100" s="221">
        <f>ROUND(I100*H100,2)</f>
        <v>0</v>
      </c>
      <c r="K100" s="217" t="s">
        <v>35</v>
      </c>
      <c r="L100" s="47"/>
      <c r="M100" s="222" t="s">
        <v>35</v>
      </c>
      <c r="N100" s="223" t="s">
        <v>52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472</v>
      </c>
      <c r="AT100" s="226" t="s">
        <v>170</v>
      </c>
      <c r="AU100" s="226" t="s">
        <v>21</v>
      </c>
      <c r="AY100" s="19" t="s">
        <v>168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88</v>
      </c>
      <c r="BK100" s="227">
        <f>ROUND(I100*H100,2)</f>
        <v>0</v>
      </c>
      <c r="BL100" s="19" t="s">
        <v>472</v>
      </c>
      <c r="BM100" s="226" t="s">
        <v>2037</v>
      </c>
    </row>
    <row r="101" s="2" customFormat="1">
      <c r="A101" s="41"/>
      <c r="B101" s="42"/>
      <c r="C101" s="43"/>
      <c r="D101" s="233" t="s">
        <v>179</v>
      </c>
      <c r="E101" s="43"/>
      <c r="F101" s="234" t="s">
        <v>2038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179</v>
      </c>
      <c r="AU101" s="19" t="s">
        <v>21</v>
      </c>
    </row>
    <row r="102" s="2" customFormat="1" ht="16.5" customHeight="1">
      <c r="A102" s="41"/>
      <c r="B102" s="42"/>
      <c r="C102" s="215" t="s">
        <v>196</v>
      </c>
      <c r="D102" s="215" t="s">
        <v>170</v>
      </c>
      <c r="E102" s="216" t="s">
        <v>2039</v>
      </c>
      <c r="F102" s="217" t="s">
        <v>2040</v>
      </c>
      <c r="G102" s="218" t="s">
        <v>471</v>
      </c>
      <c r="H102" s="219">
        <v>1</v>
      </c>
      <c r="I102" s="220"/>
      <c r="J102" s="221">
        <f>ROUND(I102*H102,2)</f>
        <v>0</v>
      </c>
      <c r="K102" s="217" t="s">
        <v>1732</v>
      </c>
      <c r="L102" s="47"/>
      <c r="M102" s="222" t="s">
        <v>35</v>
      </c>
      <c r="N102" s="223" t="s">
        <v>52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472</v>
      </c>
      <c r="AT102" s="226" t="s">
        <v>170</v>
      </c>
      <c r="AU102" s="226" t="s">
        <v>21</v>
      </c>
      <c r="AY102" s="19" t="s">
        <v>168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88</v>
      </c>
      <c r="BK102" s="227">
        <f>ROUND(I102*H102,2)</f>
        <v>0</v>
      </c>
      <c r="BL102" s="19" t="s">
        <v>472</v>
      </c>
      <c r="BM102" s="226" t="s">
        <v>2041</v>
      </c>
    </row>
    <row r="103" s="2" customFormat="1">
      <c r="A103" s="41"/>
      <c r="B103" s="42"/>
      <c r="C103" s="43"/>
      <c r="D103" s="233" t="s">
        <v>179</v>
      </c>
      <c r="E103" s="43"/>
      <c r="F103" s="234" t="s">
        <v>2042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179</v>
      </c>
      <c r="AU103" s="19" t="s">
        <v>21</v>
      </c>
    </row>
    <row r="104" s="2" customFormat="1" ht="16.5" customHeight="1">
      <c r="A104" s="41"/>
      <c r="B104" s="42"/>
      <c r="C104" s="215" t="s">
        <v>206</v>
      </c>
      <c r="D104" s="215" t="s">
        <v>170</v>
      </c>
      <c r="E104" s="216" t="s">
        <v>2043</v>
      </c>
      <c r="F104" s="217" t="s">
        <v>2044</v>
      </c>
      <c r="G104" s="218" t="s">
        <v>471</v>
      </c>
      <c r="H104" s="219">
        <v>1</v>
      </c>
      <c r="I104" s="220"/>
      <c r="J104" s="221">
        <f>ROUND(I104*H104,2)</f>
        <v>0</v>
      </c>
      <c r="K104" s="217" t="s">
        <v>1732</v>
      </c>
      <c r="L104" s="47"/>
      <c r="M104" s="222" t="s">
        <v>35</v>
      </c>
      <c r="N104" s="223" t="s">
        <v>52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472</v>
      </c>
      <c r="AT104" s="226" t="s">
        <v>170</v>
      </c>
      <c r="AU104" s="226" t="s">
        <v>21</v>
      </c>
      <c r="AY104" s="19" t="s">
        <v>168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88</v>
      </c>
      <c r="BK104" s="227">
        <f>ROUND(I104*H104,2)</f>
        <v>0</v>
      </c>
      <c r="BL104" s="19" t="s">
        <v>472</v>
      </c>
      <c r="BM104" s="226" t="s">
        <v>2045</v>
      </c>
    </row>
    <row r="105" s="2" customFormat="1">
      <c r="A105" s="41"/>
      <c r="B105" s="42"/>
      <c r="C105" s="43"/>
      <c r="D105" s="233" t="s">
        <v>179</v>
      </c>
      <c r="E105" s="43"/>
      <c r="F105" s="234" t="s">
        <v>2046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179</v>
      </c>
      <c r="AU105" s="19" t="s">
        <v>21</v>
      </c>
    </row>
    <row r="106" s="2" customFormat="1" ht="16.5" customHeight="1">
      <c r="A106" s="41"/>
      <c r="B106" s="42"/>
      <c r="C106" s="215" t="s">
        <v>212</v>
      </c>
      <c r="D106" s="215" t="s">
        <v>170</v>
      </c>
      <c r="E106" s="216" t="s">
        <v>2047</v>
      </c>
      <c r="F106" s="217" t="s">
        <v>2048</v>
      </c>
      <c r="G106" s="218" t="s">
        <v>471</v>
      </c>
      <c r="H106" s="219">
        <v>1</v>
      </c>
      <c r="I106" s="220"/>
      <c r="J106" s="221">
        <f>ROUND(I106*H106,2)</f>
        <v>0</v>
      </c>
      <c r="K106" s="217" t="s">
        <v>1732</v>
      </c>
      <c r="L106" s="47"/>
      <c r="M106" s="222" t="s">
        <v>35</v>
      </c>
      <c r="N106" s="223" t="s">
        <v>52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472</v>
      </c>
      <c r="AT106" s="226" t="s">
        <v>170</v>
      </c>
      <c r="AU106" s="226" t="s">
        <v>21</v>
      </c>
      <c r="AY106" s="19" t="s">
        <v>168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88</v>
      </c>
      <c r="BK106" s="227">
        <f>ROUND(I106*H106,2)</f>
        <v>0</v>
      </c>
      <c r="BL106" s="19" t="s">
        <v>472</v>
      </c>
      <c r="BM106" s="226" t="s">
        <v>2049</v>
      </c>
    </row>
    <row r="107" s="2" customFormat="1">
      <c r="A107" s="41"/>
      <c r="B107" s="42"/>
      <c r="C107" s="43"/>
      <c r="D107" s="233" t="s">
        <v>179</v>
      </c>
      <c r="E107" s="43"/>
      <c r="F107" s="234" t="s">
        <v>2050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179</v>
      </c>
      <c r="AU107" s="19" t="s">
        <v>21</v>
      </c>
    </row>
    <row r="108" s="2" customFormat="1" ht="16.5" customHeight="1">
      <c r="A108" s="41"/>
      <c r="B108" s="42"/>
      <c r="C108" s="215" t="s">
        <v>220</v>
      </c>
      <c r="D108" s="215" t="s">
        <v>170</v>
      </c>
      <c r="E108" s="216" t="s">
        <v>2051</v>
      </c>
      <c r="F108" s="217" t="s">
        <v>2052</v>
      </c>
      <c r="G108" s="218" t="s">
        <v>471</v>
      </c>
      <c r="H108" s="219">
        <v>1</v>
      </c>
      <c r="I108" s="220"/>
      <c r="J108" s="221">
        <f>ROUND(I108*H108,2)</f>
        <v>0</v>
      </c>
      <c r="K108" s="217" t="s">
        <v>1732</v>
      </c>
      <c r="L108" s="47"/>
      <c r="M108" s="222" t="s">
        <v>35</v>
      </c>
      <c r="N108" s="223" t="s">
        <v>52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472</v>
      </c>
      <c r="AT108" s="226" t="s">
        <v>170</v>
      </c>
      <c r="AU108" s="226" t="s">
        <v>21</v>
      </c>
      <c r="AY108" s="19" t="s">
        <v>168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88</v>
      </c>
      <c r="BK108" s="227">
        <f>ROUND(I108*H108,2)</f>
        <v>0</v>
      </c>
      <c r="BL108" s="19" t="s">
        <v>472</v>
      </c>
      <c r="BM108" s="226" t="s">
        <v>2053</v>
      </c>
    </row>
    <row r="109" s="2" customFormat="1">
      <c r="A109" s="41"/>
      <c r="B109" s="42"/>
      <c r="C109" s="43"/>
      <c r="D109" s="233" t="s">
        <v>179</v>
      </c>
      <c r="E109" s="43"/>
      <c r="F109" s="234" t="s">
        <v>2054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179</v>
      </c>
      <c r="AU109" s="19" t="s">
        <v>21</v>
      </c>
    </row>
    <row r="110" s="2" customFormat="1" ht="16.5" customHeight="1">
      <c r="A110" s="41"/>
      <c r="B110" s="42"/>
      <c r="C110" s="215" t="s">
        <v>227</v>
      </c>
      <c r="D110" s="215" t="s">
        <v>170</v>
      </c>
      <c r="E110" s="216" t="s">
        <v>2055</v>
      </c>
      <c r="F110" s="217" t="s">
        <v>2056</v>
      </c>
      <c r="G110" s="218" t="s">
        <v>471</v>
      </c>
      <c r="H110" s="219">
        <v>1</v>
      </c>
      <c r="I110" s="220"/>
      <c r="J110" s="221">
        <f>ROUND(I110*H110,2)</f>
        <v>0</v>
      </c>
      <c r="K110" s="217" t="s">
        <v>1732</v>
      </c>
      <c r="L110" s="47"/>
      <c r="M110" s="222" t="s">
        <v>35</v>
      </c>
      <c r="N110" s="223" t="s">
        <v>52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472</v>
      </c>
      <c r="AT110" s="226" t="s">
        <v>170</v>
      </c>
      <c r="AU110" s="226" t="s">
        <v>21</v>
      </c>
      <c r="AY110" s="19" t="s">
        <v>168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88</v>
      </c>
      <c r="BK110" s="227">
        <f>ROUND(I110*H110,2)</f>
        <v>0</v>
      </c>
      <c r="BL110" s="19" t="s">
        <v>472</v>
      </c>
      <c r="BM110" s="226" t="s">
        <v>2057</v>
      </c>
    </row>
    <row r="111" s="2" customFormat="1">
      <c r="A111" s="41"/>
      <c r="B111" s="42"/>
      <c r="C111" s="43"/>
      <c r="D111" s="233" t="s">
        <v>179</v>
      </c>
      <c r="E111" s="43"/>
      <c r="F111" s="234" t="s">
        <v>2058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179</v>
      </c>
      <c r="AU111" s="19" t="s">
        <v>21</v>
      </c>
    </row>
    <row r="112" s="2" customFormat="1" ht="16.5" customHeight="1">
      <c r="A112" s="41"/>
      <c r="B112" s="42"/>
      <c r="C112" s="215" t="s">
        <v>234</v>
      </c>
      <c r="D112" s="215" t="s">
        <v>170</v>
      </c>
      <c r="E112" s="216" t="s">
        <v>2059</v>
      </c>
      <c r="F112" s="217" t="s">
        <v>2060</v>
      </c>
      <c r="G112" s="218" t="s">
        <v>471</v>
      </c>
      <c r="H112" s="219">
        <v>1</v>
      </c>
      <c r="I112" s="220"/>
      <c r="J112" s="221">
        <f>ROUND(I112*H112,2)</f>
        <v>0</v>
      </c>
      <c r="K112" s="217" t="s">
        <v>1732</v>
      </c>
      <c r="L112" s="47"/>
      <c r="M112" s="222" t="s">
        <v>35</v>
      </c>
      <c r="N112" s="223" t="s">
        <v>52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472</v>
      </c>
      <c r="AT112" s="226" t="s">
        <v>170</v>
      </c>
      <c r="AU112" s="226" t="s">
        <v>21</v>
      </c>
      <c r="AY112" s="19" t="s">
        <v>168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88</v>
      </c>
      <c r="BK112" s="227">
        <f>ROUND(I112*H112,2)</f>
        <v>0</v>
      </c>
      <c r="BL112" s="19" t="s">
        <v>472</v>
      </c>
      <c r="BM112" s="226" t="s">
        <v>2061</v>
      </c>
    </row>
    <row r="113" s="2" customFormat="1">
      <c r="A113" s="41"/>
      <c r="B113" s="42"/>
      <c r="C113" s="43"/>
      <c r="D113" s="233" t="s">
        <v>179</v>
      </c>
      <c r="E113" s="43"/>
      <c r="F113" s="234" t="s">
        <v>2062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179</v>
      </c>
      <c r="AU113" s="19" t="s">
        <v>21</v>
      </c>
    </row>
    <row r="114" s="2" customFormat="1" ht="16.5" customHeight="1">
      <c r="A114" s="41"/>
      <c r="B114" s="42"/>
      <c r="C114" s="215" t="s">
        <v>242</v>
      </c>
      <c r="D114" s="215" t="s">
        <v>170</v>
      </c>
      <c r="E114" s="216" t="s">
        <v>2063</v>
      </c>
      <c r="F114" s="217" t="s">
        <v>2064</v>
      </c>
      <c r="G114" s="218" t="s">
        <v>471</v>
      </c>
      <c r="H114" s="219">
        <v>1</v>
      </c>
      <c r="I114" s="220"/>
      <c r="J114" s="221">
        <f>ROUND(I114*H114,2)</f>
        <v>0</v>
      </c>
      <c r="K114" s="217" t="s">
        <v>1732</v>
      </c>
      <c r="L114" s="47"/>
      <c r="M114" s="222" t="s">
        <v>35</v>
      </c>
      <c r="N114" s="223" t="s">
        <v>52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472</v>
      </c>
      <c r="AT114" s="226" t="s">
        <v>170</v>
      </c>
      <c r="AU114" s="226" t="s">
        <v>21</v>
      </c>
      <c r="AY114" s="19" t="s">
        <v>168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88</v>
      </c>
      <c r="BK114" s="227">
        <f>ROUND(I114*H114,2)</f>
        <v>0</v>
      </c>
      <c r="BL114" s="19" t="s">
        <v>472</v>
      </c>
      <c r="BM114" s="226" t="s">
        <v>2065</v>
      </c>
    </row>
    <row r="115" s="2" customFormat="1">
      <c r="A115" s="41"/>
      <c r="B115" s="42"/>
      <c r="C115" s="43"/>
      <c r="D115" s="233" t="s">
        <v>179</v>
      </c>
      <c r="E115" s="43"/>
      <c r="F115" s="234" t="s">
        <v>2066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179</v>
      </c>
      <c r="AU115" s="19" t="s">
        <v>21</v>
      </c>
    </row>
    <row r="116" s="12" customFormat="1" ht="22.8" customHeight="1">
      <c r="A116" s="12"/>
      <c r="B116" s="199"/>
      <c r="C116" s="200"/>
      <c r="D116" s="201" t="s">
        <v>80</v>
      </c>
      <c r="E116" s="213" t="s">
        <v>2067</v>
      </c>
      <c r="F116" s="213" t="s">
        <v>2068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SUM(P117:P120)</f>
        <v>0</v>
      </c>
      <c r="Q116" s="207"/>
      <c r="R116" s="208">
        <f>SUM(R117:R120)</f>
        <v>0</v>
      </c>
      <c r="S116" s="207"/>
      <c r="T116" s="209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196</v>
      </c>
      <c r="AT116" s="211" t="s">
        <v>80</v>
      </c>
      <c r="AU116" s="211" t="s">
        <v>88</v>
      </c>
      <c r="AY116" s="210" t="s">
        <v>168</v>
      </c>
      <c r="BK116" s="212">
        <f>SUM(BK117:BK120)</f>
        <v>0</v>
      </c>
    </row>
    <row r="117" s="2" customFormat="1" ht="16.5" customHeight="1">
      <c r="A117" s="41"/>
      <c r="B117" s="42"/>
      <c r="C117" s="215" t="s">
        <v>8</v>
      </c>
      <c r="D117" s="215" t="s">
        <v>170</v>
      </c>
      <c r="E117" s="216" t="s">
        <v>2069</v>
      </c>
      <c r="F117" s="217" t="s">
        <v>2068</v>
      </c>
      <c r="G117" s="218" t="s">
        <v>471</v>
      </c>
      <c r="H117" s="219">
        <v>1</v>
      </c>
      <c r="I117" s="220"/>
      <c r="J117" s="221">
        <f>ROUND(I117*H117,2)</f>
        <v>0</v>
      </c>
      <c r="K117" s="217" t="s">
        <v>1732</v>
      </c>
      <c r="L117" s="47"/>
      <c r="M117" s="222" t="s">
        <v>35</v>
      </c>
      <c r="N117" s="223" t="s">
        <v>52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472</v>
      </c>
      <c r="AT117" s="226" t="s">
        <v>170</v>
      </c>
      <c r="AU117" s="226" t="s">
        <v>21</v>
      </c>
      <c r="AY117" s="19" t="s">
        <v>168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88</v>
      </c>
      <c r="BK117" s="227">
        <f>ROUND(I117*H117,2)</f>
        <v>0</v>
      </c>
      <c r="BL117" s="19" t="s">
        <v>472</v>
      </c>
      <c r="BM117" s="226" t="s">
        <v>2070</v>
      </c>
    </row>
    <row r="118" s="2" customFormat="1">
      <c r="A118" s="41"/>
      <c r="B118" s="42"/>
      <c r="C118" s="43"/>
      <c r="D118" s="233" t="s">
        <v>179</v>
      </c>
      <c r="E118" s="43"/>
      <c r="F118" s="234" t="s">
        <v>2071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179</v>
      </c>
      <c r="AU118" s="19" t="s">
        <v>21</v>
      </c>
    </row>
    <row r="119" s="2" customFormat="1" ht="16.5" customHeight="1">
      <c r="A119" s="41"/>
      <c r="B119" s="42"/>
      <c r="C119" s="215" t="s">
        <v>252</v>
      </c>
      <c r="D119" s="215" t="s">
        <v>170</v>
      </c>
      <c r="E119" s="216" t="s">
        <v>2072</v>
      </c>
      <c r="F119" s="217" t="s">
        <v>2073</v>
      </c>
      <c r="G119" s="218" t="s">
        <v>471</v>
      </c>
      <c r="H119" s="219">
        <v>1</v>
      </c>
      <c r="I119" s="220"/>
      <c r="J119" s="221">
        <f>ROUND(I119*H119,2)</f>
        <v>0</v>
      </c>
      <c r="K119" s="217" t="s">
        <v>1732</v>
      </c>
      <c r="L119" s="47"/>
      <c r="M119" s="222" t="s">
        <v>35</v>
      </c>
      <c r="N119" s="223" t="s">
        <v>52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472</v>
      </c>
      <c r="AT119" s="226" t="s">
        <v>170</v>
      </c>
      <c r="AU119" s="226" t="s">
        <v>21</v>
      </c>
      <c r="AY119" s="19" t="s">
        <v>168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88</v>
      </c>
      <c r="BK119" s="227">
        <f>ROUND(I119*H119,2)</f>
        <v>0</v>
      </c>
      <c r="BL119" s="19" t="s">
        <v>472</v>
      </c>
      <c r="BM119" s="226" t="s">
        <v>2074</v>
      </c>
    </row>
    <row r="120" s="2" customFormat="1">
      <c r="A120" s="41"/>
      <c r="B120" s="42"/>
      <c r="C120" s="43"/>
      <c r="D120" s="233" t="s">
        <v>179</v>
      </c>
      <c r="E120" s="43"/>
      <c r="F120" s="234" t="s">
        <v>2075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179</v>
      </c>
      <c r="AU120" s="19" t="s">
        <v>21</v>
      </c>
    </row>
    <row r="121" s="12" customFormat="1" ht="22.8" customHeight="1">
      <c r="A121" s="12"/>
      <c r="B121" s="199"/>
      <c r="C121" s="200"/>
      <c r="D121" s="201" t="s">
        <v>80</v>
      </c>
      <c r="E121" s="213" t="s">
        <v>2076</v>
      </c>
      <c r="F121" s="213" t="s">
        <v>2077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SUM(P122:P133)</f>
        <v>0</v>
      </c>
      <c r="Q121" s="207"/>
      <c r="R121" s="208">
        <f>SUM(R122:R133)</f>
        <v>0</v>
      </c>
      <c r="S121" s="207"/>
      <c r="T121" s="209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196</v>
      </c>
      <c r="AT121" s="211" t="s">
        <v>80</v>
      </c>
      <c r="AU121" s="211" t="s">
        <v>88</v>
      </c>
      <c r="AY121" s="210" t="s">
        <v>168</v>
      </c>
      <c r="BK121" s="212">
        <f>SUM(BK122:BK133)</f>
        <v>0</v>
      </c>
    </row>
    <row r="122" s="2" customFormat="1" ht="16.5" customHeight="1">
      <c r="A122" s="41"/>
      <c r="B122" s="42"/>
      <c r="C122" s="215" t="s">
        <v>258</v>
      </c>
      <c r="D122" s="215" t="s">
        <v>170</v>
      </c>
      <c r="E122" s="216" t="s">
        <v>2078</v>
      </c>
      <c r="F122" s="217" t="s">
        <v>2079</v>
      </c>
      <c r="G122" s="218" t="s">
        <v>471</v>
      </c>
      <c r="H122" s="219">
        <v>1</v>
      </c>
      <c r="I122" s="220"/>
      <c r="J122" s="221">
        <f>ROUND(I122*H122,2)</f>
        <v>0</v>
      </c>
      <c r="K122" s="217" t="s">
        <v>35</v>
      </c>
      <c r="L122" s="47"/>
      <c r="M122" s="222" t="s">
        <v>35</v>
      </c>
      <c r="N122" s="223" t="s">
        <v>52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472</v>
      </c>
      <c r="AT122" s="226" t="s">
        <v>170</v>
      </c>
      <c r="AU122" s="226" t="s">
        <v>21</v>
      </c>
      <c r="AY122" s="19" t="s">
        <v>168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88</v>
      </c>
      <c r="BK122" s="227">
        <f>ROUND(I122*H122,2)</f>
        <v>0</v>
      </c>
      <c r="BL122" s="19" t="s">
        <v>472</v>
      </c>
      <c r="BM122" s="226" t="s">
        <v>2080</v>
      </c>
    </row>
    <row r="123" s="2" customFormat="1">
      <c r="A123" s="41"/>
      <c r="B123" s="42"/>
      <c r="C123" s="43"/>
      <c r="D123" s="233" t="s">
        <v>179</v>
      </c>
      <c r="E123" s="43"/>
      <c r="F123" s="234" t="s">
        <v>2081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179</v>
      </c>
      <c r="AU123" s="19" t="s">
        <v>21</v>
      </c>
    </row>
    <row r="124" s="2" customFormat="1" ht="16.5" customHeight="1">
      <c r="A124" s="41"/>
      <c r="B124" s="42"/>
      <c r="C124" s="215" t="s">
        <v>270</v>
      </c>
      <c r="D124" s="215" t="s">
        <v>170</v>
      </c>
      <c r="E124" s="216" t="s">
        <v>2082</v>
      </c>
      <c r="F124" s="217" t="s">
        <v>2083</v>
      </c>
      <c r="G124" s="218" t="s">
        <v>471</v>
      </c>
      <c r="H124" s="219">
        <v>1</v>
      </c>
      <c r="I124" s="220"/>
      <c r="J124" s="221">
        <f>ROUND(I124*H124,2)</f>
        <v>0</v>
      </c>
      <c r="K124" s="217" t="s">
        <v>1732</v>
      </c>
      <c r="L124" s="47"/>
      <c r="M124" s="222" t="s">
        <v>35</v>
      </c>
      <c r="N124" s="223" t="s">
        <v>52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472</v>
      </c>
      <c r="AT124" s="226" t="s">
        <v>170</v>
      </c>
      <c r="AU124" s="226" t="s">
        <v>21</v>
      </c>
      <c r="AY124" s="19" t="s">
        <v>168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88</v>
      </c>
      <c r="BK124" s="227">
        <f>ROUND(I124*H124,2)</f>
        <v>0</v>
      </c>
      <c r="BL124" s="19" t="s">
        <v>472</v>
      </c>
      <c r="BM124" s="226" t="s">
        <v>2084</v>
      </c>
    </row>
    <row r="125" s="2" customFormat="1">
      <c r="A125" s="41"/>
      <c r="B125" s="42"/>
      <c r="C125" s="43"/>
      <c r="D125" s="233" t="s">
        <v>179</v>
      </c>
      <c r="E125" s="43"/>
      <c r="F125" s="234" t="s">
        <v>2085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179</v>
      </c>
      <c r="AU125" s="19" t="s">
        <v>21</v>
      </c>
    </row>
    <row r="126" s="2" customFormat="1" ht="16.5" customHeight="1">
      <c r="A126" s="41"/>
      <c r="B126" s="42"/>
      <c r="C126" s="215" t="s">
        <v>276</v>
      </c>
      <c r="D126" s="215" t="s">
        <v>170</v>
      </c>
      <c r="E126" s="216" t="s">
        <v>2086</v>
      </c>
      <c r="F126" s="217" t="s">
        <v>2087</v>
      </c>
      <c r="G126" s="218" t="s">
        <v>471</v>
      </c>
      <c r="H126" s="219">
        <v>1</v>
      </c>
      <c r="I126" s="220"/>
      <c r="J126" s="221">
        <f>ROUND(I126*H126,2)</f>
        <v>0</v>
      </c>
      <c r="K126" s="217" t="s">
        <v>1732</v>
      </c>
      <c r="L126" s="47"/>
      <c r="M126" s="222" t="s">
        <v>35</v>
      </c>
      <c r="N126" s="223" t="s">
        <v>52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472</v>
      </c>
      <c r="AT126" s="226" t="s">
        <v>170</v>
      </c>
      <c r="AU126" s="226" t="s">
        <v>21</v>
      </c>
      <c r="AY126" s="19" t="s">
        <v>168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88</v>
      </c>
      <c r="BK126" s="227">
        <f>ROUND(I126*H126,2)</f>
        <v>0</v>
      </c>
      <c r="BL126" s="19" t="s">
        <v>472</v>
      </c>
      <c r="BM126" s="226" t="s">
        <v>2088</v>
      </c>
    </row>
    <row r="127" s="2" customFormat="1">
      <c r="A127" s="41"/>
      <c r="B127" s="42"/>
      <c r="C127" s="43"/>
      <c r="D127" s="233" t="s">
        <v>179</v>
      </c>
      <c r="E127" s="43"/>
      <c r="F127" s="234" t="s">
        <v>2089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179</v>
      </c>
      <c r="AU127" s="19" t="s">
        <v>21</v>
      </c>
    </row>
    <row r="128" s="2" customFormat="1" ht="16.5" customHeight="1">
      <c r="A128" s="41"/>
      <c r="B128" s="42"/>
      <c r="C128" s="215" t="s">
        <v>283</v>
      </c>
      <c r="D128" s="215" t="s">
        <v>170</v>
      </c>
      <c r="E128" s="216" t="s">
        <v>2090</v>
      </c>
      <c r="F128" s="217" t="s">
        <v>2091</v>
      </c>
      <c r="G128" s="218" t="s">
        <v>471</v>
      </c>
      <c r="H128" s="219">
        <v>1</v>
      </c>
      <c r="I128" s="220"/>
      <c r="J128" s="221">
        <f>ROUND(I128*H128,2)</f>
        <v>0</v>
      </c>
      <c r="K128" s="217" t="s">
        <v>35</v>
      </c>
      <c r="L128" s="47"/>
      <c r="M128" s="222" t="s">
        <v>35</v>
      </c>
      <c r="N128" s="223" t="s">
        <v>52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472</v>
      </c>
      <c r="AT128" s="226" t="s">
        <v>170</v>
      </c>
      <c r="AU128" s="226" t="s">
        <v>21</v>
      </c>
      <c r="AY128" s="19" t="s">
        <v>168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88</v>
      </c>
      <c r="BK128" s="227">
        <f>ROUND(I128*H128,2)</f>
        <v>0</v>
      </c>
      <c r="BL128" s="19" t="s">
        <v>472</v>
      </c>
      <c r="BM128" s="226" t="s">
        <v>2092</v>
      </c>
    </row>
    <row r="129" s="2" customFormat="1">
      <c r="A129" s="41"/>
      <c r="B129" s="42"/>
      <c r="C129" s="43"/>
      <c r="D129" s="233" t="s">
        <v>179</v>
      </c>
      <c r="E129" s="43"/>
      <c r="F129" s="234" t="s">
        <v>2093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179</v>
      </c>
      <c r="AU129" s="19" t="s">
        <v>21</v>
      </c>
    </row>
    <row r="130" s="2" customFormat="1" ht="16.5" customHeight="1">
      <c r="A130" s="41"/>
      <c r="B130" s="42"/>
      <c r="C130" s="215" t="s">
        <v>290</v>
      </c>
      <c r="D130" s="215" t="s">
        <v>170</v>
      </c>
      <c r="E130" s="216" t="s">
        <v>2094</v>
      </c>
      <c r="F130" s="217" t="s">
        <v>2095</v>
      </c>
      <c r="G130" s="218" t="s">
        <v>471</v>
      </c>
      <c r="H130" s="219">
        <v>1</v>
      </c>
      <c r="I130" s="220"/>
      <c r="J130" s="221">
        <f>ROUND(I130*H130,2)</f>
        <v>0</v>
      </c>
      <c r="K130" s="217" t="s">
        <v>35</v>
      </c>
      <c r="L130" s="47"/>
      <c r="M130" s="222" t="s">
        <v>35</v>
      </c>
      <c r="N130" s="223" t="s">
        <v>52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472</v>
      </c>
      <c r="AT130" s="226" t="s">
        <v>170</v>
      </c>
      <c r="AU130" s="226" t="s">
        <v>21</v>
      </c>
      <c r="AY130" s="19" t="s">
        <v>168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88</v>
      </c>
      <c r="BK130" s="227">
        <f>ROUND(I130*H130,2)</f>
        <v>0</v>
      </c>
      <c r="BL130" s="19" t="s">
        <v>472</v>
      </c>
      <c r="BM130" s="226" t="s">
        <v>2096</v>
      </c>
    </row>
    <row r="131" s="2" customFormat="1">
      <c r="A131" s="41"/>
      <c r="B131" s="42"/>
      <c r="C131" s="43"/>
      <c r="D131" s="233" t="s">
        <v>179</v>
      </c>
      <c r="E131" s="43"/>
      <c r="F131" s="234" t="s">
        <v>2097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179</v>
      </c>
      <c r="AU131" s="19" t="s">
        <v>21</v>
      </c>
    </row>
    <row r="132" s="2" customFormat="1" ht="16.5" customHeight="1">
      <c r="A132" s="41"/>
      <c r="B132" s="42"/>
      <c r="C132" s="215" t="s">
        <v>298</v>
      </c>
      <c r="D132" s="215" t="s">
        <v>170</v>
      </c>
      <c r="E132" s="216" t="s">
        <v>2098</v>
      </c>
      <c r="F132" s="217" t="s">
        <v>2099</v>
      </c>
      <c r="G132" s="218" t="s">
        <v>471</v>
      </c>
      <c r="H132" s="219">
        <v>1</v>
      </c>
      <c r="I132" s="220"/>
      <c r="J132" s="221">
        <f>ROUND(I132*H132,2)</f>
        <v>0</v>
      </c>
      <c r="K132" s="217" t="s">
        <v>35</v>
      </c>
      <c r="L132" s="47"/>
      <c r="M132" s="222" t="s">
        <v>35</v>
      </c>
      <c r="N132" s="223" t="s">
        <v>52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472</v>
      </c>
      <c r="AT132" s="226" t="s">
        <v>170</v>
      </c>
      <c r="AU132" s="226" t="s">
        <v>21</v>
      </c>
      <c r="AY132" s="19" t="s">
        <v>168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88</v>
      </c>
      <c r="BK132" s="227">
        <f>ROUND(I132*H132,2)</f>
        <v>0</v>
      </c>
      <c r="BL132" s="19" t="s">
        <v>472</v>
      </c>
      <c r="BM132" s="226" t="s">
        <v>2100</v>
      </c>
    </row>
    <row r="133" s="2" customFormat="1">
      <c r="A133" s="41"/>
      <c r="B133" s="42"/>
      <c r="C133" s="43"/>
      <c r="D133" s="233" t="s">
        <v>179</v>
      </c>
      <c r="E133" s="43"/>
      <c r="F133" s="234" t="s">
        <v>2101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179</v>
      </c>
      <c r="AU133" s="19" t="s">
        <v>21</v>
      </c>
    </row>
    <row r="134" s="12" customFormat="1" ht="22.8" customHeight="1">
      <c r="A134" s="12"/>
      <c r="B134" s="199"/>
      <c r="C134" s="200"/>
      <c r="D134" s="201" t="s">
        <v>80</v>
      </c>
      <c r="E134" s="213" t="s">
        <v>466</v>
      </c>
      <c r="F134" s="213" t="s">
        <v>467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SUM(P135:P146)</f>
        <v>0</v>
      </c>
      <c r="Q134" s="207"/>
      <c r="R134" s="208">
        <f>SUM(R135:R146)</f>
        <v>0</v>
      </c>
      <c r="S134" s="207"/>
      <c r="T134" s="209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196</v>
      </c>
      <c r="AT134" s="211" t="s">
        <v>80</v>
      </c>
      <c r="AU134" s="211" t="s">
        <v>88</v>
      </c>
      <c r="AY134" s="210" t="s">
        <v>168</v>
      </c>
      <c r="BK134" s="212">
        <f>SUM(BK135:BK146)</f>
        <v>0</v>
      </c>
    </row>
    <row r="135" s="2" customFormat="1" ht="16.5" customHeight="1">
      <c r="A135" s="41"/>
      <c r="B135" s="42"/>
      <c r="C135" s="215" t="s">
        <v>305</v>
      </c>
      <c r="D135" s="215" t="s">
        <v>170</v>
      </c>
      <c r="E135" s="216" t="s">
        <v>2102</v>
      </c>
      <c r="F135" s="217" t="s">
        <v>2103</v>
      </c>
      <c r="G135" s="218" t="s">
        <v>471</v>
      </c>
      <c r="H135" s="219">
        <v>1</v>
      </c>
      <c r="I135" s="220"/>
      <c r="J135" s="221">
        <f>ROUND(I135*H135,2)</f>
        <v>0</v>
      </c>
      <c r="K135" s="217" t="s">
        <v>1732</v>
      </c>
      <c r="L135" s="47"/>
      <c r="M135" s="222" t="s">
        <v>35</v>
      </c>
      <c r="N135" s="223" t="s">
        <v>52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472</v>
      </c>
      <c r="AT135" s="226" t="s">
        <v>170</v>
      </c>
      <c r="AU135" s="226" t="s">
        <v>21</v>
      </c>
      <c r="AY135" s="19" t="s">
        <v>168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88</v>
      </c>
      <c r="BK135" s="227">
        <f>ROUND(I135*H135,2)</f>
        <v>0</v>
      </c>
      <c r="BL135" s="19" t="s">
        <v>472</v>
      </c>
      <c r="BM135" s="226" t="s">
        <v>2104</v>
      </c>
    </row>
    <row r="136" s="2" customFormat="1">
      <c r="A136" s="41"/>
      <c r="B136" s="42"/>
      <c r="C136" s="43"/>
      <c r="D136" s="233" t="s">
        <v>179</v>
      </c>
      <c r="E136" s="43"/>
      <c r="F136" s="234" t="s">
        <v>2105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179</v>
      </c>
      <c r="AU136" s="19" t="s">
        <v>21</v>
      </c>
    </row>
    <row r="137" s="2" customFormat="1" ht="16.5" customHeight="1">
      <c r="A137" s="41"/>
      <c r="B137" s="42"/>
      <c r="C137" s="215" t="s">
        <v>7</v>
      </c>
      <c r="D137" s="215" t="s">
        <v>170</v>
      </c>
      <c r="E137" s="216" t="s">
        <v>2106</v>
      </c>
      <c r="F137" s="217" t="s">
        <v>2107</v>
      </c>
      <c r="G137" s="218" t="s">
        <v>471</v>
      </c>
      <c r="H137" s="219">
        <v>1</v>
      </c>
      <c r="I137" s="220"/>
      <c r="J137" s="221">
        <f>ROUND(I137*H137,2)</f>
        <v>0</v>
      </c>
      <c r="K137" s="217" t="s">
        <v>1732</v>
      </c>
      <c r="L137" s="47"/>
      <c r="M137" s="222" t="s">
        <v>35</v>
      </c>
      <c r="N137" s="223" t="s">
        <v>52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472</v>
      </c>
      <c r="AT137" s="226" t="s">
        <v>170</v>
      </c>
      <c r="AU137" s="226" t="s">
        <v>21</v>
      </c>
      <c r="AY137" s="19" t="s">
        <v>168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88</v>
      </c>
      <c r="BK137" s="227">
        <f>ROUND(I137*H137,2)</f>
        <v>0</v>
      </c>
      <c r="BL137" s="19" t="s">
        <v>472</v>
      </c>
      <c r="BM137" s="226" t="s">
        <v>2108</v>
      </c>
    </row>
    <row r="138" s="2" customFormat="1">
      <c r="A138" s="41"/>
      <c r="B138" s="42"/>
      <c r="C138" s="43"/>
      <c r="D138" s="233" t="s">
        <v>179</v>
      </c>
      <c r="E138" s="43"/>
      <c r="F138" s="234" t="s">
        <v>2109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179</v>
      </c>
      <c r="AU138" s="19" t="s">
        <v>21</v>
      </c>
    </row>
    <row r="139" s="2" customFormat="1" ht="16.5" customHeight="1">
      <c r="A139" s="41"/>
      <c r="B139" s="42"/>
      <c r="C139" s="215" t="s">
        <v>317</v>
      </c>
      <c r="D139" s="215" t="s">
        <v>170</v>
      </c>
      <c r="E139" s="216" t="s">
        <v>2110</v>
      </c>
      <c r="F139" s="217" t="s">
        <v>2111</v>
      </c>
      <c r="G139" s="218" t="s">
        <v>471</v>
      </c>
      <c r="H139" s="219">
        <v>1</v>
      </c>
      <c r="I139" s="220"/>
      <c r="J139" s="221">
        <f>ROUND(I139*H139,2)</f>
        <v>0</v>
      </c>
      <c r="K139" s="217" t="s">
        <v>1732</v>
      </c>
      <c r="L139" s="47"/>
      <c r="M139" s="222" t="s">
        <v>35</v>
      </c>
      <c r="N139" s="223" t="s">
        <v>52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472</v>
      </c>
      <c r="AT139" s="226" t="s">
        <v>170</v>
      </c>
      <c r="AU139" s="226" t="s">
        <v>21</v>
      </c>
      <c r="AY139" s="19" t="s">
        <v>168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88</v>
      </c>
      <c r="BK139" s="227">
        <f>ROUND(I139*H139,2)</f>
        <v>0</v>
      </c>
      <c r="BL139" s="19" t="s">
        <v>472</v>
      </c>
      <c r="BM139" s="226" t="s">
        <v>2112</v>
      </c>
    </row>
    <row r="140" s="2" customFormat="1">
      <c r="A140" s="41"/>
      <c r="B140" s="42"/>
      <c r="C140" s="43"/>
      <c r="D140" s="233" t="s">
        <v>179</v>
      </c>
      <c r="E140" s="43"/>
      <c r="F140" s="234" t="s">
        <v>2113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179</v>
      </c>
      <c r="AU140" s="19" t="s">
        <v>21</v>
      </c>
    </row>
    <row r="141" s="2" customFormat="1" ht="16.5" customHeight="1">
      <c r="A141" s="41"/>
      <c r="B141" s="42"/>
      <c r="C141" s="215" t="s">
        <v>322</v>
      </c>
      <c r="D141" s="215" t="s">
        <v>170</v>
      </c>
      <c r="E141" s="216" t="s">
        <v>2114</v>
      </c>
      <c r="F141" s="217" t="s">
        <v>2115</v>
      </c>
      <c r="G141" s="218" t="s">
        <v>471</v>
      </c>
      <c r="H141" s="219">
        <v>1</v>
      </c>
      <c r="I141" s="220"/>
      <c r="J141" s="221">
        <f>ROUND(I141*H141,2)</f>
        <v>0</v>
      </c>
      <c r="K141" s="217" t="s">
        <v>1732</v>
      </c>
      <c r="L141" s="47"/>
      <c r="M141" s="222" t="s">
        <v>35</v>
      </c>
      <c r="N141" s="223" t="s">
        <v>52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472</v>
      </c>
      <c r="AT141" s="226" t="s">
        <v>170</v>
      </c>
      <c r="AU141" s="226" t="s">
        <v>21</v>
      </c>
      <c r="AY141" s="19" t="s">
        <v>168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88</v>
      </c>
      <c r="BK141" s="227">
        <f>ROUND(I141*H141,2)</f>
        <v>0</v>
      </c>
      <c r="BL141" s="19" t="s">
        <v>472</v>
      </c>
      <c r="BM141" s="226" t="s">
        <v>2116</v>
      </c>
    </row>
    <row r="142" s="2" customFormat="1">
      <c r="A142" s="41"/>
      <c r="B142" s="42"/>
      <c r="C142" s="43"/>
      <c r="D142" s="233" t="s">
        <v>179</v>
      </c>
      <c r="E142" s="43"/>
      <c r="F142" s="234" t="s">
        <v>2113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179</v>
      </c>
      <c r="AU142" s="19" t="s">
        <v>21</v>
      </c>
    </row>
    <row r="143" s="2" customFormat="1" ht="16.5" customHeight="1">
      <c r="A143" s="41"/>
      <c r="B143" s="42"/>
      <c r="C143" s="215" t="s">
        <v>328</v>
      </c>
      <c r="D143" s="215" t="s">
        <v>170</v>
      </c>
      <c r="E143" s="216" t="s">
        <v>2117</v>
      </c>
      <c r="F143" s="217" t="s">
        <v>2118</v>
      </c>
      <c r="G143" s="218" t="s">
        <v>471</v>
      </c>
      <c r="H143" s="219">
        <v>1</v>
      </c>
      <c r="I143" s="220"/>
      <c r="J143" s="221">
        <f>ROUND(I143*H143,2)</f>
        <v>0</v>
      </c>
      <c r="K143" s="217" t="s">
        <v>1732</v>
      </c>
      <c r="L143" s="47"/>
      <c r="M143" s="222" t="s">
        <v>35</v>
      </c>
      <c r="N143" s="223" t="s">
        <v>52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472</v>
      </c>
      <c r="AT143" s="226" t="s">
        <v>170</v>
      </c>
      <c r="AU143" s="226" t="s">
        <v>21</v>
      </c>
      <c r="AY143" s="19" t="s">
        <v>168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88</v>
      </c>
      <c r="BK143" s="227">
        <f>ROUND(I143*H143,2)</f>
        <v>0</v>
      </c>
      <c r="BL143" s="19" t="s">
        <v>472</v>
      </c>
      <c r="BM143" s="226" t="s">
        <v>2119</v>
      </c>
    </row>
    <row r="144" s="2" customFormat="1">
      <c r="A144" s="41"/>
      <c r="B144" s="42"/>
      <c r="C144" s="43"/>
      <c r="D144" s="233" t="s">
        <v>179</v>
      </c>
      <c r="E144" s="43"/>
      <c r="F144" s="234" t="s">
        <v>2113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179</v>
      </c>
      <c r="AU144" s="19" t="s">
        <v>21</v>
      </c>
    </row>
    <row r="145" s="2" customFormat="1" ht="16.5" customHeight="1">
      <c r="A145" s="41"/>
      <c r="B145" s="42"/>
      <c r="C145" s="215" t="s">
        <v>332</v>
      </c>
      <c r="D145" s="215" t="s">
        <v>170</v>
      </c>
      <c r="E145" s="216" t="s">
        <v>2120</v>
      </c>
      <c r="F145" s="217" t="s">
        <v>2121</v>
      </c>
      <c r="G145" s="218" t="s">
        <v>471</v>
      </c>
      <c r="H145" s="219">
        <v>1</v>
      </c>
      <c r="I145" s="220"/>
      <c r="J145" s="221">
        <f>ROUND(I145*H145,2)</f>
        <v>0</v>
      </c>
      <c r="K145" s="217" t="s">
        <v>1732</v>
      </c>
      <c r="L145" s="47"/>
      <c r="M145" s="222" t="s">
        <v>35</v>
      </c>
      <c r="N145" s="223" t="s">
        <v>52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472</v>
      </c>
      <c r="AT145" s="226" t="s">
        <v>170</v>
      </c>
      <c r="AU145" s="226" t="s">
        <v>21</v>
      </c>
      <c r="AY145" s="19" t="s">
        <v>168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88</v>
      </c>
      <c r="BK145" s="227">
        <f>ROUND(I145*H145,2)</f>
        <v>0</v>
      </c>
      <c r="BL145" s="19" t="s">
        <v>472</v>
      </c>
      <c r="BM145" s="226" t="s">
        <v>2122</v>
      </c>
    </row>
    <row r="146" s="2" customFormat="1">
      <c r="A146" s="41"/>
      <c r="B146" s="42"/>
      <c r="C146" s="43"/>
      <c r="D146" s="233" t="s">
        <v>179</v>
      </c>
      <c r="E146" s="43"/>
      <c r="F146" s="234" t="s">
        <v>2113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179</v>
      </c>
      <c r="AU146" s="19" t="s">
        <v>21</v>
      </c>
    </row>
    <row r="147" s="12" customFormat="1" ht="22.8" customHeight="1">
      <c r="A147" s="12"/>
      <c r="B147" s="199"/>
      <c r="C147" s="200"/>
      <c r="D147" s="201" t="s">
        <v>80</v>
      </c>
      <c r="E147" s="213" t="s">
        <v>2123</v>
      </c>
      <c r="F147" s="213" t="s">
        <v>2124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SUM(P148:P149)</f>
        <v>0</v>
      </c>
      <c r="Q147" s="207"/>
      <c r="R147" s="208">
        <f>SUM(R148:R149)</f>
        <v>0</v>
      </c>
      <c r="S147" s="207"/>
      <c r="T147" s="20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196</v>
      </c>
      <c r="AT147" s="211" t="s">
        <v>80</v>
      </c>
      <c r="AU147" s="211" t="s">
        <v>88</v>
      </c>
      <c r="AY147" s="210" t="s">
        <v>168</v>
      </c>
      <c r="BK147" s="212">
        <f>SUM(BK148:BK149)</f>
        <v>0</v>
      </c>
    </row>
    <row r="148" s="2" customFormat="1" ht="16.5" customHeight="1">
      <c r="A148" s="41"/>
      <c r="B148" s="42"/>
      <c r="C148" s="215" t="s">
        <v>338</v>
      </c>
      <c r="D148" s="215" t="s">
        <v>170</v>
      </c>
      <c r="E148" s="216" t="s">
        <v>2125</v>
      </c>
      <c r="F148" s="217" t="s">
        <v>2126</v>
      </c>
      <c r="G148" s="218" t="s">
        <v>471</v>
      </c>
      <c r="H148" s="219">
        <v>1</v>
      </c>
      <c r="I148" s="220"/>
      <c r="J148" s="221">
        <f>ROUND(I148*H148,2)</f>
        <v>0</v>
      </c>
      <c r="K148" s="217" t="s">
        <v>1732</v>
      </c>
      <c r="L148" s="47"/>
      <c r="M148" s="222" t="s">
        <v>35</v>
      </c>
      <c r="N148" s="223" t="s">
        <v>52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472</v>
      </c>
      <c r="AT148" s="226" t="s">
        <v>170</v>
      </c>
      <c r="AU148" s="226" t="s">
        <v>21</v>
      </c>
      <c r="AY148" s="19" t="s">
        <v>168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88</v>
      </c>
      <c r="BK148" s="227">
        <f>ROUND(I148*H148,2)</f>
        <v>0</v>
      </c>
      <c r="BL148" s="19" t="s">
        <v>472</v>
      </c>
      <c r="BM148" s="226" t="s">
        <v>2127</v>
      </c>
    </row>
    <row r="149" s="2" customFormat="1">
      <c r="A149" s="41"/>
      <c r="B149" s="42"/>
      <c r="C149" s="43"/>
      <c r="D149" s="233" t="s">
        <v>179</v>
      </c>
      <c r="E149" s="43"/>
      <c r="F149" s="234" t="s">
        <v>2128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179</v>
      </c>
      <c r="AU149" s="19" t="s">
        <v>21</v>
      </c>
    </row>
    <row r="150" s="12" customFormat="1" ht="22.8" customHeight="1">
      <c r="A150" s="12"/>
      <c r="B150" s="199"/>
      <c r="C150" s="200"/>
      <c r="D150" s="201" t="s">
        <v>80</v>
      </c>
      <c r="E150" s="213" t="s">
        <v>2129</v>
      </c>
      <c r="F150" s="213" t="s">
        <v>2130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SUM(P151:P156)</f>
        <v>0</v>
      </c>
      <c r="Q150" s="207"/>
      <c r="R150" s="208">
        <f>SUM(R151:R156)</f>
        <v>0</v>
      </c>
      <c r="S150" s="207"/>
      <c r="T150" s="209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196</v>
      </c>
      <c r="AT150" s="211" t="s">
        <v>80</v>
      </c>
      <c r="AU150" s="211" t="s">
        <v>88</v>
      </c>
      <c r="AY150" s="210" t="s">
        <v>168</v>
      </c>
      <c r="BK150" s="212">
        <f>SUM(BK151:BK156)</f>
        <v>0</v>
      </c>
    </row>
    <row r="151" s="2" customFormat="1" ht="16.5" customHeight="1">
      <c r="A151" s="41"/>
      <c r="B151" s="42"/>
      <c r="C151" s="215" t="s">
        <v>342</v>
      </c>
      <c r="D151" s="215" t="s">
        <v>170</v>
      </c>
      <c r="E151" s="216" t="s">
        <v>2131</v>
      </c>
      <c r="F151" s="217" t="s">
        <v>2132</v>
      </c>
      <c r="G151" s="218" t="s">
        <v>471</v>
      </c>
      <c r="H151" s="219">
        <v>1</v>
      </c>
      <c r="I151" s="220"/>
      <c r="J151" s="221">
        <f>ROUND(I151*H151,2)</f>
        <v>0</v>
      </c>
      <c r="K151" s="217" t="s">
        <v>1732</v>
      </c>
      <c r="L151" s="47"/>
      <c r="M151" s="222" t="s">
        <v>35</v>
      </c>
      <c r="N151" s="223" t="s">
        <v>52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472</v>
      </c>
      <c r="AT151" s="226" t="s">
        <v>170</v>
      </c>
      <c r="AU151" s="226" t="s">
        <v>21</v>
      </c>
      <c r="AY151" s="19" t="s">
        <v>168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88</v>
      </c>
      <c r="BK151" s="227">
        <f>ROUND(I151*H151,2)</f>
        <v>0</v>
      </c>
      <c r="BL151" s="19" t="s">
        <v>472</v>
      </c>
      <c r="BM151" s="226" t="s">
        <v>2133</v>
      </c>
    </row>
    <row r="152" s="2" customFormat="1">
      <c r="A152" s="41"/>
      <c r="B152" s="42"/>
      <c r="C152" s="43"/>
      <c r="D152" s="233" t="s">
        <v>179</v>
      </c>
      <c r="E152" s="43"/>
      <c r="F152" s="234" t="s">
        <v>2134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179</v>
      </c>
      <c r="AU152" s="19" t="s">
        <v>21</v>
      </c>
    </row>
    <row r="153" s="2" customFormat="1" ht="16.5" customHeight="1">
      <c r="A153" s="41"/>
      <c r="B153" s="42"/>
      <c r="C153" s="215" t="s">
        <v>347</v>
      </c>
      <c r="D153" s="215" t="s">
        <v>170</v>
      </c>
      <c r="E153" s="216" t="s">
        <v>2135</v>
      </c>
      <c r="F153" s="217" t="s">
        <v>2136</v>
      </c>
      <c r="G153" s="218" t="s">
        <v>471</v>
      </c>
      <c r="H153" s="219">
        <v>1</v>
      </c>
      <c r="I153" s="220"/>
      <c r="J153" s="221">
        <f>ROUND(I153*H153,2)</f>
        <v>0</v>
      </c>
      <c r="K153" s="217" t="s">
        <v>1732</v>
      </c>
      <c r="L153" s="47"/>
      <c r="M153" s="222" t="s">
        <v>35</v>
      </c>
      <c r="N153" s="223" t="s">
        <v>52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472</v>
      </c>
      <c r="AT153" s="226" t="s">
        <v>170</v>
      </c>
      <c r="AU153" s="226" t="s">
        <v>21</v>
      </c>
      <c r="AY153" s="19" t="s">
        <v>168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88</v>
      </c>
      <c r="BK153" s="227">
        <f>ROUND(I153*H153,2)</f>
        <v>0</v>
      </c>
      <c r="BL153" s="19" t="s">
        <v>472</v>
      </c>
      <c r="BM153" s="226" t="s">
        <v>2137</v>
      </c>
    </row>
    <row r="154" s="2" customFormat="1">
      <c r="A154" s="41"/>
      <c r="B154" s="42"/>
      <c r="C154" s="43"/>
      <c r="D154" s="233" t="s">
        <v>179</v>
      </c>
      <c r="E154" s="43"/>
      <c r="F154" s="234" t="s">
        <v>2138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179</v>
      </c>
      <c r="AU154" s="19" t="s">
        <v>21</v>
      </c>
    </row>
    <row r="155" s="2" customFormat="1" ht="16.5" customHeight="1">
      <c r="A155" s="41"/>
      <c r="B155" s="42"/>
      <c r="C155" s="215" t="s">
        <v>351</v>
      </c>
      <c r="D155" s="215" t="s">
        <v>170</v>
      </c>
      <c r="E155" s="216" t="s">
        <v>2139</v>
      </c>
      <c r="F155" s="217" t="s">
        <v>2140</v>
      </c>
      <c r="G155" s="218" t="s">
        <v>471</v>
      </c>
      <c r="H155" s="219">
        <v>1</v>
      </c>
      <c r="I155" s="220"/>
      <c r="J155" s="221">
        <f>ROUND(I155*H155,2)</f>
        <v>0</v>
      </c>
      <c r="K155" s="217" t="s">
        <v>1732</v>
      </c>
      <c r="L155" s="47"/>
      <c r="M155" s="222" t="s">
        <v>35</v>
      </c>
      <c r="N155" s="223" t="s">
        <v>52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472</v>
      </c>
      <c r="AT155" s="226" t="s">
        <v>170</v>
      </c>
      <c r="AU155" s="226" t="s">
        <v>21</v>
      </c>
      <c r="AY155" s="19" t="s">
        <v>168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88</v>
      </c>
      <c r="BK155" s="227">
        <f>ROUND(I155*H155,2)</f>
        <v>0</v>
      </c>
      <c r="BL155" s="19" t="s">
        <v>472</v>
      </c>
      <c r="BM155" s="226" t="s">
        <v>2141</v>
      </c>
    </row>
    <row r="156" s="2" customFormat="1">
      <c r="A156" s="41"/>
      <c r="B156" s="42"/>
      <c r="C156" s="43"/>
      <c r="D156" s="233" t="s">
        <v>179</v>
      </c>
      <c r="E156" s="43"/>
      <c r="F156" s="234" t="s">
        <v>2142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179</v>
      </c>
      <c r="AU156" s="19" t="s">
        <v>21</v>
      </c>
    </row>
    <row r="157" s="12" customFormat="1" ht="22.8" customHeight="1">
      <c r="A157" s="12"/>
      <c r="B157" s="199"/>
      <c r="C157" s="200"/>
      <c r="D157" s="201" t="s">
        <v>80</v>
      </c>
      <c r="E157" s="213" t="s">
        <v>476</v>
      </c>
      <c r="F157" s="213" t="s">
        <v>477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P158</f>
        <v>0</v>
      </c>
      <c r="Q157" s="207"/>
      <c r="R157" s="208">
        <f>R158</f>
        <v>0</v>
      </c>
      <c r="S157" s="207"/>
      <c r="T157" s="209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196</v>
      </c>
      <c r="AT157" s="211" t="s">
        <v>80</v>
      </c>
      <c r="AU157" s="211" t="s">
        <v>88</v>
      </c>
      <c r="AY157" s="210" t="s">
        <v>168</v>
      </c>
      <c r="BK157" s="212">
        <f>BK158</f>
        <v>0</v>
      </c>
    </row>
    <row r="158" s="2" customFormat="1" ht="16.5" customHeight="1">
      <c r="A158" s="41"/>
      <c r="B158" s="42"/>
      <c r="C158" s="215" t="s">
        <v>356</v>
      </c>
      <c r="D158" s="215" t="s">
        <v>170</v>
      </c>
      <c r="E158" s="216" t="s">
        <v>2143</v>
      </c>
      <c r="F158" s="217" t="s">
        <v>2144</v>
      </c>
      <c r="G158" s="218" t="s">
        <v>471</v>
      </c>
      <c r="H158" s="219">
        <v>1</v>
      </c>
      <c r="I158" s="220"/>
      <c r="J158" s="221">
        <f>ROUND(I158*H158,2)</f>
        <v>0</v>
      </c>
      <c r="K158" s="217" t="s">
        <v>1732</v>
      </c>
      <c r="L158" s="47"/>
      <c r="M158" s="283" t="s">
        <v>35</v>
      </c>
      <c r="N158" s="284" t="s">
        <v>52</v>
      </c>
      <c r="O158" s="269"/>
      <c r="P158" s="285">
        <f>O158*H158</f>
        <v>0</v>
      </c>
      <c r="Q158" s="285">
        <v>0</v>
      </c>
      <c r="R158" s="285">
        <f>Q158*H158</f>
        <v>0</v>
      </c>
      <c r="S158" s="285">
        <v>0</v>
      </c>
      <c r="T158" s="28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472</v>
      </c>
      <c r="AT158" s="226" t="s">
        <v>170</v>
      </c>
      <c r="AU158" s="226" t="s">
        <v>21</v>
      </c>
      <c r="AY158" s="19" t="s">
        <v>168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88</v>
      </c>
      <c r="BK158" s="227">
        <f>ROUND(I158*H158,2)</f>
        <v>0</v>
      </c>
      <c r="BL158" s="19" t="s">
        <v>472</v>
      </c>
      <c r="BM158" s="226" t="s">
        <v>2145</v>
      </c>
    </row>
    <row r="159" s="2" customFormat="1" ht="6.96" customHeight="1">
      <c r="A159" s="41"/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2jSIH8AYtIRMs9nqhZpQQZhEsP/nyiaptMSg7qvI0ReQPtrCYlTXDvolkDSK3axskiTyRV1VdTLBrkFVtW53XQ==" hashValue="ZPUZuxNj2t4rK/8WSwnixBsCloVLPedbX+I9tKSPL5Q2SbtndigUIWeZADnpXMfUDjTcr4mmm9g27c6H0evmow==" algorithmName="SHA-512" password="CC35"/>
  <autoFilter ref="C88:K15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2146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2147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2148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2149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2150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2151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2152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2153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2154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2155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2156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87</v>
      </c>
      <c r="F18" s="298" t="s">
        <v>2157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2158</v>
      </c>
      <c r="F19" s="298" t="s">
        <v>2159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2160</v>
      </c>
      <c r="F20" s="298" t="s">
        <v>2161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129</v>
      </c>
      <c r="F21" s="298" t="s">
        <v>130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2162</v>
      </c>
      <c r="F22" s="298" t="s">
        <v>2163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94</v>
      </c>
      <c r="F23" s="298" t="s">
        <v>2164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2165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2166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2167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2168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2169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2170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2171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2172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2173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154</v>
      </c>
      <c r="F36" s="298"/>
      <c r="G36" s="298" t="s">
        <v>2174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2175</v>
      </c>
      <c r="F37" s="298"/>
      <c r="G37" s="298" t="s">
        <v>2176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62</v>
      </c>
      <c r="F38" s="298"/>
      <c r="G38" s="298" t="s">
        <v>2177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63</v>
      </c>
      <c r="F39" s="298"/>
      <c r="G39" s="298" t="s">
        <v>2178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155</v>
      </c>
      <c r="F40" s="298"/>
      <c r="G40" s="298" t="s">
        <v>2179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156</v>
      </c>
      <c r="F41" s="298"/>
      <c r="G41" s="298" t="s">
        <v>2180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2181</v>
      </c>
      <c r="F42" s="298"/>
      <c r="G42" s="298" t="s">
        <v>2182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2183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2184</v>
      </c>
      <c r="F44" s="298"/>
      <c r="G44" s="298" t="s">
        <v>2185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158</v>
      </c>
      <c r="F45" s="298"/>
      <c r="G45" s="298" t="s">
        <v>2186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2187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2188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2189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2190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2191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2192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2193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2194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2195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2196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2197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2198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2199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2200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2201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2202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2203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2204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2205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2206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2207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2208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2209</v>
      </c>
      <c r="D76" s="316"/>
      <c r="E76" s="316"/>
      <c r="F76" s="316" t="s">
        <v>2210</v>
      </c>
      <c r="G76" s="317"/>
      <c r="H76" s="316" t="s">
        <v>63</v>
      </c>
      <c r="I76" s="316" t="s">
        <v>66</v>
      </c>
      <c r="J76" s="316" t="s">
        <v>2211</v>
      </c>
      <c r="K76" s="315"/>
    </row>
    <row r="77" s="1" customFormat="1" ht="17.25" customHeight="1">
      <c r="B77" s="313"/>
      <c r="C77" s="318" t="s">
        <v>2212</v>
      </c>
      <c r="D77" s="318"/>
      <c r="E77" s="318"/>
      <c r="F77" s="319" t="s">
        <v>2213</v>
      </c>
      <c r="G77" s="320"/>
      <c r="H77" s="318"/>
      <c r="I77" s="318"/>
      <c r="J77" s="318" t="s">
        <v>2214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62</v>
      </c>
      <c r="D79" s="323"/>
      <c r="E79" s="323"/>
      <c r="F79" s="324" t="s">
        <v>2215</v>
      </c>
      <c r="G79" s="325"/>
      <c r="H79" s="301" t="s">
        <v>2216</v>
      </c>
      <c r="I79" s="301" t="s">
        <v>2217</v>
      </c>
      <c r="J79" s="301">
        <v>20</v>
      </c>
      <c r="K79" s="315"/>
    </row>
    <row r="80" s="1" customFormat="1" ht="15" customHeight="1">
      <c r="B80" s="313"/>
      <c r="C80" s="301" t="s">
        <v>2218</v>
      </c>
      <c r="D80" s="301"/>
      <c r="E80" s="301"/>
      <c r="F80" s="324" t="s">
        <v>2215</v>
      </c>
      <c r="G80" s="325"/>
      <c r="H80" s="301" t="s">
        <v>2219</v>
      </c>
      <c r="I80" s="301" t="s">
        <v>2217</v>
      </c>
      <c r="J80" s="301">
        <v>120</v>
      </c>
      <c r="K80" s="315"/>
    </row>
    <row r="81" s="1" customFormat="1" ht="15" customHeight="1">
      <c r="B81" s="326"/>
      <c r="C81" s="301" t="s">
        <v>2220</v>
      </c>
      <c r="D81" s="301"/>
      <c r="E81" s="301"/>
      <c r="F81" s="324" t="s">
        <v>2221</v>
      </c>
      <c r="G81" s="325"/>
      <c r="H81" s="301" t="s">
        <v>2222</v>
      </c>
      <c r="I81" s="301" t="s">
        <v>2217</v>
      </c>
      <c r="J81" s="301">
        <v>50</v>
      </c>
      <c r="K81" s="315"/>
    </row>
    <row r="82" s="1" customFormat="1" ht="15" customHeight="1">
      <c r="B82" s="326"/>
      <c r="C82" s="301" t="s">
        <v>2223</v>
      </c>
      <c r="D82" s="301"/>
      <c r="E82" s="301"/>
      <c r="F82" s="324" t="s">
        <v>2215</v>
      </c>
      <c r="G82" s="325"/>
      <c r="H82" s="301" t="s">
        <v>2224</v>
      </c>
      <c r="I82" s="301" t="s">
        <v>2225</v>
      </c>
      <c r="J82" s="301"/>
      <c r="K82" s="315"/>
    </row>
    <row r="83" s="1" customFormat="1" ht="15" customHeight="1">
      <c r="B83" s="326"/>
      <c r="C83" s="327" t="s">
        <v>2226</v>
      </c>
      <c r="D83" s="327"/>
      <c r="E83" s="327"/>
      <c r="F83" s="328" t="s">
        <v>2221</v>
      </c>
      <c r="G83" s="327"/>
      <c r="H83" s="327" t="s">
        <v>2227</v>
      </c>
      <c r="I83" s="327" t="s">
        <v>2217</v>
      </c>
      <c r="J83" s="327">
        <v>15</v>
      </c>
      <c r="K83" s="315"/>
    </row>
    <row r="84" s="1" customFormat="1" ht="15" customHeight="1">
      <c r="B84" s="326"/>
      <c r="C84" s="327" t="s">
        <v>2228</v>
      </c>
      <c r="D84" s="327"/>
      <c r="E84" s="327"/>
      <c r="F84" s="328" t="s">
        <v>2221</v>
      </c>
      <c r="G84" s="327"/>
      <c r="H84" s="327" t="s">
        <v>2229</v>
      </c>
      <c r="I84" s="327" t="s">
        <v>2217</v>
      </c>
      <c r="J84" s="327">
        <v>15</v>
      </c>
      <c r="K84" s="315"/>
    </row>
    <row r="85" s="1" customFormat="1" ht="15" customHeight="1">
      <c r="B85" s="326"/>
      <c r="C85" s="327" t="s">
        <v>2230</v>
      </c>
      <c r="D85" s="327"/>
      <c r="E85" s="327"/>
      <c r="F85" s="328" t="s">
        <v>2221</v>
      </c>
      <c r="G85" s="327"/>
      <c r="H85" s="327" t="s">
        <v>2231</v>
      </c>
      <c r="I85" s="327" t="s">
        <v>2217</v>
      </c>
      <c r="J85" s="327">
        <v>20</v>
      </c>
      <c r="K85" s="315"/>
    </row>
    <row r="86" s="1" customFormat="1" ht="15" customHeight="1">
      <c r="B86" s="326"/>
      <c r="C86" s="327" t="s">
        <v>2232</v>
      </c>
      <c r="D86" s="327"/>
      <c r="E86" s="327"/>
      <c r="F86" s="328" t="s">
        <v>2221</v>
      </c>
      <c r="G86" s="327"/>
      <c r="H86" s="327" t="s">
        <v>2233</v>
      </c>
      <c r="I86" s="327" t="s">
        <v>2217</v>
      </c>
      <c r="J86" s="327">
        <v>20</v>
      </c>
      <c r="K86" s="315"/>
    </row>
    <row r="87" s="1" customFormat="1" ht="15" customHeight="1">
      <c r="B87" s="326"/>
      <c r="C87" s="301" t="s">
        <v>2234</v>
      </c>
      <c r="D87" s="301"/>
      <c r="E87" s="301"/>
      <c r="F87" s="324" t="s">
        <v>2221</v>
      </c>
      <c r="G87" s="325"/>
      <c r="H87" s="301" t="s">
        <v>2235</v>
      </c>
      <c r="I87" s="301" t="s">
        <v>2217</v>
      </c>
      <c r="J87" s="301">
        <v>50</v>
      </c>
      <c r="K87" s="315"/>
    </row>
    <row r="88" s="1" customFormat="1" ht="15" customHeight="1">
      <c r="B88" s="326"/>
      <c r="C88" s="301" t="s">
        <v>2236</v>
      </c>
      <c r="D88" s="301"/>
      <c r="E88" s="301"/>
      <c r="F88" s="324" t="s">
        <v>2221</v>
      </c>
      <c r="G88" s="325"/>
      <c r="H88" s="301" t="s">
        <v>2237</v>
      </c>
      <c r="I88" s="301" t="s">
        <v>2217</v>
      </c>
      <c r="J88" s="301">
        <v>20</v>
      </c>
      <c r="K88" s="315"/>
    </row>
    <row r="89" s="1" customFormat="1" ht="15" customHeight="1">
      <c r="B89" s="326"/>
      <c r="C89" s="301" t="s">
        <v>2238</v>
      </c>
      <c r="D89" s="301"/>
      <c r="E89" s="301"/>
      <c r="F89" s="324" t="s">
        <v>2221</v>
      </c>
      <c r="G89" s="325"/>
      <c r="H89" s="301" t="s">
        <v>2239</v>
      </c>
      <c r="I89" s="301" t="s">
        <v>2217</v>
      </c>
      <c r="J89" s="301">
        <v>20</v>
      </c>
      <c r="K89" s="315"/>
    </row>
    <row r="90" s="1" customFormat="1" ht="15" customHeight="1">
      <c r="B90" s="326"/>
      <c r="C90" s="301" t="s">
        <v>2240</v>
      </c>
      <c r="D90" s="301"/>
      <c r="E90" s="301"/>
      <c r="F90" s="324" t="s">
        <v>2221</v>
      </c>
      <c r="G90" s="325"/>
      <c r="H90" s="301" t="s">
        <v>2241</v>
      </c>
      <c r="I90" s="301" t="s">
        <v>2217</v>
      </c>
      <c r="J90" s="301">
        <v>50</v>
      </c>
      <c r="K90" s="315"/>
    </row>
    <row r="91" s="1" customFormat="1" ht="15" customHeight="1">
      <c r="B91" s="326"/>
      <c r="C91" s="301" t="s">
        <v>2242</v>
      </c>
      <c r="D91" s="301"/>
      <c r="E91" s="301"/>
      <c r="F91" s="324" t="s">
        <v>2221</v>
      </c>
      <c r="G91" s="325"/>
      <c r="H91" s="301" t="s">
        <v>2242</v>
      </c>
      <c r="I91" s="301" t="s">
        <v>2217</v>
      </c>
      <c r="J91" s="301">
        <v>50</v>
      </c>
      <c r="K91" s="315"/>
    </row>
    <row r="92" s="1" customFormat="1" ht="15" customHeight="1">
      <c r="B92" s="326"/>
      <c r="C92" s="301" t="s">
        <v>2243</v>
      </c>
      <c r="D92" s="301"/>
      <c r="E92" s="301"/>
      <c r="F92" s="324" t="s">
        <v>2221</v>
      </c>
      <c r="G92" s="325"/>
      <c r="H92" s="301" t="s">
        <v>2244</v>
      </c>
      <c r="I92" s="301" t="s">
        <v>2217</v>
      </c>
      <c r="J92" s="301">
        <v>255</v>
      </c>
      <c r="K92" s="315"/>
    </row>
    <row r="93" s="1" customFormat="1" ht="15" customHeight="1">
      <c r="B93" s="326"/>
      <c r="C93" s="301" t="s">
        <v>2245</v>
      </c>
      <c r="D93" s="301"/>
      <c r="E93" s="301"/>
      <c r="F93" s="324" t="s">
        <v>2215</v>
      </c>
      <c r="G93" s="325"/>
      <c r="H93" s="301" t="s">
        <v>2246</v>
      </c>
      <c r="I93" s="301" t="s">
        <v>2247</v>
      </c>
      <c r="J93" s="301"/>
      <c r="K93" s="315"/>
    </row>
    <row r="94" s="1" customFormat="1" ht="15" customHeight="1">
      <c r="B94" s="326"/>
      <c r="C94" s="301" t="s">
        <v>2248</v>
      </c>
      <c r="D94" s="301"/>
      <c r="E94" s="301"/>
      <c r="F94" s="324" t="s">
        <v>2215</v>
      </c>
      <c r="G94" s="325"/>
      <c r="H94" s="301" t="s">
        <v>2249</v>
      </c>
      <c r="I94" s="301" t="s">
        <v>2250</v>
      </c>
      <c r="J94" s="301"/>
      <c r="K94" s="315"/>
    </row>
    <row r="95" s="1" customFormat="1" ht="15" customHeight="1">
      <c r="B95" s="326"/>
      <c r="C95" s="301" t="s">
        <v>2251</v>
      </c>
      <c r="D95" s="301"/>
      <c r="E95" s="301"/>
      <c r="F95" s="324" t="s">
        <v>2215</v>
      </c>
      <c r="G95" s="325"/>
      <c r="H95" s="301" t="s">
        <v>2251</v>
      </c>
      <c r="I95" s="301" t="s">
        <v>2250</v>
      </c>
      <c r="J95" s="301"/>
      <c r="K95" s="315"/>
    </row>
    <row r="96" s="1" customFormat="1" ht="15" customHeight="1">
      <c r="B96" s="326"/>
      <c r="C96" s="301" t="s">
        <v>47</v>
      </c>
      <c r="D96" s="301"/>
      <c r="E96" s="301"/>
      <c r="F96" s="324" t="s">
        <v>2215</v>
      </c>
      <c r="G96" s="325"/>
      <c r="H96" s="301" t="s">
        <v>2252</v>
      </c>
      <c r="I96" s="301" t="s">
        <v>2250</v>
      </c>
      <c r="J96" s="301"/>
      <c r="K96" s="315"/>
    </row>
    <row r="97" s="1" customFormat="1" ht="15" customHeight="1">
      <c r="B97" s="326"/>
      <c r="C97" s="301" t="s">
        <v>57</v>
      </c>
      <c r="D97" s="301"/>
      <c r="E97" s="301"/>
      <c r="F97" s="324" t="s">
        <v>2215</v>
      </c>
      <c r="G97" s="325"/>
      <c r="H97" s="301" t="s">
        <v>2253</v>
      </c>
      <c r="I97" s="301" t="s">
        <v>2250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2254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2209</v>
      </c>
      <c r="D103" s="316"/>
      <c r="E103" s="316"/>
      <c r="F103" s="316" t="s">
        <v>2210</v>
      </c>
      <c r="G103" s="317"/>
      <c r="H103" s="316" t="s">
        <v>63</v>
      </c>
      <c r="I103" s="316" t="s">
        <v>66</v>
      </c>
      <c r="J103" s="316" t="s">
        <v>2211</v>
      </c>
      <c r="K103" s="315"/>
    </row>
    <row r="104" s="1" customFormat="1" ht="17.25" customHeight="1">
      <c r="B104" s="313"/>
      <c r="C104" s="318" t="s">
        <v>2212</v>
      </c>
      <c r="D104" s="318"/>
      <c r="E104" s="318"/>
      <c r="F104" s="319" t="s">
        <v>2213</v>
      </c>
      <c r="G104" s="320"/>
      <c r="H104" s="318"/>
      <c r="I104" s="318"/>
      <c r="J104" s="318" t="s">
        <v>2214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62</v>
      </c>
      <c r="D106" s="323"/>
      <c r="E106" s="323"/>
      <c r="F106" s="324" t="s">
        <v>2215</v>
      </c>
      <c r="G106" s="301"/>
      <c r="H106" s="301" t="s">
        <v>2255</v>
      </c>
      <c r="I106" s="301" t="s">
        <v>2217</v>
      </c>
      <c r="J106" s="301">
        <v>20</v>
      </c>
      <c r="K106" s="315"/>
    </row>
    <row r="107" s="1" customFormat="1" ht="15" customHeight="1">
      <c r="B107" s="313"/>
      <c r="C107" s="301" t="s">
        <v>2218</v>
      </c>
      <c r="D107" s="301"/>
      <c r="E107" s="301"/>
      <c r="F107" s="324" t="s">
        <v>2215</v>
      </c>
      <c r="G107" s="301"/>
      <c r="H107" s="301" t="s">
        <v>2255</v>
      </c>
      <c r="I107" s="301" t="s">
        <v>2217</v>
      </c>
      <c r="J107" s="301">
        <v>120</v>
      </c>
      <c r="K107" s="315"/>
    </row>
    <row r="108" s="1" customFormat="1" ht="15" customHeight="1">
      <c r="B108" s="326"/>
      <c r="C108" s="301" t="s">
        <v>2220</v>
      </c>
      <c r="D108" s="301"/>
      <c r="E108" s="301"/>
      <c r="F108" s="324" t="s">
        <v>2221</v>
      </c>
      <c r="G108" s="301"/>
      <c r="H108" s="301" t="s">
        <v>2255</v>
      </c>
      <c r="I108" s="301" t="s">
        <v>2217</v>
      </c>
      <c r="J108" s="301">
        <v>50</v>
      </c>
      <c r="K108" s="315"/>
    </row>
    <row r="109" s="1" customFormat="1" ht="15" customHeight="1">
      <c r="B109" s="326"/>
      <c r="C109" s="301" t="s">
        <v>2223</v>
      </c>
      <c r="D109" s="301"/>
      <c r="E109" s="301"/>
      <c r="F109" s="324" t="s">
        <v>2215</v>
      </c>
      <c r="G109" s="301"/>
      <c r="H109" s="301" t="s">
        <v>2255</v>
      </c>
      <c r="I109" s="301" t="s">
        <v>2225</v>
      </c>
      <c r="J109" s="301"/>
      <c r="K109" s="315"/>
    </row>
    <row r="110" s="1" customFormat="1" ht="15" customHeight="1">
      <c r="B110" s="326"/>
      <c r="C110" s="301" t="s">
        <v>2234</v>
      </c>
      <c r="D110" s="301"/>
      <c r="E110" s="301"/>
      <c r="F110" s="324" t="s">
        <v>2221</v>
      </c>
      <c r="G110" s="301"/>
      <c r="H110" s="301" t="s">
        <v>2255</v>
      </c>
      <c r="I110" s="301" t="s">
        <v>2217</v>
      </c>
      <c r="J110" s="301">
        <v>50</v>
      </c>
      <c r="K110" s="315"/>
    </row>
    <row r="111" s="1" customFormat="1" ht="15" customHeight="1">
      <c r="B111" s="326"/>
      <c r="C111" s="301" t="s">
        <v>2242</v>
      </c>
      <c r="D111" s="301"/>
      <c r="E111" s="301"/>
      <c r="F111" s="324" t="s">
        <v>2221</v>
      </c>
      <c r="G111" s="301"/>
      <c r="H111" s="301" t="s">
        <v>2255</v>
      </c>
      <c r="I111" s="301" t="s">
        <v>2217</v>
      </c>
      <c r="J111" s="301">
        <v>50</v>
      </c>
      <c r="K111" s="315"/>
    </row>
    <row r="112" s="1" customFormat="1" ht="15" customHeight="1">
      <c r="B112" s="326"/>
      <c r="C112" s="301" t="s">
        <v>2240</v>
      </c>
      <c r="D112" s="301"/>
      <c r="E112" s="301"/>
      <c r="F112" s="324" t="s">
        <v>2221</v>
      </c>
      <c r="G112" s="301"/>
      <c r="H112" s="301" t="s">
        <v>2255</v>
      </c>
      <c r="I112" s="301" t="s">
        <v>2217</v>
      </c>
      <c r="J112" s="301">
        <v>50</v>
      </c>
      <c r="K112" s="315"/>
    </row>
    <row r="113" s="1" customFormat="1" ht="15" customHeight="1">
      <c r="B113" s="326"/>
      <c r="C113" s="301" t="s">
        <v>62</v>
      </c>
      <c r="D113" s="301"/>
      <c r="E113" s="301"/>
      <c r="F113" s="324" t="s">
        <v>2215</v>
      </c>
      <c r="G113" s="301"/>
      <c r="H113" s="301" t="s">
        <v>2256</v>
      </c>
      <c r="I113" s="301" t="s">
        <v>2217</v>
      </c>
      <c r="J113" s="301">
        <v>20</v>
      </c>
      <c r="K113" s="315"/>
    </row>
    <row r="114" s="1" customFormat="1" ht="15" customHeight="1">
      <c r="B114" s="326"/>
      <c r="C114" s="301" t="s">
        <v>2257</v>
      </c>
      <c r="D114" s="301"/>
      <c r="E114" s="301"/>
      <c r="F114" s="324" t="s">
        <v>2215</v>
      </c>
      <c r="G114" s="301"/>
      <c r="H114" s="301" t="s">
        <v>2258</v>
      </c>
      <c r="I114" s="301" t="s">
        <v>2217</v>
      </c>
      <c r="J114" s="301">
        <v>120</v>
      </c>
      <c r="K114" s="315"/>
    </row>
    <row r="115" s="1" customFormat="1" ht="15" customHeight="1">
      <c r="B115" s="326"/>
      <c r="C115" s="301" t="s">
        <v>47</v>
      </c>
      <c r="D115" s="301"/>
      <c r="E115" s="301"/>
      <c r="F115" s="324" t="s">
        <v>2215</v>
      </c>
      <c r="G115" s="301"/>
      <c r="H115" s="301" t="s">
        <v>2259</v>
      </c>
      <c r="I115" s="301" t="s">
        <v>2250</v>
      </c>
      <c r="J115" s="301"/>
      <c r="K115" s="315"/>
    </row>
    <row r="116" s="1" customFormat="1" ht="15" customHeight="1">
      <c r="B116" s="326"/>
      <c r="C116" s="301" t="s">
        <v>57</v>
      </c>
      <c r="D116" s="301"/>
      <c r="E116" s="301"/>
      <c r="F116" s="324" t="s">
        <v>2215</v>
      </c>
      <c r="G116" s="301"/>
      <c r="H116" s="301" t="s">
        <v>2260</v>
      </c>
      <c r="I116" s="301" t="s">
        <v>2250</v>
      </c>
      <c r="J116" s="301"/>
      <c r="K116" s="315"/>
    </row>
    <row r="117" s="1" customFormat="1" ht="15" customHeight="1">
      <c r="B117" s="326"/>
      <c r="C117" s="301" t="s">
        <v>66</v>
      </c>
      <c r="D117" s="301"/>
      <c r="E117" s="301"/>
      <c r="F117" s="324" t="s">
        <v>2215</v>
      </c>
      <c r="G117" s="301"/>
      <c r="H117" s="301" t="s">
        <v>2261</v>
      </c>
      <c r="I117" s="301" t="s">
        <v>2262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2263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2209</v>
      </c>
      <c r="D123" s="316"/>
      <c r="E123" s="316"/>
      <c r="F123" s="316" t="s">
        <v>2210</v>
      </c>
      <c r="G123" s="317"/>
      <c r="H123" s="316" t="s">
        <v>63</v>
      </c>
      <c r="I123" s="316" t="s">
        <v>66</v>
      </c>
      <c r="J123" s="316" t="s">
        <v>2211</v>
      </c>
      <c r="K123" s="345"/>
    </row>
    <row r="124" s="1" customFormat="1" ht="17.25" customHeight="1">
      <c r="B124" s="344"/>
      <c r="C124" s="318" t="s">
        <v>2212</v>
      </c>
      <c r="D124" s="318"/>
      <c r="E124" s="318"/>
      <c r="F124" s="319" t="s">
        <v>2213</v>
      </c>
      <c r="G124" s="320"/>
      <c r="H124" s="318"/>
      <c r="I124" s="318"/>
      <c r="J124" s="318" t="s">
        <v>2214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2218</v>
      </c>
      <c r="D126" s="323"/>
      <c r="E126" s="323"/>
      <c r="F126" s="324" t="s">
        <v>2215</v>
      </c>
      <c r="G126" s="301"/>
      <c r="H126" s="301" t="s">
        <v>2255</v>
      </c>
      <c r="I126" s="301" t="s">
        <v>2217</v>
      </c>
      <c r="J126" s="301">
        <v>120</v>
      </c>
      <c r="K126" s="349"/>
    </row>
    <row r="127" s="1" customFormat="1" ht="15" customHeight="1">
      <c r="B127" s="346"/>
      <c r="C127" s="301" t="s">
        <v>2264</v>
      </c>
      <c r="D127" s="301"/>
      <c r="E127" s="301"/>
      <c r="F127" s="324" t="s">
        <v>2215</v>
      </c>
      <c r="G127" s="301"/>
      <c r="H127" s="301" t="s">
        <v>2265</v>
      </c>
      <c r="I127" s="301" t="s">
        <v>2217</v>
      </c>
      <c r="J127" s="301" t="s">
        <v>2266</v>
      </c>
      <c r="K127" s="349"/>
    </row>
    <row r="128" s="1" customFormat="1" ht="15" customHeight="1">
      <c r="B128" s="346"/>
      <c r="C128" s="301" t="s">
        <v>94</v>
      </c>
      <c r="D128" s="301"/>
      <c r="E128" s="301"/>
      <c r="F128" s="324" t="s">
        <v>2215</v>
      </c>
      <c r="G128" s="301"/>
      <c r="H128" s="301" t="s">
        <v>2267</v>
      </c>
      <c r="I128" s="301" t="s">
        <v>2217</v>
      </c>
      <c r="J128" s="301" t="s">
        <v>2266</v>
      </c>
      <c r="K128" s="349"/>
    </row>
    <row r="129" s="1" customFormat="1" ht="15" customHeight="1">
      <c r="B129" s="346"/>
      <c r="C129" s="301" t="s">
        <v>2226</v>
      </c>
      <c r="D129" s="301"/>
      <c r="E129" s="301"/>
      <c r="F129" s="324" t="s">
        <v>2221</v>
      </c>
      <c r="G129" s="301"/>
      <c r="H129" s="301" t="s">
        <v>2227</v>
      </c>
      <c r="I129" s="301" t="s">
        <v>2217</v>
      </c>
      <c r="J129" s="301">
        <v>15</v>
      </c>
      <c r="K129" s="349"/>
    </row>
    <row r="130" s="1" customFormat="1" ht="15" customHeight="1">
      <c r="B130" s="346"/>
      <c r="C130" s="327" t="s">
        <v>2228</v>
      </c>
      <c r="D130" s="327"/>
      <c r="E130" s="327"/>
      <c r="F130" s="328" t="s">
        <v>2221</v>
      </c>
      <c r="G130" s="327"/>
      <c r="H130" s="327" t="s">
        <v>2229</v>
      </c>
      <c r="I130" s="327" t="s">
        <v>2217</v>
      </c>
      <c r="J130" s="327">
        <v>15</v>
      </c>
      <c r="K130" s="349"/>
    </row>
    <row r="131" s="1" customFormat="1" ht="15" customHeight="1">
      <c r="B131" s="346"/>
      <c r="C131" s="327" t="s">
        <v>2230</v>
      </c>
      <c r="D131" s="327"/>
      <c r="E131" s="327"/>
      <c r="F131" s="328" t="s">
        <v>2221</v>
      </c>
      <c r="G131" s="327"/>
      <c r="H131" s="327" t="s">
        <v>2231</v>
      </c>
      <c r="I131" s="327" t="s">
        <v>2217</v>
      </c>
      <c r="J131" s="327">
        <v>20</v>
      </c>
      <c r="K131" s="349"/>
    </row>
    <row r="132" s="1" customFormat="1" ht="15" customHeight="1">
      <c r="B132" s="346"/>
      <c r="C132" s="327" t="s">
        <v>2232</v>
      </c>
      <c r="D132" s="327"/>
      <c r="E132" s="327"/>
      <c r="F132" s="328" t="s">
        <v>2221</v>
      </c>
      <c r="G132" s="327"/>
      <c r="H132" s="327" t="s">
        <v>2233</v>
      </c>
      <c r="I132" s="327" t="s">
        <v>2217</v>
      </c>
      <c r="J132" s="327">
        <v>20</v>
      </c>
      <c r="K132" s="349"/>
    </row>
    <row r="133" s="1" customFormat="1" ht="15" customHeight="1">
      <c r="B133" s="346"/>
      <c r="C133" s="301" t="s">
        <v>2220</v>
      </c>
      <c r="D133" s="301"/>
      <c r="E133" s="301"/>
      <c r="F133" s="324" t="s">
        <v>2221</v>
      </c>
      <c r="G133" s="301"/>
      <c r="H133" s="301" t="s">
        <v>2255</v>
      </c>
      <c r="I133" s="301" t="s">
        <v>2217</v>
      </c>
      <c r="J133" s="301">
        <v>50</v>
      </c>
      <c r="K133" s="349"/>
    </row>
    <row r="134" s="1" customFormat="1" ht="15" customHeight="1">
      <c r="B134" s="346"/>
      <c r="C134" s="301" t="s">
        <v>2234</v>
      </c>
      <c r="D134" s="301"/>
      <c r="E134" s="301"/>
      <c r="F134" s="324" t="s">
        <v>2221</v>
      </c>
      <c r="G134" s="301"/>
      <c r="H134" s="301" t="s">
        <v>2255</v>
      </c>
      <c r="I134" s="301" t="s">
        <v>2217</v>
      </c>
      <c r="J134" s="301">
        <v>50</v>
      </c>
      <c r="K134" s="349"/>
    </row>
    <row r="135" s="1" customFormat="1" ht="15" customHeight="1">
      <c r="B135" s="346"/>
      <c r="C135" s="301" t="s">
        <v>2240</v>
      </c>
      <c r="D135" s="301"/>
      <c r="E135" s="301"/>
      <c r="F135" s="324" t="s">
        <v>2221</v>
      </c>
      <c r="G135" s="301"/>
      <c r="H135" s="301" t="s">
        <v>2255</v>
      </c>
      <c r="I135" s="301" t="s">
        <v>2217</v>
      </c>
      <c r="J135" s="301">
        <v>50</v>
      </c>
      <c r="K135" s="349"/>
    </row>
    <row r="136" s="1" customFormat="1" ht="15" customHeight="1">
      <c r="B136" s="346"/>
      <c r="C136" s="301" t="s">
        <v>2242</v>
      </c>
      <c r="D136" s="301"/>
      <c r="E136" s="301"/>
      <c r="F136" s="324" t="s">
        <v>2221</v>
      </c>
      <c r="G136" s="301"/>
      <c r="H136" s="301" t="s">
        <v>2255</v>
      </c>
      <c r="I136" s="301" t="s">
        <v>2217</v>
      </c>
      <c r="J136" s="301">
        <v>50</v>
      </c>
      <c r="K136" s="349"/>
    </row>
    <row r="137" s="1" customFormat="1" ht="15" customHeight="1">
      <c r="B137" s="346"/>
      <c r="C137" s="301" t="s">
        <v>2243</v>
      </c>
      <c r="D137" s="301"/>
      <c r="E137" s="301"/>
      <c r="F137" s="324" t="s">
        <v>2221</v>
      </c>
      <c r="G137" s="301"/>
      <c r="H137" s="301" t="s">
        <v>2268</v>
      </c>
      <c r="I137" s="301" t="s">
        <v>2217</v>
      </c>
      <c r="J137" s="301">
        <v>255</v>
      </c>
      <c r="K137" s="349"/>
    </row>
    <row r="138" s="1" customFormat="1" ht="15" customHeight="1">
      <c r="B138" s="346"/>
      <c r="C138" s="301" t="s">
        <v>2245</v>
      </c>
      <c r="D138" s="301"/>
      <c r="E138" s="301"/>
      <c r="F138" s="324" t="s">
        <v>2215</v>
      </c>
      <c r="G138" s="301"/>
      <c r="H138" s="301" t="s">
        <v>2269</v>
      </c>
      <c r="I138" s="301" t="s">
        <v>2247</v>
      </c>
      <c r="J138" s="301"/>
      <c r="K138" s="349"/>
    </row>
    <row r="139" s="1" customFormat="1" ht="15" customHeight="1">
      <c r="B139" s="346"/>
      <c r="C139" s="301" t="s">
        <v>2248</v>
      </c>
      <c r="D139" s="301"/>
      <c r="E139" s="301"/>
      <c r="F139" s="324" t="s">
        <v>2215</v>
      </c>
      <c r="G139" s="301"/>
      <c r="H139" s="301" t="s">
        <v>2270</v>
      </c>
      <c r="I139" s="301" t="s">
        <v>2250</v>
      </c>
      <c r="J139" s="301"/>
      <c r="K139" s="349"/>
    </row>
    <row r="140" s="1" customFormat="1" ht="15" customHeight="1">
      <c r="B140" s="346"/>
      <c r="C140" s="301" t="s">
        <v>2251</v>
      </c>
      <c r="D140" s="301"/>
      <c r="E140" s="301"/>
      <c r="F140" s="324" t="s">
        <v>2215</v>
      </c>
      <c r="G140" s="301"/>
      <c r="H140" s="301" t="s">
        <v>2251</v>
      </c>
      <c r="I140" s="301" t="s">
        <v>2250</v>
      </c>
      <c r="J140" s="301"/>
      <c r="K140" s="349"/>
    </row>
    <row r="141" s="1" customFormat="1" ht="15" customHeight="1">
      <c r="B141" s="346"/>
      <c r="C141" s="301" t="s">
        <v>47</v>
      </c>
      <c r="D141" s="301"/>
      <c r="E141" s="301"/>
      <c r="F141" s="324" t="s">
        <v>2215</v>
      </c>
      <c r="G141" s="301"/>
      <c r="H141" s="301" t="s">
        <v>2271</v>
      </c>
      <c r="I141" s="301" t="s">
        <v>2250</v>
      </c>
      <c r="J141" s="301"/>
      <c r="K141" s="349"/>
    </row>
    <row r="142" s="1" customFormat="1" ht="15" customHeight="1">
      <c r="B142" s="346"/>
      <c r="C142" s="301" t="s">
        <v>2272</v>
      </c>
      <c r="D142" s="301"/>
      <c r="E142" s="301"/>
      <c r="F142" s="324" t="s">
        <v>2215</v>
      </c>
      <c r="G142" s="301"/>
      <c r="H142" s="301" t="s">
        <v>2273</v>
      </c>
      <c r="I142" s="301" t="s">
        <v>2250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2274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2209</v>
      </c>
      <c r="D148" s="316"/>
      <c r="E148" s="316"/>
      <c r="F148" s="316" t="s">
        <v>2210</v>
      </c>
      <c r="G148" s="317"/>
      <c r="H148" s="316" t="s">
        <v>63</v>
      </c>
      <c r="I148" s="316" t="s">
        <v>66</v>
      </c>
      <c r="J148" s="316" t="s">
        <v>2211</v>
      </c>
      <c r="K148" s="315"/>
    </row>
    <row r="149" s="1" customFormat="1" ht="17.25" customHeight="1">
      <c r="B149" s="313"/>
      <c r="C149" s="318" t="s">
        <v>2212</v>
      </c>
      <c r="D149" s="318"/>
      <c r="E149" s="318"/>
      <c r="F149" s="319" t="s">
        <v>2213</v>
      </c>
      <c r="G149" s="320"/>
      <c r="H149" s="318"/>
      <c r="I149" s="318"/>
      <c r="J149" s="318" t="s">
        <v>2214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2218</v>
      </c>
      <c r="D151" s="301"/>
      <c r="E151" s="301"/>
      <c r="F151" s="354" t="s">
        <v>2215</v>
      </c>
      <c r="G151" s="301"/>
      <c r="H151" s="353" t="s">
        <v>2255</v>
      </c>
      <c r="I151" s="353" t="s">
        <v>2217</v>
      </c>
      <c r="J151" s="353">
        <v>120</v>
      </c>
      <c r="K151" s="349"/>
    </row>
    <row r="152" s="1" customFormat="1" ht="15" customHeight="1">
      <c r="B152" s="326"/>
      <c r="C152" s="353" t="s">
        <v>2264</v>
      </c>
      <c r="D152" s="301"/>
      <c r="E152" s="301"/>
      <c r="F152" s="354" t="s">
        <v>2215</v>
      </c>
      <c r="G152" s="301"/>
      <c r="H152" s="353" t="s">
        <v>2275</v>
      </c>
      <c r="I152" s="353" t="s">
        <v>2217</v>
      </c>
      <c r="J152" s="353" t="s">
        <v>2266</v>
      </c>
      <c r="K152" s="349"/>
    </row>
    <row r="153" s="1" customFormat="1" ht="15" customHeight="1">
      <c r="B153" s="326"/>
      <c r="C153" s="353" t="s">
        <v>94</v>
      </c>
      <c r="D153" s="301"/>
      <c r="E153" s="301"/>
      <c r="F153" s="354" t="s">
        <v>2215</v>
      </c>
      <c r="G153" s="301"/>
      <c r="H153" s="353" t="s">
        <v>2276</v>
      </c>
      <c r="I153" s="353" t="s">
        <v>2217</v>
      </c>
      <c r="J153" s="353" t="s">
        <v>2266</v>
      </c>
      <c r="K153" s="349"/>
    </row>
    <row r="154" s="1" customFormat="1" ht="15" customHeight="1">
      <c r="B154" s="326"/>
      <c r="C154" s="353" t="s">
        <v>2220</v>
      </c>
      <c r="D154" s="301"/>
      <c r="E154" s="301"/>
      <c r="F154" s="354" t="s">
        <v>2221</v>
      </c>
      <c r="G154" s="301"/>
      <c r="H154" s="353" t="s">
        <v>2255</v>
      </c>
      <c r="I154" s="353" t="s">
        <v>2217</v>
      </c>
      <c r="J154" s="353">
        <v>50</v>
      </c>
      <c r="K154" s="349"/>
    </row>
    <row r="155" s="1" customFormat="1" ht="15" customHeight="1">
      <c r="B155" s="326"/>
      <c r="C155" s="353" t="s">
        <v>2223</v>
      </c>
      <c r="D155" s="301"/>
      <c r="E155" s="301"/>
      <c r="F155" s="354" t="s">
        <v>2215</v>
      </c>
      <c r="G155" s="301"/>
      <c r="H155" s="353" t="s">
        <v>2255</v>
      </c>
      <c r="I155" s="353" t="s">
        <v>2225</v>
      </c>
      <c r="J155" s="353"/>
      <c r="K155" s="349"/>
    </row>
    <row r="156" s="1" customFormat="1" ht="15" customHeight="1">
      <c r="B156" s="326"/>
      <c r="C156" s="353" t="s">
        <v>2234</v>
      </c>
      <c r="D156" s="301"/>
      <c r="E156" s="301"/>
      <c r="F156" s="354" t="s">
        <v>2221</v>
      </c>
      <c r="G156" s="301"/>
      <c r="H156" s="353" t="s">
        <v>2255</v>
      </c>
      <c r="I156" s="353" t="s">
        <v>2217</v>
      </c>
      <c r="J156" s="353">
        <v>50</v>
      </c>
      <c r="K156" s="349"/>
    </row>
    <row r="157" s="1" customFormat="1" ht="15" customHeight="1">
      <c r="B157" s="326"/>
      <c r="C157" s="353" t="s">
        <v>2242</v>
      </c>
      <c r="D157" s="301"/>
      <c r="E157" s="301"/>
      <c r="F157" s="354" t="s">
        <v>2221</v>
      </c>
      <c r="G157" s="301"/>
      <c r="H157" s="353" t="s">
        <v>2255</v>
      </c>
      <c r="I157" s="353" t="s">
        <v>2217</v>
      </c>
      <c r="J157" s="353">
        <v>50</v>
      </c>
      <c r="K157" s="349"/>
    </row>
    <row r="158" s="1" customFormat="1" ht="15" customHeight="1">
      <c r="B158" s="326"/>
      <c r="C158" s="353" t="s">
        <v>2240</v>
      </c>
      <c r="D158" s="301"/>
      <c r="E158" s="301"/>
      <c r="F158" s="354" t="s">
        <v>2221</v>
      </c>
      <c r="G158" s="301"/>
      <c r="H158" s="353" t="s">
        <v>2255</v>
      </c>
      <c r="I158" s="353" t="s">
        <v>2217</v>
      </c>
      <c r="J158" s="353">
        <v>50</v>
      </c>
      <c r="K158" s="349"/>
    </row>
    <row r="159" s="1" customFormat="1" ht="15" customHeight="1">
      <c r="B159" s="326"/>
      <c r="C159" s="353" t="s">
        <v>139</v>
      </c>
      <c r="D159" s="301"/>
      <c r="E159" s="301"/>
      <c r="F159" s="354" t="s">
        <v>2215</v>
      </c>
      <c r="G159" s="301"/>
      <c r="H159" s="353" t="s">
        <v>2277</v>
      </c>
      <c r="I159" s="353" t="s">
        <v>2217</v>
      </c>
      <c r="J159" s="353" t="s">
        <v>2278</v>
      </c>
      <c r="K159" s="349"/>
    </row>
    <row r="160" s="1" customFormat="1" ht="15" customHeight="1">
      <c r="B160" s="326"/>
      <c r="C160" s="353" t="s">
        <v>2279</v>
      </c>
      <c r="D160" s="301"/>
      <c r="E160" s="301"/>
      <c r="F160" s="354" t="s">
        <v>2215</v>
      </c>
      <c r="G160" s="301"/>
      <c r="H160" s="353" t="s">
        <v>2280</v>
      </c>
      <c r="I160" s="353" t="s">
        <v>2250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2281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2209</v>
      </c>
      <c r="D166" s="316"/>
      <c r="E166" s="316"/>
      <c r="F166" s="316" t="s">
        <v>2210</v>
      </c>
      <c r="G166" s="358"/>
      <c r="H166" s="359" t="s">
        <v>63</v>
      </c>
      <c r="I166" s="359" t="s">
        <v>66</v>
      </c>
      <c r="J166" s="316" t="s">
        <v>2211</v>
      </c>
      <c r="K166" s="293"/>
    </row>
    <row r="167" s="1" customFormat="1" ht="17.25" customHeight="1">
      <c r="B167" s="294"/>
      <c r="C167" s="318" t="s">
        <v>2212</v>
      </c>
      <c r="D167" s="318"/>
      <c r="E167" s="318"/>
      <c r="F167" s="319" t="s">
        <v>2213</v>
      </c>
      <c r="G167" s="360"/>
      <c r="H167" s="361"/>
      <c r="I167" s="361"/>
      <c r="J167" s="318" t="s">
        <v>2214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2218</v>
      </c>
      <c r="D169" s="301"/>
      <c r="E169" s="301"/>
      <c r="F169" s="324" t="s">
        <v>2215</v>
      </c>
      <c r="G169" s="301"/>
      <c r="H169" s="301" t="s">
        <v>2255</v>
      </c>
      <c r="I169" s="301" t="s">
        <v>2217</v>
      </c>
      <c r="J169" s="301">
        <v>120</v>
      </c>
      <c r="K169" s="349"/>
    </row>
    <row r="170" s="1" customFormat="1" ht="15" customHeight="1">
      <c r="B170" s="326"/>
      <c r="C170" s="301" t="s">
        <v>2264</v>
      </c>
      <c r="D170" s="301"/>
      <c r="E170" s="301"/>
      <c r="F170" s="324" t="s">
        <v>2215</v>
      </c>
      <c r="G170" s="301"/>
      <c r="H170" s="301" t="s">
        <v>2265</v>
      </c>
      <c r="I170" s="301" t="s">
        <v>2217</v>
      </c>
      <c r="J170" s="301" t="s">
        <v>2266</v>
      </c>
      <c r="K170" s="349"/>
    </row>
    <row r="171" s="1" customFormat="1" ht="15" customHeight="1">
      <c r="B171" s="326"/>
      <c r="C171" s="301" t="s">
        <v>94</v>
      </c>
      <c r="D171" s="301"/>
      <c r="E171" s="301"/>
      <c r="F171" s="324" t="s">
        <v>2215</v>
      </c>
      <c r="G171" s="301"/>
      <c r="H171" s="301" t="s">
        <v>2282</v>
      </c>
      <c r="I171" s="301" t="s">
        <v>2217</v>
      </c>
      <c r="J171" s="301" t="s">
        <v>2266</v>
      </c>
      <c r="K171" s="349"/>
    </row>
    <row r="172" s="1" customFormat="1" ht="15" customHeight="1">
      <c r="B172" s="326"/>
      <c r="C172" s="301" t="s">
        <v>2220</v>
      </c>
      <c r="D172" s="301"/>
      <c r="E172" s="301"/>
      <c r="F172" s="324" t="s">
        <v>2221</v>
      </c>
      <c r="G172" s="301"/>
      <c r="H172" s="301" t="s">
        <v>2282</v>
      </c>
      <c r="I172" s="301" t="s">
        <v>2217</v>
      </c>
      <c r="J172" s="301">
        <v>50</v>
      </c>
      <c r="K172" s="349"/>
    </row>
    <row r="173" s="1" customFormat="1" ht="15" customHeight="1">
      <c r="B173" s="326"/>
      <c r="C173" s="301" t="s">
        <v>2223</v>
      </c>
      <c r="D173" s="301"/>
      <c r="E173" s="301"/>
      <c r="F173" s="324" t="s">
        <v>2215</v>
      </c>
      <c r="G173" s="301"/>
      <c r="H173" s="301" t="s">
        <v>2282</v>
      </c>
      <c r="I173" s="301" t="s">
        <v>2225</v>
      </c>
      <c r="J173" s="301"/>
      <c r="K173" s="349"/>
    </row>
    <row r="174" s="1" customFormat="1" ht="15" customHeight="1">
      <c r="B174" s="326"/>
      <c r="C174" s="301" t="s">
        <v>2234</v>
      </c>
      <c r="D174" s="301"/>
      <c r="E174" s="301"/>
      <c r="F174" s="324" t="s">
        <v>2221</v>
      </c>
      <c r="G174" s="301"/>
      <c r="H174" s="301" t="s">
        <v>2282</v>
      </c>
      <c r="I174" s="301" t="s">
        <v>2217</v>
      </c>
      <c r="J174" s="301">
        <v>50</v>
      </c>
      <c r="K174" s="349"/>
    </row>
    <row r="175" s="1" customFormat="1" ht="15" customHeight="1">
      <c r="B175" s="326"/>
      <c r="C175" s="301" t="s">
        <v>2242</v>
      </c>
      <c r="D175" s="301"/>
      <c r="E175" s="301"/>
      <c r="F175" s="324" t="s">
        <v>2221</v>
      </c>
      <c r="G175" s="301"/>
      <c r="H175" s="301" t="s">
        <v>2282</v>
      </c>
      <c r="I175" s="301" t="s">
        <v>2217</v>
      </c>
      <c r="J175" s="301">
        <v>50</v>
      </c>
      <c r="K175" s="349"/>
    </row>
    <row r="176" s="1" customFormat="1" ht="15" customHeight="1">
      <c r="B176" s="326"/>
      <c r="C176" s="301" t="s">
        <v>2240</v>
      </c>
      <c r="D176" s="301"/>
      <c r="E176" s="301"/>
      <c r="F176" s="324" t="s">
        <v>2221</v>
      </c>
      <c r="G176" s="301"/>
      <c r="H176" s="301" t="s">
        <v>2282</v>
      </c>
      <c r="I176" s="301" t="s">
        <v>2217</v>
      </c>
      <c r="J176" s="301">
        <v>50</v>
      </c>
      <c r="K176" s="349"/>
    </row>
    <row r="177" s="1" customFormat="1" ht="15" customHeight="1">
      <c r="B177" s="326"/>
      <c r="C177" s="301" t="s">
        <v>154</v>
      </c>
      <c r="D177" s="301"/>
      <c r="E177" s="301"/>
      <c r="F177" s="324" t="s">
        <v>2215</v>
      </c>
      <c r="G177" s="301"/>
      <c r="H177" s="301" t="s">
        <v>2283</v>
      </c>
      <c r="I177" s="301" t="s">
        <v>2284</v>
      </c>
      <c r="J177" s="301"/>
      <c r="K177" s="349"/>
    </row>
    <row r="178" s="1" customFormat="1" ht="15" customHeight="1">
      <c r="B178" s="326"/>
      <c r="C178" s="301" t="s">
        <v>66</v>
      </c>
      <c r="D178" s="301"/>
      <c r="E178" s="301"/>
      <c r="F178" s="324" t="s">
        <v>2215</v>
      </c>
      <c r="G178" s="301"/>
      <c r="H178" s="301" t="s">
        <v>2285</v>
      </c>
      <c r="I178" s="301" t="s">
        <v>2286</v>
      </c>
      <c r="J178" s="301">
        <v>1</v>
      </c>
      <c r="K178" s="349"/>
    </row>
    <row r="179" s="1" customFormat="1" ht="15" customHeight="1">
      <c r="B179" s="326"/>
      <c r="C179" s="301" t="s">
        <v>62</v>
      </c>
      <c r="D179" s="301"/>
      <c r="E179" s="301"/>
      <c r="F179" s="324" t="s">
        <v>2215</v>
      </c>
      <c r="G179" s="301"/>
      <c r="H179" s="301" t="s">
        <v>2287</v>
      </c>
      <c r="I179" s="301" t="s">
        <v>2217</v>
      </c>
      <c r="J179" s="301">
        <v>20</v>
      </c>
      <c r="K179" s="349"/>
    </row>
    <row r="180" s="1" customFormat="1" ht="15" customHeight="1">
      <c r="B180" s="326"/>
      <c r="C180" s="301" t="s">
        <v>63</v>
      </c>
      <c r="D180" s="301"/>
      <c r="E180" s="301"/>
      <c r="F180" s="324" t="s">
        <v>2215</v>
      </c>
      <c r="G180" s="301"/>
      <c r="H180" s="301" t="s">
        <v>2288</v>
      </c>
      <c r="I180" s="301" t="s">
        <v>2217</v>
      </c>
      <c r="J180" s="301">
        <v>255</v>
      </c>
      <c r="K180" s="349"/>
    </row>
    <row r="181" s="1" customFormat="1" ht="15" customHeight="1">
      <c r="B181" s="326"/>
      <c r="C181" s="301" t="s">
        <v>155</v>
      </c>
      <c r="D181" s="301"/>
      <c r="E181" s="301"/>
      <c r="F181" s="324" t="s">
        <v>2215</v>
      </c>
      <c r="G181" s="301"/>
      <c r="H181" s="301" t="s">
        <v>2179</v>
      </c>
      <c r="I181" s="301" t="s">
        <v>2217</v>
      </c>
      <c r="J181" s="301">
        <v>10</v>
      </c>
      <c r="K181" s="349"/>
    </row>
    <row r="182" s="1" customFormat="1" ht="15" customHeight="1">
      <c r="B182" s="326"/>
      <c r="C182" s="301" t="s">
        <v>156</v>
      </c>
      <c r="D182" s="301"/>
      <c r="E182" s="301"/>
      <c r="F182" s="324" t="s">
        <v>2215</v>
      </c>
      <c r="G182" s="301"/>
      <c r="H182" s="301" t="s">
        <v>2289</v>
      </c>
      <c r="I182" s="301" t="s">
        <v>2250</v>
      </c>
      <c r="J182" s="301"/>
      <c r="K182" s="349"/>
    </row>
    <row r="183" s="1" customFormat="1" ht="15" customHeight="1">
      <c r="B183" s="326"/>
      <c r="C183" s="301" t="s">
        <v>2290</v>
      </c>
      <c r="D183" s="301"/>
      <c r="E183" s="301"/>
      <c r="F183" s="324" t="s">
        <v>2215</v>
      </c>
      <c r="G183" s="301"/>
      <c r="H183" s="301" t="s">
        <v>2291</v>
      </c>
      <c r="I183" s="301" t="s">
        <v>2250</v>
      </c>
      <c r="J183" s="301"/>
      <c r="K183" s="349"/>
    </row>
    <row r="184" s="1" customFormat="1" ht="15" customHeight="1">
      <c r="B184" s="326"/>
      <c r="C184" s="301" t="s">
        <v>2279</v>
      </c>
      <c r="D184" s="301"/>
      <c r="E184" s="301"/>
      <c r="F184" s="324" t="s">
        <v>2215</v>
      </c>
      <c r="G184" s="301"/>
      <c r="H184" s="301" t="s">
        <v>2292</v>
      </c>
      <c r="I184" s="301" t="s">
        <v>2250</v>
      </c>
      <c r="J184" s="301"/>
      <c r="K184" s="349"/>
    </row>
    <row r="185" s="1" customFormat="1" ht="15" customHeight="1">
      <c r="B185" s="326"/>
      <c r="C185" s="301" t="s">
        <v>158</v>
      </c>
      <c r="D185" s="301"/>
      <c r="E185" s="301"/>
      <c r="F185" s="324" t="s">
        <v>2221</v>
      </c>
      <c r="G185" s="301"/>
      <c r="H185" s="301" t="s">
        <v>2293</v>
      </c>
      <c r="I185" s="301" t="s">
        <v>2217</v>
      </c>
      <c r="J185" s="301">
        <v>50</v>
      </c>
      <c r="K185" s="349"/>
    </row>
    <row r="186" s="1" customFormat="1" ht="15" customHeight="1">
      <c r="B186" s="326"/>
      <c r="C186" s="301" t="s">
        <v>2294</v>
      </c>
      <c r="D186" s="301"/>
      <c r="E186" s="301"/>
      <c r="F186" s="324" t="s">
        <v>2221</v>
      </c>
      <c r="G186" s="301"/>
      <c r="H186" s="301" t="s">
        <v>2295</v>
      </c>
      <c r="I186" s="301" t="s">
        <v>2296</v>
      </c>
      <c r="J186" s="301"/>
      <c r="K186" s="349"/>
    </row>
    <row r="187" s="1" customFormat="1" ht="15" customHeight="1">
      <c r="B187" s="326"/>
      <c r="C187" s="301" t="s">
        <v>2297</v>
      </c>
      <c r="D187" s="301"/>
      <c r="E187" s="301"/>
      <c r="F187" s="324" t="s">
        <v>2221</v>
      </c>
      <c r="G187" s="301"/>
      <c r="H187" s="301" t="s">
        <v>2298</v>
      </c>
      <c r="I187" s="301" t="s">
        <v>2296</v>
      </c>
      <c r="J187" s="301"/>
      <c r="K187" s="349"/>
    </row>
    <row r="188" s="1" customFormat="1" ht="15" customHeight="1">
      <c r="B188" s="326"/>
      <c r="C188" s="301" t="s">
        <v>2299</v>
      </c>
      <c r="D188" s="301"/>
      <c r="E188" s="301"/>
      <c r="F188" s="324" t="s">
        <v>2221</v>
      </c>
      <c r="G188" s="301"/>
      <c r="H188" s="301" t="s">
        <v>2300</v>
      </c>
      <c r="I188" s="301" t="s">
        <v>2296</v>
      </c>
      <c r="J188" s="301"/>
      <c r="K188" s="349"/>
    </row>
    <row r="189" s="1" customFormat="1" ht="15" customHeight="1">
      <c r="B189" s="326"/>
      <c r="C189" s="362" t="s">
        <v>2301</v>
      </c>
      <c r="D189" s="301"/>
      <c r="E189" s="301"/>
      <c r="F189" s="324" t="s">
        <v>2221</v>
      </c>
      <c r="G189" s="301"/>
      <c r="H189" s="301" t="s">
        <v>2302</v>
      </c>
      <c r="I189" s="301" t="s">
        <v>2303</v>
      </c>
      <c r="J189" s="363" t="s">
        <v>2304</v>
      </c>
      <c r="K189" s="349"/>
    </row>
    <row r="190" s="17" customFormat="1" ht="15" customHeight="1">
      <c r="B190" s="364"/>
      <c r="C190" s="365" t="s">
        <v>2305</v>
      </c>
      <c r="D190" s="366"/>
      <c r="E190" s="366"/>
      <c r="F190" s="367" t="s">
        <v>2221</v>
      </c>
      <c r="G190" s="366"/>
      <c r="H190" s="366" t="s">
        <v>2306</v>
      </c>
      <c r="I190" s="366" t="s">
        <v>2303</v>
      </c>
      <c r="J190" s="368" t="s">
        <v>2304</v>
      </c>
      <c r="K190" s="369"/>
    </row>
    <row r="191" s="1" customFormat="1" ht="15" customHeight="1">
      <c r="B191" s="326"/>
      <c r="C191" s="362" t="s">
        <v>51</v>
      </c>
      <c r="D191" s="301"/>
      <c r="E191" s="301"/>
      <c r="F191" s="324" t="s">
        <v>2215</v>
      </c>
      <c r="G191" s="301"/>
      <c r="H191" s="298" t="s">
        <v>2307</v>
      </c>
      <c r="I191" s="301" t="s">
        <v>2308</v>
      </c>
      <c r="J191" s="301"/>
      <c r="K191" s="349"/>
    </row>
    <row r="192" s="1" customFormat="1" ht="15" customHeight="1">
      <c r="B192" s="326"/>
      <c r="C192" s="362" t="s">
        <v>2309</v>
      </c>
      <c r="D192" s="301"/>
      <c r="E192" s="301"/>
      <c r="F192" s="324" t="s">
        <v>2215</v>
      </c>
      <c r="G192" s="301"/>
      <c r="H192" s="301" t="s">
        <v>2310</v>
      </c>
      <c r="I192" s="301" t="s">
        <v>2250</v>
      </c>
      <c r="J192" s="301"/>
      <c r="K192" s="349"/>
    </row>
    <row r="193" s="1" customFormat="1" ht="15" customHeight="1">
      <c r="B193" s="326"/>
      <c r="C193" s="362" t="s">
        <v>2311</v>
      </c>
      <c r="D193" s="301"/>
      <c r="E193" s="301"/>
      <c r="F193" s="324" t="s">
        <v>2215</v>
      </c>
      <c r="G193" s="301"/>
      <c r="H193" s="301" t="s">
        <v>2312</v>
      </c>
      <c r="I193" s="301" t="s">
        <v>2250</v>
      </c>
      <c r="J193" s="301"/>
      <c r="K193" s="349"/>
    </row>
    <row r="194" s="1" customFormat="1" ht="15" customHeight="1">
      <c r="B194" s="326"/>
      <c r="C194" s="362" t="s">
        <v>2313</v>
      </c>
      <c r="D194" s="301"/>
      <c r="E194" s="301"/>
      <c r="F194" s="324" t="s">
        <v>2221</v>
      </c>
      <c r="G194" s="301"/>
      <c r="H194" s="301" t="s">
        <v>2314</v>
      </c>
      <c r="I194" s="301" t="s">
        <v>2250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2315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2316</v>
      </c>
      <c r="D201" s="371"/>
      <c r="E201" s="371"/>
      <c r="F201" s="371" t="s">
        <v>2317</v>
      </c>
      <c r="G201" s="372"/>
      <c r="H201" s="371" t="s">
        <v>2318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2308</v>
      </c>
      <c r="D203" s="301"/>
      <c r="E203" s="301"/>
      <c r="F203" s="324" t="s">
        <v>52</v>
      </c>
      <c r="G203" s="301"/>
      <c r="H203" s="301" t="s">
        <v>2319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53</v>
      </c>
      <c r="G204" s="301"/>
      <c r="H204" s="301" t="s">
        <v>2320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56</v>
      </c>
      <c r="G205" s="301"/>
      <c r="H205" s="301" t="s">
        <v>2321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54</v>
      </c>
      <c r="G206" s="301"/>
      <c r="H206" s="301" t="s">
        <v>2322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55</v>
      </c>
      <c r="G207" s="301"/>
      <c r="H207" s="301" t="s">
        <v>2323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2262</v>
      </c>
      <c r="D209" s="301"/>
      <c r="E209" s="301"/>
      <c r="F209" s="324" t="s">
        <v>87</v>
      </c>
      <c r="G209" s="301"/>
      <c r="H209" s="301" t="s">
        <v>2324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2160</v>
      </c>
      <c r="G210" s="301"/>
      <c r="H210" s="301" t="s">
        <v>2161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2158</v>
      </c>
      <c r="G211" s="301"/>
      <c r="H211" s="301" t="s">
        <v>2325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129</v>
      </c>
      <c r="G212" s="362"/>
      <c r="H212" s="353" t="s">
        <v>130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2162</v>
      </c>
      <c r="G213" s="362"/>
      <c r="H213" s="353" t="s">
        <v>477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2286</v>
      </c>
      <c r="D215" s="301"/>
      <c r="E215" s="301"/>
      <c r="F215" s="324">
        <v>1</v>
      </c>
      <c r="G215" s="362"/>
      <c r="H215" s="353" t="s">
        <v>2326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2327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2328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2329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Stejskalová</dc:creator>
  <cp:lastModifiedBy>Petra Stejskalová</cp:lastModifiedBy>
  <dcterms:created xsi:type="dcterms:W3CDTF">2024-09-27T12:58:18Z</dcterms:created>
  <dcterms:modified xsi:type="dcterms:W3CDTF">2024-09-27T12:58:41Z</dcterms:modified>
</cp:coreProperties>
</file>