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VO/EFEKT 2024/VZ + SOD/ZD/final/"/>
    </mc:Choice>
  </mc:AlternateContent>
  <xr:revisionPtr revIDLastSave="411" documentId="13_ncr:1_{F4FED7AA-068C-4ADC-9B83-4348CCB4B80E}" xr6:coauthVersionLast="47" xr6:coauthVersionMax="47" xr10:uidLastSave="{BED75983-BB1C-441B-9D71-C1CBC4A44F73}"/>
  <bookViews>
    <workbookView xWindow="28680" yWindow="-120" windowWidth="29040" windowHeight="1572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0" i="1"/>
  <c r="K30" i="1" s="1"/>
  <c r="G5" i="1"/>
  <c r="J5" i="1" s="1"/>
  <c r="L5" i="1" s="1"/>
  <c r="H61" i="1"/>
  <c r="K61" i="1" s="1"/>
  <c r="L61" i="1" s="1"/>
  <c r="H68" i="1" l="1"/>
  <c r="K68" i="1" s="1"/>
  <c r="L68" i="1" s="1"/>
  <c r="H51" i="1"/>
  <c r="K51" i="1" s="1"/>
  <c r="L51" i="1" s="1"/>
  <c r="D52" i="1" l="1"/>
  <c r="D53" i="1" s="1"/>
  <c r="D39" i="1" s="1"/>
  <c r="D43" i="1" s="1"/>
  <c r="D54" i="1"/>
  <c r="D56" i="1"/>
  <c r="D41" i="1"/>
  <c r="D55" i="1" s="1"/>
  <c r="D44" i="1"/>
  <c r="D59" i="1" s="1"/>
  <c r="G21" i="1"/>
  <c r="J21" i="1" s="1"/>
  <c r="L21" i="1" s="1"/>
  <c r="G49" i="1"/>
  <c r="J49" i="1" s="1"/>
  <c r="L49" i="1" s="1"/>
  <c r="D16" i="1"/>
  <c r="D15" i="1"/>
  <c r="H69" i="1" l="1"/>
  <c r="K69" i="1" s="1"/>
  <c r="L69" i="1" s="1"/>
  <c r="H60" i="1"/>
  <c r="K60" i="1" s="1"/>
  <c r="L60" i="1" s="1"/>
  <c r="H71" i="1" l="1"/>
  <c r="F76" i="1" s="1"/>
  <c r="L30" i="1"/>
  <c r="K71" i="1"/>
  <c r="G53" i="1"/>
  <c r="J53" i="1" s="1"/>
  <c r="L53" i="1" s="1"/>
  <c r="J31" i="1"/>
  <c r="L31" i="1" s="1"/>
  <c r="G40" i="1"/>
  <c r="J40" i="1" s="1"/>
  <c r="L40" i="1" s="1"/>
  <c r="H76" i="1" l="1"/>
  <c r="G76" i="1" s="1"/>
  <c r="G65" i="1"/>
  <c r="J65" i="1" s="1"/>
  <c r="L65" i="1" s="1"/>
  <c r="G59" i="1" l="1"/>
  <c r="G41" i="1"/>
  <c r="J41" i="1" s="1"/>
  <c r="L41" i="1" s="1"/>
  <c r="G52" i="1"/>
  <c r="J52" i="1" s="1"/>
  <c r="L52" i="1" s="1"/>
  <c r="G57" i="1"/>
  <c r="J57" i="1" s="1"/>
  <c r="L57" i="1" s="1"/>
  <c r="G56" i="1"/>
  <c r="J56" i="1" s="1"/>
  <c r="L56" i="1" s="1"/>
  <c r="G50" i="1"/>
  <c r="J50" i="1" s="1"/>
  <c r="L50" i="1" s="1"/>
  <c r="G48" i="1"/>
  <c r="J48" i="1" s="1"/>
  <c r="L48" i="1" s="1"/>
  <c r="G47" i="1"/>
  <c r="J47" i="1" s="1"/>
  <c r="L47" i="1" s="1"/>
  <c r="G44" i="1"/>
  <c r="J44" i="1" s="1"/>
  <c r="L44" i="1" s="1"/>
  <c r="G43" i="1"/>
  <c r="J43" i="1" s="1"/>
  <c r="L43" i="1" s="1"/>
  <c r="G42" i="1"/>
  <c r="J42" i="1" s="1"/>
  <c r="L42" i="1" s="1"/>
  <c r="G39" i="1"/>
  <c r="J39" i="1" s="1"/>
  <c r="L39" i="1" s="1"/>
  <c r="G38" i="1"/>
  <c r="J38" i="1" s="1"/>
  <c r="L38" i="1" s="1"/>
  <c r="G36" i="1"/>
  <c r="J36" i="1" s="1"/>
  <c r="L36" i="1" s="1"/>
  <c r="G35" i="1"/>
  <c r="J35" i="1" s="1"/>
  <c r="L35" i="1" s="1"/>
  <c r="G34" i="1"/>
  <c r="J34" i="1" s="1"/>
  <c r="L34" i="1" s="1"/>
  <c r="G33" i="1"/>
  <c r="J33" i="1" s="1"/>
  <c r="L33" i="1" s="1"/>
  <c r="G32" i="1"/>
  <c r="J32" i="1" s="1"/>
  <c r="L32" i="1" s="1"/>
  <c r="G37" i="1" l="1"/>
  <c r="J37" i="1" s="1"/>
  <c r="L37" i="1" s="1"/>
  <c r="G54" i="1"/>
  <c r="J54" i="1" s="1"/>
  <c r="L54" i="1" s="1"/>
  <c r="G55" i="1"/>
  <c r="J55" i="1" s="1"/>
  <c r="L55" i="1" s="1"/>
  <c r="J59" i="1" l="1"/>
  <c r="L59" i="1" s="1"/>
  <c r="D29" i="1" l="1"/>
  <c r="D58" i="1" s="1"/>
  <c r="G58" i="1" l="1"/>
  <c r="J58" i="1" s="1"/>
  <c r="L58" i="1" s="1"/>
  <c r="G28" i="1"/>
  <c r="J28" i="1" s="1"/>
  <c r="L28" i="1" s="1"/>
  <c r="G27" i="1"/>
  <c r="J27" i="1" s="1"/>
  <c r="L27" i="1" s="1"/>
  <c r="G26" i="1"/>
  <c r="J26" i="1" s="1"/>
  <c r="L26" i="1" s="1"/>
  <c r="G25" i="1"/>
  <c r="J25" i="1" s="1"/>
  <c r="L25" i="1" s="1"/>
  <c r="G24" i="1"/>
  <c r="J24" i="1" s="1"/>
  <c r="L24" i="1" s="1"/>
  <c r="G23" i="1"/>
  <c r="J23" i="1" s="1"/>
  <c r="L23" i="1" s="1"/>
  <c r="G22" i="1"/>
  <c r="J22" i="1" s="1"/>
  <c r="L22" i="1" s="1"/>
  <c r="G20" i="1"/>
  <c r="J20" i="1" s="1"/>
  <c r="L20" i="1" s="1"/>
  <c r="G19" i="1"/>
  <c r="J19" i="1" s="1"/>
  <c r="L19" i="1" s="1"/>
  <c r="G18" i="1"/>
  <c r="J18" i="1" s="1"/>
  <c r="L18" i="1" s="1"/>
  <c r="G17" i="1"/>
  <c r="J17" i="1" s="1"/>
  <c r="L17" i="1" s="1"/>
  <c r="G16" i="1"/>
  <c r="J16" i="1" s="1"/>
  <c r="L16" i="1" s="1"/>
  <c r="G15" i="1"/>
  <c r="J15" i="1" s="1"/>
  <c r="L15" i="1" s="1"/>
  <c r="G14" i="1"/>
  <c r="J14" i="1" s="1"/>
  <c r="L14" i="1" s="1"/>
  <c r="G13" i="1"/>
  <c r="J13" i="1" s="1"/>
  <c r="L13" i="1" s="1"/>
  <c r="D66" i="1" l="1"/>
  <c r="D64" i="1"/>
  <c r="G6" i="1"/>
  <c r="J6" i="1" s="1"/>
  <c r="L6" i="1" s="1"/>
  <c r="G7" i="1"/>
  <c r="J7" i="1" s="1"/>
  <c r="L7" i="1" s="1"/>
  <c r="G8" i="1"/>
  <c r="J8" i="1" s="1"/>
  <c r="L8" i="1" s="1"/>
  <c r="G9" i="1"/>
  <c r="J9" i="1" s="1"/>
  <c r="L9" i="1" s="1"/>
  <c r="G10" i="1"/>
  <c r="J10" i="1" s="1"/>
  <c r="L10" i="1" s="1"/>
  <c r="G11" i="1"/>
  <c r="J11" i="1" s="1"/>
  <c r="L11" i="1" s="1"/>
  <c r="G12" i="1"/>
  <c r="J12" i="1" s="1"/>
  <c r="L12" i="1" s="1"/>
  <c r="G67" i="1" l="1"/>
  <c r="G66" i="1"/>
  <c r="J66" i="1" s="1"/>
  <c r="L66" i="1" s="1"/>
  <c r="G64" i="1"/>
  <c r="J64" i="1" s="1"/>
  <c r="L64" i="1" s="1"/>
  <c r="G71" i="1" l="1"/>
  <c r="C71" i="1"/>
  <c r="J67" i="1"/>
  <c r="L67" i="1" s="1"/>
  <c r="L71" i="1" s="1"/>
  <c r="J71" i="1" l="1"/>
  <c r="F75" i="1"/>
  <c r="F74" i="1" l="1"/>
  <c r="E75" i="1" s="1"/>
  <c r="H75" i="1"/>
  <c r="G75" i="1" s="1"/>
  <c r="E76" i="1" l="1"/>
  <c r="H74" i="1"/>
  <c r="G74" i="1" s="1"/>
</calcChain>
</file>

<file path=xl/sharedStrings.xml><?xml version="1.0" encoding="utf-8"?>
<sst xmlns="http://schemas.openxmlformats.org/spreadsheetml/2006/main" count="335" uniqueCount="157">
  <si>
    <t>Číslo</t>
  </si>
  <si>
    <t>Položka</t>
  </si>
  <si>
    <t>Množství</t>
  </si>
  <si>
    <t>MJ</t>
  </si>
  <si>
    <t>DPH 21%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</si>
  <si>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</si>
  <si>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</si>
  <si>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</si>
  <si>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</si>
  <si>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</si>
  <si>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</si>
  <si>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</si>
  <si>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</si>
  <si>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</si>
  <si>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</si>
  <si>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1.6</t>
  </si>
  <si>
    <t>1.7</t>
  </si>
  <si>
    <t>m</t>
  </si>
  <si>
    <t>2.</t>
  </si>
  <si>
    <t>2.1</t>
  </si>
  <si>
    <t>Demontáž stávajícího svítidla</t>
  </si>
  <si>
    <t>2.2</t>
  </si>
  <si>
    <t>Montáž nového svítidla</t>
  </si>
  <si>
    <t>2.3</t>
  </si>
  <si>
    <t>Výměna kabelu CYKY 3x1,5 mm</t>
  </si>
  <si>
    <t>2.6</t>
  </si>
  <si>
    <t>2.7</t>
  </si>
  <si>
    <t>3.</t>
  </si>
  <si>
    <t>Ostatní</t>
  </si>
  <si>
    <t>3.1</t>
  </si>
  <si>
    <t>Pronájem montážní plošiny (hod.)</t>
  </si>
  <si>
    <t>hod</t>
  </si>
  <si>
    <t>3.2</t>
  </si>
  <si>
    <t>Příplatek za recyklaci svítidel</t>
  </si>
  <si>
    <t>3.3</t>
  </si>
  <si>
    <t>DIO, zajištění stavby</t>
  </si>
  <si>
    <t>3.4</t>
  </si>
  <si>
    <t>kpl</t>
  </si>
  <si>
    <t>3.5</t>
  </si>
  <si>
    <t>Revizní zpráva RVO</t>
  </si>
  <si>
    <t>Rekapitulace</t>
  </si>
  <si>
    <t>podíl</t>
  </si>
  <si>
    <t>bez DPH</t>
  </si>
  <si>
    <t>DPH (21%)</t>
  </si>
  <si>
    <t>s DPH</t>
  </si>
  <si>
    <t>4.</t>
  </si>
  <si>
    <t>5.</t>
  </si>
  <si>
    <t>výdaje v Kč bez DPH</t>
  </si>
  <si>
    <t>výdaje v Kč s DPH</t>
  </si>
  <si>
    <t>Celkové výdaje</t>
  </si>
  <si>
    <t>Nezpůsobilé</t>
  </si>
  <si>
    <t>z toho způsobilé výdaje</t>
  </si>
  <si>
    <t>Způsobilé</t>
  </si>
  <si>
    <t>1.8</t>
  </si>
  <si>
    <t>1.9</t>
  </si>
  <si>
    <t>1.10</t>
  </si>
  <si>
    <t>1.11</t>
  </si>
  <si>
    <t>1.12</t>
  </si>
  <si>
    <t>2.4</t>
  </si>
  <si>
    <t>2.8</t>
  </si>
  <si>
    <t>1.14</t>
  </si>
  <si>
    <t>1.16</t>
  </si>
  <si>
    <t>1.17</t>
  </si>
  <si>
    <t>2.9</t>
  </si>
  <si>
    <t>Doprava a přesun materiálu</t>
  </si>
  <si>
    <t>2.10</t>
  </si>
  <si>
    <t>3.8</t>
  </si>
  <si>
    <t>Přechodové LED svítidlo (pravostanná optika) typ 1 /4000K</t>
  </si>
  <si>
    <t>Přechodové LED svítidlo (pravostanná optika) typ 2 /4000K</t>
  </si>
  <si>
    <t>Přechodové LED svítidlo (pravostanná optika) typ 3 /4000K</t>
  </si>
  <si>
    <t>Silniční LED svítidlo typ 1 /2700K</t>
  </si>
  <si>
    <t>Silniční LED svítidlo typ 2 /2700K</t>
  </si>
  <si>
    <t>Silniční LED svítidlo typ 3 /2700K</t>
  </si>
  <si>
    <t>Silniční LED svítidlo typ 4 /2700K</t>
  </si>
  <si>
    <t>Silniční LED svítidlo typ 5 /2700K</t>
  </si>
  <si>
    <t>Silniční LED svítidlo typ 6 /2700K</t>
  </si>
  <si>
    <t>Silniční LED svítidlo typ 7 /2700K</t>
  </si>
  <si>
    <t>Silniční LED svítidlo typ 8 /2700K</t>
  </si>
  <si>
    <t>Silniční LED svítidlo typ 9 /2700K</t>
  </si>
  <si>
    <t>Silniční LED svítidlo typ 12 /2700K</t>
  </si>
  <si>
    <t>Silniční LED svítidlo typ 10 /2700K</t>
  </si>
  <si>
    <t>Silniční LED svítidlo typ 11 /2700K</t>
  </si>
  <si>
    <t>Silniční LED svítidlo typ 13 /2700K</t>
  </si>
  <si>
    <t>Silniční LED svítidlo typ 14 /2700K</t>
  </si>
  <si>
    <t>Silniční LED svítidlo typ 15 /2700K</t>
  </si>
  <si>
    <t>Silniční LED svítidlo typ 16 /2700K</t>
  </si>
  <si>
    <t>1.13</t>
  </si>
  <si>
    <t>1.15</t>
  </si>
  <si>
    <t>1.19</t>
  </si>
  <si>
    <t>1.20</t>
  </si>
  <si>
    <t>1.21</t>
  </si>
  <si>
    <t>1.22</t>
  </si>
  <si>
    <t>1.23</t>
  </si>
  <si>
    <t>1.24</t>
  </si>
  <si>
    <t>Stožárová redukce SR 76 - 60</t>
  </si>
  <si>
    <t>Stožár bezpaticový třístupňový sadový - typ K6</t>
  </si>
  <si>
    <t>Pojistka do svítidla vč. Spodku pro svítidla na vrchním vedení</t>
  </si>
  <si>
    <t>Svodový kabel CYKY 3x1,5 mm2 (pro nové stožáry, prodlužované stožáry a doplněná svítídla na sloupy energetiky)</t>
  </si>
  <si>
    <t>Montáž vertikálního nástavce 1 m</t>
  </si>
  <si>
    <t>Stožárová rozvodnice univerzální čtyřsvorková se šrouby M8</t>
  </si>
  <si>
    <t>1.25</t>
  </si>
  <si>
    <t>1.26</t>
  </si>
  <si>
    <t>1.27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</si>
  <si>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</si>
  <si>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</si>
  <si>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</si>
  <si>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</si>
  <si>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</si>
  <si>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</si>
  <si>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</si>
  <si>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</si>
  <si>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</si>
  <si>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</si>
  <si>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2.5</t>
  </si>
  <si>
    <t>2.13</t>
  </si>
  <si>
    <t>2.14</t>
  </si>
  <si>
    <t>Demontáž dvojvýložníku na stožáru 7 m</t>
  </si>
  <si>
    <t>Kabelová spojka SVSZ pro kabel AYKY 4x25 mm2</t>
  </si>
  <si>
    <t>Zemnící tyč</t>
  </si>
  <si>
    <t>Propichovací proudové svorky (2 ks/ svítidlo) - doplněná svítidla na energetiku</t>
  </si>
  <si>
    <t>Demontáž stávajícího stožáru do 5 m, včetně výložníku, elektrovýzbroje, svítidla a základu</t>
  </si>
  <si>
    <t xml:space="preserve">Drobný materiál, drobné práce. </t>
  </si>
  <si>
    <t>Montáž proudové svorky na vrchní vedení</t>
  </si>
  <si>
    <t>Polyuretanový nástřik stožáru, včetně materiálu</t>
  </si>
  <si>
    <t>Montáž bezpaticového třístupňového ocelového silničního stožáru typu K6, (výška umístění svítidla v 6 m),  včetně výkopu základu, zabetonování základu, průchodkami pro kabel a pouzdra, naspojkování na stávající kabel (připojení na nový kabel) a připojení na stožárovou výzbroj (včetně její montáže),odvoz přebytečného výkopu, bez. skládkovného,vč. uvedení povrchu do původního stavu (tráva)</t>
  </si>
  <si>
    <t>Výložník rovný - typ UNI bandimex 300 na stožáry energetiky, vč. uchytávacího materiálu</t>
  </si>
  <si>
    <t>1.28</t>
  </si>
  <si>
    <t>2.11</t>
  </si>
  <si>
    <t>2.12</t>
  </si>
  <si>
    <t>Montážní a demontážní práce</t>
  </si>
  <si>
    <t>Prořez zeleně v okolí svítidel - v koordinaci s TS Dačice</t>
  </si>
  <si>
    <r>
      <t>Kabel AYKY 4x25mm</t>
    </r>
    <r>
      <rPr>
        <sz val="9"/>
        <color theme="1"/>
        <rFont val="Calibri"/>
        <family val="2"/>
      </rPr>
      <t>²</t>
    </r>
    <r>
      <rPr>
        <sz val="9"/>
        <color theme="1"/>
        <rFont val="Calibri"/>
        <family val="2"/>
        <scheme val="minor"/>
      </rPr>
      <t xml:space="preserve"> - ke kabelovým spojkám</t>
    </r>
  </si>
  <si>
    <t>Vertikální nástavec k prodloužení stožáru 1m (76 - 60), vč. uchytávacího materiálu</t>
  </si>
  <si>
    <t>Demontáž dvojvýložníku z parkových svítidel (dvojvýložník ve výšce 3m)</t>
  </si>
  <si>
    <t>Nátěr stávajících stožáru výšky 3 m barvou RAL, vč. Barvy</t>
  </si>
  <si>
    <t>Úprava výložníku (zkrácení, vyosení) - přechodové stožáry</t>
  </si>
  <si>
    <t>2.15</t>
  </si>
  <si>
    <t>Projekt: Modernizace VO ve městě Dačice - etapa II</t>
  </si>
  <si>
    <t>1.39</t>
  </si>
  <si>
    <t>Silniční LED svítidlo typ 17 /2700K</t>
  </si>
  <si>
    <t>Suma</t>
  </si>
  <si>
    <t>Silniční LED svítidlo typ 9 /2700K - mimo dotaci, bez montáže</t>
  </si>
  <si>
    <t xml:space="preserve">Parkové historizující LED svítidlo PH_typ 1 /2700K </t>
  </si>
  <si>
    <t xml:space="preserve">Parkové historizující LED svítidlo PH_typ 2 /2700K </t>
  </si>
  <si>
    <t xml:space="preserve">Silniční historizující LED svítidlo SH_typ 1  /2700K </t>
  </si>
  <si>
    <t xml:space="preserve">Silniční  historizující LED svítidlo SH_typ 2  /2700K </t>
  </si>
  <si>
    <t xml:space="preserve">Jednotlivé množství svítidel u daných typů může účastník změnit na základě světelně technických výpočtů. Celkový počet svítidel ale musí zůstat. Stejně tak musí zůstat zachován typ svítidla dle Př.7. </t>
  </si>
  <si>
    <t>Příloha č.10 ZD</t>
  </si>
  <si>
    <t>Odvoz a likvidace demontovaného materiálu (míra recyklace min 70%)</t>
  </si>
  <si>
    <t>6.</t>
  </si>
  <si>
    <t>z toho nezpůsobilé výdaje</t>
  </si>
  <si>
    <t>kontrolní součet svítidel (celkem 416)</t>
  </si>
  <si>
    <t>Clonka ke svítidlu (omezení RS) - k dodatečné montáži</t>
  </si>
  <si>
    <t>Izolovaný kabel AES 2x16 mm pro vrchní vedení, včetně přidruženého příslušenství</t>
  </si>
  <si>
    <t xml:space="preserve">Montáž bezpaticového třístupňového ocelového sadového stožáru typu K6 do stávajícího hotového pouzdra </t>
  </si>
  <si>
    <t>Montáž stožárové rozvodnice univerzální čtyřsvorkové se šrouby M8, včetně připojení svodového a napájecího kabelu</t>
  </si>
  <si>
    <t>Účastník vyplní pouze žlutě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</si>
</sst>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38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4" fillId="0" borderId="0" xfId="3" applyFont="1" applyAlignment="1">
      <alignment vertical="center"/>
    </xf>
    <xf numFmtId="49" fontId="4" fillId="0" borderId="0" xfId="3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44" fontId="6" fillId="2" borderId="1" xfId="1" applyFont="1" applyFill="1" applyBorder="1" applyAlignment="1" applyProtection="1">
      <alignment horizontal="center" vertical="center" wrapText="1"/>
    </xf>
    <xf numFmtId="49" fontId="5" fillId="2" borderId="1" xfId="4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vertical="center"/>
    </xf>
    <xf numFmtId="0" fontId="4" fillId="2" borderId="1" xfId="4" applyFont="1" applyFill="1" applyBorder="1" applyAlignment="1">
      <alignment horizontal="center" vertical="center"/>
    </xf>
    <xf numFmtId="44" fontId="4" fillId="2" borderId="1" xfId="1" applyFont="1" applyFill="1" applyBorder="1" applyAlignment="1" applyProtection="1">
      <alignment vertical="center"/>
    </xf>
    <xf numFmtId="44" fontId="4" fillId="2" borderId="1" xfId="1" applyFont="1" applyFill="1" applyBorder="1" applyAlignment="1" applyProtection="1">
      <alignment horizontal="center" vertical="center"/>
    </xf>
    <xf numFmtId="49" fontId="4" fillId="0" borderId="5" xfId="4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1" xfId="4" applyFont="1" applyBorder="1" applyAlignment="1">
      <alignment horizontal="center" vertical="center"/>
    </xf>
    <xf numFmtId="44" fontId="4" fillId="0" borderId="5" xfId="1" applyFont="1" applyBorder="1" applyAlignment="1" applyProtection="1">
      <alignment horizontal="center" vertical="center"/>
    </xf>
    <xf numFmtId="44" fontId="4" fillId="0" borderId="1" xfId="1" applyFont="1" applyBorder="1" applyAlignment="1" applyProtection="1">
      <alignment horizontal="center" vertical="center"/>
    </xf>
    <xf numFmtId="44" fontId="4" fillId="0" borderId="0" xfId="1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44" fontId="4" fillId="0" borderId="5" xfId="1" applyFont="1" applyFill="1" applyBorder="1" applyAlignment="1" applyProtection="1">
      <alignment horizontal="center" vertical="center"/>
    </xf>
    <xf numFmtId="44" fontId="4" fillId="0" borderId="1" xfId="1" applyFont="1" applyFill="1" applyBorder="1" applyAlignment="1" applyProtection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right" vertical="center"/>
    </xf>
    <xf numFmtId="0" fontId="10" fillId="0" borderId="1" xfId="4" applyFont="1" applyBorder="1" applyAlignment="1">
      <alignment horizontal="center" vertical="center"/>
    </xf>
    <xf numFmtId="44" fontId="10" fillId="0" borderId="1" xfId="1" applyFont="1" applyBorder="1" applyAlignment="1" applyProtection="1">
      <alignment vertical="center"/>
    </xf>
    <xf numFmtId="44" fontId="10" fillId="0" borderId="1" xfId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/>
    </xf>
    <xf numFmtId="44" fontId="10" fillId="0" borderId="5" xfId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44" fontId="4" fillId="0" borderId="5" xfId="1" applyFont="1" applyBorder="1" applyAlignment="1" applyProtection="1">
      <alignment horizontal="center"/>
    </xf>
    <xf numFmtId="44" fontId="4" fillId="0" borderId="1" xfId="1" applyFont="1" applyBorder="1" applyAlignment="1" applyProtection="1">
      <alignment horizontal="center"/>
    </xf>
    <xf numFmtId="0" fontId="4" fillId="0" borderId="1" xfId="4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4" applyFont="1" applyBorder="1" applyAlignment="1">
      <alignment vertical="center"/>
    </xf>
    <xf numFmtId="44" fontId="4" fillId="0" borderId="0" xfId="1" applyFont="1" applyFill="1" applyAlignment="1" applyProtection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1" xfId="4" applyFont="1" applyBorder="1" applyAlignment="1">
      <alignment vertical="center"/>
    </xf>
    <xf numFmtId="0" fontId="4" fillId="0" borderId="1" xfId="5" applyFont="1" applyBorder="1" applyAlignment="1">
      <alignment vertical="center"/>
    </xf>
    <xf numFmtId="44" fontId="4" fillId="0" borderId="0" xfId="1" applyFont="1" applyFill="1" applyBorder="1" applyAlignment="1" applyProtection="1">
      <alignment horizontal="center"/>
    </xf>
    <xf numFmtId="0" fontId="4" fillId="0" borderId="0" xfId="0" applyFont="1"/>
    <xf numFmtId="49" fontId="4" fillId="0" borderId="0" xfId="4" applyNumberFormat="1" applyFont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0" xfId="4" applyFont="1" applyAlignment="1">
      <alignment horizontal="center" vertical="center"/>
    </xf>
    <xf numFmtId="44" fontId="4" fillId="0" borderId="6" xfId="1" applyFont="1" applyBorder="1" applyAlignment="1" applyProtection="1">
      <alignment vertical="center"/>
    </xf>
    <xf numFmtId="44" fontId="4" fillId="0" borderId="0" xfId="1" applyFont="1" applyAlignment="1" applyProtection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/>
    </xf>
    <xf numFmtId="0" fontId="4" fillId="0" borderId="1" xfId="4" applyFont="1" applyBorder="1"/>
    <xf numFmtId="44" fontId="4" fillId="0" borderId="1" xfId="1" applyFont="1" applyFill="1" applyBorder="1" applyAlignment="1" applyProtection="1">
      <alignment horizontal="center"/>
    </xf>
    <xf numFmtId="0" fontId="4" fillId="0" borderId="1" xfId="6" applyFont="1" applyBorder="1"/>
    <xf numFmtId="44" fontId="4" fillId="0" borderId="0" xfId="0" applyNumberFormat="1" applyFont="1" applyAlignment="1">
      <alignment vertical="center"/>
    </xf>
    <xf numFmtId="44" fontId="5" fillId="2" borderId="1" xfId="4" applyNumberFormat="1" applyFont="1" applyFill="1" applyBorder="1" applyAlignment="1">
      <alignment vertical="center"/>
    </xf>
    <xf numFmtId="44" fontId="5" fillId="2" borderId="1" xfId="1" applyFont="1" applyFill="1" applyBorder="1" applyAlignment="1" applyProtection="1">
      <alignment vertical="center"/>
    </xf>
    <xf numFmtId="44" fontId="5" fillId="0" borderId="1" xfId="4" applyNumberFormat="1" applyFont="1" applyBorder="1" applyAlignment="1">
      <alignment vertical="center"/>
    </xf>
    <xf numFmtId="44" fontId="5" fillId="0" borderId="0" xfId="4" applyNumberFormat="1" applyFont="1" applyAlignment="1">
      <alignment vertical="center"/>
    </xf>
    <xf numFmtId="0" fontId="4" fillId="0" borderId="0" xfId="7" applyFont="1" applyAlignment="1">
      <alignment vertical="center" wrapText="1"/>
    </xf>
    <xf numFmtId="44" fontId="4" fillId="0" borderId="0" xfId="1" applyFont="1" applyAlignment="1" applyProtection="1">
      <alignment vertic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center" vertical="center"/>
    </xf>
    <xf numFmtId="44" fontId="5" fillId="2" borderId="1" xfId="1" applyFont="1" applyFill="1" applyBorder="1" applyAlignment="1" applyProtection="1">
      <alignment horizontal="center" vertical="center"/>
    </xf>
    <xf numFmtId="0" fontId="5" fillId="0" borderId="7" xfId="4" applyFont="1" applyBorder="1" applyAlignment="1">
      <alignment vertical="center"/>
    </xf>
    <xf numFmtId="0" fontId="5" fillId="0" borderId="0" xfId="4" applyFont="1" applyAlignment="1">
      <alignment vertical="center"/>
    </xf>
    <xf numFmtId="49" fontId="4" fillId="0" borderId="1" xfId="4" applyNumberFormat="1" applyFont="1" applyBorder="1" applyAlignment="1">
      <alignment horizontal="center" vertical="center"/>
    </xf>
    <xf numFmtId="0" fontId="7" fillId="0" borderId="1" xfId="7" applyFont="1" applyBorder="1" applyAlignment="1">
      <alignment wrapText="1"/>
    </xf>
    <xf numFmtId="44" fontId="4" fillId="0" borderId="1" xfId="1" applyFont="1" applyBorder="1" applyAlignment="1" applyProtection="1">
      <alignment vertical="center"/>
    </xf>
    <xf numFmtId="0" fontId="8" fillId="0" borderId="1" xfId="7" applyFont="1" applyBorder="1" applyAlignment="1">
      <alignment wrapText="1"/>
    </xf>
    <xf numFmtId="0" fontId="8" fillId="0" borderId="1" xfId="7" applyFont="1" applyBorder="1" applyAlignment="1">
      <alignment vertical="center" wrapText="1"/>
    </xf>
    <xf numFmtId="10" fontId="8" fillId="0" borderId="1" xfId="2" applyNumberFormat="1" applyFont="1" applyBorder="1" applyAlignment="1" applyProtection="1">
      <alignment vertical="center" wrapText="1"/>
    </xf>
    <xf numFmtId="44" fontId="8" fillId="0" borderId="1" xfId="1" applyFont="1" applyBorder="1" applyAlignment="1" applyProtection="1">
      <alignment vertical="center" wrapText="1"/>
    </xf>
    <xf numFmtId="0" fontId="0" fillId="4" borderId="0" xfId="0" applyFill="1"/>
    <xf numFmtId="49" fontId="0" fillId="0" borderId="1" xfId="4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 wrapText="1"/>
    </xf>
    <xf numFmtId="10" fontId="8" fillId="0" borderId="1" xfId="2" applyNumberFormat="1" applyFont="1" applyFill="1" applyBorder="1" applyAlignment="1" applyProtection="1">
      <alignment wrapText="1"/>
    </xf>
    <xf numFmtId="44" fontId="8" fillId="0" borderId="1" xfId="1" applyFont="1" applyFill="1" applyBorder="1" applyAlignment="1" applyProtection="1">
      <alignment horizontal="center" wrapText="1"/>
    </xf>
    <xf numFmtId="0" fontId="13" fillId="4" borderId="7" xfId="4" applyFont="1" applyFill="1" applyBorder="1"/>
    <xf numFmtId="44" fontId="0" fillId="4" borderId="0" xfId="1" applyFont="1" applyFill="1" applyBorder="1" applyAlignment="1" applyProtection="1">
      <alignment horizontal="center"/>
    </xf>
    <xf numFmtId="49" fontId="4" fillId="4" borderId="0" xfId="4" applyNumberFormat="1" applyFont="1" applyFill="1" applyAlignment="1">
      <alignment horizontal="center" vertical="center"/>
    </xf>
    <xf numFmtId="0" fontId="8" fillId="4" borderId="0" xfId="4" applyFont="1" applyFill="1" applyAlignment="1">
      <alignment vertical="center" wrapText="1"/>
    </xf>
    <xf numFmtId="0" fontId="4" fillId="4" borderId="0" xfId="4" applyFont="1" applyFill="1" applyAlignment="1">
      <alignment horizontal="center" vertical="center"/>
    </xf>
    <xf numFmtId="44" fontId="4" fillId="4" borderId="0" xfId="1" applyFont="1" applyFill="1" applyAlignment="1" applyProtection="1">
      <alignment vertical="center"/>
    </xf>
    <xf numFmtId="44" fontId="4" fillId="4" borderId="0" xfId="1" applyFont="1" applyFill="1" applyAlignment="1" applyProtection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3" borderId="5" xfId="0" applyFont="1" applyFill="1" applyBorder="1" applyAlignment="1" applyProtection="1">
      <alignment horizontal="center"/>
      <protection locked="0"/>
    </xf>
    <xf numFmtId="44" fontId="4" fillId="5" borderId="5" xfId="1" applyFont="1" applyFill="1" applyBorder="1" applyAlignment="1" applyProtection="1">
      <alignment vertical="center"/>
      <protection locked="0"/>
    </xf>
    <xf numFmtId="0" fontId="8" fillId="5" borderId="1" xfId="4" applyFont="1" applyFill="1" applyBorder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49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3" borderId="1" xfId="4" applyNumberFormat="1" applyFont="1" applyFill="1" applyBorder="1" applyAlignment="1">
      <alignment horizontal="left" vertical="top" wrapText="1"/>
    </xf>
  </cellXfs>
  <cellStyles count="8">
    <cellStyle name="Měna" xfId="1" builtinId="4"/>
    <cellStyle name="Normální" xfId="0" builtinId="0"/>
    <cellStyle name="Normální 17" xfId="4" xr:uid="{0FF3B356-8C54-482B-8C41-C317757EE5BF}"/>
    <cellStyle name="Normální 17 2" xfId="5" xr:uid="{C3270DF8-982B-4B03-AA99-ADF716CD3BC7}"/>
    <cellStyle name="Normální 17 5" xfId="6" xr:uid="{6EA7C3E0-33C2-4324-BAC2-6E22D9FC10B5}"/>
    <cellStyle name="Normální 18" xfId="7" xr:uid="{B404882F-3136-46A1-B4A0-06981CC862CD}"/>
    <cellStyle name="Normální 2" xfId="3" xr:uid="{88DD05C8-402B-45BB-90FA-F9D90C816557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4"/>
  <sheetViews>
    <sheetView tabSelected="1" zoomScale="130" zoomScaleNormal="160" workbookViewId="0">
      <pane ySplit="4" topLeftCell="A5" activePane="bottomLeft" state="frozen"/>
      <selection activeCell="C1" sqref="C1"/>
      <selection pane="bottomLeft" activeCell="F5" sqref="F5"/>
    </sheetView>
  </sheetViews>
  <sheetFormatPr defaultColWidth="9.140625" defaultRowHeight="12" x14ac:dyDescent="0.25"/>
  <cols>
    <col min="1" max="1" width="3.140625" style="4" customWidth="1"/>
    <col min="2" max="2" width="4.28515625" style="91" bestFit="1" customWidth="1"/>
    <col min="3" max="3" width="54.85546875" style="4" customWidth="1"/>
    <col min="4" max="4" width="12.7109375" style="4" customWidth="1"/>
    <col min="5" max="5" width="16" style="4" bestFit="1" customWidth="1"/>
    <col min="6" max="6" width="13.28515625" style="4" bestFit="1" customWidth="1"/>
    <col min="7" max="7" width="13.42578125" style="4" bestFit="1" customWidth="1"/>
    <col min="8" max="8" width="13.28515625" style="4" bestFit="1" customWidth="1"/>
    <col min="9" max="9" width="2.7109375" style="4" customWidth="1"/>
    <col min="10" max="10" width="13.28515625" style="4" bestFit="1" customWidth="1"/>
    <col min="11" max="11" width="11.140625" style="4" bestFit="1" customWidth="1"/>
    <col min="12" max="12" width="13.42578125" style="4" bestFit="1" customWidth="1"/>
    <col min="13" max="13" width="3.28515625" style="4" customWidth="1"/>
    <col min="14" max="14" width="14.85546875" style="4" bestFit="1" customWidth="1"/>
    <col min="15" max="16384" width="9.140625" style="4"/>
  </cols>
  <sheetData>
    <row r="1" spans="2:14" x14ac:dyDescent="0.25">
      <c r="B1" s="100" t="s">
        <v>137</v>
      </c>
      <c r="C1" s="100"/>
      <c r="D1" s="100"/>
      <c r="E1" s="100"/>
      <c r="F1" s="1"/>
      <c r="G1" s="1"/>
      <c r="H1" s="1"/>
      <c r="I1" s="1"/>
      <c r="J1" s="2"/>
      <c r="K1" s="97" t="s">
        <v>147</v>
      </c>
      <c r="L1" s="97"/>
      <c r="M1" s="3"/>
    </row>
    <row r="2" spans="2:14" ht="12.75" customHeight="1" x14ac:dyDescent="0.2">
      <c r="B2" s="98" t="s">
        <v>0</v>
      </c>
      <c r="C2" s="99" t="s">
        <v>1</v>
      </c>
      <c r="D2" s="99" t="s">
        <v>2</v>
      </c>
      <c r="E2" s="99" t="s">
        <v>3</v>
      </c>
      <c r="F2" s="101" t="s">
        <v>47</v>
      </c>
      <c r="G2" s="102"/>
      <c r="H2" s="103"/>
      <c r="I2" s="5"/>
      <c r="J2" s="101" t="s">
        <v>48</v>
      </c>
      <c r="K2" s="103"/>
      <c r="L2" s="104" t="s">
        <v>4</v>
      </c>
      <c r="M2" s="6"/>
    </row>
    <row r="3" spans="2:14" x14ac:dyDescent="0.25">
      <c r="B3" s="98"/>
      <c r="C3" s="99"/>
      <c r="D3" s="99"/>
      <c r="E3" s="99"/>
      <c r="F3" s="7" t="s">
        <v>5</v>
      </c>
      <c r="G3" s="7" t="s">
        <v>52</v>
      </c>
      <c r="H3" s="7" t="s">
        <v>50</v>
      </c>
      <c r="I3" s="7"/>
      <c r="J3" s="7" t="s">
        <v>52</v>
      </c>
      <c r="K3" s="7" t="s">
        <v>50</v>
      </c>
      <c r="L3" s="104"/>
      <c r="M3" s="6"/>
    </row>
    <row r="4" spans="2:14" x14ac:dyDescent="0.25">
      <c r="B4" s="8" t="s">
        <v>6</v>
      </c>
      <c r="C4" s="9" t="s">
        <v>7</v>
      </c>
      <c r="D4" s="10"/>
      <c r="E4" s="10"/>
      <c r="F4" s="11"/>
      <c r="G4" s="12"/>
      <c r="H4" s="12"/>
      <c r="I4" s="12"/>
      <c r="J4" s="12"/>
      <c r="K4" s="12"/>
      <c r="L4" s="104"/>
      <c r="M4" s="6"/>
    </row>
    <row r="5" spans="2:14" x14ac:dyDescent="0.2">
      <c r="B5" s="13" t="s">
        <v>8</v>
      </c>
      <c r="C5" s="14" t="s">
        <v>70</v>
      </c>
      <c r="D5" s="92">
        <v>6</v>
      </c>
      <c r="E5" s="15" t="s">
        <v>9</v>
      </c>
      <c r="F5" s="93"/>
      <c r="G5" s="16">
        <f>D5*F5</f>
        <v>0</v>
      </c>
      <c r="H5" s="16" t="s">
        <v>10</v>
      </c>
      <c r="I5" s="16"/>
      <c r="J5" s="16">
        <f>G5*1.21</f>
        <v>0</v>
      </c>
      <c r="K5" s="16" t="s">
        <v>10</v>
      </c>
      <c r="L5" s="17">
        <f>J5-G5</f>
        <v>0</v>
      </c>
      <c r="M5" s="18"/>
    </row>
    <row r="6" spans="2:14" x14ac:dyDescent="0.2">
      <c r="B6" s="13" t="s">
        <v>11</v>
      </c>
      <c r="C6" s="14" t="s">
        <v>71</v>
      </c>
      <c r="D6" s="92">
        <v>6</v>
      </c>
      <c r="E6" s="15" t="s">
        <v>9</v>
      </c>
      <c r="F6" s="93"/>
      <c r="G6" s="16">
        <f t="shared" ref="G6:G12" si="0">D6*F6</f>
        <v>0</v>
      </c>
      <c r="H6" s="16" t="s">
        <v>10</v>
      </c>
      <c r="I6" s="16"/>
      <c r="J6" s="16">
        <f t="shared" ref="J6:J12" si="1">G6*1.21</f>
        <v>0</v>
      </c>
      <c r="K6" s="16" t="s">
        <v>10</v>
      </c>
      <c r="L6" s="17">
        <f t="shared" ref="L6:L12" si="2">J6-G6</f>
        <v>0</v>
      </c>
      <c r="M6" s="18"/>
    </row>
    <row r="7" spans="2:14" x14ac:dyDescent="0.2">
      <c r="B7" s="13" t="s">
        <v>12</v>
      </c>
      <c r="C7" s="14" t="s">
        <v>72</v>
      </c>
      <c r="D7" s="92">
        <v>21</v>
      </c>
      <c r="E7" s="15" t="s">
        <v>9</v>
      </c>
      <c r="F7" s="93"/>
      <c r="G7" s="16">
        <f t="shared" si="0"/>
        <v>0</v>
      </c>
      <c r="H7" s="16" t="s">
        <v>10</v>
      </c>
      <c r="I7" s="16"/>
      <c r="J7" s="16">
        <f t="shared" si="1"/>
        <v>0</v>
      </c>
      <c r="K7" s="16" t="s">
        <v>10</v>
      </c>
      <c r="L7" s="17">
        <f t="shared" si="2"/>
        <v>0</v>
      </c>
      <c r="M7" s="18"/>
    </row>
    <row r="8" spans="2:14" x14ac:dyDescent="0.2">
      <c r="B8" s="13" t="s">
        <v>13</v>
      </c>
      <c r="C8" s="14" t="s">
        <v>73</v>
      </c>
      <c r="D8" s="92">
        <v>12</v>
      </c>
      <c r="E8" s="15" t="s">
        <v>9</v>
      </c>
      <c r="F8" s="93"/>
      <c r="G8" s="16">
        <f t="shared" si="0"/>
        <v>0</v>
      </c>
      <c r="H8" s="16" t="s">
        <v>10</v>
      </c>
      <c r="I8" s="16"/>
      <c r="J8" s="16">
        <f t="shared" si="1"/>
        <v>0</v>
      </c>
      <c r="K8" s="16" t="s">
        <v>10</v>
      </c>
      <c r="L8" s="17">
        <f t="shared" si="2"/>
        <v>0</v>
      </c>
      <c r="M8" s="18"/>
    </row>
    <row r="9" spans="2:14" x14ac:dyDescent="0.2">
      <c r="B9" s="13" t="s">
        <v>14</v>
      </c>
      <c r="C9" s="14" t="s">
        <v>74</v>
      </c>
      <c r="D9" s="92">
        <v>19</v>
      </c>
      <c r="E9" s="15" t="s">
        <v>9</v>
      </c>
      <c r="F9" s="93"/>
      <c r="G9" s="16">
        <f t="shared" si="0"/>
        <v>0</v>
      </c>
      <c r="H9" s="16" t="s">
        <v>10</v>
      </c>
      <c r="I9" s="16"/>
      <c r="J9" s="16">
        <f t="shared" si="1"/>
        <v>0</v>
      </c>
      <c r="K9" s="16" t="s">
        <v>10</v>
      </c>
      <c r="L9" s="17">
        <f t="shared" si="2"/>
        <v>0</v>
      </c>
      <c r="M9" s="18"/>
    </row>
    <row r="10" spans="2:14" x14ac:dyDescent="0.2">
      <c r="B10" s="13" t="s">
        <v>15</v>
      </c>
      <c r="C10" s="14" t="s">
        <v>75</v>
      </c>
      <c r="D10" s="92">
        <v>15</v>
      </c>
      <c r="E10" s="15" t="s">
        <v>9</v>
      </c>
      <c r="F10" s="93"/>
      <c r="G10" s="16">
        <f t="shared" si="0"/>
        <v>0</v>
      </c>
      <c r="H10" s="16" t="s">
        <v>10</v>
      </c>
      <c r="I10" s="16"/>
      <c r="J10" s="16">
        <f t="shared" si="1"/>
        <v>0</v>
      </c>
      <c r="K10" s="16" t="s">
        <v>10</v>
      </c>
      <c r="L10" s="17">
        <f t="shared" si="2"/>
        <v>0</v>
      </c>
      <c r="M10" s="18"/>
    </row>
    <row r="11" spans="2:14" x14ac:dyDescent="0.2">
      <c r="B11" s="13" t="s">
        <v>16</v>
      </c>
      <c r="C11" s="14" t="s">
        <v>76</v>
      </c>
      <c r="D11" s="92">
        <v>3</v>
      </c>
      <c r="E11" s="15" t="s">
        <v>9</v>
      </c>
      <c r="F11" s="93"/>
      <c r="G11" s="16">
        <f t="shared" si="0"/>
        <v>0</v>
      </c>
      <c r="H11" s="16" t="s">
        <v>10</v>
      </c>
      <c r="I11" s="16"/>
      <c r="J11" s="16">
        <f t="shared" si="1"/>
        <v>0</v>
      </c>
      <c r="K11" s="16" t="s">
        <v>10</v>
      </c>
      <c r="L11" s="17">
        <f t="shared" si="2"/>
        <v>0</v>
      </c>
      <c r="M11" s="18"/>
    </row>
    <row r="12" spans="2:14" x14ac:dyDescent="0.2">
      <c r="B12" s="13" t="s">
        <v>53</v>
      </c>
      <c r="C12" s="14" t="s">
        <v>77</v>
      </c>
      <c r="D12" s="92">
        <v>19</v>
      </c>
      <c r="E12" s="15" t="s">
        <v>9</v>
      </c>
      <c r="F12" s="93"/>
      <c r="G12" s="16">
        <f t="shared" si="0"/>
        <v>0</v>
      </c>
      <c r="H12" s="16" t="s">
        <v>10</v>
      </c>
      <c r="I12" s="16"/>
      <c r="J12" s="16">
        <f t="shared" si="1"/>
        <v>0</v>
      </c>
      <c r="K12" s="16" t="s">
        <v>10</v>
      </c>
      <c r="L12" s="17">
        <f t="shared" si="2"/>
        <v>0</v>
      </c>
      <c r="M12" s="18"/>
      <c r="N12" s="19"/>
    </row>
    <row r="13" spans="2:14" x14ac:dyDescent="0.2">
      <c r="B13" s="13" t="s">
        <v>54</v>
      </c>
      <c r="C13" s="14" t="s">
        <v>78</v>
      </c>
      <c r="D13" s="92">
        <v>27</v>
      </c>
      <c r="E13" s="15" t="s">
        <v>9</v>
      </c>
      <c r="F13" s="93"/>
      <c r="G13" s="16">
        <f t="shared" ref="G13:G28" si="3">D13*F13</f>
        <v>0</v>
      </c>
      <c r="H13" s="16" t="s">
        <v>10</v>
      </c>
      <c r="I13" s="16"/>
      <c r="J13" s="16">
        <f t="shared" ref="J13:J28" si="4">G13*1.21</f>
        <v>0</v>
      </c>
      <c r="K13" s="16" t="s">
        <v>10</v>
      </c>
      <c r="L13" s="17">
        <f t="shared" ref="L13:L28" si="5">J13-G13</f>
        <v>0</v>
      </c>
      <c r="M13" s="18"/>
      <c r="N13" s="19"/>
    </row>
    <row r="14" spans="2:14" x14ac:dyDescent="0.2">
      <c r="B14" s="13" t="s">
        <v>55</v>
      </c>
      <c r="C14" s="14" t="s">
        <v>80</v>
      </c>
      <c r="D14" s="92">
        <v>53</v>
      </c>
      <c r="E14" s="15" t="s">
        <v>9</v>
      </c>
      <c r="F14" s="93"/>
      <c r="G14" s="16">
        <f t="shared" si="3"/>
        <v>0</v>
      </c>
      <c r="H14" s="16" t="s">
        <v>10</v>
      </c>
      <c r="I14" s="16"/>
      <c r="J14" s="16">
        <f t="shared" si="4"/>
        <v>0</v>
      </c>
      <c r="K14" s="16" t="s">
        <v>10</v>
      </c>
      <c r="L14" s="17">
        <f t="shared" si="5"/>
        <v>0</v>
      </c>
      <c r="M14" s="18"/>
      <c r="N14" s="19"/>
    </row>
    <row r="15" spans="2:14" x14ac:dyDescent="0.2">
      <c r="B15" s="13" t="s">
        <v>56</v>
      </c>
      <c r="C15" s="14" t="s">
        <v>81</v>
      </c>
      <c r="D15" s="92">
        <f>72-9</f>
        <v>63</v>
      </c>
      <c r="E15" s="15" t="s">
        <v>9</v>
      </c>
      <c r="F15" s="93"/>
      <c r="G15" s="16">
        <f t="shared" si="3"/>
        <v>0</v>
      </c>
      <c r="H15" s="16" t="s">
        <v>10</v>
      </c>
      <c r="I15" s="16"/>
      <c r="J15" s="16">
        <f t="shared" si="4"/>
        <v>0</v>
      </c>
      <c r="K15" s="16" t="s">
        <v>10</v>
      </c>
      <c r="L15" s="17">
        <f t="shared" si="5"/>
        <v>0</v>
      </c>
      <c r="M15" s="18"/>
      <c r="N15" s="19"/>
    </row>
    <row r="16" spans="2:14" x14ac:dyDescent="0.2">
      <c r="B16" s="13" t="s">
        <v>57</v>
      </c>
      <c r="C16" s="14" t="s">
        <v>79</v>
      </c>
      <c r="D16" s="92">
        <f>69</f>
        <v>69</v>
      </c>
      <c r="E16" s="15" t="s">
        <v>9</v>
      </c>
      <c r="F16" s="93"/>
      <c r="G16" s="16">
        <f t="shared" si="3"/>
        <v>0</v>
      </c>
      <c r="H16" s="16" t="s">
        <v>10</v>
      </c>
      <c r="I16" s="16"/>
      <c r="J16" s="16">
        <f t="shared" si="4"/>
        <v>0</v>
      </c>
      <c r="K16" s="16" t="s">
        <v>10</v>
      </c>
      <c r="L16" s="17">
        <f t="shared" si="5"/>
        <v>0</v>
      </c>
      <c r="M16" s="18"/>
      <c r="N16" s="19"/>
    </row>
    <row r="17" spans="2:14" x14ac:dyDescent="0.2">
      <c r="B17" s="13" t="s">
        <v>86</v>
      </c>
      <c r="C17" s="14" t="s">
        <v>82</v>
      </c>
      <c r="D17" s="92">
        <v>23</v>
      </c>
      <c r="E17" s="15" t="s">
        <v>9</v>
      </c>
      <c r="F17" s="93"/>
      <c r="G17" s="16">
        <f t="shared" si="3"/>
        <v>0</v>
      </c>
      <c r="H17" s="16" t="s">
        <v>10</v>
      </c>
      <c r="I17" s="16"/>
      <c r="J17" s="16">
        <f t="shared" si="4"/>
        <v>0</v>
      </c>
      <c r="K17" s="16" t="s">
        <v>10</v>
      </c>
      <c r="L17" s="17">
        <f t="shared" si="5"/>
        <v>0</v>
      </c>
      <c r="M17" s="18"/>
      <c r="N17" s="19"/>
    </row>
    <row r="18" spans="2:14" x14ac:dyDescent="0.2">
      <c r="B18" s="13" t="s">
        <v>60</v>
      </c>
      <c r="C18" s="14" t="s">
        <v>83</v>
      </c>
      <c r="D18" s="92">
        <v>27</v>
      </c>
      <c r="E18" s="15" t="s">
        <v>9</v>
      </c>
      <c r="F18" s="93"/>
      <c r="G18" s="16">
        <f t="shared" si="3"/>
        <v>0</v>
      </c>
      <c r="H18" s="16" t="s">
        <v>10</v>
      </c>
      <c r="I18" s="16"/>
      <c r="J18" s="16">
        <f t="shared" si="4"/>
        <v>0</v>
      </c>
      <c r="K18" s="16" t="s">
        <v>10</v>
      </c>
      <c r="L18" s="17">
        <f t="shared" si="5"/>
        <v>0</v>
      </c>
      <c r="M18" s="18"/>
      <c r="N18" s="19"/>
    </row>
    <row r="19" spans="2:14" x14ac:dyDescent="0.2">
      <c r="B19" s="13" t="s">
        <v>87</v>
      </c>
      <c r="C19" s="14" t="s">
        <v>84</v>
      </c>
      <c r="D19" s="92">
        <v>5</v>
      </c>
      <c r="E19" s="15" t="s">
        <v>9</v>
      </c>
      <c r="F19" s="93"/>
      <c r="G19" s="16">
        <f t="shared" si="3"/>
        <v>0</v>
      </c>
      <c r="H19" s="16" t="s">
        <v>10</v>
      </c>
      <c r="I19" s="16"/>
      <c r="J19" s="16">
        <f t="shared" si="4"/>
        <v>0</v>
      </c>
      <c r="K19" s="16" t="s">
        <v>10</v>
      </c>
      <c r="L19" s="17">
        <f t="shared" si="5"/>
        <v>0</v>
      </c>
      <c r="M19" s="18"/>
      <c r="N19" s="19"/>
    </row>
    <row r="20" spans="2:14" x14ac:dyDescent="0.2">
      <c r="B20" s="13" t="s">
        <v>61</v>
      </c>
      <c r="C20" s="14" t="s">
        <v>85</v>
      </c>
      <c r="D20" s="92">
        <v>5</v>
      </c>
      <c r="E20" s="15" t="s">
        <v>9</v>
      </c>
      <c r="F20" s="93"/>
      <c r="G20" s="16">
        <f t="shared" si="3"/>
        <v>0</v>
      </c>
      <c r="H20" s="16" t="s">
        <v>10</v>
      </c>
      <c r="I20" s="16"/>
      <c r="J20" s="16">
        <f t="shared" si="4"/>
        <v>0</v>
      </c>
      <c r="K20" s="16" t="s">
        <v>10</v>
      </c>
      <c r="L20" s="17">
        <f t="shared" si="5"/>
        <v>0</v>
      </c>
      <c r="M20" s="18"/>
      <c r="N20" s="19"/>
    </row>
    <row r="21" spans="2:14" x14ac:dyDescent="0.2">
      <c r="B21" s="13" t="s">
        <v>62</v>
      </c>
      <c r="C21" s="14" t="s">
        <v>139</v>
      </c>
      <c r="D21" s="92">
        <v>5</v>
      </c>
      <c r="E21" s="15" t="s">
        <v>9</v>
      </c>
      <c r="F21" s="93"/>
      <c r="G21" s="20">
        <f t="shared" si="3"/>
        <v>0</v>
      </c>
      <c r="H21" s="20" t="s">
        <v>10</v>
      </c>
      <c r="I21" s="20"/>
      <c r="J21" s="20">
        <f t="shared" si="4"/>
        <v>0</v>
      </c>
      <c r="K21" s="20" t="s">
        <v>10</v>
      </c>
      <c r="L21" s="21">
        <f t="shared" si="5"/>
        <v>0</v>
      </c>
      <c r="M21" s="18"/>
      <c r="N21" s="19"/>
    </row>
    <row r="22" spans="2:14" x14ac:dyDescent="0.2">
      <c r="B22" s="13" t="s">
        <v>88</v>
      </c>
      <c r="C22" s="14" t="s">
        <v>67</v>
      </c>
      <c r="D22" s="92">
        <v>1</v>
      </c>
      <c r="E22" s="15" t="s">
        <v>9</v>
      </c>
      <c r="F22" s="93"/>
      <c r="G22" s="16">
        <f t="shared" si="3"/>
        <v>0</v>
      </c>
      <c r="H22" s="16" t="s">
        <v>10</v>
      </c>
      <c r="I22" s="16"/>
      <c r="J22" s="16">
        <f t="shared" si="4"/>
        <v>0</v>
      </c>
      <c r="K22" s="16" t="s">
        <v>10</v>
      </c>
      <c r="L22" s="17">
        <f t="shared" si="5"/>
        <v>0</v>
      </c>
      <c r="M22" s="18"/>
      <c r="N22" s="19"/>
    </row>
    <row r="23" spans="2:14" x14ac:dyDescent="0.2">
      <c r="B23" s="13" t="s">
        <v>89</v>
      </c>
      <c r="C23" s="14" t="s">
        <v>68</v>
      </c>
      <c r="D23" s="92">
        <v>4</v>
      </c>
      <c r="E23" s="15" t="s">
        <v>9</v>
      </c>
      <c r="F23" s="93"/>
      <c r="G23" s="16">
        <f t="shared" si="3"/>
        <v>0</v>
      </c>
      <c r="H23" s="16" t="s">
        <v>10</v>
      </c>
      <c r="I23" s="16"/>
      <c r="J23" s="16">
        <f t="shared" si="4"/>
        <v>0</v>
      </c>
      <c r="K23" s="16" t="s">
        <v>10</v>
      </c>
      <c r="L23" s="17">
        <f t="shared" si="5"/>
        <v>0</v>
      </c>
      <c r="M23" s="18"/>
      <c r="N23" s="19"/>
    </row>
    <row r="24" spans="2:14" x14ac:dyDescent="0.2">
      <c r="B24" s="13" t="s">
        <v>90</v>
      </c>
      <c r="C24" s="14" t="s">
        <v>69</v>
      </c>
      <c r="D24" s="92">
        <v>2</v>
      </c>
      <c r="E24" s="15" t="s">
        <v>9</v>
      </c>
      <c r="F24" s="93"/>
      <c r="G24" s="16">
        <f t="shared" si="3"/>
        <v>0</v>
      </c>
      <c r="H24" s="16" t="s">
        <v>10</v>
      </c>
      <c r="I24" s="16"/>
      <c r="J24" s="16">
        <f t="shared" si="4"/>
        <v>0</v>
      </c>
      <c r="K24" s="16" t="s">
        <v>10</v>
      </c>
      <c r="L24" s="17">
        <f t="shared" si="5"/>
        <v>0</v>
      </c>
      <c r="M24" s="18"/>
    </row>
    <row r="25" spans="2:14" x14ac:dyDescent="0.2">
      <c r="B25" s="13" t="s">
        <v>91</v>
      </c>
      <c r="C25" s="14" t="s">
        <v>144</v>
      </c>
      <c r="D25" s="92">
        <v>3</v>
      </c>
      <c r="E25" s="15" t="s">
        <v>9</v>
      </c>
      <c r="F25" s="93"/>
      <c r="G25" s="16">
        <f t="shared" si="3"/>
        <v>0</v>
      </c>
      <c r="H25" s="16" t="s">
        <v>10</v>
      </c>
      <c r="I25" s="16"/>
      <c r="J25" s="16">
        <f t="shared" si="4"/>
        <v>0</v>
      </c>
      <c r="K25" s="16" t="s">
        <v>10</v>
      </c>
      <c r="L25" s="17">
        <f t="shared" si="5"/>
        <v>0</v>
      </c>
      <c r="M25" s="18"/>
    </row>
    <row r="26" spans="2:14" x14ac:dyDescent="0.2">
      <c r="B26" s="13" t="s">
        <v>92</v>
      </c>
      <c r="C26" s="14" t="s">
        <v>145</v>
      </c>
      <c r="D26" s="92">
        <v>14</v>
      </c>
      <c r="E26" s="15" t="s">
        <v>9</v>
      </c>
      <c r="F26" s="93"/>
      <c r="G26" s="16">
        <f t="shared" si="3"/>
        <v>0</v>
      </c>
      <c r="H26" s="16" t="s">
        <v>10</v>
      </c>
      <c r="I26" s="16"/>
      <c r="J26" s="16">
        <f t="shared" si="4"/>
        <v>0</v>
      </c>
      <c r="K26" s="16" t="s">
        <v>10</v>
      </c>
      <c r="L26" s="17">
        <f t="shared" si="5"/>
        <v>0</v>
      </c>
      <c r="M26" s="18"/>
    </row>
    <row r="27" spans="2:14" x14ac:dyDescent="0.2">
      <c r="B27" s="13" t="s">
        <v>93</v>
      </c>
      <c r="C27" s="14" t="s">
        <v>142</v>
      </c>
      <c r="D27" s="92">
        <v>11</v>
      </c>
      <c r="E27" s="15" t="s">
        <v>9</v>
      </c>
      <c r="F27" s="93"/>
      <c r="G27" s="16">
        <f t="shared" si="3"/>
        <v>0</v>
      </c>
      <c r="H27" s="16" t="s">
        <v>10</v>
      </c>
      <c r="I27" s="16"/>
      <c r="J27" s="16">
        <f t="shared" si="4"/>
        <v>0</v>
      </c>
      <c r="K27" s="16" t="s">
        <v>10</v>
      </c>
      <c r="L27" s="17">
        <f t="shared" si="5"/>
        <v>0</v>
      </c>
      <c r="M27" s="18"/>
    </row>
    <row r="28" spans="2:14" x14ac:dyDescent="0.2">
      <c r="B28" s="13" t="s">
        <v>93</v>
      </c>
      <c r="C28" s="14" t="s">
        <v>143</v>
      </c>
      <c r="D28" s="92">
        <v>3</v>
      </c>
      <c r="E28" s="15" t="s">
        <v>9</v>
      </c>
      <c r="F28" s="93"/>
      <c r="G28" s="20">
        <f t="shared" si="3"/>
        <v>0</v>
      </c>
      <c r="H28" s="20" t="s">
        <v>10</v>
      </c>
      <c r="I28" s="20"/>
      <c r="J28" s="20">
        <f t="shared" si="4"/>
        <v>0</v>
      </c>
      <c r="K28" s="20" t="s">
        <v>10</v>
      </c>
      <c r="L28" s="21">
        <f t="shared" si="5"/>
        <v>0</v>
      </c>
      <c r="M28" s="18"/>
    </row>
    <row r="29" spans="2:14" x14ac:dyDescent="0.25">
      <c r="B29" s="22"/>
      <c r="C29" s="23" t="s">
        <v>151</v>
      </c>
      <c r="D29" s="24">
        <f>SUM(D5:D28)</f>
        <v>416</v>
      </c>
      <c r="E29" s="24"/>
      <c r="F29" s="25"/>
      <c r="G29" s="26"/>
      <c r="H29" s="26"/>
      <c r="I29" s="26"/>
      <c r="J29" s="26"/>
      <c r="K29" s="26"/>
      <c r="L29" s="26"/>
      <c r="M29" s="18"/>
    </row>
    <row r="30" spans="2:14" x14ac:dyDescent="0.2">
      <c r="B30" s="13" t="s">
        <v>100</v>
      </c>
      <c r="C30" s="14" t="s">
        <v>141</v>
      </c>
      <c r="D30" s="27">
        <v>2</v>
      </c>
      <c r="E30" s="15" t="s">
        <v>9</v>
      </c>
      <c r="F30" s="93"/>
      <c r="G30" s="16" t="s">
        <v>10</v>
      </c>
      <c r="H30" s="16">
        <f>F30*D30</f>
        <v>0</v>
      </c>
      <c r="I30" s="28"/>
      <c r="J30" s="16" t="s">
        <v>10</v>
      </c>
      <c r="K30" s="16">
        <f>H30*1.21</f>
        <v>0</v>
      </c>
      <c r="L30" s="17">
        <f>K30-H30</f>
        <v>0</v>
      </c>
      <c r="M30" s="18"/>
    </row>
    <row r="31" spans="2:14" x14ac:dyDescent="0.25">
      <c r="B31" s="13" t="s">
        <v>101</v>
      </c>
      <c r="C31" s="29" t="s">
        <v>152</v>
      </c>
      <c r="D31" s="30">
        <v>50</v>
      </c>
      <c r="E31" s="15" t="s">
        <v>9</v>
      </c>
      <c r="F31" s="93"/>
      <c r="G31" s="16">
        <f>D31*F31</f>
        <v>0</v>
      </c>
      <c r="H31" s="16" t="s">
        <v>10</v>
      </c>
      <c r="I31" s="16"/>
      <c r="J31" s="16">
        <f t="shared" ref="J31" si="6">G31*1.21</f>
        <v>0</v>
      </c>
      <c r="K31" s="16" t="s">
        <v>10</v>
      </c>
      <c r="L31" s="17">
        <f t="shared" ref="L31" si="7">J31-G31</f>
        <v>0</v>
      </c>
      <c r="M31" s="18"/>
    </row>
    <row r="32" spans="2:14" x14ac:dyDescent="0.25">
      <c r="B32" s="13" t="s">
        <v>102</v>
      </c>
      <c r="C32" s="29" t="s">
        <v>94</v>
      </c>
      <c r="D32" s="30">
        <v>10</v>
      </c>
      <c r="E32" s="15" t="s">
        <v>9</v>
      </c>
      <c r="F32" s="93"/>
      <c r="G32" s="16">
        <f t="shared" ref="G32:G43" si="8">D32*F32</f>
        <v>0</v>
      </c>
      <c r="H32" s="16" t="s">
        <v>10</v>
      </c>
      <c r="I32" s="16"/>
      <c r="J32" s="16">
        <f t="shared" ref="J32:J43" si="9">G32*1.21</f>
        <v>0</v>
      </c>
      <c r="K32" s="16" t="s">
        <v>10</v>
      </c>
      <c r="L32" s="17">
        <f t="shared" ref="L32:L43" si="10">J32-G32</f>
        <v>0</v>
      </c>
      <c r="M32" s="18"/>
    </row>
    <row r="33" spans="2:14" ht="24" x14ac:dyDescent="0.25">
      <c r="B33" s="13" t="s">
        <v>126</v>
      </c>
      <c r="C33" s="31" t="s">
        <v>132</v>
      </c>
      <c r="D33" s="30">
        <v>34</v>
      </c>
      <c r="E33" s="15" t="s">
        <v>9</v>
      </c>
      <c r="F33" s="93"/>
      <c r="G33" s="16">
        <f t="shared" si="8"/>
        <v>0</v>
      </c>
      <c r="H33" s="16" t="s">
        <v>10</v>
      </c>
      <c r="I33" s="16"/>
      <c r="J33" s="16">
        <f t="shared" si="9"/>
        <v>0</v>
      </c>
      <c r="K33" s="16" t="s">
        <v>10</v>
      </c>
      <c r="L33" s="17">
        <f t="shared" si="10"/>
        <v>0</v>
      </c>
      <c r="M33" s="18"/>
    </row>
    <row r="34" spans="2:14" ht="24" x14ac:dyDescent="0.25">
      <c r="B34" s="13" t="s">
        <v>103</v>
      </c>
      <c r="C34" s="31" t="s">
        <v>125</v>
      </c>
      <c r="D34" s="30">
        <v>17</v>
      </c>
      <c r="E34" s="15" t="s">
        <v>9</v>
      </c>
      <c r="F34" s="93"/>
      <c r="G34" s="16">
        <f t="shared" si="8"/>
        <v>0</v>
      </c>
      <c r="H34" s="16" t="s">
        <v>10</v>
      </c>
      <c r="I34" s="16"/>
      <c r="J34" s="16">
        <f t="shared" si="9"/>
        <v>0</v>
      </c>
      <c r="K34" s="16" t="s">
        <v>10</v>
      </c>
      <c r="L34" s="17">
        <f t="shared" si="10"/>
        <v>0</v>
      </c>
      <c r="M34" s="18"/>
    </row>
    <row r="35" spans="2:14" x14ac:dyDescent="0.25">
      <c r="B35" s="13" t="s">
        <v>104</v>
      </c>
      <c r="C35" s="31" t="s">
        <v>95</v>
      </c>
      <c r="D35" s="30">
        <v>12</v>
      </c>
      <c r="E35" s="15" t="s">
        <v>9</v>
      </c>
      <c r="F35" s="93"/>
      <c r="G35" s="16">
        <f t="shared" si="8"/>
        <v>0</v>
      </c>
      <c r="H35" s="16" t="s">
        <v>10</v>
      </c>
      <c r="I35" s="16"/>
      <c r="J35" s="16">
        <f t="shared" si="9"/>
        <v>0</v>
      </c>
      <c r="K35" s="16" t="s">
        <v>10</v>
      </c>
      <c r="L35" s="17">
        <f t="shared" si="10"/>
        <v>0</v>
      </c>
      <c r="M35" s="18"/>
    </row>
    <row r="36" spans="2:14" x14ac:dyDescent="0.25">
      <c r="B36" s="13" t="s">
        <v>105</v>
      </c>
      <c r="C36" s="31" t="s">
        <v>96</v>
      </c>
      <c r="D36" s="30">
        <v>44</v>
      </c>
      <c r="E36" s="15" t="s">
        <v>9</v>
      </c>
      <c r="F36" s="93"/>
      <c r="G36" s="16">
        <f t="shared" si="8"/>
        <v>0</v>
      </c>
      <c r="H36" s="16" t="s">
        <v>10</v>
      </c>
      <c r="I36" s="16"/>
      <c r="J36" s="16">
        <f t="shared" si="9"/>
        <v>0</v>
      </c>
      <c r="K36" s="16" t="s">
        <v>10</v>
      </c>
      <c r="L36" s="17">
        <f t="shared" si="10"/>
        <v>0</v>
      </c>
      <c r="M36" s="18"/>
    </row>
    <row r="37" spans="2:14" ht="24" x14ac:dyDescent="0.25">
      <c r="B37" s="13" t="s">
        <v>106</v>
      </c>
      <c r="C37" s="31" t="s">
        <v>119</v>
      </c>
      <c r="D37" s="30">
        <v>34</v>
      </c>
      <c r="E37" s="15" t="s">
        <v>9</v>
      </c>
      <c r="F37" s="93"/>
      <c r="G37" s="16">
        <f t="shared" si="8"/>
        <v>0</v>
      </c>
      <c r="H37" s="16" t="s">
        <v>10</v>
      </c>
      <c r="I37" s="16"/>
      <c r="J37" s="16">
        <f t="shared" si="9"/>
        <v>0</v>
      </c>
      <c r="K37" s="16" t="s">
        <v>10</v>
      </c>
      <c r="L37" s="17">
        <f t="shared" si="10"/>
        <v>0</v>
      </c>
      <c r="M37" s="18"/>
    </row>
    <row r="38" spans="2:14" ht="24" x14ac:dyDescent="0.25">
      <c r="B38" s="13" t="s">
        <v>107</v>
      </c>
      <c r="C38" s="31" t="s">
        <v>153</v>
      </c>
      <c r="D38" s="30">
        <v>200</v>
      </c>
      <c r="E38" s="15" t="s">
        <v>17</v>
      </c>
      <c r="F38" s="93"/>
      <c r="G38" s="16">
        <f t="shared" si="8"/>
        <v>0</v>
      </c>
      <c r="H38" s="16" t="s">
        <v>10</v>
      </c>
      <c r="I38" s="16"/>
      <c r="J38" s="16">
        <f t="shared" si="9"/>
        <v>0</v>
      </c>
      <c r="K38" s="16" t="s">
        <v>10</v>
      </c>
      <c r="L38" s="17">
        <f t="shared" si="10"/>
        <v>0</v>
      </c>
      <c r="M38" s="18"/>
    </row>
    <row r="39" spans="2:14" x14ac:dyDescent="0.25">
      <c r="B39" s="13" t="s">
        <v>108</v>
      </c>
      <c r="C39" s="32" t="s">
        <v>117</v>
      </c>
      <c r="D39" s="30">
        <f>(D35-D53)*2</f>
        <v>10</v>
      </c>
      <c r="E39" s="15" t="s">
        <v>9</v>
      </c>
      <c r="F39" s="93"/>
      <c r="G39" s="16">
        <f t="shared" si="8"/>
        <v>0</v>
      </c>
      <c r="H39" s="16" t="s">
        <v>10</v>
      </c>
      <c r="I39" s="16"/>
      <c r="J39" s="16">
        <f t="shared" si="9"/>
        <v>0</v>
      </c>
      <c r="K39" s="16" t="s">
        <v>10</v>
      </c>
      <c r="L39" s="17">
        <f t="shared" si="10"/>
        <v>0</v>
      </c>
      <c r="M39" s="18"/>
      <c r="N39" s="19"/>
    </row>
    <row r="40" spans="2:14" x14ac:dyDescent="0.25">
      <c r="B40" s="13" t="s">
        <v>109</v>
      </c>
      <c r="C40" s="32" t="s">
        <v>118</v>
      </c>
      <c r="D40" s="30">
        <v>3</v>
      </c>
      <c r="E40" s="15" t="s">
        <v>9</v>
      </c>
      <c r="F40" s="93"/>
      <c r="G40" s="16">
        <f t="shared" si="8"/>
        <v>0</v>
      </c>
      <c r="H40" s="16" t="s">
        <v>10</v>
      </c>
      <c r="I40" s="16"/>
      <c r="J40" s="16">
        <f t="shared" si="9"/>
        <v>0</v>
      </c>
      <c r="K40" s="16" t="s">
        <v>10</v>
      </c>
      <c r="L40" s="17">
        <f t="shared" si="10"/>
        <v>0</v>
      </c>
      <c r="M40" s="18"/>
    </row>
    <row r="41" spans="2:14" x14ac:dyDescent="0.2">
      <c r="B41" s="13" t="s">
        <v>110</v>
      </c>
      <c r="C41" s="33" t="s">
        <v>99</v>
      </c>
      <c r="D41" s="27">
        <f>D35</f>
        <v>12</v>
      </c>
      <c r="E41" s="34" t="s">
        <v>9</v>
      </c>
      <c r="F41" s="93"/>
      <c r="G41" s="35">
        <f t="shared" si="8"/>
        <v>0</v>
      </c>
      <c r="H41" s="35" t="s">
        <v>10</v>
      </c>
      <c r="I41" s="35"/>
      <c r="J41" s="35">
        <f t="shared" si="9"/>
        <v>0</v>
      </c>
      <c r="K41" s="35" t="s">
        <v>10</v>
      </c>
      <c r="L41" s="36">
        <f t="shared" si="10"/>
        <v>0</v>
      </c>
      <c r="M41" s="18"/>
    </row>
    <row r="42" spans="2:14" x14ac:dyDescent="0.2">
      <c r="B42" s="13" t="s">
        <v>111</v>
      </c>
      <c r="C42" s="37" t="s">
        <v>123</v>
      </c>
      <c r="D42" s="27">
        <v>3</v>
      </c>
      <c r="E42" s="34" t="s">
        <v>9</v>
      </c>
      <c r="F42" s="93"/>
      <c r="G42" s="35">
        <f t="shared" si="8"/>
        <v>0</v>
      </c>
      <c r="H42" s="35" t="s">
        <v>10</v>
      </c>
      <c r="I42" s="35"/>
      <c r="J42" s="35">
        <f t="shared" si="9"/>
        <v>0</v>
      </c>
      <c r="K42" s="35" t="s">
        <v>10</v>
      </c>
      <c r="L42" s="36">
        <f t="shared" si="10"/>
        <v>0</v>
      </c>
      <c r="M42" s="18"/>
    </row>
    <row r="43" spans="2:14" x14ac:dyDescent="0.2">
      <c r="B43" s="13" t="s">
        <v>112</v>
      </c>
      <c r="C43" s="29" t="s">
        <v>131</v>
      </c>
      <c r="D43" s="27">
        <f>D39*4</f>
        <v>40</v>
      </c>
      <c r="E43" s="34" t="s">
        <v>17</v>
      </c>
      <c r="F43" s="93"/>
      <c r="G43" s="35">
        <f t="shared" si="8"/>
        <v>0</v>
      </c>
      <c r="H43" s="35" t="s">
        <v>10</v>
      </c>
      <c r="I43" s="35"/>
      <c r="J43" s="35">
        <f t="shared" si="9"/>
        <v>0</v>
      </c>
      <c r="K43" s="35" t="s">
        <v>10</v>
      </c>
      <c r="L43" s="36">
        <f t="shared" si="10"/>
        <v>0</v>
      </c>
      <c r="M43" s="18"/>
    </row>
    <row r="44" spans="2:14" ht="24" x14ac:dyDescent="0.25">
      <c r="B44" s="13" t="s">
        <v>138</v>
      </c>
      <c r="C44" s="38" t="s">
        <v>97</v>
      </c>
      <c r="D44" s="39">
        <f>2780*0.9</f>
        <v>2502</v>
      </c>
      <c r="E44" s="15" t="s">
        <v>17</v>
      </c>
      <c r="F44" s="93"/>
      <c r="G44" s="17">
        <f t="shared" ref="G44" si="11">D44*F44</f>
        <v>0</v>
      </c>
      <c r="H44" s="17" t="s">
        <v>10</v>
      </c>
      <c r="I44" s="17"/>
      <c r="J44" s="17">
        <f t="shared" ref="J44" si="12">G44*1.21</f>
        <v>0</v>
      </c>
      <c r="K44" s="17" t="s">
        <v>10</v>
      </c>
      <c r="L44" s="17">
        <f t="shared" ref="L44" si="13">J44-G44</f>
        <v>0</v>
      </c>
      <c r="M44" s="18"/>
    </row>
    <row r="45" spans="2:14" x14ac:dyDescent="0.25">
      <c r="B45" s="22"/>
      <c r="C45" s="40"/>
      <c r="D45" s="24"/>
      <c r="E45" s="24"/>
      <c r="F45" s="25"/>
      <c r="G45" s="26"/>
      <c r="H45" s="26"/>
      <c r="I45" s="26"/>
      <c r="J45" s="26"/>
      <c r="K45" s="26"/>
      <c r="L45" s="26"/>
      <c r="M45" s="41"/>
    </row>
    <row r="46" spans="2:14" x14ac:dyDescent="0.25">
      <c r="B46" s="8" t="s">
        <v>18</v>
      </c>
      <c r="C46" s="9" t="s">
        <v>129</v>
      </c>
      <c r="D46" s="9"/>
      <c r="E46" s="9"/>
      <c r="F46" s="9"/>
      <c r="G46" s="9"/>
      <c r="H46" s="9"/>
      <c r="I46" s="9"/>
      <c r="J46" s="9"/>
      <c r="K46" s="9"/>
      <c r="L46" s="9"/>
      <c r="M46" s="18"/>
    </row>
    <row r="47" spans="2:14" ht="24" x14ac:dyDescent="0.25">
      <c r="B47" s="13" t="s">
        <v>19</v>
      </c>
      <c r="C47" s="42" t="s">
        <v>133</v>
      </c>
      <c r="D47" s="30">
        <v>9</v>
      </c>
      <c r="E47" s="15" t="s">
        <v>9</v>
      </c>
      <c r="F47" s="93"/>
      <c r="G47" s="16">
        <f t="shared" ref="G47:G58" si="14">D47*F47</f>
        <v>0</v>
      </c>
      <c r="H47" s="16" t="s">
        <v>10</v>
      </c>
      <c r="I47" s="16"/>
      <c r="J47" s="16">
        <f t="shared" ref="J47:J59" si="15">G47*1.21</f>
        <v>0</v>
      </c>
      <c r="K47" s="16" t="s">
        <v>10</v>
      </c>
      <c r="L47" s="17">
        <f t="shared" ref="L47:L59" si="16">J47-G47</f>
        <v>0</v>
      </c>
      <c r="M47" s="18"/>
    </row>
    <row r="48" spans="2:14" x14ac:dyDescent="0.25">
      <c r="B48" s="13" t="s">
        <v>21</v>
      </c>
      <c r="C48" s="42" t="s">
        <v>116</v>
      </c>
      <c r="D48" s="30">
        <v>3</v>
      </c>
      <c r="E48" s="15" t="s">
        <v>9</v>
      </c>
      <c r="F48" s="93"/>
      <c r="G48" s="16">
        <f t="shared" si="14"/>
        <v>0</v>
      </c>
      <c r="H48" s="16" t="s">
        <v>10</v>
      </c>
      <c r="I48" s="16"/>
      <c r="J48" s="16">
        <f t="shared" si="15"/>
        <v>0</v>
      </c>
      <c r="K48" s="16" t="s">
        <v>10</v>
      </c>
      <c r="L48" s="17">
        <f t="shared" si="16"/>
        <v>0</v>
      </c>
      <c r="M48" s="18"/>
    </row>
    <row r="49" spans="2:13" x14ac:dyDescent="0.25">
      <c r="B49" s="13" t="s">
        <v>23</v>
      </c>
      <c r="C49" s="42" t="s">
        <v>135</v>
      </c>
      <c r="D49" s="30">
        <v>6</v>
      </c>
      <c r="E49" s="15" t="s">
        <v>9</v>
      </c>
      <c r="F49" s="93"/>
      <c r="G49" s="16">
        <f t="shared" ref="G49" si="17">D49*F49</f>
        <v>0</v>
      </c>
      <c r="H49" s="16" t="s">
        <v>10</v>
      </c>
      <c r="I49" s="16"/>
      <c r="J49" s="16">
        <f t="shared" ref="J49" si="18">G49*1.21</f>
        <v>0</v>
      </c>
      <c r="K49" s="16" t="s">
        <v>10</v>
      </c>
      <c r="L49" s="17">
        <f t="shared" ref="L49" si="19">J49-G49</f>
        <v>0</v>
      </c>
      <c r="M49" s="18"/>
    </row>
    <row r="50" spans="2:13" ht="24" x14ac:dyDescent="0.25">
      <c r="B50" s="13" t="s">
        <v>58</v>
      </c>
      <c r="C50" s="42" t="s">
        <v>120</v>
      </c>
      <c r="D50" s="30">
        <v>3</v>
      </c>
      <c r="E50" s="15" t="s">
        <v>9</v>
      </c>
      <c r="F50" s="93"/>
      <c r="G50" s="16">
        <f t="shared" si="14"/>
        <v>0</v>
      </c>
      <c r="H50" s="16" t="s">
        <v>10</v>
      </c>
      <c r="I50" s="16"/>
      <c r="J50" s="16">
        <f t="shared" si="15"/>
        <v>0</v>
      </c>
      <c r="K50" s="16" t="s">
        <v>10</v>
      </c>
      <c r="L50" s="17">
        <f t="shared" si="16"/>
        <v>0</v>
      </c>
      <c r="M50" s="18"/>
    </row>
    <row r="51" spans="2:13" x14ac:dyDescent="0.25">
      <c r="B51" s="13" t="s">
        <v>113</v>
      </c>
      <c r="C51" s="42" t="s">
        <v>134</v>
      </c>
      <c r="D51" s="30">
        <v>9</v>
      </c>
      <c r="E51" s="15" t="s">
        <v>9</v>
      </c>
      <c r="F51" s="93"/>
      <c r="G51" s="16" t="s">
        <v>10</v>
      </c>
      <c r="H51" s="16">
        <f>F51*D51</f>
        <v>0</v>
      </c>
      <c r="I51" s="16"/>
      <c r="J51" s="16" t="s">
        <v>10</v>
      </c>
      <c r="K51" s="16">
        <f>H51*1.21</f>
        <v>0</v>
      </c>
      <c r="L51" s="17">
        <f>K51-H51</f>
        <v>0</v>
      </c>
      <c r="M51" s="18"/>
    </row>
    <row r="52" spans="2:13" ht="84" x14ac:dyDescent="0.25">
      <c r="B52" s="13" t="s">
        <v>25</v>
      </c>
      <c r="C52" s="42" t="s">
        <v>124</v>
      </c>
      <c r="D52" s="30">
        <f>D35-7</f>
        <v>5</v>
      </c>
      <c r="E52" s="15" t="s">
        <v>9</v>
      </c>
      <c r="F52" s="93"/>
      <c r="G52" s="16">
        <f t="shared" si="14"/>
        <v>0</v>
      </c>
      <c r="H52" s="16" t="s">
        <v>10</v>
      </c>
      <c r="I52" s="16"/>
      <c r="J52" s="16">
        <f t="shared" si="15"/>
        <v>0</v>
      </c>
      <c r="K52" s="16" t="s">
        <v>10</v>
      </c>
      <c r="L52" s="17">
        <f t="shared" si="16"/>
        <v>0</v>
      </c>
      <c r="M52" s="18"/>
    </row>
    <row r="53" spans="2:13" ht="24" x14ac:dyDescent="0.25">
      <c r="B53" s="13" t="s">
        <v>26</v>
      </c>
      <c r="C53" s="42" t="s">
        <v>154</v>
      </c>
      <c r="D53" s="30">
        <f>D35-D52</f>
        <v>7</v>
      </c>
      <c r="E53" s="15" t="s">
        <v>9</v>
      </c>
      <c r="F53" s="93"/>
      <c r="G53" s="16">
        <f t="shared" si="14"/>
        <v>0</v>
      </c>
      <c r="H53" s="16" t="s">
        <v>10</v>
      </c>
      <c r="I53" s="16"/>
      <c r="J53" s="16">
        <f t="shared" si="15"/>
        <v>0</v>
      </c>
      <c r="K53" s="16" t="s">
        <v>10</v>
      </c>
      <c r="L53" s="17">
        <f t="shared" si="16"/>
        <v>0</v>
      </c>
      <c r="M53" s="18"/>
    </row>
    <row r="54" spans="2:13" x14ac:dyDescent="0.25">
      <c r="B54" s="13" t="s">
        <v>59</v>
      </c>
      <c r="C54" s="42" t="s">
        <v>122</v>
      </c>
      <c r="D54" s="30">
        <f>D37</f>
        <v>34</v>
      </c>
      <c r="E54" s="15" t="s">
        <v>9</v>
      </c>
      <c r="F54" s="93"/>
      <c r="G54" s="16">
        <f t="shared" ref="G54" si="20">D54*F54</f>
        <v>0</v>
      </c>
      <c r="H54" s="16" t="s">
        <v>10</v>
      </c>
      <c r="I54" s="16"/>
      <c r="J54" s="16">
        <f t="shared" ref="J54" si="21">G54*1.21</f>
        <v>0</v>
      </c>
      <c r="K54" s="16" t="s">
        <v>10</v>
      </c>
      <c r="L54" s="17">
        <f t="shared" ref="L54" si="22">J54-G54</f>
        <v>0</v>
      </c>
      <c r="M54" s="18"/>
    </row>
    <row r="55" spans="2:13" ht="24" x14ac:dyDescent="0.25">
      <c r="B55" s="13" t="s">
        <v>63</v>
      </c>
      <c r="C55" s="42" t="s">
        <v>155</v>
      </c>
      <c r="D55" s="30">
        <f>D41</f>
        <v>12</v>
      </c>
      <c r="E55" s="15" t="s">
        <v>9</v>
      </c>
      <c r="F55" s="93"/>
      <c r="G55" s="16">
        <f t="shared" si="14"/>
        <v>0</v>
      </c>
      <c r="H55" s="16" t="s">
        <v>10</v>
      </c>
      <c r="I55" s="16"/>
      <c r="J55" s="16">
        <f t="shared" si="15"/>
        <v>0</v>
      </c>
      <c r="K55" s="16" t="s">
        <v>10</v>
      </c>
      <c r="L55" s="17">
        <f t="shared" si="16"/>
        <v>0</v>
      </c>
      <c r="M55" s="18"/>
    </row>
    <row r="56" spans="2:13" x14ac:dyDescent="0.25">
      <c r="B56" s="13" t="s">
        <v>65</v>
      </c>
      <c r="C56" s="42" t="s">
        <v>98</v>
      </c>
      <c r="D56" s="30">
        <f>D33</f>
        <v>34</v>
      </c>
      <c r="E56" s="15" t="s">
        <v>9</v>
      </c>
      <c r="F56" s="93"/>
      <c r="G56" s="16">
        <f t="shared" si="14"/>
        <v>0</v>
      </c>
      <c r="H56" s="16" t="s">
        <v>10</v>
      </c>
      <c r="I56" s="16"/>
      <c r="J56" s="16">
        <f t="shared" si="15"/>
        <v>0</v>
      </c>
      <c r="K56" s="16" t="s">
        <v>10</v>
      </c>
      <c r="L56" s="17">
        <f t="shared" si="16"/>
        <v>0</v>
      </c>
      <c r="M56" s="18"/>
    </row>
    <row r="57" spans="2:13" x14ac:dyDescent="0.25">
      <c r="B57" s="13" t="s">
        <v>127</v>
      </c>
      <c r="C57" s="43" t="s">
        <v>20</v>
      </c>
      <c r="D57" s="15">
        <v>413</v>
      </c>
      <c r="E57" s="15" t="s">
        <v>9</v>
      </c>
      <c r="F57" s="93"/>
      <c r="G57" s="16">
        <f t="shared" si="14"/>
        <v>0</v>
      </c>
      <c r="H57" s="16" t="s">
        <v>10</v>
      </c>
      <c r="I57" s="16"/>
      <c r="J57" s="16">
        <f t="shared" si="15"/>
        <v>0</v>
      </c>
      <c r="K57" s="16" t="s">
        <v>10</v>
      </c>
      <c r="L57" s="17">
        <f t="shared" si="16"/>
        <v>0</v>
      </c>
      <c r="M57" s="18"/>
    </row>
    <row r="58" spans="2:13" x14ac:dyDescent="0.25">
      <c r="B58" s="13" t="s">
        <v>128</v>
      </c>
      <c r="C58" s="43" t="s">
        <v>22</v>
      </c>
      <c r="D58" s="15">
        <f>D29</f>
        <v>416</v>
      </c>
      <c r="E58" s="15" t="s">
        <v>9</v>
      </c>
      <c r="F58" s="93"/>
      <c r="G58" s="16">
        <f t="shared" si="14"/>
        <v>0</v>
      </c>
      <c r="H58" s="16" t="s">
        <v>10</v>
      </c>
      <c r="I58" s="16"/>
      <c r="J58" s="16">
        <f t="shared" si="15"/>
        <v>0</v>
      </c>
      <c r="K58" s="16" t="s">
        <v>10</v>
      </c>
      <c r="L58" s="17">
        <f t="shared" si="16"/>
        <v>0</v>
      </c>
      <c r="M58" s="18"/>
    </row>
    <row r="59" spans="2:13" x14ac:dyDescent="0.25">
      <c r="B59" s="13" t="s">
        <v>114</v>
      </c>
      <c r="C59" s="44" t="s">
        <v>24</v>
      </c>
      <c r="D59" s="39">
        <f>D44</f>
        <v>2502</v>
      </c>
      <c r="E59" s="15" t="s">
        <v>17</v>
      </c>
      <c r="F59" s="93"/>
      <c r="G59" s="16">
        <f>D59*F59</f>
        <v>0</v>
      </c>
      <c r="H59" s="16" t="s">
        <v>10</v>
      </c>
      <c r="I59" s="16"/>
      <c r="J59" s="16">
        <f t="shared" si="15"/>
        <v>0</v>
      </c>
      <c r="K59" s="16" t="s">
        <v>10</v>
      </c>
      <c r="L59" s="17">
        <f t="shared" si="16"/>
        <v>0</v>
      </c>
      <c r="M59" s="18"/>
    </row>
    <row r="60" spans="2:13" s="46" customFormat="1" x14ac:dyDescent="0.2">
      <c r="B60" s="13" t="s">
        <v>115</v>
      </c>
      <c r="C60" s="43" t="s">
        <v>148</v>
      </c>
      <c r="D60" s="15">
        <v>1</v>
      </c>
      <c r="E60" s="15" t="s">
        <v>37</v>
      </c>
      <c r="F60" s="93"/>
      <c r="G60" s="16" t="s">
        <v>10</v>
      </c>
      <c r="H60" s="16">
        <f>F60*D60</f>
        <v>0</v>
      </c>
      <c r="I60" s="16"/>
      <c r="J60" s="16" t="s">
        <v>10</v>
      </c>
      <c r="K60" s="16">
        <f>H60*1.21</f>
        <v>0</v>
      </c>
      <c r="L60" s="17">
        <f>K60-H60</f>
        <v>0</v>
      </c>
      <c r="M60" s="45"/>
    </row>
    <row r="61" spans="2:13" s="46" customFormat="1" x14ac:dyDescent="0.2">
      <c r="B61" s="13" t="s">
        <v>136</v>
      </c>
      <c r="C61" s="43" t="s">
        <v>64</v>
      </c>
      <c r="D61" s="15">
        <v>1</v>
      </c>
      <c r="E61" s="15" t="s">
        <v>37</v>
      </c>
      <c r="F61" s="93"/>
      <c r="G61" s="16" t="s">
        <v>10</v>
      </c>
      <c r="H61" s="16">
        <f>F61*D61</f>
        <v>0</v>
      </c>
      <c r="I61" s="16"/>
      <c r="J61" s="16" t="s">
        <v>10</v>
      </c>
      <c r="K61" s="16">
        <f>H61*1.21</f>
        <v>0</v>
      </c>
      <c r="L61" s="17">
        <f>K61-H61</f>
        <v>0</v>
      </c>
      <c r="M61" s="45"/>
    </row>
    <row r="62" spans="2:13" x14ac:dyDescent="0.25">
      <c r="B62" s="47"/>
      <c r="C62" s="48"/>
      <c r="D62" s="49"/>
      <c r="E62" s="49"/>
      <c r="F62" s="50"/>
      <c r="G62" s="51"/>
      <c r="H62" s="51"/>
      <c r="I62" s="51"/>
      <c r="J62" s="51"/>
      <c r="K62" s="51"/>
      <c r="L62" s="51"/>
      <c r="M62" s="41"/>
    </row>
    <row r="63" spans="2:13" x14ac:dyDescent="0.25">
      <c r="B63" s="8" t="s">
        <v>27</v>
      </c>
      <c r="C63" s="9" t="s">
        <v>28</v>
      </c>
      <c r="D63" s="10"/>
      <c r="E63" s="10"/>
      <c r="F63" s="52"/>
      <c r="G63" s="12"/>
      <c r="H63" s="12"/>
      <c r="I63" s="17"/>
      <c r="J63" s="12"/>
      <c r="K63" s="12"/>
      <c r="L63" s="12"/>
      <c r="M63" s="18"/>
    </row>
    <row r="64" spans="2:13" s="46" customFormat="1" x14ac:dyDescent="0.2">
      <c r="B64" s="53" t="s">
        <v>29</v>
      </c>
      <c r="C64" s="54" t="s">
        <v>30</v>
      </c>
      <c r="D64" s="15">
        <f>D58/2</f>
        <v>208</v>
      </c>
      <c r="E64" s="34" t="s">
        <v>31</v>
      </c>
      <c r="F64" s="93"/>
      <c r="G64" s="21">
        <f t="shared" ref="G64:G66" si="23">D64*F64</f>
        <v>0</v>
      </c>
      <c r="H64" s="21" t="s">
        <v>10</v>
      </c>
      <c r="I64" s="55"/>
      <c r="J64" s="55">
        <f t="shared" ref="J64:J66" si="24">G64*1.21</f>
        <v>0</v>
      </c>
      <c r="K64" s="55" t="s">
        <v>10</v>
      </c>
      <c r="L64" s="55">
        <f t="shared" ref="L64:L66" si="25">J64-G64</f>
        <v>0</v>
      </c>
      <c r="M64" s="45"/>
    </row>
    <row r="65" spans="1:34" s="46" customFormat="1" x14ac:dyDescent="0.2">
      <c r="B65" s="53" t="s">
        <v>32</v>
      </c>
      <c r="C65" s="54" t="s">
        <v>35</v>
      </c>
      <c r="D65" s="15">
        <v>1</v>
      </c>
      <c r="E65" s="34" t="s">
        <v>37</v>
      </c>
      <c r="F65" s="93"/>
      <c r="G65" s="21">
        <f t="shared" ref="G65" si="26">D65*F65</f>
        <v>0</v>
      </c>
      <c r="H65" s="21" t="s">
        <v>10</v>
      </c>
      <c r="I65" s="55"/>
      <c r="J65" s="55">
        <f t="shared" ref="J65" si="27">G65*1.21</f>
        <v>0</v>
      </c>
      <c r="K65" s="55" t="s">
        <v>10</v>
      </c>
      <c r="L65" s="55">
        <f t="shared" ref="L65" si="28">J65-G65</f>
        <v>0</v>
      </c>
      <c r="M65" s="45"/>
    </row>
    <row r="66" spans="1:34" s="46" customFormat="1" x14ac:dyDescent="0.2">
      <c r="B66" s="53" t="s">
        <v>34</v>
      </c>
      <c r="C66" s="54" t="s">
        <v>33</v>
      </c>
      <c r="D66" s="15">
        <f>D58</f>
        <v>416</v>
      </c>
      <c r="E66" s="34" t="s">
        <v>9</v>
      </c>
      <c r="F66" s="93"/>
      <c r="G66" s="21">
        <f t="shared" si="23"/>
        <v>0</v>
      </c>
      <c r="H66" s="21" t="s">
        <v>10</v>
      </c>
      <c r="I66" s="55"/>
      <c r="J66" s="55">
        <f t="shared" si="24"/>
        <v>0</v>
      </c>
      <c r="K66" s="55" t="s">
        <v>10</v>
      </c>
      <c r="L66" s="55">
        <f t="shared" si="25"/>
        <v>0</v>
      </c>
      <c r="M66" s="45"/>
    </row>
    <row r="67" spans="1:34" s="46" customFormat="1" x14ac:dyDescent="0.2">
      <c r="B67" s="53" t="s">
        <v>36</v>
      </c>
      <c r="C67" s="54" t="s">
        <v>39</v>
      </c>
      <c r="D67" s="15">
        <v>1</v>
      </c>
      <c r="E67" s="34" t="s">
        <v>37</v>
      </c>
      <c r="F67" s="93"/>
      <c r="G67" s="17">
        <f t="shared" ref="G67" si="29">D67*F67</f>
        <v>0</v>
      </c>
      <c r="H67" s="17" t="s">
        <v>10</v>
      </c>
      <c r="I67" s="17"/>
      <c r="J67" s="17">
        <f>G67*1.21</f>
        <v>0</v>
      </c>
      <c r="K67" s="17" t="s">
        <v>10</v>
      </c>
      <c r="L67" s="17">
        <f t="shared" ref="L67" si="30">J67-G67</f>
        <v>0</v>
      </c>
      <c r="M67" s="45"/>
    </row>
    <row r="68" spans="1:34" s="46" customFormat="1" x14ac:dyDescent="0.2">
      <c r="B68" s="53" t="s">
        <v>38</v>
      </c>
      <c r="C68" s="37" t="s">
        <v>121</v>
      </c>
      <c r="D68" s="15">
        <v>1</v>
      </c>
      <c r="E68" s="34" t="s">
        <v>37</v>
      </c>
      <c r="F68" s="93"/>
      <c r="G68" s="16" t="s">
        <v>10</v>
      </c>
      <c r="H68" s="16">
        <f>F68*D68</f>
        <v>0</v>
      </c>
      <c r="I68" s="16"/>
      <c r="J68" s="16" t="s">
        <v>10</v>
      </c>
      <c r="K68" s="16">
        <f>H68*1.21</f>
        <v>0</v>
      </c>
      <c r="L68" s="17">
        <f>K68-H68</f>
        <v>0</v>
      </c>
      <c r="M68" s="45"/>
    </row>
    <row r="69" spans="1:34" x14ac:dyDescent="0.2">
      <c r="B69" s="53" t="s">
        <v>66</v>
      </c>
      <c r="C69" s="56" t="s">
        <v>130</v>
      </c>
      <c r="D69" s="15">
        <v>1</v>
      </c>
      <c r="E69" s="15" t="s">
        <v>37</v>
      </c>
      <c r="F69" s="93"/>
      <c r="G69" s="16" t="s">
        <v>10</v>
      </c>
      <c r="H69" s="16">
        <f>F69*D69</f>
        <v>0</v>
      </c>
      <c r="I69" s="16"/>
      <c r="J69" s="16" t="s">
        <v>10</v>
      </c>
      <c r="K69" s="16">
        <f>H69*1.21</f>
        <v>0</v>
      </c>
      <c r="L69" s="17">
        <f>K69-H69</f>
        <v>0</v>
      </c>
      <c r="M69" s="18"/>
      <c r="N69" s="57"/>
    </row>
    <row r="71" spans="1:34" x14ac:dyDescent="0.25">
      <c r="B71" s="8" t="s">
        <v>140</v>
      </c>
      <c r="C71" s="58">
        <f>SUM(G5:H69)</f>
        <v>0</v>
      </c>
      <c r="D71" s="9"/>
      <c r="E71" s="9"/>
      <c r="F71" s="59"/>
      <c r="G71" s="58">
        <f>SUM(G5:G69)</f>
        <v>0</v>
      </c>
      <c r="H71" s="58">
        <f>SUM(H5:H69)</f>
        <v>0</v>
      </c>
      <c r="I71" s="60"/>
      <c r="J71" s="58">
        <f>SUM(J5:J69)</f>
        <v>0</v>
      </c>
      <c r="K71" s="58">
        <f>SUM(K5:K69)</f>
        <v>0</v>
      </c>
      <c r="L71" s="58">
        <f>SUM(L5:L69)</f>
        <v>0</v>
      </c>
      <c r="M71" s="61"/>
    </row>
    <row r="72" spans="1:34" x14ac:dyDescent="0.25">
      <c r="B72" s="47"/>
      <c r="C72" s="62"/>
      <c r="D72" s="49"/>
      <c r="E72" s="49"/>
      <c r="F72" s="63"/>
      <c r="G72" s="51"/>
      <c r="H72" s="51"/>
      <c r="I72" s="51"/>
      <c r="J72" s="51"/>
      <c r="K72" s="51"/>
      <c r="L72" s="51"/>
      <c r="M72" s="41"/>
    </row>
    <row r="73" spans="1:34" ht="12" customHeight="1" x14ac:dyDescent="0.25">
      <c r="B73" s="8"/>
      <c r="C73" s="64" t="s">
        <v>40</v>
      </c>
      <c r="D73" s="65"/>
      <c r="E73" s="65" t="s">
        <v>41</v>
      </c>
      <c r="F73" s="66" t="s">
        <v>42</v>
      </c>
      <c r="G73" s="65" t="s">
        <v>43</v>
      </c>
      <c r="H73" s="65" t="s">
        <v>44</v>
      </c>
      <c r="I73" s="67"/>
      <c r="J73" s="105" t="s">
        <v>146</v>
      </c>
      <c r="K73" s="105"/>
      <c r="L73" s="105"/>
      <c r="M73" s="68"/>
    </row>
    <row r="74" spans="1:34" x14ac:dyDescent="0.2">
      <c r="B74" s="69" t="s">
        <v>45</v>
      </c>
      <c r="C74" s="70" t="s">
        <v>49</v>
      </c>
      <c r="D74" s="15"/>
      <c r="E74" s="15"/>
      <c r="F74" s="71">
        <f>C71</f>
        <v>0</v>
      </c>
      <c r="G74" s="17">
        <f>H74-F74</f>
        <v>0</v>
      </c>
      <c r="H74" s="17">
        <f>F74*1.21</f>
        <v>0</v>
      </c>
      <c r="I74" s="67"/>
      <c r="J74" s="105"/>
      <c r="K74" s="105"/>
      <c r="L74" s="105"/>
      <c r="M74" s="68"/>
      <c r="N74" s="57"/>
    </row>
    <row r="75" spans="1:34" x14ac:dyDescent="0.2">
      <c r="B75" s="69" t="s">
        <v>46</v>
      </c>
      <c r="C75" s="72" t="s">
        <v>51</v>
      </c>
      <c r="D75" s="73"/>
      <c r="E75" s="74" t="e">
        <f>F75/F74</f>
        <v>#DIV/0!</v>
      </c>
      <c r="F75" s="75">
        <f>G71</f>
        <v>0</v>
      </c>
      <c r="G75" s="17">
        <f>H75-F75</f>
        <v>0</v>
      </c>
      <c r="H75" s="17">
        <f>F75*1.21</f>
        <v>0</v>
      </c>
      <c r="I75" s="67"/>
      <c r="J75" s="105"/>
      <c r="K75" s="105"/>
      <c r="L75" s="105"/>
      <c r="M75" s="68"/>
    </row>
    <row r="76" spans="1:34" customFormat="1" ht="15" customHeight="1" x14ac:dyDescent="0.25">
      <c r="A76" s="76"/>
      <c r="B76" s="77" t="s">
        <v>149</v>
      </c>
      <c r="C76" s="72" t="s">
        <v>150</v>
      </c>
      <c r="D76" s="78"/>
      <c r="E76" s="79" t="e">
        <f>F76/F74</f>
        <v>#DIV/0!</v>
      </c>
      <c r="F76" s="80">
        <f>H71</f>
        <v>0</v>
      </c>
      <c r="G76" s="36">
        <f>H76-F76</f>
        <v>0</v>
      </c>
      <c r="H76" s="36">
        <f t="shared" ref="H76" si="31">F76*1.21</f>
        <v>0</v>
      </c>
      <c r="I76" s="81"/>
      <c r="J76" s="105"/>
      <c r="K76" s="105"/>
      <c r="L76" s="105"/>
      <c r="M76" s="82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</row>
    <row r="77" spans="1:34" x14ac:dyDescent="0.25">
      <c r="B77" s="83"/>
      <c r="C77" s="94" t="s">
        <v>156</v>
      </c>
      <c r="D77" s="85"/>
      <c r="E77" s="85"/>
      <c r="F77" s="86"/>
      <c r="G77" s="87"/>
      <c r="H77" s="87"/>
      <c r="I77" s="87"/>
      <c r="J77" s="87"/>
      <c r="K77" s="87"/>
      <c r="L77" s="87"/>
      <c r="M77" s="41"/>
    </row>
    <row r="78" spans="1:34" x14ac:dyDescent="0.25">
      <c r="B78" s="83"/>
      <c r="C78" s="84"/>
      <c r="D78" s="85"/>
      <c r="E78" s="85"/>
      <c r="F78" s="86"/>
      <c r="G78" s="87"/>
      <c r="H78" s="87"/>
      <c r="I78" s="87"/>
      <c r="J78" s="87"/>
      <c r="K78" s="87"/>
      <c r="L78" s="87"/>
      <c r="M78" s="41"/>
    </row>
    <row r="79" spans="1:34" x14ac:dyDescent="0.25">
      <c r="B79" s="83"/>
      <c r="C79" s="84"/>
      <c r="D79" s="85"/>
      <c r="E79" s="85"/>
      <c r="F79" s="86"/>
      <c r="G79" s="87"/>
      <c r="H79" s="87"/>
      <c r="I79" s="87"/>
      <c r="J79" s="87"/>
      <c r="K79" s="87"/>
      <c r="L79" s="87"/>
      <c r="M79" s="41"/>
    </row>
    <row r="80" spans="1:34" x14ac:dyDescent="0.25">
      <c r="B80" s="83"/>
      <c r="C80" s="84"/>
      <c r="D80" s="85"/>
      <c r="E80" s="85"/>
      <c r="F80" s="86"/>
      <c r="G80" s="87"/>
      <c r="H80" s="87"/>
      <c r="I80" s="87"/>
      <c r="J80" s="87"/>
      <c r="K80" s="87"/>
      <c r="L80" s="87"/>
      <c r="M80" s="41"/>
    </row>
    <row r="81" spans="2:13" x14ac:dyDescent="0.25">
      <c r="B81" s="83"/>
      <c r="C81" s="84"/>
      <c r="D81" s="85"/>
      <c r="E81" s="85"/>
      <c r="F81" s="86"/>
      <c r="G81" s="87"/>
      <c r="H81" s="87"/>
      <c r="I81" s="87"/>
      <c r="J81" s="87"/>
      <c r="K81" s="87"/>
      <c r="L81" s="87"/>
      <c r="M81" s="41"/>
    </row>
    <row r="82" spans="2:13" s="3" customFormat="1" x14ac:dyDescent="0.25">
      <c r="B82" s="88"/>
      <c r="C82" s="96"/>
      <c r="D82" s="96"/>
      <c r="E82" s="96"/>
      <c r="F82" s="96"/>
      <c r="G82" s="96"/>
      <c r="H82" s="96"/>
      <c r="I82" s="96"/>
      <c r="J82" s="96"/>
      <c r="K82" s="96"/>
      <c r="L82" s="88"/>
    </row>
    <row r="83" spans="2:13" x14ac:dyDescent="0.25">
      <c r="B83" s="89"/>
      <c r="C83" s="95"/>
      <c r="D83" s="95"/>
      <c r="E83" s="95"/>
      <c r="F83" s="95"/>
      <c r="G83" s="95"/>
      <c r="H83" s="95"/>
      <c r="I83" s="95"/>
      <c r="J83" s="95"/>
      <c r="K83" s="95"/>
      <c r="L83" s="90"/>
    </row>
    <row r="84" spans="2:13" x14ac:dyDescent="0.25">
      <c r="B84" s="89"/>
      <c r="C84" s="90"/>
      <c r="D84" s="90"/>
      <c r="E84" s="90"/>
      <c r="F84" s="90"/>
      <c r="G84" s="90"/>
      <c r="H84" s="90"/>
      <c r="I84" s="90"/>
      <c r="J84" s="90"/>
      <c r="K84" s="90"/>
      <c r="L84" s="90"/>
    </row>
  </sheetData>
  <sheetProtection algorithmName="SHA-512" hashValue="GgWB36Kzkt43G6OYSs2JO4cnXM4qcZjz8WJmaYrdKOy9xO1NZnw0H5aQ/xJ3hX0pUEL3vz36unaHZIFowNBXWQ==" saltValue="cZHpjHw2yFkhDtQrQbVI2g==" spinCount="100000" sheet="1" objects="1" scenarios="1" formatCells="0" formatColumns="0" selectLockedCells="1"/>
  <mergeCells count="12">
    <mergeCell ref="C83:K83"/>
    <mergeCell ref="C82:K82"/>
    <mergeCell ref="K1:L1"/>
    <mergeCell ref="B2:B3"/>
    <mergeCell ref="C2:C3"/>
    <mergeCell ref="D2:D3"/>
    <mergeCell ref="E2:E3"/>
    <mergeCell ref="B1:E1"/>
    <mergeCell ref="F2:H2"/>
    <mergeCell ref="J2:K2"/>
    <mergeCell ref="L2:L4"/>
    <mergeCell ref="J73:L76"/>
  </mergeCells>
  <phoneticPr fontId="3" type="noConversion"/>
  <pageMargins left="0.7" right="0.7" top="0.75" bottom="0.75" header="0.3" footer="0.3"/>
  <pageSetup paperSize="9" scale="85" orientation="landscape" r:id="rId1"/>
  <ignoredErrors>
    <ignoredError sqref="B59:B61 B30:B44 B17 B28 B18:B21 B22:B27" twoDigitTextYear="1"/>
    <ignoredError sqref="L60 L69 L5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A41B45-8C24-489F-8EC0-051FDCCFB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6F4C9B-7357-4F1D-AE07-1A23274518FF}">
  <ds:schemaRefs>
    <ds:schemaRef ds:uri="http://schemas.microsoft.com/office/2006/metadata/properties"/>
    <ds:schemaRef ds:uri="http://schemas.microsoft.com/office/infopath/2007/PartnerControls"/>
    <ds:schemaRef ds:uri="44eebfc2-dba9-490f-a426-06bdd91898e6"/>
    <ds:schemaRef ds:uri="0c8c0d37-2bee-48b9-a3af-2a8749a2fbd1"/>
  </ds:schemaRefs>
</ds:datastoreItem>
</file>

<file path=customXml/itemProps3.xml><?xml version="1.0" encoding="utf-8"?>
<ds:datastoreItem xmlns:ds="http://schemas.openxmlformats.org/officeDocument/2006/customXml" ds:itemID="{04C4A141-71BD-4BB6-AACE-9C760078A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Kladiva</dc:creator>
  <cp:lastModifiedBy>Tichý Radovan</cp:lastModifiedBy>
  <cp:lastPrinted>2024-06-02T14:02:35Z</cp:lastPrinted>
  <dcterms:created xsi:type="dcterms:W3CDTF">2015-06-05T18:19:34Z</dcterms:created>
  <dcterms:modified xsi:type="dcterms:W3CDTF">2024-08-16T08:40:52Z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0x010100107D793D5A5F9740934F1FB4D608BC0B</vt:lpwstr>
  </property>
</Properties>
</file>