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/>
  <mc:AlternateContent xmlns:mc="http://schemas.openxmlformats.org/markup-compatibility/2006">
    <mc:Choice Requires="x15">
      <x15ac:absPath xmlns:x15ac="http://schemas.microsoft.com/office/spreadsheetml/2010/11/ac" url="https://dacice.sharepoint.com/sites/ODI/Sdilene dokumenty/General/ODI_DOKUMENTY/KOMUNIKACE, DVORY/PALACKÉHO NÁM. - PROVIZORNÍ ŘEŠENÍ/VZ + SOD/VZMR/"/>
    </mc:Choice>
  </mc:AlternateContent>
  <xr:revisionPtr revIDLastSave="112" documentId="11_4E402BB045EFD96EC75969F0165FE6BF86850FBE" xr6:coauthVersionLast="47" xr6:coauthVersionMax="47" xr10:uidLastSave="{4723E061-020C-4E54-AF08-38D8DF778E06}"/>
  <bookViews>
    <workbookView xWindow="-120" yWindow="-120" windowWidth="29040" windowHeight="15840" activeTab="1" xr2:uid="{00000000-000D-0000-FFFF-FFFF00000000}"/>
  </bookViews>
  <sheets>
    <sheet name="Rekapitulace" sheetId="1" r:id="rId1"/>
    <sheet name="SO 201" sheetId="2" r:id="rId2"/>
    <sheet name="SO 202" sheetId="3" r:id="rId3"/>
  </sheets>
  <calcPr calcId="191029"/>
  <webPublishing codePag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9" i="3" l="1"/>
  <c r="I33" i="3"/>
  <c r="I37" i="3"/>
  <c r="I60" i="2"/>
  <c r="I55" i="2"/>
  <c r="I51" i="2"/>
  <c r="I35" i="2"/>
  <c r="I22" i="2"/>
  <c r="O37" i="3" l="1"/>
  <c r="O33" i="3"/>
  <c r="I29" i="3"/>
  <c r="O29" i="3" s="1"/>
  <c r="O25" i="3"/>
  <c r="I25" i="3"/>
  <c r="I21" i="3"/>
  <c r="O21" i="3" s="1"/>
  <c r="O17" i="3"/>
  <c r="I17" i="3"/>
  <c r="I13" i="3"/>
  <c r="O13" i="3" s="1"/>
  <c r="O9" i="3"/>
  <c r="O69" i="2"/>
  <c r="I69" i="2"/>
  <c r="I65" i="2"/>
  <c r="O65" i="2" s="1"/>
  <c r="R64" i="2" s="1"/>
  <c r="O64" i="2" s="1"/>
  <c r="O60" i="2"/>
  <c r="R59" i="2" s="1"/>
  <c r="O59" i="2" s="1"/>
  <c r="Q59" i="2"/>
  <c r="I59" i="2" s="1"/>
  <c r="O55" i="2"/>
  <c r="O51" i="2"/>
  <c r="I47" i="2"/>
  <c r="O47" i="2" s="1"/>
  <c r="O43" i="2"/>
  <c r="I43" i="2"/>
  <c r="I39" i="2"/>
  <c r="O39" i="2" s="1"/>
  <c r="O35" i="2"/>
  <c r="Q34" i="2"/>
  <c r="I34" i="2" s="1"/>
  <c r="I30" i="2"/>
  <c r="O30" i="2" s="1"/>
  <c r="O26" i="2"/>
  <c r="I26" i="2"/>
  <c r="O22" i="2"/>
  <c r="I18" i="2"/>
  <c r="Q17" i="2" s="1"/>
  <c r="I17" i="2" s="1"/>
  <c r="I13" i="2"/>
  <c r="O13" i="2" s="1"/>
  <c r="I9" i="2"/>
  <c r="O9" i="2" s="1"/>
  <c r="O18" i="2" l="1"/>
  <c r="R17" i="2" s="1"/>
  <c r="O17" i="2" s="1"/>
  <c r="R8" i="2"/>
  <c r="O8" i="2" s="1"/>
  <c r="Q8" i="2"/>
  <c r="I8" i="2" s="1"/>
  <c r="I3" i="2" s="1"/>
  <c r="C10" i="1" s="1"/>
  <c r="Q8" i="3"/>
  <c r="I8" i="3" s="1"/>
  <c r="I3" i="3" s="1"/>
  <c r="C11" i="1"/>
  <c r="R8" i="3"/>
  <c r="O8" i="3" s="1"/>
  <c r="O2" i="3" s="1"/>
  <c r="D11" i="1" s="1"/>
  <c r="R34" i="2"/>
  <c r="O34" i="2" s="1"/>
  <c r="Q64" i="2"/>
  <c r="I64" i="2" s="1"/>
  <c r="E11" i="1" l="1"/>
  <c r="O2" i="2"/>
  <c r="D10" i="1" s="1"/>
  <c r="E10" i="1" s="1"/>
  <c r="C6" i="1"/>
  <c r="C7" i="1" l="1"/>
</calcChain>
</file>

<file path=xl/sharedStrings.xml><?xml version="1.0" encoding="utf-8"?>
<sst xmlns="http://schemas.openxmlformats.org/spreadsheetml/2006/main" count="409" uniqueCount="134">
  <si>
    <t>Firma: Krajská správa a údržba silnic Vysočiny, příspěvková organizace</t>
  </si>
  <si>
    <t>Rekapitulace ceny</t>
  </si>
  <si>
    <t>Stavba: 1 - Provizorní úprava křižovatky na Palackého náměstí, Dačice - Město</t>
  </si>
  <si>
    <t xml:space="preserve">Varianta:  - </t>
  </si>
  <si>
    <t>Celková cena bez DPH:</t>
  </si>
  <si>
    <t>Celková cena s DPH:</t>
  </si>
  <si>
    <t>Objekt</t>
  </si>
  <si>
    <t>Popis</t>
  </si>
  <si>
    <t>Cena bez DPH</t>
  </si>
  <si>
    <t>DPH</t>
  </si>
  <si>
    <t>Cena s DPH</t>
  </si>
  <si>
    <t>ASPE10</t>
  </si>
  <si>
    <t>S</t>
  </si>
  <si>
    <t>Soupis prací objektu</t>
  </si>
  <si>
    <t xml:space="preserve">Stavba: </t>
  </si>
  <si>
    <t>1</t>
  </si>
  <si>
    <t>Provizorní úprava křižovatky na Palackého náměstí, Dačice - Město</t>
  </si>
  <si>
    <t>O</t>
  </si>
  <si>
    <t>Rozpočet:</t>
  </si>
  <si>
    <t>0,00</t>
  </si>
  <si>
    <t>15,00</t>
  </si>
  <si>
    <t>21,00</t>
  </si>
  <si>
    <t>3</t>
  </si>
  <si>
    <t>6</t>
  </si>
  <si>
    <t>2</t>
  </si>
  <si>
    <t>SO 201</t>
  </si>
  <si>
    <t>Chodníky - Město dačice</t>
  </si>
  <si>
    <t>Typ</t>
  </si>
  <si>
    <t>0</t>
  </si>
  <si>
    <t>Poř. číslo</t>
  </si>
  <si>
    <t>Kód položky</t>
  </si>
  <si>
    <t>Varianta</t>
  </si>
  <si>
    <t>Název položky</t>
  </si>
  <si>
    <t>4</t>
  </si>
  <si>
    <t>MJ</t>
  </si>
  <si>
    <t>5</t>
  </si>
  <si>
    <t>Množství</t>
  </si>
  <si>
    <t>Jednotková cena</t>
  </si>
  <si>
    <t>Jednotková</t>
  </si>
  <si>
    <t>9</t>
  </si>
  <si>
    <t>Celkem</t>
  </si>
  <si>
    <t>10</t>
  </si>
  <si>
    <t>SD</t>
  </si>
  <si>
    <t>Všeobecné konstrukce a práce</t>
  </si>
  <si>
    <t>P</t>
  </si>
  <si>
    <t/>
  </si>
  <si>
    <t>POPLATKY ZA SKLÁDKU</t>
  </si>
  <si>
    <t>M3</t>
  </si>
  <si>
    <t>PP</t>
  </si>
  <si>
    <t>VV</t>
  </si>
  <si>
    <t>zámková dlažba 85*0,06</t>
  </si>
  <si>
    <t>TS</t>
  </si>
  <si>
    <t>014102</t>
  </si>
  <si>
    <t>T</t>
  </si>
  <si>
    <t>zemina 30,03*1,7 
podklady 27,3*2,1</t>
  </si>
  <si>
    <t>Zemní práce</t>
  </si>
  <si>
    <t>113184</t>
  </si>
  <si>
    <t>ODSTRANĚNÍ KRYTU ZPEVNĚNÝCH PLOCH Z DLAŽDIC, ODVOZ DO 5KM</t>
  </si>
  <si>
    <t>85*0,06</t>
  </si>
  <si>
    <t>Zámková dlažba nebude zpětně použita</t>
  </si>
  <si>
    <t>113324</t>
  </si>
  <si>
    <t>ODSTRAN PODKL ZPEVNĚNÝCH PLOCH Z KAMENIVA NESTMEL, ODVOZ DO 5KM</t>
  </si>
  <si>
    <t>(85+65+32)*1*0,15</t>
  </si>
  <si>
    <t>123734</t>
  </si>
  <si>
    <t>ODKOP PRO SPOD STAVBU SILNIC A ŽELEZNIC TŘ. I, ODVOZ DO 5KM</t>
  </si>
  <si>
    <t>(85+65+32)*1,1*0,15</t>
  </si>
  <si>
    <t>18120</t>
  </si>
  <si>
    <t>ÚPRAVA PLÁNĚ SE ZHUTNĚNÍM V HORNINĚ TŘ. II</t>
  </si>
  <si>
    <t>M2</t>
  </si>
  <si>
    <t>(250)*1,15</t>
  </si>
  <si>
    <t>Komunikace</t>
  </si>
  <si>
    <t>7</t>
  </si>
  <si>
    <t>562101</t>
  </si>
  <si>
    <t>VOZOVKOVÉ VRSTVY Z MATERIÁLŮ STABIL CEMENTEM TŘ I</t>
  </si>
  <si>
    <t>(100+85+32+32)*0,12</t>
  </si>
  <si>
    <t>SC C8/10 pod dlažbu</t>
  </si>
  <si>
    <t>8</t>
  </si>
  <si>
    <t>56330</t>
  </si>
  <si>
    <t>VOZOVKOVÉ VRSTVY ZE ŠTĚRKODRTI</t>
  </si>
  <si>
    <t>(100+85+32+32)*1,15*0,18</t>
  </si>
  <si>
    <t>58221</t>
  </si>
  <si>
    <t>DLÁŽDĚNÉ KRYTY Z DROBNÝCH KOSTEK DO LOŽE Z KAMENIVA</t>
  </si>
  <si>
    <t>U Koníčka s dodávkou 65 
Nový úsek chodníku k přechodu 35</t>
  </si>
  <si>
    <t>58242</t>
  </si>
  <si>
    <t>DLÁŽDĚNÉ KRYTY Z KAMEN DESEK DO LOŽE Z MC</t>
  </si>
  <si>
    <t>32</t>
  </si>
  <si>
    <t>Lem slepeckých prvků hladkou žulovou dlažbou</t>
  </si>
  <si>
    <t>11</t>
  </si>
  <si>
    <t>58272</t>
  </si>
  <si>
    <t>DLÁŽDĚNÉ KRYTY Z DESEK Z KONGLOMER KAMENE DO LOŽE Z MC</t>
  </si>
  <si>
    <t>Slepecké prvky umělý kámen bílý</t>
  </si>
  <si>
    <t>12</t>
  </si>
  <si>
    <t>587202</t>
  </si>
  <si>
    <t>PŘEDLÁŽDĚNÍ KRYTU Z DROBNÝCH KOSTEK</t>
  </si>
  <si>
    <t>u lékárny bez dodávky 85</t>
  </si>
  <si>
    <t>Přidružená stavební výroba</t>
  </si>
  <si>
    <t>13</t>
  </si>
  <si>
    <t>711117</t>
  </si>
  <si>
    <t>IZOLACE BĚŽNÝCH KONSTRUKCÍ PROTI ZEMNÍ VLHKOSTI Z PE FÓLIÍ</t>
  </si>
  <si>
    <t>35*0,5</t>
  </si>
  <si>
    <t>Nopová fólie podél základu  
Vč přípravy a zaštěrkování</t>
  </si>
  <si>
    <t>Ostatní konstrukce a práce</t>
  </si>
  <si>
    <t>14</t>
  </si>
  <si>
    <t>916A1</t>
  </si>
  <si>
    <t>PARKOVACÍ SLOUPKY A ZÁBRANY KOVOVÉ</t>
  </si>
  <si>
    <t>KUS</t>
  </si>
  <si>
    <t>Městský mobiliář - sloupek ozdobný barva atracitová nebo černá, litina,  např. typ Brno</t>
  </si>
  <si>
    <t>15</t>
  </si>
  <si>
    <t>917424</t>
  </si>
  <si>
    <t>CHODNÍKOVÉ OBRUBY Z KAMENNÝCH OBRUBNÍKŮ ŠÍŘ 150MM</t>
  </si>
  <si>
    <t>M</t>
  </si>
  <si>
    <t>35</t>
  </si>
  <si>
    <t>SO 202</t>
  </si>
  <si>
    <t>Všeobecné položky - Město Dačice</t>
  </si>
  <si>
    <t>02620</t>
  </si>
  <si>
    <t>ZKOUŠENÍ KONSTRUKCÍ A PRACÍ NEZÁVISLOU ZKUŠEBNOU</t>
  </si>
  <si>
    <t>KPL</t>
  </si>
  <si>
    <t>027121</t>
  </si>
  <si>
    <t>PROVIZORNÍ PŘÍSTUPOVÉ CESTY - ZŘÍZENÍ</t>
  </si>
  <si>
    <t>Organizace pohybu chodců vč nutných zařízení pro jejich ochranu</t>
  </si>
  <si>
    <t>027123</t>
  </si>
  <si>
    <t>PROVIZORNÍ PŘÍSTUPOVÉ CESTY - ZRUŠENÍ</t>
  </si>
  <si>
    <t>02911</t>
  </si>
  <si>
    <t>OSTATNÍ POŽADAVKY - GEODETICKÉ ZAMĚŘENÍ</t>
  </si>
  <si>
    <t>Vytyčení inženýrských sítí, vytyčení staveniště</t>
  </si>
  <si>
    <t>02911a</t>
  </si>
  <si>
    <t>Vytyčovací práce během výstavby</t>
  </si>
  <si>
    <t>02911b</t>
  </si>
  <si>
    <t>Zaměření skutečného provedení</t>
  </si>
  <si>
    <t>03100</t>
  </si>
  <si>
    <t>ZAŘÍZENÍ STAVENIŠTĚ - ZŘÍZENÍ, PROVOZ, DEMONTÁŽ</t>
  </si>
  <si>
    <t>03730</t>
  </si>
  <si>
    <t>POMOC PRÁCE ZAJIŠŤ NEBO ZŘÍZ OCHRANU INŽENÝRSKÝCH SÍTÍ</t>
  </si>
  <si>
    <t>Případná dodatečná ochrana obnažených inž. sítí  
Se souhlasem investora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</si>
</sst>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-* #,##0\ &quot;Kč&quot;_-;\-* #,##0\ &quot;Kč&quot;_-;_-* &quot;-&quot;\ &quot;Kč&quot;_-;_-@_-"/>
    <numFmt numFmtId="41" formatCode="_-* #,##0_-;\-* #,##0_-;_-* &quot;-&quot;_-;_-@_-"/>
    <numFmt numFmtId="44" formatCode="_-* #,##0.00\ &quot;Kč&quot;_-;\-* #,##0.00\ &quot;Kč&quot;_-;_-* &quot;-&quot;??\ &quot;Kč&quot;_-;_-@_-"/>
    <numFmt numFmtId="43" formatCode="_-* #,##0.00_-;\-* #,##0.00_-;_-* &quot;-&quot;??_-;_-@_-"/>
    <numFmt numFmtId="164" formatCode="#,##0.000"/>
  </numFmts>
  <fonts count="10" x14ac:knownFonts="1">
    <font>
      <sz val="10"/>
      <name val="Arial"/>
    </font>
    <font>
      <b/>
      <sz val="16"/>
      <color rgb="FF000000"/>
      <name val="Arial"/>
      <family val="2"/>
      <charset val="238"/>
    </font>
    <font>
      <b/>
      <sz val="16"/>
      <name val="Arial"/>
      <family val="2"/>
      <charset val="238"/>
    </font>
    <font>
      <b/>
      <sz val="10"/>
      <name val="Arial"/>
      <family val="2"/>
      <charset val="238"/>
    </font>
    <font>
      <sz val="10"/>
      <color rgb="FFFFFFFF"/>
      <name val="Arial"/>
      <family val="2"/>
      <charset val="238"/>
    </font>
    <font>
      <b/>
      <sz val="11"/>
      <name val="Arial"/>
      <family val="2"/>
      <charset val="238"/>
    </font>
    <font>
      <i/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CB441A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9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2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0" fontId="7" fillId="0" borderId="0"/>
  </cellStyleXfs>
  <cellXfs count="44">
    <xf numFmtId="0" fontId="0" fillId="0" borderId="0" xfId="0"/>
    <xf numFmtId="4" fontId="0" fillId="4" borderId="1" xfId="6" applyNumberFormat="1" applyFont="1" applyFill="1" applyBorder="1" applyAlignment="1" applyProtection="1">
      <alignment horizontal="center"/>
      <protection locked="0"/>
    </xf>
    <xf numFmtId="0" fontId="0" fillId="2" borderId="0" xfId="6" applyFont="1" applyFill="1"/>
    <xf numFmtId="0" fontId="1" fillId="2" borderId="0" xfId="6" applyFont="1" applyFill="1" applyAlignment="1">
      <alignment horizontal="center" vertical="center"/>
    </xf>
    <xf numFmtId="0" fontId="0" fillId="2" borderId="2" xfId="6" applyFont="1" applyFill="1" applyBorder="1"/>
    <xf numFmtId="0" fontId="5" fillId="2" borderId="0" xfId="6" applyFont="1" applyFill="1"/>
    <xf numFmtId="0" fontId="5" fillId="2" borderId="0" xfId="6" applyFont="1" applyFill="1" applyAlignment="1">
      <alignment horizontal="left"/>
    </xf>
    <xf numFmtId="0" fontId="0" fillId="2" borderId="3" xfId="6" applyFont="1" applyFill="1" applyBorder="1"/>
    <xf numFmtId="0" fontId="0" fillId="2" borderId="1" xfId="6" applyFont="1" applyFill="1" applyBorder="1" applyAlignment="1">
      <alignment horizontal="center"/>
    </xf>
    <xf numFmtId="4" fontId="0" fillId="2" borderId="1" xfId="6" applyNumberFormat="1" applyFont="1" applyFill="1" applyBorder="1" applyAlignment="1">
      <alignment horizontal="center"/>
    </xf>
    <xf numFmtId="0" fontId="5" fillId="2" borderId="2" xfId="6" applyFont="1" applyFill="1" applyBorder="1"/>
    <xf numFmtId="0" fontId="5" fillId="2" borderId="2" xfId="6" applyFont="1" applyFill="1" applyBorder="1" applyAlignment="1">
      <alignment horizontal="left"/>
    </xf>
    <xf numFmtId="0" fontId="0" fillId="2" borderId="5" xfId="6" applyFont="1" applyFill="1" applyBorder="1"/>
    <xf numFmtId="0" fontId="4" fillId="3" borderId="1" xfId="6" applyFont="1" applyFill="1" applyBorder="1" applyAlignment="1">
      <alignment horizontal="center" vertical="center" wrapText="1"/>
    </xf>
    <xf numFmtId="0" fontId="3" fillId="2" borderId="5" xfId="6" applyFont="1" applyFill="1" applyBorder="1" applyAlignment="1">
      <alignment horizontal="right"/>
    </xf>
    <xf numFmtId="0" fontId="3" fillId="2" borderId="5" xfId="6" applyFont="1" applyFill="1" applyBorder="1" applyAlignment="1">
      <alignment wrapText="1"/>
    </xf>
    <xf numFmtId="4" fontId="3" fillId="2" borderId="5" xfId="6" applyNumberFormat="1" applyFont="1" applyFill="1" applyBorder="1" applyAlignment="1">
      <alignment horizontal="center"/>
    </xf>
    <xf numFmtId="0" fontId="0" fillId="0" borderId="1" xfId="6" applyFont="1" applyBorder="1"/>
    <xf numFmtId="0" fontId="0" fillId="0" borderId="1" xfId="6" applyFont="1" applyBorder="1" applyAlignment="1">
      <alignment horizontal="right"/>
    </xf>
    <xf numFmtId="0" fontId="0" fillId="0" borderId="1" xfId="6" applyFont="1" applyBorder="1" applyAlignment="1">
      <alignment wrapText="1"/>
    </xf>
    <xf numFmtId="0" fontId="0" fillId="0" borderId="1" xfId="6" applyFont="1" applyBorder="1" applyAlignment="1">
      <alignment horizontal="center"/>
    </xf>
    <xf numFmtId="164" fontId="0" fillId="0" borderId="1" xfId="6" applyNumberFormat="1" applyFont="1" applyBorder="1" applyAlignment="1">
      <alignment horizontal="center"/>
    </xf>
    <xf numFmtId="4" fontId="0" fillId="0" borderId="1" xfId="6" applyNumberFormat="1" applyFont="1" applyBorder="1" applyAlignment="1">
      <alignment horizontal="center"/>
    </xf>
    <xf numFmtId="0" fontId="0" fillId="0" borderId="4" xfId="6" applyFont="1" applyBorder="1" applyAlignment="1">
      <alignment vertical="top"/>
    </xf>
    <xf numFmtId="0" fontId="0" fillId="0" borderId="1" xfId="6" applyFont="1" applyBorder="1" applyAlignment="1">
      <alignment horizontal="left" vertical="center" wrapText="1"/>
    </xf>
    <xf numFmtId="0" fontId="0" fillId="0" borderId="0" xfId="6" applyFont="1" applyAlignment="1">
      <alignment vertical="top"/>
    </xf>
    <xf numFmtId="0" fontId="6" fillId="0" borderId="1" xfId="6" applyFont="1" applyBorder="1" applyAlignment="1">
      <alignment horizontal="left" vertical="center" wrapText="1"/>
    </xf>
    <xf numFmtId="0" fontId="3" fillId="2" borderId="2" xfId="6" applyFont="1" applyFill="1" applyBorder="1" applyAlignment="1">
      <alignment horizontal="right"/>
    </xf>
    <xf numFmtId="4" fontId="3" fillId="2" borderId="2" xfId="6" applyNumberFormat="1" applyFont="1" applyFill="1" applyBorder="1" applyAlignment="1">
      <alignment horizontal="center"/>
    </xf>
    <xf numFmtId="0" fontId="0" fillId="0" borderId="0" xfId="0" applyProtection="1">
      <protection locked="0"/>
    </xf>
    <xf numFmtId="0" fontId="3" fillId="2" borderId="0" xfId="6" applyFont="1" applyFill="1" applyAlignment="1">
      <alignment horizontal="right"/>
    </xf>
    <xf numFmtId="4" fontId="3" fillId="2" borderId="0" xfId="6" applyNumberFormat="1" applyFont="1" applyFill="1" applyAlignment="1">
      <alignment horizontal="right"/>
    </xf>
    <xf numFmtId="0" fontId="4" fillId="3" borderId="1" xfId="6" applyFont="1" applyFill="1" applyBorder="1" applyAlignment="1">
      <alignment horizontal="center"/>
    </xf>
    <xf numFmtId="0" fontId="3" fillId="0" borderId="1" xfId="6" applyFont="1" applyBorder="1" applyAlignment="1">
      <alignment horizontal="left"/>
    </xf>
    <xf numFmtId="4" fontId="3" fillId="0" borderId="1" xfId="6" applyNumberFormat="1" applyFont="1" applyBorder="1" applyAlignment="1">
      <alignment horizontal="right"/>
    </xf>
    <xf numFmtId="0" fontId="8" fillId="0" borderId="1" xfId="6" applyFont="1" applyBorder="1" applyAlignment="1">
      <alignment horizontal="left"/>
    </xf>
    <xf numFmtId="0" fontId="9" fillId="0" borderId="1" xfId="6" applyFont="1" applyBorder="1" applyAlignment="1">
      <alignment wrapText="1"/>
    </xf>
    <xf numFmtId="0" fontId="0" fillId="2" borderId="0" xfId="6" applyFont="1" applyFill="1"/>
    <xf numFmtId="0" fontId="1" fillId="2" borderId="0" xfId="6" applyFont="1" applyFill="1" applyAlignment="1">
      <alignment horizontal="center" vertical="center"/>
    </xf>
    <xf numFmtId="0" fontId="2" fillId="2" borderId="0" xfId="6" applyFont="1" applyFill="1"/>
    <xf numFmtId="0" fontId="4" fillId="3" borderId="1" xfId="6" applyFont="1" applyFill="1" applyBorder="1" applyAlignment="1">
      <alignment horizontal="center" vertical="center" wrapText="1"/>
    </xf>
    <xf numFmtId="0" fontId="5" fillId="2" borderId="0" xfId="6" applyFont="1" applyFill="1" applyAlignment="1">
      <alignment horizontal="right"/>
    </xf>
    <xf numFmtId="0" fontId="5" fillId="2" borderId="2" xfId="6" applyFont="1" applyFill="1" applyBorder="1" applyAlignment="1">
      <alignment horizontal="right"/>
    </xf>
    <xf numFmtId="0" fontId="0" fillId="2" borderId="2" xfId="6" applyFont="1" applyFill="1" applyBorder="1"/>
  </cellXfs>
  <cellStyles count="7">
    <cellStyle name="Comma" xfId="4" xr:uid="{00000000-0005-0000-0000-000004000000}"/>
    <cellStyle name="Comma [0]" xfId="5" xr:uid="{00000000-0005-0000-0000-000005000000}"/>
    <cellStyle name="Currency" xfId="2" xr:uid="{00000000-0005-0000-0000-000002000000}"/>
    <cellStyle name="Currency [0]" xfId="3" xr:uid="{00000000-0005-0000-0000-000003000000}"/>
    <cellStyle name="Normal" xfId="6" xr:uid="{00000000-0005-0000-0000-000000000000}"/>
    <cellStyle name="Normální" xfId="0" builtinId="0"/>
    <cellStyle name="Percent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?? ??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?? ??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11"/>
  <sheetViews>
    <sheetView workbookViewId="0">
      <selection sqref="A1:XFD1048576"/>
    </sheetView>
  </sheetViews>
  <sheetFormatPr defaultColWidth="9.140625" defaultRowHeight="12.75" customHeight="1" x14ac:dyDescent="0.2"/>
  <cols>
    <col min="1" max="1" width="25.7109375" customWidth="1"/>
    <col min="2" max="2" width="66.7109375" customWidth="1"/>
    <col min="3" max="5" width="20.7109375" customWidth="1"/>
  </cols>
  <sheetData>
    <row r="1" spans="1:5" ht="12.75" customHeight="1" x14ac:dyDescent="0.2">
      <c r="A1" s="37"/>
      <c r="B1" s="2" t="s">
        <v>0</v>
      </c>
      <c r="C1" s="2"/>
      <c r="D1" s="2"/>
      <c r="E1" s="2"/>
    </row>
    <row r="2" spans="1:5" ht="12.75" customHeight="1" x14ac:dyDescent="0.2">
      <c r="A2" s="37"/>
      <c r="B2" s="38" t="s">
        <v>1</v>
      </c>
      <c r="C2" s="2"/>
      <c r="D2" s="2"/>
      <c r="E2" s="2"/>
    </row>
    <row r="3" spans="1:5" ht="20.100000000000001" customHeight="1" x14ac:dyDescent="0.2">
      <c r="A3" s="37"/>
      <c r="B3" s="37"/>
      <c r="C3" s="2"/>
      <c r="D3" s="2"/>
      <c r="E3" s="2"/>
    </row>
    <row r="4" spans="1:5" ht="20.100000000000001" customHeight="1" x14ac:dyDescent="0.3">
      <c r="A4" s="2"/>
      <c r="B4" s="39" t="s">
        <v>2</v>
      </c>
      <c r="C4" s="37"/>
      <c r="D4" s="37"/>
      <c r="E4" s="2"/>
    </row>
    <row r="5" spans="1:5" ht="12.75" customHeight="1" x14ac:dyDescent="0.2">
      <c r="A5" s="2"/>
      <c r="B5" s="37" t="s">
        <v>3</v>
      </c>
      <c r="C5" s="37"/>
      <c r="D5" s="37"/>
      <c r="E5" s="2"/>
    </row>
    <row r="6" spans="1:5" ht="12.75" customHeight="1" x14ac:dyDescent="0.2">
      <c r="A6" s="2"/>
      <c r="B6" s="30" t="s">
        <v>4</v>
      </c>
      <c r="C6" s="31">
        <f>SUM(C10:C11)</f>
        <v>0</v>
      </c>
      <c r="D6" s="2"/>
      <c r="E6" s="2"/>
    </row>
    <row r="7" spans="1:5" ht="12.75" customHeight="1" x14ac:dyDescent="0.2">
      <c r="A7" s="2"/>
      <c r="B7" s="30" t="s">
        <v>5</v>
      </c>
      <c r="C7" s="31">
        <f>SUM(E10:E11)</f>
        <v>0</v>
      </c>
      <c r="D7" s="2"/>
      <c r="E7" s="2"/>
    </row>
    <row r="8" spans="1:5" ht="12.75" customHeight="1" x14ac:dyDescent="0.2">
      <c r="A8" s="4"/>
      <c r="B8" s="4"/>
      <c r="C8" s="4"/>
      <c r="D8" s="4"/>
      <c r="E8" s="4"/>
    </row>
    <row r="9" spans="1:5" ht="12.75" customHeight="1" x14ac:dyDescent="0.2">
      <c r="A9" s="32" t="s">
        <v>6</v>
      </c>
      <c r="B9" s="32" t="s">
        <v>7</v>
      </c>
      <c r="C9" s="32" t="s">
        <v>8</v>
      </c>
      <c r="D9" s="32" t="s">
        <v>9</v>
      </c>
      <c r="E9" s="32" t="s">
        <v>10</v>
      </c>
    </row>
    <row r="10" spans="1:5" ht="12.75" customHeight="1" x14ac:dyDescent="0.2">
      <c r="A10" s="33" t="s">
        <v>25</v>
      </c>
      <c r="B10" s="33" t="s">
        <v>26</v>
      </c>
      <c r="C10" s="34">
        <f>'SO 201'!I3</f>
        <v>0</v>
      </c>
      <c r="D10" s="34">
        <f>'SO 201'!O2</f>
        <v>0</v>
      </c>
      <c r="E10" s="34">
        <f>C10+D10</f>
        <v>0</v>
      </c>
    </row>
    <row r="11" spans="1:5" ht="12.75" customHeight="1" x14ac:dyDescent="0.2">
      <c r="A11" s="35" t="s">
        <v>112</v>
      </c>
      <c r="B11" s="33" t="s">
        <v>113</v>
      </c>
      <c r="C11" s="34">
        <f>'SO 202'!I3</f>
        <v>0</v>
      </c>
      <c r="D11" s="34">
        <f>'SO 202'!O2</f>
        <v>0</v>
      </c>
      <c r="E11" s="34">
        <f>C11+D11</f>
        <v>0</v>
      </c>
    </row>
  </sheetData>
  <sheetProtection algorithmName="SHA-512" hashValue="bsaCmZ+5pgLGXhYl/O8QmQgf7DX0ymRZkQm2C0UYjId7oKHoymK1ad0lO/QjxeRbKof5ZhBo0xzTwFJanypzkg==" saltValue="/iaCt+bNdXHk//3iDbUNNg==" spinCount="100000" sheet="1" objects="1" scenarios="1" formatCells="0" formatColumns="0" selectLockedCells="1"/>
  <mergeCells count="4">
    <mergeCell ref="A1:A3"/>
    <mergeCell ref="B2:B3"/>
    <mergeCell ref="B4:D4"/>
    <mergeCell ref="B5:D5"/>
  </mergeCells>
  <pageMargins left="0.75" right="0.75" top="1" bottom="1" header="0.5" footer="0.5"/>
  <pageSetup paperSize="9" fitToHeight="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R72"/>
  <sheetViews>
    <sheetView tabSelected="1" topLeftCell="B1" zoomScale="115" zoomScaleNormal="115" workbookViewId="0">
      <pane ySplit="7" topLeftCell="A59" activePane="bottomLeft" state="frozen"/>
      <selection pane="bottomLeft" activeCell="H69" sqref="H69"/>
    </sheetView>
  </sheetViews>
  <sheetFormatPr defaultColWidth="9.140625" defaultRowHeight="12.75" customHeight="1" x14ac:dyDescent="0.2"/>
  <cols>
    <col min="1" max="1" width="9.140625" hidden="1" customWidth="1"/>
    <col min="2" max="2" width="11.7109375" customWidth="1"/>
    <col min="3" max="3" width="14.7109375" customWidth="1"/>
    <col min="4" max="4" width="9.7109375" customWidth="1"/>
    <col min="5" max="5" width="70.7109375" customWidth="1"/>
    <col min="6" max="6" width="11.7109375" customWidth="1"/>
    <col min="7" max="9" width="16.7109375" customWidth="1"/>
    <col min="15" max="18" width="9.140625" hidden="1" customWidth="1"/>
  </cols>
  <sheetData>
    <row r="1" spans="1:18" ht="12.75" customHeight="1" x14ac:dyDescent="0.2">
      <c r="A1" t="s">
        <v>11</v>
      </c>
      <c r="B1" s="2"/>
      <c r="C1" s="2"/>
      <c r="D1" s="2"/>
      <c r="E1" s="2" t="s">
        <v>0</v>
      </c>
      <c r="F1" s="2"/>
      <c r="G1" s="2"/>
      <c r="H1" s="2"/>
      <c r="I1" s="2"/>
      <c r="P1" t="s">
        <v>22</v>
      </c>
    </row>
    <row r="2" spans="1:18" ht="24.95" customHeight="1" x14ac:dyDescent="0.2">
      <c r="B2" s="2"/>
      <c r="C2" s="2"/>
      <c r="D2" s="2"/>
      <c r="E2" s="3" t="s">
        <v>13</v>
      </c>
      <c r="F2" s="2"/>
      <c r="G2" s="2"/>
      <c r="H2" s="4"/>
      <c r="I2" s="4"/>
      <c r="O2">
        <f>0+O8+O17+O34+O59+O64</f>
        <v>0</v>
      </c>
      <c r="P2" t="s">
        <v>23</v>
      </c>
    </row>
    <row r="3" spans="1:18" ht="15" customHeight="1" x14ac:dyDescent="0.25">
      <c r="A3" t="s">
        <v>12</v>
      </c>
      <c r="B3" s="5" t="s">
        <v>14</v>
      </c>
      <c r="C3" s="41" t="s">
        <v>15</v>
      </c>
      <c r="D3" s="37"/>
      <c r="E3" s="6" t="s">
        <v>16</v>
      </c>
      <c r="F3" s="2"/>
      <c r="G3" s="7"/>
      <c r="H3" s="8" t="s">
        <v>25</v>
      </c>
      <c r="I3" s="9">
        <f>0+I8+I17+I34+I59+I64</f>
        <v>0</v>
      </c>
      <c r="O3" t="s">
        <v>19</v>
      </c>
      <c r="P3" t="s">
        <v>24</v>
      </c>
    </row>
    <row r="4" spans="1:18" ht="15" customHeight="1" x14ac:dyDescent="0.25">
      <c r="A4" t="s">
        <v>17</v>
      </c>
      <c r="B4" s="10" t="s">
        <v>18</v>
      </c>
      <c r="C4" s="42" t="s">
        <v>25</v>
      </c>
      <c r="D4" s="43"/>
      <c r="E4" s="11" t="s">
        <v>26</v>
      </c>
      <c r="F4" s="4"/>
      <c r="G4" s="4"/>
      <c r="H4" s="12"/>
      <c r="I4" s="12"/>
      <c r="O4" t="s">
        <v>20</v>
      </c>
      <c r="P4" t="s">
        <v>24</v>
      </c>
    </row>
    <row r="5" spans="1:18" ht="12.75" customHeight="1" x14ac:dyDescent="0.2">
      <c r="A5" s="40" t="s">
        <v>27</v>
      </c>
      <c r="B5" s="40" t="s">
        <v>29</v>
      </c>
      <c r="C5" s="40" t="s">
        <v>30</v>
      </c>
      <c r="D5" s="40" t="s">
        <v>31</v>
      </c>
      <c r="E5" s="40" t="s">
        <v>32</v>
      </c>
      <c r="F5" s="40" t="s">
        <v>34</v>
      </c>
      <c r="G5" s="40" t="s">
        <v>36</v>
      </c>
      <c r="H5" s="40" t="s">
        <v>37</v>
      </c>
      <c r="I5" s="40"/>
      <c r="O5" t="s">
        <v>21</v>
      </c>
      <c r="P5" t="s">
        <v>24</v>
      </c>
    </row>
    <row r="6" spans="1:18" ht="12.75" customHeight="1" x14ac:dyDescent="0.2">
      <c r="A6" s="40"/>
      <c r="B6" s="40"/>
      <c r="C6" s="40"/>
      <c r="D6" s="40"/>
      <c r="E6" s="40"/>
      <c r="F6" s="40"/>
      <c r="G6" s="40"/>
      <c r="H6" s="13" t="s">
        <v>38</v>
      </c>
      <c r="I6" s="13" t="s">
        <v>40</v>
      </c>
    </row>
    <row r="7" spans="1:18" ht="12.75" customHeight="1" x14ac:dyDescent="0.2">
      <c r="A7" s="13" t="s">
        <v>28</v>
      </c>
      <c r="B7" s="13" t="s">
        <v>15</v>
      </c>
      <c r="C7" s="13" t="s">
        <v>24</v>
      </c>
      <c r="D7" s="13" t="s">
        <v>22</v>
      </c>
      <c r="E7" s="13" t="s">
        <v>33</v>
      </c>
      <c r="F7" s="13" t="s">
        <v>35</v>
      </c>
      <c r="G7" s="13" t="s">
        <v>23</v>
      </c>
      <c r="H7" s="13" t="s">
        <v>39</v>
      </c>
      <c r="I7" s="13" t="s">
        <v>41</v>
      </c>
    </row>
    <row r="8" spans="1:18" ht="12.75" customHeight="1" x14ac:dyDescent="0.2">
      <c r="A8" s="12" t="s">
        <v>42</v>
      </c>
      <c r="B8" s="12"/>
      <c r="C8" s="14" t="s">
        <v>28</v>
      </c>
      <c r="D8" s="12"/>
      <c r="E8" s="15" t="s">
        <v>43</v>
      </c>
      <c r="F8" s="12"/>
      <c r="G8" s="12"/>
      <c r="H8" s="12"/>
      <c r="I8" s="16">
        <f>0+Q8</f>
        <v>0</v>
      </c>
      <c r="O8">
        <f>0+R8</f>
        <v>0</v>
      </c>
      <c r="Q8">
        <f>0+I9+I13</f>
        <v>0</v>
      </c>
      <c r="R8">
        <f>0+O9+O13</f>
        <v>0</v>
      </c>
    </row>
    <row r="9" spans="1:18" x14ac:dyDescent="0.2">
      <c r="A9" s="17" t="s">
        <v>44</v>
      </c>
      <c r="B9" s="18" t="s">
        <v>15</v>
      </c>
      <c r="C9" s="18">
        <v>14101</v>
      </c>
      <c r="D9" s="17" t="s">
        <v>45</v>
      </c>
      <c r="E9" s="19" t="s">
        <v>46</v>
      </c>
      <c r="F9" s="20" t="s">
        <v>47</v>
      </c>
      <c r="G9" s="21">
        <v>5.0999999999999996</v>
      </c>
      <c r="H9" s="1">
        <v>0</v>
      </c>
      <c r="I9" s="22">
        <f>ROUND(ROUND(H9,2)*ROUND(G9,3),2)</f>
        <v>0</v>
      </c>
      <c r="O9">
        <f>(I9*21)/100</f>
        <v>0</v>
      </c>
      <c r="P9" t="s">
        <v>24</v>
      </c>
    </row>
    <row r="10" spans="1:18" x14ac:dyDescent="0.2">
      <c r="A10" s="23" t="s">
        <v>48</v>
      </c>
      <c r="E10" s="24" t="s">
        <v>45</v>
      </c>
    </row>
    <row r="11" spans="1:18" x14ac:dyDescent="0.2">
      <c r="A11" s="25" t="s">
        <v>49</v>
      </c>
      <c r="E11" s="26" t="s">
        <v>50</v>
      </c>
    </row>
    <row r="12" spans="1:18" x14ac:dyDescent="0.2">
      <c r="A12" t="s">
        <v>51</v>
      </c>
      <c r="E12" s="24" t="s">
        <v>45</v>
      </c>
    </row>
    <row r="13" spans="1:18" x14ac:dyDescent="0.2">
      <c r="A13" s="17" t="s">
        <v>44</v>
      </c>
      <c r="B13" s="18" t="s">
        <v>24</v>
      </c>
      <c r="C13" s="18" t="s">
        <v>52</v>
      </c>
      <c r="D13" s="17" t="s">
        <v>45</v>
      </c>
      <c r="E13" s="36" t="s">
        <v>46</v>
      </c>
      <c r="F13" s="20" t="s">
        <v>53</v>
      </c>
      <c r="G13" s="21">
        <v>108.381</v>
      </c>
      <c r="H13" s="1">
        <v>0</v>
      </c>
      <c r="I13" s="22">
        <f>ROUND(ROUND(H13,2)*ROUND(G13,3),2)</f>
        <v>0</v>
      </c>
      <c r="O13">
        <f>(I13*21)/100</f>
        <v>0</v>
      </c>
      <c r="P13" t="s">
        <v>24</v>
      </c>
    </row>
    <row r="14" spans="1:18" x14ac:dyDescent="0.2">
      <c r="A14" s="23" t="s">
        <v>48</v>
      </c>
      <c r="E14" s="24" t="s">
        <v>45</v>
      </c>
    </row>
    <row r="15" spans="1:18" ht="25.5" x14ac:dyDescent="0.2">
      <c r="A15" s="25" t="s">
        <v>49</v>
      </c>
      <c r="E15" s="26" t="s">
        <v>54</v>
      </c>
    </row>
    <row r="16" spans="1:18" x14ac:dyDescent="0.2">
      <c r="A16" t="s">
        <v>51</v>
      </c>
      <c r="E16" s="24" t="s">
        <v>45</v>
      </c>
    </row>
    <row r="17" spans="1:18" ht="12.75" customHeight="1" x14ac:dyDescent="0.2">
      <c r="A17" s="4" t="s">
        <v>42</v>
      </c>
      <c r="B17" s="4"/>
      <c r="C17" s="27" t="s">
        <v>15</v>
      </c>
      <c r="D17" s="4"/>
      <c r="E17" s="15" t="s">
        <v>55</v>
      </c>
      <c r="F17" s="4"/>
      <c r="G17" s="4"/>
      <c r="H17" s="4"/>
      <c r="I17" s="28">
        <f>0+Q17</f>
        <v>0</v>
      </c>
      <c r="O17">
        <f>0+R17</f>
        <v>0</v>
      </c>
      <c r="Q17">
        <f>0+I18+I22+I26+I30</f>
        <v>0</v>
      </c>
      <c r="R17">
        <f>0+O18+O22+O26+O30</f>
        <v>0</v>
      </c>
    </row>
    <row r="18" spans="1:18" x14ac:dyDescent="0.2">
      <c r="A18" s="17" t="s">
        <v>44</v>
      </c>
      <c r="B18" s="18" t="s">
        <v>22</v>
      </c>
      <c r="C18" s="18" t="s">
        <v>56</v>
      </c>
      <c r="D18" s="17" t="s">
        <v>45</v>
      </c>
      <c r="E18" s="19" t="s">
        <v>57</v>
      </c>
      <c r="F18" s="20" t="s">
        <v>47</v>
      </c>
      <c r="G18" s="21">
        <v>5.0999999999999996</v>
      </c>
      <c r="H18" s="1">
        <v>0</v>
      </c>
      <c r="I18" s="22">
        <f>ROUND(ROUND(H18,2)*ROUND(G18,3),2)</f>
        <v>0</v>
      </c>
      <c r="O18">
        <f>(I18*21)/100</f>
        <v>0</v>
      </c>
      <c r="P18" t="s">
        <v>24</v>
      </c>
    </row>
    <row r="19" spans="1:18" x14ac:dyDescent="0.2">
      <c r="A19" s="23" t="s">
        <v>48</v>
      </c>
      <c r="E19" s="24" t="s">
        <v>45</v>
      </c>
    </row>
    <row r="20" spans="1:18" x14ac:dyDescent="0.2">
      <c r="A20" s="25" t="s">
        <v>49</v>
      </c>
      <c r="E20" s="26" t="s">
        <v>58</v>
      </c>
    </row>
    <row r="21" spans="1:18" x14ac:dyDescent="0.2">
      <c r="A21" t="s">
        <v>51</v>
      </c>
      <c r="E21" s="24" t="s">
        <v>59</v>
      </c>
    </row>
    <row r="22" spans="1:18" ht="25.5" x14ac:dyDescent="0.2">
      <c r="A22" s="17" t="s">
        <v>44</v>
      </c>
      <c r="B22" s="18" t="s">
        <v>33</v>
      </c>
      <c r="C22" s="18" t="s">
        <v>60</v>
      </c>
      <c r="D22" s="17" t="s">
        <v>45</v>
      </c>
      <c r="E22" s="19" t="s">
        <v>61</v>
      </c>
      <c r="F22" s="20" t="s">
        <v>47</v>
      </c>
      <c r="G22" s="21">
        <v>27.3</v>
      </c>
      <c r="H22" s="1">
        <v>0</v>
      </c>
      <c r="I22" s="22">
        <f>ROUND(ROUND(H22,2)*ROUND(G22,3),2)</f>
        <v>0</v>
      </c>
      <c r="O22">
        <f>(I22*21)/100</f>
        <v>0</v>
      </c>
      <c r="P22" t="s">
        <v>24</v>
      </c>
    </row>
    <row r="23" spans="1:18" x14ac:dyDescent="0.2">
      <c r="A23" s="23" t="s">
        <v>48</v>
      </c>
      <c r="E23" s="24" t="s">
        <v>45</v>
      </c>
    </row>
    <row r="24" spans="1:18" x14ac:dyDescent="0.2">
      <c r="A24" s="25" t="s">
        <v>49</v>
      </c>
      <c r="E24" s="26" t="s">
        <v>62</v>
      </c>
    </row>
    <row r="25" spans="1:18" x14ac:dyDescent="0.2">
      <c r="A25" t="s">
        <v>51</v>
      </c>
      <c r="E25" s="24" t="s">
        <v>45</v>
      </c>
      <c r="H25" s="29"/>
    </row>
    <row r="26" spans="1:18" x14ac:dyDescent="0.2">
      <c r="A26" s="17" t="s">
        <v>44</v>
      </c>
      <c r="B26" s="18" t="s">
        <v>35</v>
      </c>
      <c r="C26" s="18" t="s">
        <v>63</v>
      </c>
      <c r="D26" s="17" t="s">
        <v>45</v>
      </c>
      <c r="E26" s="19" t="s">
        <v>64</v>
      </c>
      <c r="F26" s="20" t="s">
        <v>47</v>
      </c>
      <c r="G26" s="21">
        <v>30.03</v>
      </c>
      <c r="H26" s="1">
        <v>0</v>
      </c>
      <c r="I26" s="22">
        <f>ROUND(ROUND(H26,2)*ROUND(G26,3),2)</f>
        <v>0</v>
      </c>
      <c r="O26">
        <f>(I26*21)/100</f>
        <v>0</v>
      </c>
      <c r="P26" t="s">
        <v>24</v>
      </c>
    </row>
    <row r="27" spans="1:18" x14ac:dyDescent="0.2">
      <c r="A27" s="23" t="s">
        <v>48</v>
      </c>
      <c r="E27" s="24" t="s">
        <v>45</v>
      </c>
    </row>
    <row r="28" spans="1:18" x14ac:dyDescent="0.2">
      <c r="A28" s="25" t="s">
        <v>49</v>
      </c>
      <c r="E28" s="26" t="s">
        <v>65</v>
      </c>
    </row>
    <row r="29" spans="1:18" x14ac:dyDescent="0.2">
      <c r="A29" t="s">
        <v>51</v>
      </c>
      <c r="E29" s="24" t="s">
        <v>45</v>
      </c>
    </row>
    <row r="30" spans="1:18" x14ac:dyDescent="0.2">
      <c r="A30" s="17" t="s">
        <v>44</v>
      </c>
      <c r="B30" s="18" t="s">
        <v>23</v>
      </c>
      <c r="C30" s="18" t="s">
        <v>66</v>
      </c>
      <c r="D30" s="17" t="s">
        <v>45</v>
      </c>
      <c r="E30" s="19" t="s">
        <v>67</v>
      </c>
      <c r="F30" s="20" t="s">
        <v>68</v>
      </c>
      <c r="G30" s="21">
        <v>287.5</v>
      </c>
      <c r="H30" s="1">
        <v>0</v>
      </c>
      <c r="I30" s="22">
        <f>ROUND(ROUND(H30,2)*ROUND(G30,3),2)</f>
        <v>0</v>
      </c>
      <c r="O30">
        <f>(I30*21)/100</f>
        <v>0</v>
      </c>
      <c r="P30" t="s">
        <v>24</v>
      </c>
    </row>
    <row r="31" spans="1:18" x14ac:dyDescent="0.2">
      <c r="A31" s="23" t="s">
        <v>48</v>
      </c>
      <c r="E31" s="24" t="s">
        <v>45</v>
      </c>
    </row>
    <row r="32" spans="1:18" x14ac:dyDescent="0.2">
      <c r="A32" s="25" t="s">
        <v>49</v>
      </c>
      <c r="E32" s="26" t="s">
        <v>69</v>
      </c>
    </row>
    <row r="33" spans="1:18" x14ac:dyDescent="0.2">
      <c r="A33" t="s">
        <v>51</v>
      </c>
      <c r="E33" s="24" t="s">
        <v>45</v>
      </c>
    </row>
    <row r="34" spans="1:18" ht="12.75" customHeight="1" x14ac:dyDescent="0.2">
      <c r="A34" s="4" t="s">
        <v>42</v>
      </c>
      <c r="B34" s="4"/>
      <c r="C34" s="27" t="s">
        <v>35</v>
      </c>
      <c r="D34" s="4"/>
      <c r="E34" s="15" t="s">
        <v>70</v>
      </c>
      <c r="F34" s="4"/>
      <c r="G34" s="4"/>
      <c r="H34" s="4"/>
      <c r="I34" s="28">
        <f>0+Q34</f>
        <v>0</v>
      </c>
      <c r="O34">
        <f>0+R34</f>
        <v>0</v>
      </c>
      <c r="Q34">
        <f>0+I35+I39+I43+I47+I51+I55</f>
        <v>0</v>
      </c>
      <c r="R34">
        <f>0+O35+O39+O43+O47+O51+O55</f>
        <v>0</v>
      </c>
    </row>
    <row r="35" spans="1:18" x14ac:dyDescent="0.2">
      <c r="A35" s="17" t="s">
        <v>44</v>
      </c>
      <c r="B35" s="18" t="s">
        <v>71</v>
      </c>
      <c r="C35" s="18" t="s">
        <v>72</v>
      </c>
      <c r="D35" s="17" t="s">
        <v>45</v>
      </c>
      <c r="E35" s="19" t="s">
        <v>73</v>
      </c>
      <c r="F35" s="20" t="s">
        <v>47</v>
      </c>
      <c r="G35" s="21">
        <v>29.88</v>
      </c>
      <c r="H35" s="1">
        <v>0</v>
      </c>
      <c r="I35" s="22">
        <f>ROUND(ROUND(H35,2)*ROUND(G35,3),2)</f>
        <v>0</v>
      </c>
      <c r="O35">
        <f>(I35*21)/100</f>
        <v>0</v>
      </c>
      <c r="P35" t="s">
        <v>24</v>
      </c>
    </row>
    <row r="36" spans="1:18" x14ac:dyDescent="0.2">
      <c r="A36" s="23" t="s">
        <v>48</v>
      </c>
      <c r="E36" s="24" t="s">
        <v>45</v>
      </c>
    </row>
    <row r="37" spans="1:18" x14ac:dyDescent="0.2">
      <c r="A37" s="25" t="s">
        <v>49</v>
      </c>
      <c r="E37" s="26" t="s">
        <v>74</v>
      </c>
    </row>
    <row r="38" spans="1:18" x14ac:dyDescent="0.2">
      <c r="A38" t="s">
        <v>51</v>
      </c>
      <c r="E38" s="24" t="s">
        <v>75</v>
      </c>
    </row>
    <row r="39" spans="1:18" x14ac:dyDescent="0.2">
      <c r="A39" s="17" t="s">
        <v>44</v>
      </c>
      <c r="B39" s="18" t="s">
        <v>76</v>
      </c>
      <c r="C39" s="18" t="s">
        <v>77</v>
      </c>
      <c r="D39" s="17" t="s">
        <v>45</v>
      </c>
      <c r="E39" s="19" t="s">
        <v>78</v>
      </c>
      <c r="F39" s="20" t="s">
        <v>47</v>
      </c>
      <c r="G39" s="21">
        <v>51.542999999999999</v>
      </c>
      <c r="H39" s="1">
        <v>0</v>
      </c>
      <c r="I39" s="22">
        <f>ROUND(ROUND(H39,2)*ROUND(G39,3),2)</f>
        <v>0</v>
      </c>
      <c r="O39">
        <f>(I39*21)/100</f>
        <v>0</v>
      </c>
      <c r="P39" t="s">
        <v>24</v>
      </c>
    </row>
    <row r="40" spans="1:18" x14ac:dyDescent="0.2">
      <c r="A40" s="23" t="s">
        <v>48</v>
      </c>
      <c r="E40" s="24" t="s">
        <v>45</v>
      </c>
    </row>
    <row r="41" spans="1:18" x14ac:dyDescent="0.2">
      <c r="A41" s="25" t="s">
        <v>49</v>
      </c>
      <c r="E41" s="26" t="s">
        <v>79</v>
      </c>
    </row>
    <row r="42" spans="1:18" x14ac:dyDescent="0.2">
      <c r="A42" t="s">
        <v>51</v>
      </c>
      <c r="E42" s="24" t="s">
        <v>45</v>
      </c>
    </row>
    <row r="43" spans="1:18" x14ac:dyDescent="0.2">
      <c r="A43" s="17" t="s">
        <v>44</v>
      </c>
      <c r="B43" s="18" t="s">
        <v>39</v>
      </c>
      <c r="C43" s="18" t="s">
        <v>80</v>
      </c>
      <c r="D43" s="17" t="s">
        <v>45</v>
      </c>
      <c r="E43" s="19" t="s">
        <v>81</v>
      </c>
      <c r="F43" s="20" t="s">
        <v>68</v>
      </c>
      <c r="G43" s="21">
        <v>100</v>
      </c>
      <c r="H43" s="1">
        <v>0</v>
      </c>
      <c r="I43" s="22">
        <f>ROUND(ROUND(H43,2)*ROUND(G43,3),2)</f>
        <v>0</v>
      </c>
      <c r="O43">
        <f>(I43*21)/100</f>
        <v>0</v>
      </c>
      <c r="P43" t="s">
        <v>24</v>
      </c>
    </row>
    <row r="44" spans="1:18" x14ac:dyDescent="0.2">
      <c r="A44" s="23" t="s">
        <v>48</v>
      </c>
      <c r="E44" s="24" t="s">
        <v>45</v>
      </c>
    </row>
    <row r="45" spans="1:18" ht="25.5" x14ac:dyDescent="0.2">
      <c r="A45" s="25" t="s">
        <v>49</v>
      </c>
      <c r="E45" s="26" t="s">
        <v>82</v>
      </c>
    </row>
    <row r="46" spans="1:18" x14ac:dyDescent="0.2">
      <c r="A46" t="s">
        <v>51</v>
      </c>
      <c r="E46" s="24" t="s">
        <v>45</v>
      </c>
    </row>
    <row r="47" spans="1:18" x14ac:dyDescent="0.2">
      <c r="A47" s="17" t="s">
        <v>44</v>
      </c>
      <c r="B47" s="18" t="s">
        <v>41</v>
      </c>
      <c r="C47" s="18" t="s">
        <v>83</v>
      </c>
      <c r="D47" s="17" t="s">
        <v>45</v>
      </c>
      <c r="E47" s="19" t="s">
        <v>84</v>
      </c>
      <c r="F47" s="20" t="s">
        <v>68</v>
      </c>
      <c r="G47" s="21">
        <v>32</v>
      </c>
      <c r="H47" s="1">
        <v>0</v>
      </c>
      <c r="I47" s="22">
        <f>ROUND(ROUND(H47,2)*ROUND(G47,3),2)</f>
        <v>0</v>
      </c>
      <c r="O47">
        <f>(I47*21)/100</f>
        <v>0</v>
      </c>
      <c r="P47" t="s">
        <v>24</v>
      </c>
    </row>
    <row r="48" spans="1:18" x14ac:dyDescent="0.2">
      <c r="A48" s="23" t="s">
        <v>48</v>
      </c>
      <c r="E48" s="24" t="s">
        <v>45</v>
      </c>
    </row>
    <row r="49" spans="1:18" x14ac:dyDescent="0.2">
      <c r="A49" s="25" t="s">
        <v>49</v>
      </c>
      <c r="E49" s="26" t="s">
        <v>85</v>
      </c>
    </row>
    <row r="50" spans="1:18" x14ac:dyDescent="0.2">
      <c r="A50" t="s">
        <v>51</v>
      </c>
      <c r="E50" s="24" t="s">
        <v>86</v>
      </c>
    </row>
    <row r="51" spans="1:18" x14ac:dyDescent="0.2">
      <c r="A51" s="17" t="s">
        <v>44</v>
      </c>
      <c r="B51" s="18" t="s">
        <v>87</v>
      </c>
      <c r="C51" s="18" t="s">
        <v>88</v>
      </c>
      <c r="D51" s="17" t="s">
        <v>45</v>
      </c>
      <c r="E51" s="19" t="s">
        <v>89</v>
      </c>
      <c r="F51" s="20" t="s">
        <v>68</v>
      </c>
      <c r="G51" s="21">
        <v>32</v>
      </c>
      <c r="H51" s="1">
        <v>0</v>
      </c>
      <c r="I51" s="22">
        <f>ROUND(ROUND(H51,2)*ROUND(G51,3),2)</f>
        <v>0</v>
      </c>
      <c r="O51">
        <f>(I51*21)/100</f>
        <v>0</v>
      </c>
      <c r="P51" t="s">
        <v>24</v>
      </c>
    </row>
    <row r="52" spans="1:18" x14ac:dyDescent="0.2">
      <c r="A52" s="23" t="s">
        <v>48</v>
      </c>
      <c r="E52" s="24" t="s">
        <v>45</v>
      </c>
    </row>
    <row r="53" spans="1:18" x14ac:dyDescent="0.2">
      <c r="A53" s="25" t="s">
        <v>49</v>
      </c>
      <c r="E53" s="26" t="s">
        <v>85</v>
      </c>
    </row>
    <row r="54" spans="1:18" x14ac:dyDescent="0.2">
      <c r="A54" t="s">
        <v>51</v>
      </c>
      <c r="E54" s="24" t="s">
        <v>90</v>
      </c>
    </row>
    <row r="55" spans="1:18" x14ac:dyDescent="0.2">
      <c r="A55" s="17" t="s">
        <v>44</v>
      </c>
      <c r="B55" s="18" t="s">
        <v>91</v>
      </c>
      <c r="C55" s="18" t="s">
        <v>92</v>
      </c>
      <c r="D55" s="17" t="s">
        <v>45</v>
      </c>
      <c r="E55" s="19" t="s">
        <v>93</v>
      </c>
      <c r="F55" s="20" t="s">
        <v>68</v>
      </c>
      <c r="G55" s="21">
        <v>85</v>
      </c>
      <c r="H55" s="1">
        <v>0</v>
      </c>
      <c r="I55" s="22">
        <f>ROUND(ROUND(H55,2)*ROUND(G55,3),2)</f>
        <v>0</v>
      </c>
      <c r="O55">
        <f>(I55*21)/100</f>
        <v>0</v>
      </c>
      <c r="P55" t="s">
        <v>24</v>
      </c>
    </row>
    <row r="56" spans="1:18" x14ac:dyDescent="0.2">
      <c r="A56" s="23" t="s">
        <v>48</v>
      </c>
      <c r="E56" s="24" t="s">
        <v>45</v>
      </c>
    </row>
    <row r="57" spans="1:18" x14ac:dyDescent="0.2">
      <c r="A57" s="25" t="s">
        <v>49</v>
      </c>
      <c r="E57" s="26" t="s">
        <v>94</v>
      </c>
    </row>
    <row r="58" spans="1:18" x14ac:dyDescent="0.2">
      <c r="A58" t="s">
        <v>51</v>
      </c>
      <c r="E58" s="24" t="s">
        <v>45</v>
      </c>
    </row>
    <row r="59" spans="1:18" ht="12.75" customHeight="1" x14ac:dyDescent="0.2">
      <c r="A59" s="4" t="s">
        <v>42</v>
      </c>
      <c r="B59" s="4"/>
      <c r="C59" s="27" t="s">
        <v>71</v>
      </c>
      <c r="D59" s="4"/>
      <c r="E59" s="15" t="s">
        <v>95</v>
      </c>
      <c r="F59" s="4"/>
      <c r="G59" s="4"/>
      <c r="H59" s="4"/>
      <c r="I59" s="28">
        <f>0+Q59</f>
        <v>0</v>
      </c>
      <c r="O59">
        <f>0+R59</f>
        <v>0</v>
      </c>
      <c r="Q59">
        <f>0+I60</f>
        <v>0</v>
      </c>
      <c r="R59">
        <f>0+O60</f>
        <v>0</v>
      </c>
    </row>
    <row r="60" spans="1:18" x14ac:dyDescent="0.2">
      <c r="A60" s="17" t="s">
        <v>44</v>
      </c>
      <c r="B60" s="18" t="s">
        <v>96</v>
      </c>
      <c r="C60" s="18" t="s">
        <v>97</v>
      </c>
      <c r="D60" s="17" t="s">
        <v>45</v>
      </c>
      <c r="E60" s="19" t="s">
        <v>98</v>
      </c>
      <c r="F60" s="20" t="s">
        <v>68</v>
      </c>
      <c r="G60" s="21">
        <v>17.5</v>
      </c>
      <c r="H60" s="1">
        <v>0</v>
      </c>
      <c r="I60" s="22">
        <f>ROUND(ROUND(H60,2)*ROUND(G60,3),2)</f>
        <v>0</v>
      </c>
      <c r="O60">
        <f>(I60*21)/100</f>
        <v>0</v>
      </c>
      <c r="P60" t="s">
        <v>24</v>
      </c>
    </row>
    <row r="61" spans="1:18" x14ac:dyDescent="0.2">
      <c r="A61" s="23" t="s">
        <v>48</v>
      </c>
      <c r="E61" s="24" t="s">
        <v>45</v>
      </c>
    </row>
    <row r="62" spans="1:18" x14ac:dyDescent="0.2">
      <c r="A62" s="25" t="s">
        <v>49</v>
      </c>
      <c r="E62" s="26" t="s">
        <v>99</v>
      </c>
    </row>
    <row r="63" spans="1:18" ht="25.5" x14ac:dyDescent="0.2">
      <c r="A63" t="s">
        <v>51</v>
      </c>
      <c r="E63" s="24" t="s">
        <v>100</v>
      </c>
    </row>
    <row r="64" spans="1:18" ht="12.75" customHeight="1" x14ac:dyDescent="0.2">
      <c r="A64" s="4" t="s">
        <v>42</v>
      </c>
      <c r="B64" s="4"/>
      <c r="C64" s="27" t="s">
        <v>39</v>
      </c>
      <c r="D64" s="4"/>
      <c r="E64" s="15" t="s">
        <v>101</v>
      </c>
      <c r="F64" s="4"/>
      <c r="G64" s="4"/>
      <c r="H64" s="4"/>
      <c r="I64" s="28">
        <f>0+Q64</f>
        <v>0</v>
      </c>
      <c r="O64">
        <f>0+R64</f>
        <v>0</v>
      </c>
      <c r="Q64">
        <f>0+I65+I69</f>
        <v>0</v>
      </c>
      <c r="R64">
        <f>0+O65+O69</f>
        <v>0</v>
      </c>
    </row>
    <row r="65" spans="1:16" x14ac:dyDescent="0.2">
      <c r="A65" s="17" t="s">
        <v>44</v>
      </c>
      <c r="B65" s="18" t="s">
        <v>102</v>
      </c>
      <c r="C65" s="18" t="s">
        <v>103</v>
      </c>
      <c r="D65" s="17" t="s">
        <v>45</v>
      </c>
      <c r="E65" s="19" t="s">
        <v>104</v>
      </c>
      <c r="F65" s="20" t="s">
        <v>105</v>
      </c>
      <c r="G65" s="21">
        <v>3</v>
      </c>
      <c r="H65" s="1">
        <v>0</v>
      </c>
      <c r="I65" s="22">
        <f>ROUND(ROUND(H65,2)*ROUND(G65,3),2)</f>
        <v>0</v>
      </c>
      <c r="O65">
        <f>(I65*21)/100</f>
        <v>0</v>
      </c>
      <c r="P65" t="s">
        <v>24</v>
      </c>
    </row>
    <row r="66" spans="1:16" x14ac:dyDescent="0.2">
      <c r="A66" s="23" t="s">
        <v>48</v>
      </c>
      <c r="E66" s="24" t="s">
        <v>45</v>
      </c>
    </row>
    <row r="67" spans="1:16" x14ac:dyDescent="0.2">
      <c r="A67" s="25" t="s">
        <v>49</v>
      </c>
      <c r="E67" s="26" t="s">
        <v>22</v>
      </c>
    </row>
    <row r="68" spans="1:16" ht="25.5" x14ac:dyDescent="0.2">
      <c r="A68" t="s">
        <v>51</v>
      </c>
      <c r="E68" s="24" t="s">
        <v>106</v>
      </c>
      <c r="L68" s="29"/>
    </row>
    <row r="69" spans="1:16" x14ac:dyDescent="0.2">
      <c r="A69" s="17" t="s">
        <v>44</v>
      </c>
      <c r="B69" s="18" t="s">
        <v>107</v>
      </c>
      <c r="C69" s="18" t="s">
        <v>108</v>
      </c>
      <c r="D69" s="17" t="s">
        <v>45</v>
      </c>
      <c r="E69" s="19" t="s">
        <v>109</v>
      </c>
      <c r="F69" s="20" t="s">
        <v>110</v>
      </c>
      <c r="G69" s="21">
        <v>35</v>
      </c>
      <c r="H69" s="1">
        <v>0</v>
      </c>
      <c r="I69" s="22">
        <f>ROUND(ROUND(H69,2)*ROUND(G69,3),2)</f>
        <v>0</v>
      </c>
      <c r="O69">
        <f>(I69*21)/100</f>
        <v>0</v>
      </c>
      <c r="P69" t="s">
        <v>24</v>
      </c>
    </row>
    <row r="70" spans="1:16" x14ac:dyDescent="0.2">
      <c r="A70" s="23" t="s">
        <v>48</v>
      </c>
      <c r="E70" s="24" t="s">
        <v>45</v>
      </c>
    </row>
    <row r="71" spans="1:16" x14ac:dyDescent="0.2">
      <c r="A71" s="25" t="s">
        <v>49</v>
      </c>
      <c r="E71" s="26" t="s">
        <v>111</v>
      </c>
    </row>
    <row r="72" spans="1:16" x14ac:dyDescent="0.2">
      <c r="A72" t="s">
        <v>51</v>
      </c>
      <c r="E72" s="24" t="s">
        <v>45</v>
      </c>
    </row>
  </sheetData>
  <sheetProtection algorithmName="SHA-512" hashValue="yI7FBUsfKJItxAVm4m3AWdGSI8LAI9r3wjPkjo1Yis4WkHZUQaxR5lQkoJBUoiu+UYqS/KIgjgNaUBInnacKeg==" saltValue="IeR45Ttywh0ob5zfYr8+2w==" spinCount="100000" sheet="1" objects="1" scenarios="1" formatCells="0" formatColumns="0" selectLockedCells="1"/>
  <mergeCells count="10">
    <mergeCell ref="A5:A6"/>
    <mergeCell ref="B5:B6"/>
    <mergeCell ref="C5:C6"/>
    <mergeCell ref="D5:D6"/>
    <mergeCell ref="E5:E6"/>
    <mergeCell ref="F5:F6"/>
    <mergeCell ref="G5:G6"/>
    <mergeCell ref="H5:I5"/>
    <mergeCell ref="C3:D3"/>
    <mergeCell ref="C4:D4"/>
  </mergeCells>
  <pageMargins left="0.75" right="0.75" top="1" bottom="1" header="0.5" footer="0.5"/>
  <pageSetup paperSize="9" fitToHeight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R40"/>
  <sheetViews>
    <sheetView workbookViewId="0">
      <pane ySplit="7" topLeftCell="A11" activePane="bottomLeft" state="frozen"/>
      <selection pane="bottomLeft" activeCell="H37" sqref="H37"/>
    </sheetView>
  </sheetViews>
  <sheetFormatPr defaultColWidth="9.140625" defaultRowHeight="12.75" customHeight="1" x14ac:dyDescent="0.2"/>
  <cols>
    <col min="1" max="1" width="9.140625" hidden="1" customWidth="1"/>
    <col min="2" max="2" width="11.7109375" customWidth="1"/>
    <col min="3" max="3" width="14.7109375" customWidth="1"/>
    <col min="4" max="4" width="9.7109375" customWidth="1"/>
    <col min="5" max="5" width="70.7109375" customWidth="1"/>
    <col min="6" max="6" width="11.7109375" customWidth="1"/>
    <col min="7" max="9" width="16.7109375" customWidth="1"/>
    <col min="15" max="18" width="9.140625" hidden="1" customWidth="1"/>
  </cols>
  <sheetData>
    <row r="1" spans="1:18" ht="12.75" customHeight="1" x14ac:dyDescent="0.2">
      <c r="A1" t="s">
        <v>11</v>
      </c>
      <c r="B1" s="2"/>
      <c r="C1" s="2"/>
      <c r="D1" s="2"/>
      <c r="E1" s="2" t="s">
        <v>0</v>
      </c>
      <c r="F1" s="2"/>
      <c r="G1" s="2"/>
      <c r="H1" s="2"/>
      <c r="I1" s="2"/>
      <c r="P1" t="s">
        <v>22</v>
      </c>
    </row>
    <row r="2" spans="1:18" ht="24.95" customHeight="1" x14ac:dyDescent="0.2">
      <c r="B2" s="2"/>
      <c r="C2" s="2"/>
      <c r="D2" s="2"/>
      <c r="E2" s="3" t="s">
        <v>13</v>
      </c>
      <c r="F2" s="2"/>
      <c r="G2" s="2"/>
      <c r="H2" s="4"/>
      <c r="I2" s="4"/>
      <c r="O2">
        <f>0+O8</f>
        <v>0</v>
      </c>
      <c r="P2" t="s">
        <v>23</v>
      </c>
    </row>
    <row r="3" spans="1:18" ht="15" customHeight="1" x14ac:dyDescent="0.25">
      <c r="A3" t="s">
        <v>12</v>
      </c>
      <c r="B3" s="5" t="s">
        <v>14</v>
      </c>
      <c r="C3" s="41" t="s">
        <v>15</v>
      </c>
      <c r="D3" s="37"/>
      <c r="E3" s="6" t="s">
        <v>16</v>
      </c>
      <c r="F3" s="2"/>
      <c r="G3" s="7"/>
      <c r="H3" s="8" t="s">
        <v>112</v>
      </c>
      <c r="I3" s="9">
        <f>0+I8</f>
        <v>0</v>
      </c>
      <c r="O3" t="s">
        <v>19</v>
      </c>
      <c r="P3" t="s">
        <v>24</v>
      </c>
    </row>
    <row r="4" spans="1:18" ht="15" customHeight="1" x14ac:dyDescent="0.25">
      <c r="A4" t="s">
        <v>17</v>
      </c>
      <c r="B4" s="10" t="s">
        <v>18</v>
      </c>
      <c r="C4" s="42" t="s">
        <v>112</v>
      </c>
      <c r="D4" s="43"/>
      <c r="E4" s="11" t="s">
        <v>113</v>
      </c>
      <c r="F4" s="4"/>
      <c r="G4" s="4"/>
      <c r="H4" s="12"/>
      <c r="I4" s="12"/>
      <c r="O4" t="s">
        <v>20</v>
      </c>
      <c r="P4" t="s">
        <v>24</v>
      </c>
    </row>
    <row r="5" spans="1:18" ht="12.75" customHeight="1" x14ac:dyDescent="0.2">
      <c r="A5" s="40" t="s">
        <v>27</v>
      </c>
      <c r="B5" s="40" t="s">
        <v>29</v>
      </c>
      <c r="C5" s="40" t="s">
        <v>30</v>
      </c>
      <c r="D5" s="40" t="s">
        <v>31</v>
      </c>
      <c r="E5" s="40" t="s">
        <v>32</v>
      </c>
      <c r="F5" s="40" t="s">
        <v>34</v>
      </c>
      <c r="G5" s="40" t="s">
        <v>36</v>
      </c>
      <c r="H5" s="40" t="s">
        <v>37</v>
      </c>
      <c r="I5" s="40"/>
      <c r="O5" t="s">
        <v>21</v>
      </c>
      <c r="P5" t="s">
        <v>24</v>
      </c>
    </row>
    <row r="6" spans="1:18" ht="12.75" customHeight="1" x14ac:dyDescent="0.2">
      <c r="A6" s="40"/>
      <c r="B6" s="40"/>
      <c r="C6" s="40"/>
      <c r="D6" s="40"/>
      <c r="E6" s="40"/>
      <c r="F6" s="40"/>
      <c r="G6" s="40"/>
      <c r="H6" s="13" t="s">
        <v>38</v>
      </c>
      <c r="I6" s="13" t="s">
        <v>40</v>
      </c>
    </row>
    <row r="7" spans="1:18" ht="12.75" customHeight="1" x14ac:dyDescent="0.2">
      <c r="A7" s="13" t="s">
        <v>28</v>
      </c>
      <c r="B7" s="13" t="s">
        <v>15</v>
      </c>
      <c r="C7" s="13" t="s">
        <v>24</v>
      </c>
      <c r="D7" s="13" t="s">
        <v>22</v>
      </c>
      <c r="E7" s="13" t="s">
        <v>33</v>
      </c>
      <c r="F7" s="13" t="s">
        <v>35</v>
      </c>
      <c r="G7" s="13" t="s">
        <v>23</v>
      </c>
      <c r="H7" s="13" t="s">
        <v>39</v>
      </c>
      <c r="I7" s="13" t="s">
        <v>41</v>
      </c>
    </row>
    <row r="8" spans="1:18" ht="12.75" customHeight="1" x14ac:dyDescent="0.2">
      <c r="A8" s="12" t="s">
        <v>42</v>
      </c>
      <c r="B8" s="12"/>
      <c r="C8" s="14" t="s">
        <v>28</v>
      </c>
      <c r="D8" s="12"/>
      <c r="E8" s="15" t="s">
        <v>43</v>
      </c>
      <c r="F8" s="12"/>
      <c r="G8" s="12"/>
      <c r="H8" s="12"/>
      <c r="I8" s="16">
        <f>0+Q8</f>
        <v>0</v>
      </c>
      <c r="O8">
        <f>0+R8</f>
        <v>0</v>
      </c>
      <c r="Q8">
        <f>0+I9+I13+I17+I21+I25+I29+I33+I37</f>
        <v>0</v>
      </c>
      <c r="R8">
        <f>0+O9+O13+O17+O21+O25+O29+O33+O37</f>
        <v>0</v>
      </c>
    </row>
    <row r="9" spans="1:18" x14ac:dyDescent="0.2">
      <c r="A9" s="17" t="s">
        <v>44</v>
      </c>
      <c r="B9" s="18" t="s">
        <v>15</v>
      </c>
      <c r="C9" s="18" t="s">
        <v>114</v>
      </c>
      <c r="D9" s="17" t="s">
        <v>45</v>
      </c>
      <c r="E9" s="19" t="s">
        <v>115</v>
      </c>
      <c r="F9" s="20" t="s">
        <v>116</v>
      </c>
      <c r="G9" s="21">
        <v>1</v>
      </c>
      <c r="H9" s="1">
        <v>0</v>
      </c>
      <c r="I9" s="22">
        <f>ROUND(ROUND(H9,2)*ROUND(G9,3),2)</f>
        <v>0</v>
      </c>
      <c r="O9">
        <f>(I9*21)/100</f>
        <v>0</v>
      </c>
      <c r="P9" t="s">
        <v>24</v>
      </c>
    </row>
    <row r="10" spans="1:18" x14ac:dyDescent="0.2">
      <c r="A10" s="23" t="s">
        <v>48</v>
      </c>
      <c r="E10" s="24" t="s">
        <v>45</v>
      </c>
    </row>
    <row r="11" spans="1:18" x14ac:dyDescent="0.2">
      <c r="A11" s="25" t="s">
        <v>49</v>
      </c>
      <c r="E11" s="26" t="s">
        <v>45</v>
      </c>
    </row>
    <row r="12" spans="1:18" x14ac:dyDescent="0.2">
      <c r="A12" t="s">
        <v>51</v>
      </c>
      <c r="E12" s="24" t="s">
        <v>45</v>
      </c>
    </row>
    <row r="13" spans="1:18" x14ac:dyDescent="0.2">
      <c r="A13" s="17" t="s">
        <v>44</v>
      </c>
      <c r="B13" s="18" t="s">
        <v>24</v>
      </c>
      <c r="C13" s="18" t="s">
        <v>117</v>
      </c>
      <c r="D13" s="17" t="s">
        <v>45</v>
      </c>
      <c r="E13" s="19" t="s">
        <v>118</v>
      </c>
      <c r="F13" s="20" t="s">
        <v>116</v>
      </c>
      <c r="G13" s="21">
        <v>1</v>
      </c>
      <c r="H13" s="1">
        <v>0</v>
      </c>
      <c r="I13" s="22">
        <f>ROUND(ROUND(H13,2)*ROUND(G13,3),2)</f>
        <v>0</v>
      </c>
      <c r="O13">
        <f>(I13*21)/100</f>
        <v>0</v>
      </c>
      <c r="P13" t="s">
        <v>24</v>
      </c>
    </row>
    <row r="14" spans="1:18" x14ac:dyDescent="0.2">
      <c r="A14" s="23" t="s">
        <v>48</v>
      </c>
      <c r="E14" s="24" t="s">
        <v>45</v>
      </c>
    </row>
    <row r="15" spans="1:18" x14ac:dyDescent="0.2">
      <c r="A15" s="25" t="s">
        <v>49</v>
      </c>
      <c r="E15" s="26" t="s">
        <v>45</v>
      </c>
    </row>
    <row r="16" spans="1:18" x14ac:dyDescent="0.2">
      <c r="A16" t="s">
        <v>51</v>
      </c>
      <c r="E16" s="24" t="s">
        <v>119</v>
      </c>
    </row>
    <row r="17" spans="1:16" x14ac:dyDescent="0.2">
      <c r="A17" s="17" t="s">
        <v>44</v>
      </c>
      <c r="B17" s="18" t="s">
        <v>22</v>
      </c>
      <c r="C17" s="18" t="s">
        <v>120</v>
      </c>
      <c r="D17" s="17" t="s">
        <v>45</v>
      </c>
      <c r="E17" s="19" t="s">
        <v>121</v>
      </c>
      <c r="F17" s="20" t="s">
        <v>116</v>
      </c>
      <c r="G17" s="21">
        <v>1</v>
      </c>
      <c r="H17" s="1">
        <v>0</v>
      </c>
      <c r="I17" s="22">
        <f>ROUND(ROUND(H17,2)*ROUND(G17,3),2)</f>
        <v>0</v>
      </c>
      <c r="O17">
        <f>(I17*21)/100</f>
        <v>0</v>
      </c>
      <c r="P17" t="s">
        <v>24</v>
      </c>
    </row>
    <row r="18" spans="1:16" x14ac:dyDescent="0.2">
      <c r="A18" s="23" t="s">
        <v>48</v>
      </c>
      <c r="E18" s="24" t="s">
        <v>45</v>
      </c>
    </row>
    <row r="19" spans="1:16" x14ac:dyDescent="0.2">
      <c r="A19" s="25" t="s">
        <v>49</v>
      </c>
      <c r="E19" s="26" t="s">
        <v>45</v>
      </c>
    </row>
    <row r="20" spans="1:16" x14ac:dyDescent="0.2">
      <c r="A20" t="s">
        <v>51</v>
      </c>
      <c r="E20" s="24" t="s">
        <v>119</v>
      </c>
    </row>
    <row r="21" spans="1:16" x14ac:dyDescent="0.2">
      <c r="A21" s="17" t="s">
        <v>44</v>
      </c>
      <c r="B21" s="18" t="s">
        <v>33</v>
      </c>
      <c r="C21" s="18" t="s">
        <v>122</v>
      </c>
      <c r="D21" s="17" t="s">
        <v>45</v>
      </c>
      <c r="E21" s="19" t="s">
        <v>123</v>
      </c>
      <c r="F21" s="20" t="s">
        <v>116</v>
      </c>
      <c r="G21" s="21">
        <v>1</v>
      </c>
      <c r="H21" s="1">
        <v>0</v>
      </c>
      <c r="I21" s="22">
        <f>ROUND(ROUND(H21,2)*ROUND(G21,3),2)</f>
        <v>0</v>
      </c>
      <c r="O21">
        <f>(I21*21)/100</f>
        <v>0</v>
      </c>
      <c r="P21" t="s">
        <v>24</v>
      </c>
    </row>
    <row r="22" spans="1:16" x14ac:dyDescent="0.2">
      <c r="A22" s="23" t="s">
        <v>48</v>
      </c>
      <c r="E22" s="24" t="s">
        <v>45</v>
      </c>
      <c r="K22" s="29"/>
    </row>
    <row r="23" spans="1:16" x14ac:dyDescent="0.2">
      <c r="A23" s="25" t="s">
        <v>49</v>
      </c>
      <c r="E23" s="26" t="s">
        <v>45</v>
      </c>
    </row>
    <row r="24" spans="1:16" x14ac:dyDescent="0.2">
      <c r="A24" t="s">
        <v>51</v>
      </c>
      <c r="E24" s="24" t="s">
        <v>124</v>
      </c>
    </row>
    <row r="25" spans="1:16" x14ac:dyDescent="0.2">
      <c r="A25" s="17" t="s">
        <v>44</v>
      </c>
      <c r="B25" s="18" t="s">
        <v>35</v>
      </c>
      <c r="C25" s="18" t="s">
        <v>125</v>
      </c>
      <c r="D25" s="17" t="s">
        <v>45</v>
      </c>
      <c r="E25" s="19" t="s">
        <v>123</v>
      </c>
      <c r="F25" s="20" t="s">
        <v>116</v>
      </c>
      <c r="G25" s="21">
        <v>1</v>
      </c>
      <c r="H25" s="1">
        <v>0</v>
      </c>
      <c r="I25" s="22">
        <f>ROUND(ROUND(H25,2)*ROUND(G25,3),2)</f>
        <v>0</v>
      </c>
      <c r="O25">
        <f>(I25*21)/100</f>
        <v>0</v>
      </c>
      <c r="P25" t="s">
        <v>24</v>
      </c>
    </row>
    <row r="26" spans="1:16" x14ac:dyDescent="0.2">
      <c r="A26" s="23" t="s">
        <v>48</v>
      </c>
      <c r="E26" s="24" t="s">
        <v>45</v>
      </c>
    </row>
    <row r="27" spans="1:16" x14ac:dyDescent="0.2">
      <c r="A27" s="25" t="s">
        <v>49</v>
      </c>
      <c r="E27" s="26" t="s">
        <v>15</v>
      </c>
    </row>
    <row r="28" spans="1:16" x14ac:dyDescent="0.2">
      <c r="A28" t="s">
        <v>51</v>
      </c>
      <c r="E28" s="24" t="s">
        <v>126</v>
      </c>
    </row>
    <row r="29" spans="1:16" x14ac:dyDescent="0.2">
      <c r="A29" s="17" t="s">
        <v>44</v>
      </c>
      <c r="B29" s="18" t="s">
        <v>23</v>
      </c>
      <c r="C29" s="18" t="s">
        <v>127</v>
      </c>
      <c r="D29" s="17" t="s">
        <v>45</v>
      </c>
      <c r="E29" s="19" t="s">
        <v>123</v>
      </c>
      <c r="F29" s="20" t="s">
        <v>116</v>
      </c>
      <c r="G29" s="21">
        <v>1</v>
      </c>
      <c r="H29" s="1">
        <v>0</v>
      </c>
      <c r="I29" s="22">
        <f>ROUND(ROUND(H29,2)*ROUND(G29,3),2)</f>
        <v>0</v>
      </c>
      <c r="O29">
        <f>(I29*21)/100</f>
        <v>0</v>
      </c>
      <c r="P29" t="s">
        <v>24</v>
      </c>
    </row>
    <row r="30" spans="1:16" x14ac:dyDescent="0.2">
      <c r="A30" s="23" t="s">
        <v>48</v>
      </c>
      <c r="E30" s="24" t="s">
        <v>45</v>
      </c>
    </row>
    <row r="31" spans="1:16" x14ac:dyDescent="0.2">
      <c r="A31" s="25" t="s">
        <v>49</v>
      </c>
      <c r="E31" s="26" t="s">
        <v>45</v>
      </c>
    </row>
    <row r="32" spans="1:16" x14ac:dyDescent="0.2">
      <c r="A32" t="s">
        <v>51</v>
      </c>
      <c r="E32" s="24" t="s">
        <v>128</v>
      </c>
    </row>
    <row r="33" spans="1:16" x14ac:dyDescent="0.2">
      <c r="A33" s="17" t="s">
        <v>44</v>
      </c>
      <c r="B33" s="18" t="s">
        <v>71</v>
      </c>
      <c r="C33" s="18" t="s">
        <v>129</v>
      </c>
      <c r="D33" s="17" t="s">
        <v>45</v>
      </c>
      <c r="E33" s="19" t="s">
        <v>130</v>
      </c>
      <c r="F33" s="20" t="s">
        <v>116</v>
      </c>
      <c r="G33" s="21">
        <v>1</v>
      </c>
      <c r="H33" s="1">
        <v>0</v>
      </c>
      <c r="I33" s="22">
        <f>ROUND(ROUND(H33,2)*ROUND(G33,3),2)</f>
        <v>0</v>
      </c>
      <c r="O33">
        <f>(I33*21)/100</f>
        <v>0</v>
      </c>
      <c r="P33" t="s">
        <v>24</v>
      </c>
    </row>
    <row r="34" spans="1:16" x14ac:dyDescent="0.2">
      <c r="A34" s="23" t="s">
        <v>48</v>
      </c>
      <c r="E34" s="24" t="s">
        <v>45</v>
      </c>
    </row>
    <row r="35" spans="1:16" x14ac:dyDescent="0.2">
      <c r="A35" s="25" t="s">
        <v>49</v>
      </c>
      <c r="E35" s="26" t="s">
        <v>45</v>
      </c>
    </row>
    <row r="36" spans="1:16" x14ac:dyDescent="0.2">
      <c r="A36" t="s">
        <v>51</v>
      </c>
      <c r="E36" s="24" t="s">
        <v>45</v>
      </c>
    </row>
    <row r="37" spans="1:16" x14ac:dyDescent="0.2">
      <c r="A37" s="17" t="s">
        <v>44</v>
      </c>
      <c r="B37" s="18" t="s">
        <v>76</v>
      </c>
      <c r="C37" s="18" t="s">
        <v>131</v>
      </c>
      <c r="D37" s="17" t="s">
        <v>45</v>
      </c>
      <c r="E37" s="19" t="s">
        <v>132</v>
      </c>
      <c r="F37" s="20" t="s">
        <v>116</v>
      </c>
      <c r="G37" s="21">
        <v>1</v>
      </c>
      <c r="H37" s="1">
        <v>0</v>
      </c>
      <c r="I37" s="22">
        <f>ROUND(ROUND(H37,2)*ROUND(G37,3),2)</f>
        <v>0</v>
      </c>
      <c r="O37">
        <f>(I37*21)/100</f>
        <v>0</v>
      </c>
      <c r="P37" t="s">
        <v>24</v>
      </c>
    </row>
    <row r="38" spans="1:16" x14ac:dyDescent="0.2">
      <c r="A38" s="23" t="s">
        <v>48</v>
      </c>
      <c r="E38" s="24" t="s">
        <v>45</v>
      </c>
    </row>
    <row r="39" spans="1:16" x14ac:dyDescent="0.2">
      <c r="A39" s="25" t="s">
        <v>49</v>
      </c>
      <c r="E39" s="26" t="s">
        <v>45</v>
      </c>
    </row>
    <row r="40" spans="1:16" ht="25.5" x14ac:dyDescent="0.2">
      <c r="A40" t="s">
        <v>51</v>
      </c>
      <c r="E40" s="24" t="s">
        <v>133</v>
      </c>
    </row>
  </sheetData>
  <sheetProtection algorithmName="SHA-512" hashValue="XqeM51CA4RrcBtVEg1i2AhAEfZFwVohefz7lmkMfSv1AQ95FOjRlwHu1Xy6MJIByp9piAI1POluGtBMZ0NzwxQ==" saltValue="YLaasQ6SeMPSKToxlnpl0A==" spinCount="100000" sheet="1" objects="1" scenarios="1" formatCells="0" formatColumns="0" selectLockedCells="1"/>
  <mergeCells count="10">
    <mergeCell ref="A5:A6"/>
    <mergeCell ref="B5:B6"/>
    <mergeCell ref="C5:C6"/>
    <mergeCell ref="D5:D6"/>
    <mergeCell ref="E5:E6"/>
    <mergeCell ref="F5:F6"/>
    <mergeCell ref="G5:G6"/>
    <mergeCell ref="H5:I5"/>
    <mergeCell ref="C3:D3"/>
    <mergeCell ref="C4:D4"/>
  </mergeCells>
  <pageMargins left="0.75" right="0.75" top="1" bottom="1" header="0.5" footer="0.5"/>
  <pageSetup paperSize="9" fitToHeight="0" orientation="portrait" horizontalDpi="300" verticalDpi="30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107D793D5A5F9740934F1FB4D608BC0B" ma:contentTypeVersion="16" ma:contentTypeDescription="Vytvoří nový dokument" ma:contentTypeScope="" ma:versionID="4e8988fefb57fccd00c7704726a70c34">
  <xsd:schema xmlns:xsd="http://www.w3.org/2001/XMLSchema" xmlns:xs="http://www.w3.org/2001/XMLSchema" xmlns:p="http://schemas.microsoft.com/office/2006/metadata/properties" xmlns:ns2="44eebfc2-dba9-490f-a426-06bdd91898e6" xmlns:ns3="0c8c0d37-2bee-48b9-a3af-2a8749a2fbd1" targetNamespace="http://schemas.microsoft.com/office/2006/metadata/properties" ma:root="true" ma:fieldsID="93c2cff969d46002bfa1f2e9e6242b18" ns2:_="" ns3:_="">
    <xsd:import namespace="44eebfc2-dba9-490f-a426-06bdd91898e6"/>
    <xsd:import namespace="0c8c0d37-2bee-48b9-a3af-2a8749a2fbd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LengthInSecond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4eebfc2-dba9-490f-a426-06bdd91898e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Značky obrázků" ma:readOnly="false" ma:fieldId="{5cf76f15-5ced-4ddc-b409-7134ff3c332f}" ma:taxonomyMulti="true" ma:sspId="5813b425-8769-472e-9ed0-56c4258d7c6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c0d37-2bee-48b9-a3af-2a8749a2fbd1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26b4ed78-8192-4a6c-b518-fdbff58809a1}" ma:internalName="TaxCatchAll" ma:showField="CatchAllData" ma:web="0c8c0d37-2bee-48b9-a3af-2a8749a2fbd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29AA239-868E-4AA6-96CF-1A824677085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3A7ED46-FC30-4B63-BE8E-817A7865D11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4eebfc2-dba9-490f-a426-06bdd91898e6"/>
    <ds:schemaRef ds:uri="0c8c0d37-2bee-48b9-a3af-2a8749a2fbd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Rekapitulace</vt:lpstr>
      <vt:lpstr>SO 201</vt:lpstr>
      <vt:lpstr>SO 202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Píšová Kateřina</cp:lastModifiedBy>
  <dcterms:modified xsi:type="dcterms:W3CDTF">2024-04-25T07:32:59Z</dcterms:modified>
  <cp:category/>
  <cp:contentStatus/>
</cp:coreProperties>
</file>