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KOMUNIKACE, DVORY/PALACKÉHO NÁM. - PROVIZORNÍ ŘEŠENÍ/VZ + SOD/VZMR/"/>
    </mc:Choice>
  </mc:AlternateContent>
  <xr:revisionPtr revIDLastSave="96" documentId="11_0F55DF40B11B97ABFA81C68E9161D6BE8685BA66" xr6:coauthVersionLast="47" xr6:coauthVersionMax="47" xr10:uidLastSave="{53305286-FCE5-48CA-9A02-F49D1B97512A}"/>
  <bookViews>
    <workbookView xWindow="-120" yWindow="-120" windowWidth="29040" windowHeight="15840" activeTab="1" xr2:uid="{00000000-000D-0000-FFFF-FFFF00000000}"/>
  </bookViews>
  <sheets>
    <sheet name="Rekapitulace" sheetId="1" r:id="rId1"/>
    <sheet name="SO 101" sheetId="2" r:id="rId2"/>
    <sheet name="SO 102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O9" i="2" s="1"/>
  <c r="I67" i="2"/>
  <c r="O67" i="2" s="1"/>
  <c r="I21" i="3"/>
  <c r="O21" i="3" s="1"/>
  <c r="I37" i="3"/>
  <c r="O37" i="3" s="1"/>
  <c r="I13" i="3"/>
  <c r="O13" i="3" s="1"/>
  <c r="I150" i="2"/>
  <c r="O150" i="2" s="1"/>
  <c r="I134" i="2"/>
  <c r="O134" i="2" s="1"/>
  <c r="I122" i="2"/>
  <c r="O122" i="2" s="1"/>
  <c r="I84" i="2"/>
  <c r="Q71" i="2" s="1"/>
  <c r="I71" i="2" s="1"/>
  <c r="I109" i="2"/>
  <c r="I13" i="2"/>
  <c r="O13" i="2" s="1"/>
  <c r="I33" i="3"/>
  <c r="O33" i="3" s="1"/>
  <c r="I29" i="3"/>
  <c r="O29" i="3" s="1"/>
  <c r="I25" i="3"/>
  <c r="O25" i="3" s="1"/>
  <c r="I17" i="3"/>
  <c r="O17" i="3" s="1"/>
  <c r="I9" i="3"/>
  <c r="O9" i="3" s="1"/>
  <c r="I154" i="2"/>
  <c r="O154" i="2" s="1"/>
  <c r="I146" i="2"/>
  <c r="O146" i="2" s="1"/>
  <c r="I142" i="2"/>
  <c r="O142" i="2" s="1"/>
  <c r="I138" i="2"/>
  <c r="O138" i="2" s="1"/>
  <c r="I130" i="2"/>
  <c r="O130" i="2" s="1"/>
  <c r="I126" i="2"/>
  <c r="O126" i="2" s="1"/>
  <c r="I118" i="2"/>
  <c r="O118" i="2" s="1"/>
  <c r="I114" i="2"/>
  <c r="O114" i="2" s="1"/>
  <c r="O109" i="2"/>
  <c r="I105" i="2"/>
  <c r="Q88" i="2" s="1"/>
  <c r="I88" i="2" s="1"/>
  <c r="I101" i="2"/>
  <c r="O101" i="2" s="1"/>
  <c r="I97" i="2"/>
  <c r="O97" i="2" s="1"/>
  <c r="I93" i="2"/>
  <c r="O93" i="2" s="1"/>
  <c r="I89" i="2"/>
  <c r="O89" i="2" s="1"/>
  <c r="I80" i="2"/>
  <c r="O80" i="2" s="1"/>
  <c r="I76" i="2"/>
  <c r="O76" i="2" s="1"/>
  <c r="I72" i="2"/>
  <c r="O72" i="2" s="1"/>
  <c r="I63" i="2"/>
  <c r="O63" i="2" s="1"/>
  <c r="I59" i="2"/>
  <c r="O59" i="2" s="1"/>
  <c r="I54" i="2"/>
  <c r="O54" i="2" s="1"/>
  <c r="I50" i="2"/>
  <c r="O50" i="2" s="1"/>
  <c r="I46" i="2"/>
  <c r="O46" i="2" s="1"/>
  <c r="I42" i="2"/>
  <c r="O42" i="2" s="1"/>
  <c r="I38" i="2"/>
  <c r="O38" i="2" s="1"/>
  <c r="I34" i="2"/>
  <c r="O34" i="2" s="1"/>
  <c r="I30" i="2"/>
  <c r="O30" i="2" s="1"/>
  <c r="I26" i="2"/>
  <c r="O26" i="2" s="1"/>
  <c r="I22" i="2"/>
  <c r="O22" i="2" s="1"/>
  <c r="I18" i="2"/>
  <c r="O18" i="2" s="1"/>
  <c r="R17" i="2" s="1"/>
  <c r="O17" i="2" s="1"/>
  <c r="R113" i="2" l="1"/>
  <c r="O113" i="2" s="1"/>
  <c r="R8" i="2"/>
  <c r="O8" i="2" s="1"/>
  <c r="R58" i="2"/>
  <c r="O58" i="2" s="1"/>
  <c r="R8" i="3"/>
  <c r="O8" i="3" s="1"/>
  <c r="O2" i="3" s="1"/>
  <c r="D11" i="1" s="1"/>
  <c r="Q58" i="2"/>
  <c r="I58" i="2" s="1"/>
  <c r="Q17" i="2"/>
  <c r="I17" i="2" s="1"/>
  <c r="Q113" i="2"/>
  <c r="I113" i="2" s="1"/>
  <c r="Q8" i="2"/>
  <c r="I8" i="2" s="1"/>
  <c r="Q8" i="3"/>
  <c r="I8" i="3" s="1"/>
  <c r="I3" i="3" s="1"/>
  <c r="C11" i="1" s="1"/>
  <c r="O84" i="2"/>
  <c r="R71" i="2" s="1"/>
  <c r="O71" i="2" s="1"/>
  <c r="O105" i="2"/>
  <c r="R88" i="2" s="1"/>
  <c r="O88" i="2" s="1"/>
  <c r="E11" i="1" l="1"/>
  <c r="I3" i="2"/>
  <c r="C10" i="1" s="1"/>
  <c r="O2" i="2"/>
  <c r="D10" i="1" s="1"/>
  <c r="E10" i="1" l="1"/>
  <c r="C7" i="1" s="1"/>
  <c r="C6" i="1"/>
</calcChain>
</file>

<file path=xl/sharedStrings.xml><?xml version="1.0" encoding="utf-8"?>
<sst xmlns="http://schemas.openxmlformats.org/spreadsheetml/2006/main" count="686" uniqueCount="224">
  <si>
    <t>Firma: Krajská správa a údržba silnic Vysočiny, příspěvková organizace</t>
  </si>
  <si>
    <t>Rekapitulace ceny</t>
  </si>
  <si>
    <t>Stavba: 1 - Provizorní úprava křižovatky na Palackého náměstí, Dačice - Kraj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</si>
  <si>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</si>
  <si>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</si>
  <si>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</si>
  <si>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</si>
  <si>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</si>
  <si>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</si>
  <si>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</si>
  <si>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</si>
  <si>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</si>
  <si>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</si>
  <si>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</si>
  <si>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</si>
  <si>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</t>
  </si>
  <si>
    <t>Provizorní úprava křižovatky na Palackého náměstí, Dačice - Kraj</t>
  </si>
  <si>
    <t>O</t>
  </si>
  <si>
    <t>Rozpočet:</t>
  </si>
  <si>
    <t>0,00</t>
  </si>
  <si>
    <t>15,00</t>
  </si>
  <si>
    <t>21,00</t>
  </si>
  <si>
    <t>3</t>
  </si>
  <si>
    <t>6</t>
  </si>
  <si>
    <t>2</t>
  </si>
  <si>
    <t>SO 101</t>
  </si>
  <si>
    <t>Komunikace - JČK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</si>
  <si>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</si>
  <si>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</si>
  <si>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</si>
  <si>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</si>
  <si>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</si>
  <si>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</si>
  <si>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</si>
  <si>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</si>
  <si>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</si>
  <si>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</si>
  <si>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</si>
  <si>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</si>
  <si>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</si>
  <si>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</si>
  <si>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</si>
  <si>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</si>
  <si>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</si>
  <si>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</si>
  <si>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</si>
  <si>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/>
  </si>
  <si>
    <t>POPLATKY ZA SKLÁDKU</t>
  </si>
  <si>
    <t>M3</t>
  </si>
  <si>
    <t>PP</t>
  </si>
  <si>
    <t>VV</t>
  </si>
  <si>
    <t>TS</t>
  </si>
  <si>
    <t>Vybourané vpusti a potrubí</t>
  </si>
  <si>
    <t>014102</t>
  </si>
  <si>
    <t>T</t>
  </si>
  <si>
    <t>zemina 532,5*1,7 
staré podklady 268,75*2,1 
vytlačená zemina z rýh (45,9-29)*1,7 
vrtátit do ostrůvků -45</t>
  </si>
  <si>
    <t>Zemní práce</t>
  </si>
  <si>
    <t>113173</t>
  </si>
  <si>
    <t>ODSTRAN KRYTU ZPEVNĚNÝCH PLOCH Z DLAŽEB KOSTEK, ODVOZ DO 3KM</t>
  </si>
  <si>
    <t>před lékárnou bez náhrady 125</t>
  </si>
  <si>
    <t>Na mezideponii někam kde se to nerozkrade</t>
  </si>
  <si>
    <t>113324</t>
  </si>
  <si>
    <t>ODSTRAN PODKL ZPEVNĚNÝCH PLOCH Z KAMENIVA NESTMEL, ODVOZ DO 5KM</t>
  </si>
  <si>
    <t>pro komunikaci 950*0,25 
pro ostrůvek před lékárnou 125*0,25</t>
  </si>
  <si>
    <t>113533</t>
  </si>
  <si>
    <t>ODSTRANĚNÍ CHODNÍKOVÝCH KAMENNÝCH OBRUBNÍKŮ, ODVOZ DO 3KM</t>
  </si>
  <si>
    <t>M</t>
  </si>
  <si>
    <t>55</t>
  </si>
  <si>
    <t>Na skládku objednatele</t>
  </si>
  <si>
    <t>122734</t>
  </si>
  <si>
    <t>ODKOPÁVKY A PROKOPÁVKY OBECNÉ TŘ. I, ODVOZ DO 5KM</t>
  </si>
  <si>
    <t>na pláň 950*0,15 
sanace 650*1,2*0,5</t>
  </si>
  <si>
    <t>7</t>
  </si>
  <si>
    <t>131734</t>
  </si>
  <si>
    <t>HLOUBENÍ JAM ZAPAŽ I NEPAŽ TŘ. I, ODVOZ DO 5KM</t>
  </si>
  <si>
    <t>pro vpusti 7*1</t>
  </si>
  <si>
    <t>8</t>
  </si>
  <si>
    <t>132734</t>
  </si>
  <si>
    <t>HLOUBENÍ RÝH ŠÍŘ DO 2M PAŽ I NEPAŽ TŘ. I, ODVOZ DO 5KM</t>
  </si>
  <si>
    <t>pro přípojky 51*0,6*1,5</t>
  </si>
  <si>
    <t>17411</t>
  </si>
  <si>
    <t>ZÁSYP JAM A RÝH ZEMINOU SE ZHUTNĚNÍM</t>
  </si>
  <si>
    <t>vpusti 3 
rýhy 29</t>
  </si>
  <si>
    <t>17820</t>
  </si>
  <si>
    <t>ZÁSYP V UZAVŘENÝCH PROSTORÁCH ZE ZEMIN BEZ ZHUT</t>
  </si>
  <si>
    <t>výplň v ostrůvcích 150*0,3</t>
  </si>
  <si>
    <t>11</t>
  </si>
  <si>
    <t>18120</t>
  </si>
  <si>
    <t>ÚPRAVA PLÁNĚ SE ZHUTNĚNÍM V HORNINĚ TŘ. II</t>
  </si>
  <si>
    <t>M2</t>
  </si>
  <si>
    <t>úprava pláně po provedení odkopávek na úrovni parapláně 950</t>
  </si>
  <si>
    <t>12</t>
  </si>
  <si>
    <t>18230</t>
  </si>
  <si>
    <t>ROZPROSTŘENÍ ORNICE V ROVINĚ</t>
  </si>
  <si>
    <t>ostrůvky 150*0,15</t>
  </si>
  <si>
    <t>Základy</t>
  </si>
  <si>
    <t>13</t>
  </si>
  <si>
    <t>21197</t>
  </si>
  <si>
    <t>OPLÁŠTĚNÍ ODVODŇOVACÍCH ŽEBER Z GEOTEXTILIE</t>
  </si>
  <si>
    <t>120*1</t>
  </si>
  <si>
    <t>14</t>
  </si>
  <si>
    <t>212625</t>
  </si>
  <si>
    <t>TRATIVODY KOMPL Z TRUB Z PLAST HM DN DO 100MM, RÝHA TŘ I</t>
  </si>
  <si>
    <t>120</t>
  </si>
  <si>
    <t>15</t>
  </si>
  <si>
    <t>21452</t>
  </si>
  <si>
    <t>SANAČNÍ VRSTVY Z KAMENIVA DRCENÉHO</t>
  </si>
  <si>
    <t>pod vozovkou 650*1,2*0,5</t>
  </si>
  <si>
    <t>Materiál 0-125</t>
  </si>
  <si>
    <t>Komunikace</t>
  </si>
  <si>
    <t>16</t>
  </si>
  <si>
    <t>562101</t>
  </si>
  <si>
    <t>VOZOVKOVÉ VRSTVY Z MATERIÁLŮ STABIL CEMENTEM TŘ I</t>
  </si>
  <si>
    <t>komunikace 650*0,15 
v místech předlažeb 190*0,1</t>
  </si>
  <si>
    <t>SC C8/10 pod dlažbu</t>
  </si>
  <si>
    <t>17</t>
  </si>
  <si>
    <t>56330</t>
  </si>
  <si>
    <t>VOZOVKOVÉ VRSTVY ZE ŠTĚRKODRTI</t>
  </si>
  <si>
    <t>komunikace vč rozšíření pod obruby 680*1,15*0,2</t>
  </si>
  <si>
    <t>0-63</t>
  </si>
  <si>
    <t>18</t>
  </si>
  <si>
    <t>57472</t>
  </si>
  <si>
    <t>VOZOVKOVÉ VÝZTUŽNÉ VRSTVY Z TEXTILIE</t>
  </si>
  <si>
    <t>680*1,2 pláně mimo ostrůvky</t>
  </si>
  <si>
    <t>Na parapláni, 400 g/m2</t>
  </si>
  <si>
    <t>19</t>
  </si>
  <si>
    <t>587201</t>
  </si>
  <si>
    <t>PŘEDLÁŽDĚNÍ KRYTU Z VELKÝCH KOSTEK</t>
  </si>
  <si>
    <t>předláždění křižovatky ze stávajících kostek 650 
předláždění ploch navazujících 150</t>
  </si>
  <si>
    <t>Včetně vyčištění na mezideponii  
Po posouzení případně otočit pro zlepšení protismikových vlastností povrchu  
Spáry vyplnit jemnozrnným materiálem s příměsí cemetu - snížení propustnosti spar</t>
  </si>
  <si>
    <t>Potrubí</t>
  </si>
  <si>
    <t>20</t>
  </si>
  <si>
    <t>87433</t>
  </si>
  <si>
    <t>POTRUBÍ Z TRUB PLASTOVÝCH ODPADNÍCH DN DO 150MM</t>
  </si>
  <si>
    <t>Přípojky UV 51</t>
  </si>
  <si>
    <t>Včetně napojení na stávající šachty či řady  
Maximálně využít stávající odbočky</t>
  </si>
  <si>
    <t>21</t>
  </si>
  <si>
    <t>87627</t>
  </si>
  <si>
    <t>CHRÁNIČKY Z TRUB PLASTOVÝCH DN DO 100MM</t>
  </si>
  <si>
    <t>(15+15+10+10)*2</t>
  </si>
  <si>
    <t>Osazení rezervních crániček do všech větví pro případné osazení semforů  
2 chráničky do větve</t>
  </si>
  <si>
    <t>22</t>
  </si>
  <si>
    <t>89712</t>
  </si>
  <si>
    <t>VPUSŤ KANALIZAČNÍ ULIČNÍ KOMPLETNÍ Z BETONOVÝCH DÍLCŮ</t>
  </si>
  <si>
    <t>KUS</t>
  </si>
  <si>
    <t>23</t>
  </si>
  <si>
    <t>89921</t>
  </si>
  <si>
    <t>VÝŠKOVÁ ÚPRAVA POKLOPŮ</t>
  </si>
  <si>
    <t>24</t>
  </si>
  <si>
    <t>89922</t>
  </si>
  <si>
    <t>VÝŠKOVÁ ÚPRAVA MŘÍŽÍ</t>
  </si>
  <si>
    <t>25</t>
  </si>
  <si>
    <t>89923</t>
  </si>
  <si>
    <t>VÝŠKOVÁ ÚPRAVA KRYCÍCH HRNCŮ</t>
  </si>
  <si>
    <t>Ostatní konstrukce a práce</t>
  </si>
  <si>
    <t>26</t>
  </si>
  <si>
    <t>91297</t>
  </si>
  <si>
    <t>DOPRAVNÍ ZRCADLO</t>
  </si>
  <si>
    <t>Vč osazení na objekt  
Vč pomocných konstrukcí a konzol</t>
  </si>
  <si>
    <t>27</t>
  </si>
  <si>
    <t>914141</t>
  </si>
  <si>
    <t>DOPRAV ZNAČ ZÁKL VEL OCEL FÓLIE TŘ 3 - DODÁVKA A MONT</t>
  </si>
  <si>
    <t>Nové DZ  
B20a 3x  
A7a 2x  
IP6 2x  
sloupek a patka v pol. 914921</t>
  </si>
  <si>
    <t>28</t>
  </si>
  <si>
    <t>914182</t>
  </si>
  <si>
    <t>DOPR ZNAČ ZÁKL VEL HLIN FÓL TŘ 3 - MONT S PŘESUNEM</t>
  </si>
  <si>
    <t>Osazení původních DZ  
P6 1x  
A7a 1x  
B20a 1x  
IP6 2x  
B2 1x  
E7b+A31b 1x  
IS 2a + E7b + A31c 1x  
nová patka v pol. 914921  
případná výměna poškozeného sloupku</t>
  </si>
  <si>
    <t>29</t>
  </si>
  <si>
    <t>914183</t>
  </si>
  <si>
    <t>DOPR ZNAČ ZÁKL VEL HLINÍK FÓLIE TŘ 3 - DEMONTÁŽ</t>
  </si>
  <si>
    <t>30</t>
  </si>
  <si>
    <t>914921</t>
  </si>
  <si>
    <t>SLOUPKY A STOJKY DOPRAVNÍCH ZNAČEK Z OCEL TRUBEK DO PATKY - DODÁVKA A MONTÁŽ</t>
  </si>
  <si>
    <t>5+8</t>
  </si>
  <si>
    <t>Osazení všech původních i nových značek do nové patky</t>
  </si>
  <si>
    <t>31</t>
  </si>
  <si>
    <t>915112</t>
  </si>
  <si>
    <t>VODOROVNÉ DOPRAVNÍ ZNAČENÍ BARVOU HLADKÉ - ODSTRANĚNÍ</t>
  </si>
  <si>
    <t>85*0,125 čáry 
1 symbol</t>
  </si>
  <si>
    <t>Zbroušení rušených míst na parkovišti + úprava šipky</t>
  </si>
  <si>
    <t>32</t>
  </si>
  <si>
    <t>915211</t>
  </si>
  <si>
    <t>VODOROVNÉ DOPRAVNÍ ZNAČENÍ PLASTEM HLADKÉ - DODÁVKA A POKLÁDKA</t>
  </si>
  <si>
    <t>obnovení navazujícího parkoviště 20</t>
  </si>
  <si>
    <t>Obnovení VDZ na upravovaném parkovišti, nové šipky</t>
  </si>
  <si>
    <t>33</t>
  </si>
  <si>
    <t>917425</t>
  </si>
  <si>
    <t>CHODNÍKOVÉ OBRUBY Z KAMENNÝCH OBRUBNÍKŮ ŠÍŘ 200MM</t>
  </si>
  <si>
    <t>180</t>
  </si>
  <si>
    <t>Nové obrubníky dle PD vč oblouků</t>
  </si>
  <si>
    <t>34</t>
  </si>
  <si>
    <t>91784</t>
  </si>
  <si>
    <t>VÝŠKOVÁ ÚPRAVA OBRUB Z DLAŽEB KOSTEK VELKÝCH</t>
  </si>
  <si>
    <t>198</t>
  </si>
  <si>
    <t>Obnovení vodicích proužků a přídlažeb z kočičích hlav bez dodávky  
vč vyčištění na mezideponii</t>
  </si>
  <si>
    <t>35</t>
  </si>
  <si>
    <t>96687</t>
  </si>
  <si>
    <t>VYBOURÁNÍ ULIČNÍCH VPUSTÍ KOMPLETNÍCH</t>
  </si>
  <si>
    <t>36</t>
  </si>
  <si>
    <t>969234</t>
  </si>
  <si>
    <t>VYBOURÁNÍ POTRUBÍ DN DO 200MM KANALIZAČ</t>
  </si>
  <si>
    <t>Přípojky UV</t>
  </si>
  <si>
    <t>SO 102</t>
  </si>
  <si>
    <t>Všeobecné položky - JČK</t>
  </si>
  <si>
    <t>02620</t>
  </si>
  <si>
    <t>ZKOUŠENÍ KONSTRUKCÍ A PRACÍ NEZÁVISLOU ZKUŠEBNOU</t>
  </si>
  <si>
    <t>KPL</t>
  </si>
  <si>
    <t>02720</t>
  </si>
  <si>
    <t>POMOC PRÁCE ZŘÍZ NEBO ZAJIŠŤ REGULACI A OCHRANU DOPRAVY</t>
  </si>
  <si>
    <t>DIO - uzavírka, vyřízení, osazení, demontáž, nájmy</t>
  </si>
  <si>
    <t>02911</t>
  </si>
  <si>
    <t>OSTATNÍ POŽADAVKY - GEODETICKÉ ZAMĚŘENÍ</t>
  </si>
  <si>
    <t>Vytyčení inženýrských sítí, vytyčení staveniště</t>
  </si>
  <si>
    <t>02911a</t>
  </si>
  <si>
    <t>Vytyčovací práce během výstavby</t>
  </si>
  <si>
    <t>02911b</t>
  </si>
  <si>
    <t>Zaměření skutečného provedení</t>
  </si>
  <si>
    <t>02945</t>
  </si>
  <si>
    <t>OSTAT POŽADAVKY - GEOMETRICKÝ PLÁN</t>
  </si>
  <si>
    <t>03100</t>
  </si>
  <si>
    <t>ZAŘÍZENÍ STAVENIŠTĚ - ZŘÍZENÍ, PROVOZ, DEMONTÁŽ</t>
  </si>
  <si>
    <t>03730</t>
  </si>
  <si>
    <t>POMOC PRÁCE ZAJIŠŤ NEBO ZŘÍZ OCHRANU INŽENÝRSKÝCH SÍTÍ</t>
  </si>
  <si>
    <t>Případná dodatečná ochrana obnažených inž. sítí  
Se souhlasem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</si>
</sst>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0" xfId="0" applyProtection="1">
      <protection locked="0"/>
    </xf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0" fillId="2" borderId="3" xfId="6" applyFont="1" applyFill="1" applyBorder="1"/>
    <xf numFmtId="0" fontId="0" fillId="2" borderId="1" xfId="6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4" fillId="3" borderId="1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/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8" fillId="0" borderId="1" xfId="6" applyFont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sqref="A1:XFD1048576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6"/>
      <c r="B1" s="2" t="s">
        <v>0</v>
      </c>
      <c r="C1" s="2"/>
      <c r="D1" s="2"/>
      <c r="E1" s="2"/>
    </row>
    <row r="2" spans="1:5" ht="12.75" customHeight="1" x14ac:dyDescent="0.2">
      <c r="A2" s="36"/>
      <c r="B2" s="37" t="s">
        <v>1</v>
      </c>
      <c r="C2" s="2"/>
      <c r="D2" s="2"/>
      <c r="E2" s="2"/>
    </row>
    <row r="3" spans="1:5" ht="20.100000000000001" customHeight="1" x14ac:dyDescent="0.2">
      <c r="A3" s="36"/>
      <c r="B3" s="36"/>
      <c r="C3" s="2"/>
      <c r="D3" s="2"/>
      <c r="E3" s="2"/>
    </row>
    <row r="4" spans="1:5" ht="20.100000000000001" customHeight="1" x14ac:dyDescent="0.3">
      <c r="A4" s="2"/>
      <c r="B4" s="38" t="s">
        <v>2</v>
      </c>
      <c r="C4" s="36"/>
      <c r="D4" s="36"/>
      <c r="E4" s="2"/>
    </row>
    <row r="5" spans="1:5" ht="12.75" customHeight="1" x14ac:dyDescent="0.2">
      <c r="A5" s="2"/>
      <c r="B5" s="36" t="s">
        <v>3</v>
      </c>
      <c r="C5" s="36"/>
      <c r="D5" s="36"/>
      <c r="E5" s="2"/>
    </row>
    <row r="6" spans="1:5" ht="12.75" customHeight="1" x14ac:dyDescent="0.2">
      <c r="A6" s="2"/>
      <c r="B6" s="3" t="s">
        <v>4</v>
      </c>
      <c r="C6" s="6">
        <f>SUM(C10:C11)</f>
        <v>0</v>
      </c>
      <c r="D6" s="2"/>
      <c r="E6" s="2"/>
    </row>
    <row r="7" spans="1:5" ht="12.75" customHeight="1" x14ac:dyDescent="0.2">
      <c r="A7" s="2"/>
      <c r="B7" s="3" t="s">
        <v>5</v>
      </c>
      <c r="C7" s="6">
        <f>SUM(E10:E11)</f>
        <v>0</v>
      </c>
      <c r="D7" s="2"/>
      <c r="E7" s="2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7" t="s">
        <v>25</v>
      </c>
      <c r="B10" s="7" t="s">
        <v>26</v>
      </c>
      <c r="C10" s="8">
        <f>'SO 101'!I3</f>
        <v>0</v>
      </c>
      <c r="D10" s="8">
        <f>'SO 101'!O2</f>
        <v>0</v>
      </c>
      <c r="E10" s="8">
        <f>C10+D10</f>
        <v>0</v>
      </c>
    </row>
    <row r="11" spans="1:5" ht="12.75" customHeight="1" x14ac:dyDescent="0.2">
      <c r="A11" s="7" t="s">
        <v>202</v>
      </c>
      <c r="B11" s="7" t="s">
        <v>203</v>
      </c>
      <c r="C11" s="8">
        <f>'SO 102'!I3</f>
        <v>0</v>
      </c>
      <c r="D11" s="8">
        <f>'SO 102'!O2</f>
        <v>0</v>
      </c>
      <c r="E11" s="8">
        <f>C11+D11</f>
        <v>0</v>
      </c>
    </row>
  </sheetData>
  <sheetProtection algorithmName="SHA-512" hashValue="Y1tmCz2fX76HW4JCX/cT9YXmvjOqGAVWamZ/zSBzWf48mpRb/Yia3tSmnCU3e9mbT7NqJoKIPIMJlgCnIVfNSA==" saltValue="ckoNUMhWXhDCkAOPH8C6Bg==" spinCount="100000" sheet="1" objects="1" scenarios="1" formatCells="0" formatColumns="0" selectLockedCell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57"/>
  <sheetViews>
    <sheetView tabSelected="1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2"/>
      <c r="C1" s="2"/>
      <c r="D1" s="2"/>
      <c r="E1" s="2" t="s">
        <v>0</v>
      </c>
      <c r="F1" s="2"/>
      <c r="G1" s="2"/>
      <c r="H1" s="2"/>
      <c r="I1" s="2"/>
      <c r="P1" t="s">
        <v>22</v>
      </c>
    </row>
    <row r="2" spans="1:18" ht="24.95" customHeight="1" x14ac:dyDescent="0.2">
      <c r="B2" s="2"/>
      <c r="C2" s="2"/>
      <c r="D2" s="2"/>
      <c r="E2" s="1" t="s">
        <v>13</v>
      </c>
      <c r="F2" s="2"/>
      <c r="G2" s="2"/>
      <c r="H2" s="5"/>
      <c r="I2" s="5"/>
      <c r="O2">
        <f>0+O8+O17+O58+O71+O88+O113</f>
        <v>0</v>
      </c>
      <c r="P2" t="s">
        <v>23</v>
      </c>
    </row>
    <row r="3" spans="1:18" ht="15" customHeight="1" x14ac:dyDescent="0.25">
      <c r="A3" t="s">
        <v>12</v>
      </c>
      <c r="B3" s="10" t="s">
        <v>14</v>
      </c>
      <c r="C3" s="40" t="s">
        <v>15</v>
      </c>
      <c r="D3" s="36"/>
      <c r="E3" s="11" t="s">
        <v>16</v>
      </c>
      <c r="F3" s="2"/>
      <c r="G3" s="12"/>
      <c r="H3" s="13" t="s">
        <v>25</v>
      </c>
      <c r="I3" s="14">
        <f>0+I8+I17+I58+I71+I88+I113</f>
        <v>0</v>
      </c>
      <c r="O3" t="s">
        <v>19</v>
      </c>
      <c r="P3" t="s">
        <v>24</v>
      </c>
    </row>
    <row r="4" spans="1:18" ht="15" customHeight="1" x14ac:dyDescent="0.25">
      <c r="A4" t="s">
        <v>17</v>
      </c>
      <c r="B4" s="15" t="s">
        <v>18</v>
      </c>
      <c r="C4" s="41" t="s">
        <v>25</v>
      </c>
      <c r="D4" s="42"/>
      <c r="E4" s="16" t="s">
        <v>26</v>
      </c>
      <c r="F4" s="5"/>
      <c r="G4" s="5"/>
      <c r="H4" s="17"/>
      <c r="I4" s="17"/>
      <c r="O4" t="s">
        <v>20</v>
      </c>
      <c r="P4" t="s">
        <v>24</v>
      </c>
    </row>
    <row r="5" spans="1:18" ht="12.75" customHeight="1" x14ac:dyDescent="0.2">
      <c r="A5" s="39" t="s">
        <v>27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34</v>
      </c>
      <c r="G5" s="39" t="s">
        <v>36</v>
      </c>
      <c r="H5" s="39" t="s">
        <v>37</v>
      </c>
      <c r="I5" s="39"/>
      <c r="O5" t="s">
        <v>21</v>
      </c>
      <c r="P5" t="s">
        <v>24</v>
      </c>
    </row>
    <row r="6" spans="1:18" ht="12.75" customHeight="1" x14ac:dyDescent="0.2">
      <c r="A6" s="39"/>
      <c r="B6" s="39"/>
      <c r="C6" s="39"/>
      <c r="D6" s="39"/>
      <c r="E6" s="39"/>
      <c r="F6" s="39"/>
      <c r="G6" s="39"/>
      <c r="H6" s="18" t="s">
        <v>38</v>
      </c>
      <c r="I6" s="18" t="s">
        <v>40</v>
      </c>
    </row>
    <row r="7" spans="1:18" ht="12.75" customHeight="1" x14ac:dyDescent="0.2">
      <c r="A7" s="18" t="s">
        <v>28</v>
      </c>
      <c r="B7" s="18" t="s">
        <v>15</v>
      </c>
      <c r="C7" s="18" t="s">
        <v>24</v>
      </c>
      <c r="D7" s="18" t="s">
        <v>22</v>
      </c>
      <c r="E7" s="18" t="s">
        <v>33</v>
      </c>
      <c r="F7" s="18" t="s">
        <v>35</v>
      </c>
      <c r="G7" s="18" t="s">
        <v>23</v>
      </c>
      <c r="H7" s="18" t="s">
        <v>39</v>
      </c>
      <c r="I7" s="18" t="s">
        <v>41</v>
      </c>
    </row>
    <row r="8" spans="1:18" ht="12.75" customHeight="1" x14ac:dyDescent="0.2">
      <c r="A8" s="17" t="s">
        <v>42</v>
      </c>
      <c r="B8" s="17"/>
      <c r="C8" s="19" t="s">
        <v>28</v>
      </c>
      <c r="D8" s="17"/>
      <c r="E8" s="20" t="s">
        <v>43</v>
      </c>
      <c r="F8" s="17"/>
      <c r="G8" s="17"/>
      <c r="H8" s="17"/>
      <c r="I8" s="21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2" t="s">
        <v>44</v>
      </c>
      <c r="B9" s="23" t="s">
        <v>15</v>
      </c>
      <c r="C9" s="23" t="s">
        <v>45</v>
      </c>
      <c r="D9" s="22" t="s">
        <v>46</v>
      </c>
      <c r="E9" s="24" t="s">
        <v>47</v>
      </c>
      <c r="F9" s="25" t="s">
        <v>48</v>
      </c>
      <c r="G9" s="26">
        <v>5</v>
      </c>
      <c r="H9" s="34">
        <v>0</v>
      </c>
      <c r="I9" s="27">
        <f>ROUND(ROUND(H9,2)*ROUND(G9,3),2)</f>
        <v>0</v>
      </c>
      <c r="O9">
        <f>(I9*21)/100</f>
        <v>0</v>
      </c>
      <c r="P9" t="s">
        <v>24</v>
      </c>
    </row>
    <row r="10" spans="1:18" x14ac:dyDescent="0.2">
      <c r="A10" s="28" t="s">
        <v>49</v>
      </c>
      <c r="E10" s="29" t="s">
        <v>46</v>
      </c>
    </row>
    <row r="11" spans="1:18" x14ac:dyDescent="0.2">
      <c r="A11" s="30" t="s">
        <v>50</v>
      </c>
      <c r="E11" s="31" t="s">
        <v>35</v>
      </c>
    </row>
    <row r="12" spans="1:18" x14ac:dyDescent="0.2">
      <c r="A12" t="s">
        <v>51</v>
      </c>
      <c r="E12" s="29" t="s">
        <v>52</v>
      </c>
    </row>
    <row r="13" spans="1:18" x14ac:dyDescent="0.2">
      <c r="A13" s="22" t="s">
        <v>44</v>
      </c>
      <c r="B13" s="23" t="s">
        <v>24</v>
      </c>
      <c r="C13" s="23" t="s">
        <v>53</v>
      </c>
      <c r="D13" s="22" t="s">
        <v>46</v>
      </c>
      <c r="E13" s="24" t="s">
        <v>47</v>
      </c>
      <c r="F13" s="25" t="s">
        <v>54</v>
      </c>
      <c r="G13" s="26">
        <v>1453.355</v>
      </c>
      <c r="H13" s="34">
        <v>0</v>
      </c>
      <c r="I13" s="27">
        <f>ROUND(ROUND(H13,2)*ROUND(G13,3),2)</f>
        <v>0</v>
      </c>
      <c r="O13">
        <f>(I13*21)/100</f>
        <v>0</v>
      </c>
      <c r="P13" t="s">
        <v>24</v>
      </c>
    </row>
    <row r="14" spans="1:18" x14ac:dyDescent="0.2">
      <c r="A14" s="28" t="s">
        <v>49</v>
      </c>
      <c r="E14" s="29" t="s">
        <v>46</v>
      </c>
    </row>
    <row r="15" spans="1:18" ht="51" x14ac:dyDescent="0.2">
      <c r="A15" s="30" t="s">
        <v>50</v>
      </c>
      <c r="E15" s="31" t="s">
        <v>55</v>
      </c>
    </row>
    <row r="16" spans="1:18" x14ac:dyDescent="0.2">
      <c r="A16" t="s">
        <v>51</v>
      </c>
      <c r="E16" s="29" t="s">
        <v>46</v>
      </c>
    </row>
    <row r="17" spans="1:18" ht="12.75" customHeight="1" x14ac:dyDescent="0.2">
      <c r="A17" s="5" t="s">
        <v>42</v>
      </c>
      <c r="B17" s="5"/>
      <c r="C17" s="32" t="s">
        <v>15</v>
      </c>
      <c r="D17" s="5"/>
      <c r="E17" s="20" t="s">
        <v>56</v>
      </c>
      <c r="F17" s="5"/>
      <c r="G17" s="5"/>
      <c r="H17" s="5"/>
      <c r="I17" s="33">
        <f>0+Q17</f>
        <v>0</v>
      </c>
      <c r="O17">
        <f>0+R17</f>
        <v>0</v>
      </c>
      <c r="Q17">
        <f>0+I18+I22+I26+I30+I34+I38+I42+I46+I50+I54</f>
        <v>0</v>
      </c>
      <c r="R17">
        <f>0+O18+O22+O26+O30+O34+O38+O42+O46+O50+O54</f>
        <v>0</v>
      </c>
    </row>
    <row r="18" spans="1:18" ht="25.5" x14ac:dyDescent="0.2">
      <c r="A18" s="22" t="s">
        <v>44</v>
      </c>
      <c r="B18" s="23" t="s">
        <v>22</v>
      </c>
      <c r="C18" s="23" t="s">
        <v>57</v>
      </c>
      <c r="D18" s="22" t="s">
        <v>46</v>
      </c>
      <c r="E18" s="24" t="s">
        <v>58</v>
      </c>
      <c r="F18" s="25" t="s">
        <v>48</v>
      </c>
      <c r="G18" s="26">
        <v>125</v>
      </c>
      <c r="H18" s="34">
        <v>0</v>
      </c>
      <c r="I18" s="27">
        <f>ROUND(ROUND(H18,2)*ROUND(G18,3),2)</f>
        <v>0</v>
      </c>
      <c r="O18">
        <f>(I18*21)/100</f>
        <v>0</v>
      </c>
      <c r="P18" t="s">
        <v>24</v>
      </c>
    </row>
    <row r="19" spans="1:18" x14ac:dyDescent="0.2">
      <c r="A19" s="28" t="s">
        <v>49</v>
      </c>
      <c r="E19" s="29" t="s">
        <v>46</v>
      </c>
    </row>
    <row r="20" spans="1:18" x14ac:dyDescent="0.2">
      <c r="A20" s="30" t="s">
        <v>50</v>
      </c>
      <c r="E20" s="31" t="s">
        <v>59</v>
      </c>
    </row>
    <row r="21" spans="1:18" x14ac:dyDescent="0.2">
      <c r="A21" t="s">
        <v>51</v>
      </c>
      <c r="E21" s="29" t="s">
        <v>60</v>
      </c>
    </row>
    <row r="22" spans="1:18" ht="25.5" x14ac:dyDescent="0.2">
      <c r="A22" s="22" t="s">
        <v>44</v>
      </c>
      <c r="B22" s="23" t="s">
        <v>33</v>
      </c>
      <c r="C22" s="23" t="s">
        <v>61</v>
      </c>
      <c r="D22" s="22" t="s">
        <v>46</v>
      </c>
      <c r="E22" s="24" t="s">
        <v>62</v>
      </c>
      <c r="F22" s="25" t="s">
        <v>48</v>
      </c>
      <c r="G22" s="26">
        <v>268.75</v>
      </c>
      <c r="H22" s="34">
        <v>0</v>
      </c>
      <c r="I22" s="27">
        <f>ROUND(ROUND(H22,2)*ROUND(G22,3),2)</f>
        <v>0</v>
      </c>
      <c r="O22">
        <f>(I22*21)/100</f>
        <v>0</v>
      </c>
      <c r="P22" t="s">
        <v>24</v>
      </c>
    </row>
    <row r="23" spans="1:18" x14ac:dyDescent="0.2">
      <c r="A23" s="28" t="s">
        <v>49</v>
      </c>
      <c r="E23" s="29" t="s">
        <v>46</v>
      </c>
    </row>
    <row r="24" spans="1:18" ht="25.5" x14ac:dyDescent="0.2">
      <c r="A24" s="30" t="s">
        <v>50</v>
      </c>
      <c r="E24" s="31" t="s">
        <v>63</v>
      </c>
    </row>
    <row r="25" spans="1:18" x14ac:dyDescent="0.2">
      <c r="A25" t="s">
        <v>51</v>
      </c>
      <c r="E25" s="29" t="s">
        <v>46</v>
      </c>
    </row>
    <row r="26" spans="1:18" x14ac:dyDescent="0.2">
      <c r="A26" s="22" t="s">
        <v>44</v>
      </c>
      <c r="B26" s="23" t="s">
        <v>35</v>
      </c>
      <c r="C26" s="23" t="s">
        <v>64</v>
      </c>
      <c r="D26" s="22" t="s">
        <v>46</v>
      </c>
      <c r="E26" s="24" t="s">
        <v>65</v>
      </c>
      <c r="F26" s="25" t="s">
        <v>66</v>
      </c>
      <c r="G26" s="26">
        <v>55</v>
      </c>
      <c r="H26" s="34">
        <v>0</v>
      </c>
      <c r="I26" s="27">
        <f>ROUND(ROUND(H26,2)*ROUND(G26,3),2)</f>
        <v>0</v>
      </c>
      <c r="O26">
        <f>(I26*21)/100</f>
        <v>0</v>
      </c>
      <c r="P26" t="s">
        <v>24</v>
      </c>
    </row>
    <row r="27" spans="1:18" x14ac:dyDescent="0.2">
      <c r="A27" s="28" t="s">
        <v>49</v>
      </c>
      <c r="E27" s="29" t="s">
        <v>46</v>
      </c>
    </row>
    <row r="28" spans="1:18" x14ac:dyDescent="0.2">
      <c r="A28" s="30" t="s">
        <v>50</v>
      </c>
      <c r="E28" s="31" t="s">
        <v>67</v>
      </c>
    </row>
    <row r="29" spans="1:18" x14ac:dyDescent="0.2">
      <c r="A29" t="s">
        <v>51</v>
      </c>
      <c r="E29" s="29" t="s">
        <v>68</v>
      </c>
    </row>
    <row r="30" spans="1:18" x14ac:dyDescent="0.2">
      <c r="A30" s="22" t="s">
        <v>44</v>
      </c>
      <c r="B30" s="23" t="s">
        <v>23</v>
      </c>
      <c r="C30" s="23" t="s">
        <v>69</v>
      </c>
      <c r="D30" s="22" t="s">
        <v>46</v>
      </c>
      <c r="E30" s="24" t="s">
        <v>70</v>
      </c>
      <c r="F30" s="25" t="s">
        <v>48</v>
      </c>
      <c r="G30" s="26">
        <v>532.5</v>
      </c>
      <c r="H30" s="34">
        <v>0</v>
      </c>
      <c r="I30" s="27">
        <f>ROUND(ROUND(H30,2)*ROUND(G30,3),2)</f>
        <v>0</v>
      </c>
      <c r="O30">
        <f>(I30*21)/100</f>
        <v>0</v>
      </c>
      <c r="P30" t="s">
        <v>24</v>
      </c>
    </row>
    <row r="31" spans="1:18" x14ac:dyDescent="0.2">
      <c r="A31" s="28" t="s">
        <v>49</v>
      </c>
      <c r="E31" s="29" t="s">
        <v>46</v>
      </c>
    </row>
    <row r="32" spans="1:18" ht="25.5" x14ac:dyDescent="0.2">
      <c r="A32" s="30" t="s">
        <v>50</v>
      </c>
      <c r="E32" s="31" t="s">
        <v>71</v>
      </c>
    </row>
    <row r="33" spans="1:16" x14ac:dyDescent="0.2">
      <c r="A33" t="s">
        <v>51</v>
      </c>
      <c r="E33" s="29" t="s">
        <v>46</v>
      </c>
    </row>
    <row r="34" spans="1:16" x14ac:dyDescent="0.2">
      <c r="A34" s="22" t="s">
        <v>44</v>
      </c>
      <c r="B34" s="23" t="s">
        <v>72</v>
      </c>
      <c r="C34" s="23" t="s">
        <v>73</v>
      </c>
      <c r="D34" s="22" t="s">
        <v>46</v>
      </c>
      <c r="E34" s="24" t="s">
        <v>74</v>
      </c>
      <c r="F34" s="25" t="s">
        <v>48</v>
      </c>
      <c r="G34" s="26">
        <v>7</v>
      </c>
      <c r="H34" s="34">
        <v>0</v>
      </c>
      <c r="I34" s="27">
        <f>ROUND(ROUND(H34,2)*ROUND(G34,3),2)</f>
        <v>0</v>
      </c>
      <c r="O34">
        <f>(I34*21)/100</f>
        <v>0</v>
      </c>
      <c r="P34" t="s">
        <v>24</v>
      </c>
    </row>
    <row r="35" spans="1:16" x14ac:dyDescent="0.2">
      <c r="A35" s="28" t="s">
        <v>49</v>
      </c>
      <c r="E35" s="29" t="s">
        <v>46</v>
      </c>
    </row>
    <row r="36" spans="1:16" x14ac:dyDescent="0.2">
      <c r="A36" s="30" t="s">
        <v>50</v>
      </c>
      <c r="E36" s="31" t="s">
        <v>75</v>
      </c>
    </row>
    <row r="37" spans="1:16" x14ac:dyDescent="0.2">
      <c r="A37" t="s">
        <v>51</v>
      </c>
      <c r="E37" s="29" t="s">
        <v>46</v>
      </c>
    </row>
    <row r="38" spans="1:16" x14ac:dyDescent="0.2">
      <c r="A38" s="22" t="s">
        <v>44</v>
      </c>
      <c r="B38" s="23" t="s">
        <v>76</v>
      </c>
      <c r="C38" s="23" t="s">
        <v>77</v>
      </c>
      <c r="D38" s="22" t="s">
        <v>46</v>
      </c>
      <c r="E38" s="24" t="s">
        <v>78</v>
      </c>
      <c r="F38" s="25" t="s">
        <v>48</v>
      </c>
      <c r="G38" s="26">
        <v>45.9</v>
      </c>
      <c r="H38" s="34">
        <v>0</v>
      </c>
      <c r="I38" s="27">
        <f>ROUND(ROUND(H38,2)*ROUND(G38,3),2)</f>
        <v>0</v>
      </c>
      <c r="O38">
        <f>(I38*21)/100</f>
        <v>0</v>
      </c>
      <c r="P38" t="s">
        <v>24</v>
      </c>
    </row>
    <row r="39" spans="1:16" x14ac:dyDescent="0.2">
      <c r="A39" s="28" t="s">
        <v>49</v>
      </c>
      <c r="E39" s="29" t="s">
        <v>46</v>
      </c>
    </row>
    <row r="40" spans="1:16" x14ac:dyDescent="0.2">
      <c r="A40" s="30" t="s">
        <v>50</v>
      </c>
      <c r="E40" s="31" t="s">
        <v>79</v>
      </c>
    </row>
    <row r="41" spans="1:16" x14ac:dyDescent="0.2">
      <c r="A41" t="s">
        <v>51</v>
      </c>
      <c r="E41" s="29" t="s">
        <v>46</v>
      </c>
    </row>
    <row r="42" spans="1:16" x14ac:dyDescent="0.2">
      <c r="A42" s="22" t="s">
        <v>44</v>
      </c>
      <c r="B42" s="23" t="s">
        <v>39</v>
      </c>
      <c r="C42" s="23" t="s">
        <v>80</v>
      </c>
      <c r="D42" s="22" t="s">
        <v>46</v>
      </c>
      <c r="E42" s="24" t="s">
        <v>81</v>
      </c>
      <c r="F42" s="25" t="s">
        <v>48</v>
      </c>
      <c r="G42" s="26">
        <v>32</v>
      </c>
      <c r="H42" s="34">
        <v>0</v>
      </c>
      <c r="I42" s="27">
        <f>ROUND(ROUND(H42,2)*ROUND(G42,3),2)</f>
        <v>0</v>
      </c>
      <c r="O42">
        <f>(I42*21)/100</f>
        <v>0</v>
      </c>
      <c r="P42" t="s">
        <v>24</v>
      </c>
    </row>
    <row r="43" spans="1:16" x14ac:dyDescent="0.2">
      <c r="A43" s="28" t="s">
        <v>49</v>
      </c>
      <c r="E43" s="29" t="s">
        <v>46</v>
      </c>
    </row>
    <row r="44" spans="1:16" ht="25.5" x14ac:dyDescent="0.2">
      <c r="A44" s="30" t="s">
        <v>50</v>
      </c>
      <c r="E44" s="31" t="s">
        <v>82</v>
      </c>
    </row>
    <row r="45" spans="1:16" x14ac:dyDescent="0.2">
      <c r="A45" t="s">
        <v>51</v>
      </c>
      <c r="E45" s="29" t="s">
        <v>46</v>
      </c>
    </row>
    <row r="46" spans="1:16" x14ac:dyDescent="0.2">
      <c r="A46" s="22" t="s">
        <v>44</v>
      </c>
      <c r="B46" s="23" t="s">
        <v>41</v>
      </c>
      <c r="C46" s="23" t="s">
        <v>83</v>
      </c>
      <c r="D46" s="22" t="s">
        <v>46</v>
      </c>
      <c r="E46" s="24" t="s">
        <v>84</v>
      </c>
      <c r="F46" s="25" t="s">
        <v>48</v>
      </c>
      <c r="G46" s="26">
        <v>45</v>
      </c>
      <c r="H46" s="34">
        <v>0</v>
      </c>
      <c r="I46" s="27">
        <f>ROUND(ROUND(H46,2)*ROUND(G46,3),2)</f>
        <v>0</v>
      </c>
      <c r="O46">
        <f>(I46*21)/100</f>
        <v>0</v>
      </c>
      <c r="P46" t="s">
        <v>24</v>
      </c>
    </row>
    <row r="47" spans="1:16" x14ac:dyDescent="0.2">
      <c r="A47" s="28" t="s">
        <v>49</v>
      </c>
      <c r="E47" s="29" t="s">
        <v>46</v>
      </c>
    </row>
    <row r="48" spans="1:16" x14ac:dyDescent="0.2">
      <c r="A48" s="30" t="s">
        <v>50</v>
      </c>
      <c r="E48" s="31" t="s">
        <v>85</v>
      </c>
    </row>
    <row r="49" spans="1:18" x14ac:dyDescent="0.2">
      <c r="A49" t="s">
        <v>51</v>
      </c>
      <c r="E49" s="29" t="s">
        <v>46</v>
      </c>
    </row>
    <row r="50" spans="1:18" x14ac:dyDescent="0.2">
      <c r="A50" s="22" t="s">
        <v>44</v>
      </c>
      <c r="B50" s="23" t="s">
        <v>86</v>
      </c>
      <c r="C50" s="23" t="s">
        <v>87</v>
      </c>
      <c r="D50" s="22" t="s">
        <v>46</v>
      </c>
      <c r="E50" s="24" t="s">
        <v>88</v>
      </c>
      <c r="F50" s="25" t="s">
        <v>89</v>
      </c>
      <c r="G50" s="26">
        <v>950</v>
      </c>
      <c r="H50" s="34">
        <v>0</v>
      </c>
      <c r="I50" s="27">
        <f>ROUND(ROUND(H50,2)*ROUND(G50,3),2)</f>
        <v>0</v>
      </c>
      <c r="O50">
        <f>(I50*21)/100</f>
        <v>0</v>
      </c>
      <c r="P50" t="s">
        <v>24</v>
      </c>
    </row>
    <row r="51" spans="1:18" x14ac:dyDescent="0.2">
      <c r="A51" s="28" t="s">
        <v>49</v>
      </c>
      <c r="E51" s="29" t="s">
        <v>46</v>
      </c>
    </row>
    <row r="52" spans="1:18" x14ac:dyDescent="0.2">
      <c r="A52" s="30" t="s">
        <v>50</v>
      </c>
      <c r="E52" s="31" t="s">
        <v>90</v>
      </c>
    </row>
    <row r="53" spans="1:18" x14ac:dyDescent="0.2">
      <c r="A53" t="s">
        <v>51</v>
      </c>
      <c r="E53" s="29" t="s">
        <v>46</v>
      </c>
    </row>
    <row r="54" spans="1:18" x14ac:dyDescent="0.2">
      <c r="A54" s="22" t="s">
        <v>44</v>
      </c>
      <c r="B54" s="23" t="s">
        <v>91</v>
      </c>
      <c r="C54" s="23" t="s">
        <v>92</v>
      </c>
      <c r="D54" s="22" t="s">
        <v>46</v>
      </c>
      <c r="E54" s="24" t="s">
        <v>93</v>
      </c>
      <c r="F54" s="25" t="s">
        <v>48</v>
      </c>
      <c r="G54" s="26">
        <v>22.5</v>
      </c>
      <c r="H54" s="34">
        <v>0</v>
      </c>
      <c r="I54" s="27">
        <f>ROUND(ROUND(H54,2)*ROUND(G54,3),2)</f>
        <v>0</v>
      </c>
      <c r="O54">
        <f>(I54*21)/100</f>
        <v>0</v>
      </c>
      <c r="P54" t="s">
        <v>24</v>
      </c>
    </row>
    <row r="55" spans="1:18" x14ac:dyDescent="0.2">
      <c r="A55" s="28" t="s">
        <v>49</v>
      </c>
      <c r="E55" s="29" t="s">
        <v>46</v>
      </c>
    </row>
    <row r="56" spans="1:18" x14ac:dyDescent="0.2">
      <c r="A56" s="30" t="s">
        <v>50</v>
      </c>
      <c r="E56" s="31" t="s">
        <v>94</v>
      </c>
    </row>
    <row r="57" spans="1:18" x14ac:dyDescent="0.2">
      <c r="A57" t="s">
        <v>51</v>
      </c>
      <c r="E57" s="29" t="s">
        <v>46</v>
      </c>
    </row>
    <row r="58" spans="1:18" ht="12.75" customHeight="1" x14ac:dyDescent="0.2">
      <c r="A58" s="5" t="s">
        <v>42</v>
      </c>
      <c r="B58" s="5"/>
      <c r="C58" s="32" t="s">
        <v>24</v>
      </c>
      <c r="D58" s="5"/>
      <c r="E58" s="20" t="s">
        <v>95</v>
      </c>
      <c r="F58" s="5"/>
      <c r="G58" s="5"/>
      <c r="H58" s="5"/>
      <c r="I58" s="33">
        <f>0+Q58</f>
        <v>0</v>
      </c>
      <c r="O58">
        <f>0+R58</f>
        <v>0</v>
      </c>
      <c r="Q58">
        <f>0+I59+I63+I67</f>
        <v>0</v>
      </c>
      <c r="R58">
        <f>0+O59+O63+O67</f>
        <v>0</v>
      </c>
    </row>
    <row r="59" spans="1:18" x14ac:dyDescent="0.2">
      <c r="A59" s="22" t="s">
        <v>44</v>
      </c>
      <c r="B59" s="23" t="s">
        <v>96</v>
      </c>
      <c r="C59" s="23" t="s">
        <v>97</v>
      </c>
      <c r="D59" s="22" t="s">
        <v>46</v>
      </c>
      <c r="E59" s="24" t="s">
        <v>98</v>
      </c>
      <c r="F59" s="25" t="s">
        <v>89</v>
      </c>
      <c r="G59" s="26">
        <v>120</v>
      </c>
      <c r="H59" s="34">
        <v>0</v>
      </c>
      <c r="I59" s="27">
        <f>ROUND(ROUND(H59,2)*ROUND(G59,3),2)</f>
        <v>0</v>
      </c>
      <c r="O59">
        <f>(I59*21)/100</f>
        <v>0</v>
      </c>
      <c r="P59" t="s">
        <v>24</v>
      </c>
    </row>
    <row r="60" spans="1:18" x14ac:dyDescent="0.2">
      <c r="A60" s="28" t="s">
        <v>49</v>
      </c>
      <c r="E60" s="29" t="s">
        <v>46</v>
      </c>
    </row>
    <row r="61" spans="1:18" x14ac:dyDescent="0.2">
      <c r="A61" s="30" t="s">
        <v>50</v>
      </c>
      <c r="E61" s="31" t="s">
        <v>99</v>
      </c>
    </row>
    <row r="62" spans="1:18" x14ac:dyDescent="0.2">
      <c r="A62" t="s">
        <v>51</v>
      </c>
      <c r="E62" s="29" t="s">
        <v>46</v>
      </c>
    </row>
    <row r="63" spans="1:18" x14ac:dyDescent="0.2">
      <c r="A63" s="22" t="s">
        <v>44</v>
      </c>
      <c r="B63" s="23" t="s">
        <v>100</v>
      </c>
      <c r="C63" s="23" t="s">
        <v>101</v>
      </c>
      <c r="D63" s="22" t="s">
        <v>46</v>
      </c>
      <c r="E63" s="24" t="s">
        <v>102</v>
      </c>
      <c r="F63" s="25" t="s">
        <v>66</v>
      </c>
      <c r="G63" s="26">
        <v>120</v>
      </c>
      <c r="H63" s="34">
        <v>0</v>
      </c>
      <c r="I63" s="27">
        <f>ROUND(ROUND(H63,2)*ROUND(G63,3),2)</f>
        <v>0</v>
      </c>
      <c r="O63">
        <f>(I63*21)/100</f>
        <v>0</v>
      </c>
      <c r="P63" t="s">
        <v>24</v>
      </c>
    </row>
    <row r="64" spans="1:18" x14ac:dyDescent="0.2">
      <c r="A64" s="28" t="s">
        <v>49</v>
      </c>
      <c r="E64" s="29" t="s">
        <v>46</v>
      </c>
    </row>
    <row r="65" spans="1:18" x14ac:dyDescent="0.2">
      <c r="A65" s="30" t="s">
        <v>50</v>
      </c>
      <c r="E65" s="31" t="s">
        <v>103</v>
      </c>
    </row>
    <row r="66" spans="1:18" x14ac:dyDescent="0.2">
      <c r="A66" t="s">
        <v>51</v>
      </c>
      <c r="E66" s="29" t="s">
        <v>46</v>
      </c>
    </row>
    <row r="67" spans="1:18" x14ac:dyDescent="0.2">
      <c r="A67" s="22" t="s">
        <v>44</v>
      </c>
      <c r="B67" s="23" t="s">
        <v>104</v>
      </c>
      <c r="C67" s="23" t="s">
        <v>105</v>
      </c>
      <c r="D67" s="22" t="s">
        <v>46</v>
      </c>
      <c r="E67" s="24" t="s">
        <v>106</v>
      </c>
      <c r="F67" s="25" t="s">
        <v>48</v>
      </c>
      <c r="G67" s="26">
        <v>390</v>
      </c>
      <c r="H67" s="34">
        <v>0</v>
      </c>
      <c r="I67" s="27">
        <f>ROUND(ROUND(H67,2)*ROUND(G67,3),2)</f>
        <v>0</v>
      </c>
      <c r="O67">
        <f>(I67*21)/100</f>
        <v>0</v>
      </c>
      <c r="P67" t="s">
        <v>24</v>
      </c>
    </row>
    <row r="68" spans="1:18" x14ac:dyDescent="0.2">
      <c r="A68" s="28" t="s">
        <v>49</v>
      </c>
      <c r="E68" s="29" t="s">
        <v>46</v>
      </c>
    </row>
    <row r="69" spans="1:18" x14ac:dyDescent="0.2">
      <c r="A69" s="30" t="s">
        <v>50</v>
      </c>
      <c r="E69" s="31" t="s">
        <v>107</v>
      </c>
    </row>
    <row r="70" spans="1:18" x14ac:dyDescent="0.2">
      <c r="A70" t="s">
        <v>51</v>
      </c>
      <c r="E70" s="29" t="s">
        <v>108</v>
      </c>
    </row>
    <row r="71" spans="1:18" ht="12.75" customHeight="1" x14ac:dyDescent="0.2">
      <c r="A71" s="5" t="s">
        <v>42</v>
      </c>
      <c r="B71" s="5"/>
      <c r="C71" s="32" t="s">
        <v>35</v>
      </c>
      <c r="D71" s="5"/>
      <c r="E71" s="20" t="s">
        <v>109</v>
      </c>
      <c r="F71" s="5"/>
      <c r="G71" s="5"/>
      <c r="H71" s="5"/>
      <c r="I71" s="33">
        <f>0+Q71</f>
        <v>0</v>
      </c>
      <c r="O71">
        <f>0+R71</f>
        <v>0</v>
      </c>
      <c r="Q71">
        <f>0+I72+I76+I80+I84</f>
        <v>0</v>
      </c>
      <c r="R71">
        <f>0+O72+O76+O80+O84</f>
        <v>0</v>
      </c>
    </row>
    <row r="72" spans="1:18" x14ac:dyDescent="0.2">
      <c r="A72" s="22" t="s">
        <v>44</v>
      </c>
      <c r="B72" s="23" t="s">
        <v>110</v>
      </c>
      <c r="C72" s="23" t="s">
        <v>111</v>
      </c>
      <c r="D72" s="22" t="s">
        <v>46</v>
      </c>
      <c r="E72" s="24" t="s">
        <v>112</v>
      </c>
      <c r="F72" s="25" t="s">
        <v>48</v>
      </c>
      <c r="G72" s="26">
        <v>116.5</v>
      </c>
      <c r="H72" s="34">
        <v>0</v>
      </c>
      <c r="I72" s="27">
        <f>ROUND(ROUND(H72,2)*ROUND(G72,3),2)</f>
        <v>0</v>
      </c>
      <c r="O72">
        <f>(I72*21)/100</f>
        <v>0</v>
      </c>
      <c r="P72" t="s">
        <v>24</v>
      </c>
    </row>
    <row r="73" spans="1:18" x14ac:dyDescent="0.2">
      <c r="A73" s="28" t="s">
        <v>49</v>
      </c>
      <c r="E73" s="29" t="s">
        <v>46</v>
      </c>
    </row>
    <row r="74" spans="1:18" ht="25.5" x14ac:dyDescent="0.2">
      <c r="A74" s="30" t="s">
        <v>50</v>
      </c>
      <c r="E74" s="31" t="s">
        <v>113</v>
      </c>
    </row>
    <row r="75" spans="1:18" x14ac:dyDescent="0.2">
      <c r="A75" t="s">
        <v>51</v>
      </c>
      <c r="E75" s="29" t="s">
        <v>114</v>
      </c>
    </row>
    <row r="76" spans="1:18" x14ac:dyDescent="0.2">
      <c r="A76" s="22" t="s">
        <v>44</v>
      </c>
      <c r="B76" s="23" t="s">
        <v>115</v>
      </c>
      <c r="C76" s="23" t="s">
        <v>116</v>
      </c>
      <c r="D76" s="22" t="s">
        <v>46</v>
      </c>
      <c r="E76" s="24" t="s">
        <v>117</v>
      </c>
      <c r="F76" s="25" t="s">
        <v>48</v>
      </c>
      <c r="G76" s="26">
        <v>156.4</v>
      </c>
      <c r="H76" s="34">
        <v>0</v>
      </c>
      <c r="I76" s="27">
        <f>ROUND(ROUND(H76,2)*ROUND(G76,3),2)</f>
        <v>0</v>
      </c>
      <c r="O76">
        <f>(I76*21)/100</f>
        <v>0</v>
      </c>
      <c r="P76" t="s">
        <v>24</v>
      </c>
    </row>
    <row r="77" spans="1:18" x14ac:dyDescent="0.2">
      <c r="A77" s="28" t="s">
        <v>49</v>
      </c>
      <c r="E77" s="29" t="s">
        <v>46</v>
      </c>
    </row>
    <row r="78" spans="1:18" x14ac:dyDescent="0.2">
      <c r="A78" s="30" t="s">
        <v>50</v>
      </c>
      <c r="E78" s="31" t="s">
        <v>118</v>
      </c>
    </row>
    <row r="79" spans="1:18" x14ac:dyDescent="0.2">
      <c r="A79" t="s">
        <v>51</v>
      </c>
      <c r="E79" s="29" t="s">
        <v>119</v>
      </c>
    </row>
    <row r="80" spans="1:18" x14ac:dyDescent="0.2">
      <c r="A80" s="22" t="s">
        <v>44</v>
      </c>
      <c r="B80" s="23" t="s">
        <v>120</v>
      </c>
      <c r="C80" s="23" t="s">
        <v>121</v>
      </c>
      <c r="D80" s="22" t="s">
        <v>46</v>
      </c>
      <c r="E80" s="24" t="s">
        <v>122</v>
      </c>
      <c r="F80" s="25" t="s">
        <v>89</v>
      </c>
      <c r="G80" s="26">
        <v>816</v>
      </c>
      <c r="H80" s="34">
        <v>0</v>
      </c>
      <c r="I80" s="27">
        <f>ROUND(ROUND(H80,2)*ROUND(G80,3),2)</f>
        <v>0</v>
      </c>
      <c r="O80">
        <f>(I80*21)/100</f>
        <v>0</v>
      </c>
      <c r="P80" t="s">
        <v>24</v>
      </c>
    </row>
    <row r="81" spans="1:18" x14ac:dyDescent="0.2">
      <c r="A81" s="28" t="s">
        <v>49</v>
      </c>
      <c r="E81" s="29" t="s">
        <v>46</v>
      </c>
    </row>
    <row r="82" spans="1:18" x14ac:dyDescent="0.2">
      <c r="A82" s="30" t="s">
        <v>50</v>
      </c>
      <c r="E82" s="31" t="s">
        <v>123</v>
      </c>
    </row>
    <row r="83" spans="1:18" x14ac:dyDescent="0.2">
      <c r="A83" t="s">
        <v>51</v>
      </c>
      <c r="E83" s="29" t="s">
        <v>124</v>
      </c>
    </row>
    <row r="84" spans="1:18" x14ac:dyDescent="0.2">
      <c r="A84" s="22" t="s">
        <v>44</v>
      </c>
      <c r="B84" s="23" t="s">
        <v>125</v>
      </c>
      <c r="C84" s="23" t="s">
        <v>126</v>
      </c>
      <c r="D84" s="22" t="s">
        <v>46</v>
      </c>
      <c r="E84" s="24" t="s">
        <v>127</v>
      </c>
      <c r="F84" s="25" t="s">
        <v>89</v>
      </c>
      <c r="G84" s="26">
        <v>800</v>
      </c>
      <c r="H84" s="34">
        <v>0</v>
      </c>
      <c r="I84" s="27">
        <f>ROUND(ROUND(H84,2)*ROUND(G84,3),2)</f>
        <v>0</v>
      </c>
      <c r="O84">
        <f>(I84*21)/100</f>
        <v>0</v>
      </c>
      <c r="P84" t="s">
        <v>24</v>
      </c>
    </row>
    <row r="85" spans="1:18" x14ac:dyDescent="0.2">
      <c r="A85" s="28" t="s">
        <v>49</v>
      </c>
      <c r="E85" s="29" t="s">
        <v>46</v>
      </c>
    </row>
    <row r="86" spans="1:18" ht="25.5" x14ac:dyDescent="0.2">
      <c r="A86" s="30" t="s">
        <v>50</v>
      </c>
      <c r="E86" s="31" t="s">
        <v>128</v>
      </c>
    </row>
    <row r="87" spans="1:18" ht="51" x14ac:dyDescent="0.2">
      <c r="A87" t="s">
        <v>51</v>
      </c>
      <c r="E87" s="29" t="s">
        <v>129</v>
      </c>
    </row>
    <row r="88" spans="1:18" ht="12.75" customHeight="1" x14ac:dyDescent="0.2">
      <c r="A88" s="5" t="s">
        <v>42</v>
      </c>
      <c r="B88" s="5"/>
      <c r="C88" s="32" t="s">
        <v>76</v>
      </c>
      <c r="D88" s="5"/>
      <c r="E88" s="20" t="s">
        <v>130</v>
      </c>
      <c r="F88" s="5"/>
      <c r="G88" s="5"/>
      <c r="H88" s="5"/>
      <c r="I88" s="33">
        <f>0+Q88</f>
        <v>0</v>
      </c>
      <c r="O88">
        <f>0+R88</f>
        <v>0</v>
      </c>
      <c r="Q88">
        <f>0+I89+I93+I97+I101+I105+I109</f>
        <v>0</v>
      </c>
      <c r="R88">
        <f>0+O89+O93+O97+O101+O105+O109</f>
        <v>0</v>
      </c>
    </row>
    <row r="89" spans="1:18" x14ac:dyDescent="0.2">
      <c r="A89" s="22" t="s">
        <v>44</v>
      </c>
      <c r="B89" s="23" t="s">
        <v>131</v>
      </c>
      <c r="C89" s="23" t="s">
        <v>132</v>
      </c>
      <c r="D89" s="22" t="s">
        <v>46</v>
      </c>
      <c r="E89" s="24" t="s">
        <v>133</v>
      </c>
      <c r="F89" s="25" t="s">
        <v>66</v>
      </c>
      <c r="G89" s="26">
        <v>51</v>
      </c>
      <c r="H89" s="34">
        <v>0</v>
      </c>
      <c r="I89" s="27">
        <f>ROUND(ROUND(H89,2)*ROUND(G89,3),2)</f>
        <v>0</v>
      </c>
      <c r="O89">
        <f>(I89*21)/100</f>
        <v>0</v>
      </c>
      <c r="P89" t="s">
        <v>24</v>
      </c>
    </row>
    <row r="90" spans="1:18" x14ac:dyDescent="0.2">
      <c r="A90" s="28" t="s">
        <v>49</v>
      </c>
      <c r="E90" s="29" t="s">
        <v>46</v>
      </c>
    </row>
    <row r="91" spans="1:18" x14ac:dyDescent="0.2">
      <c r="A91" s="30" t="s">
        <v>50</v>
      </c>
      <c r="E91" s="31" t="s">
        <v>134</v>
      </c>
    </row>
    <row r="92" spans="1:18" ht="25.5" x14ac:dyDescent="0.2">
      <c r="A92" t="s">
        <v>51</v>
      </c>
      <c r="E92" s="29" t="s">
        <v>135</v>
      </c>
    </row>
    <row r="93" spans="1:18" x14ac:dyDescent="0.2">
      <c r="A93" s="22" t="s">
        <v>44</v>
      </c>
      <c r="B93" s="23" t="s">
        <v>136</v>
      </c>
      <c r="C93" s="23" t="s">
        <v>137</v>
      </c>
      <c r="D93" s="22" t="s">
        <v>46</v>
      </c>
      <c r="E93" s="24" t="s">
        <v>138</v>
      </c>
      <c r="F93" s="25" t="s">
        <v>66</v>
      </c>
      <c r="G93" s="26">
        <v>100</v>
      </c>
      <c r="H93" s="34">
        <v>0</v>
      </c>
      <c r="I93" s="27">
        <f>ROUND(ROUND(H93,2)*ROUND(G93,3),2)</f>
        <v>0</v>
      </c>
      <c r="O93">
        <f>(I93*21)/100</f>
        <v>0</v>
      </c>
      <c r="P93" t="s">
        <v>24</v>
      </c>
    </row>
    <row r="94" spans="1:18" x14ac:dyDescent="0.2">
      <c r="A94" s="28" t="s">
        <v>49</v>
      </c>
      <c r="E94" s="29" t="s">
        <v>46</v>
      </c>
    </row>
    <row r="95" spans="1:18" x14ac:dyDescent="0.2">
      <c r="A95" s="30" t="s">
        <v>50</v>
      </c>
      <c r="E95" s="31" t="s">
        <v>139</v>
      </c>
    </row>
    <row r="96" spans="1:18" ht="25.5" x14ac:dyDescent="0.2">
      <c r="A96" t="s">
        <v>51</v>
      </c>
      <c r="E96" s="29" t="s">
        <v>140</v>
      </c>
    </row>
    <row r="97" spans="1:16" x14ac:dyDescent="0.2">
      <c r="A97" s="22" t="s">
        <v>44</v>
      </c>
      <c r="B97" s="23" t="s">
        <v>141</v>
      </c>
      <c r="C97" s="23" t="s">
        <v>142</v>
      </c>
      <c r="D97" s="22" t="s">
        <v>46</v>
      </c>
      <c r="E97" s="24" t="s">
        <v>143</v>
      </c>
      <c r="F97" s="25" t="s">
        <v>144</v>
      </c>
      <c r="G97" s="26">
        <v>7</v>
      </c>
      <c r="H97" s="34">
        <v>0</v>
      </c>
      <c r="I97" s="27">
        <f>ROUND(ROUND(H97,2)*ROUND(G97,3),2)</f>
        <v>0</v>
      </c>
      <c r="O97">
        <f>(I97*21)/100</f>
        <v>0</v>
      </c>
      <c r="P97" t="s">
        <v>24</v>
      </c>
    </row>
    <row r="98" spans="1:16" x14ac:dyDescent="0.2">
      <c r="A98" s="28" t="s">
        <v>49</v>
      </c>
      <c r="E98" s="29" t="s">
        <v>46</v>
      </c>
    </row>
    <row r="99" spans="1:16" x14ac:dyDescent="0.2">
      <c r="A99" s="30" t="s">
        <v>50</v>
      </c>
      <c r="E99" s="31" t="s">
        <v>72</v>
      </c>
    </row>
    <row r="100" spans="1:16" x14ac:dyDescent="0.2">
      <c r="A100" t="s">
        <v>51</v>
      </c>
      <c r="E100" s="29" t="s">
        <v>46</v>
      </c>
    </row>
    <row r="101" spans="1:16" x14ac:dyDescent="0.2">
      <c r="A101" s="22" t="s">
        <v>44</v>
      </c>
      <c r="B101" s="23" t="s">
        <v>145</v>
      </c>
      <c r="C101" s="23" t="s">
        <v>146</v>
      </c>
      <c r="D101" s="22" t="s">
        <v>46</v>
      </c>
      <c r="E101" s="24" t="s">
        <v>147</v>
      </c>
      <c r="F101" s="25" t="s">
        <v>144</v>
      </c>
      <c r="G101" s="26">
        <v>1</v>
      </c>
      <c r="H101" s="34">
        <v>0</v>
      </c>
      <c r="I101" s="27">
        <f>ROUND(ROUND(H101,2)*ROUND(G101,3),2)</f>
        <v>0</v>
      </c>
      <c r="O101">
        <f>(I101*21)/100</f>
        <v>0</v>
      </c>
      <c r="P101" t="s">
        <v>24</v>
      </c>
    </row>
    <row r="102" spans="1:16" x14ac:dyDescent="0.2">
      <c r="A102" s="28" t="s">
        <v>49</v>
      </c>
      <c r="E102" s="29" t="s">
        <v>46</v>
      </c>
    </row>
    <row r="103" spans="1:16" x14ac:dyDescent="0.2">
      <c r="A103" s="30" t="s">
        <v>50</v>
      </c>
      <c r="E103" s="31" t="s">
        <v>15</v>
      </c>
    </row>
    <row r="104" spans="1:16" x14ac:dyDescent="0.2">
      <c r="A104" t="s">
        <v>51</v>
      </c>
      <c r="E104" s="29" t="s">
        <v>46</v>
      </c>
    </row>
    <row r="105" spans="1:16" x14ac:dyDescent="0.2">
      <c r="A105" s="22" t="s">
        <v>44</v>
      </c>
      <c r="B105" s="23" t="s">
        <v>148</v>
      </c>
      <c r="C105" s="23" t="s">
        <v>149</v>
      </c>
      <c r="D105" s="22" t="s">
        <v>46</v>
      </c>
      <c r="E105" s="24" t="s">
        <v>150</v>
      </c>
      <c r="F105" s="25" t="s">
        <v>144</v>
      </c>
      <c r="G105" s="26">
        <v>7</v>
      </c>
      <c r="H105" s="34">
        <v>0</v>
      </c>
      <c r="I105" s="27">
        <f>ROUND(ROUND(H105,2)*ROUND(G105,3),2)</f>
        <v>0</v>
      </c>
      <c r="O105">
        <f>(I105*21)/100</f>
        <v>0</v>
      </c>
      <c r="P105" t="s">
        <v>24</v>
      </c>
    </row>
    <row r="106" spans="1:16" x14ac:dyDescent="0.2">
      <c r="A106" s="28" t="s">
        <v>49</v>
      </c>
      <c r="E106" s="29" t="s">
        <v>46</v>
      </c>
    </row>
    <row r="107" spans="1:16" x14ac:dyDescent="0.2">
      <c r="A107" s="30" t="s">
        <v>50</v>
      </c>
      <c r="E107" s="31" t="s">
        <v>72</v>
      </c>
    </row>
    <row r="108" spans="1:16" x14ac:dyDescent="0.2">
      <c r="A108" t="s">
        <v>51</v>
      </c>
      <c r="E108" s="29" t="s">
        <v>46</v>
      </c>
    </row>
    <row r="109" spans="1:16" x14ac:dyDescent="0.2">
      <c r="A109" s="22" t="s">
        <v>44</v>
      </c>
      <c r="B109" s="23" t="s">
        <v>151</v>
      </c>
      <c r="C109" s="23" t="s">
        <v>152</v>
      </c>
      <c r="D109" s="22" t="s">
        <v>46</v>
      </c>
      <c r="E109" s="24" t="s">
        <v>153</v>
      </c>
      <c r="F109" s="25" t="s">
        <v>144</v>
      </c>
      <c r="G109" s="26">
        <v>2</v>
      </c>
      <c r="H109" s="34">
        <v>0</v>
      </c>
      <c r="I109" s="27">
        <f>ROUND(ROUND(H109,2)*ROUND(G109,3),2)</f>
        <v>0</v>
      </c>
      <c r="O109">
        <f>(I109*21)/100</f>
        <v>0</v>
      </c>
      <c r="P109" t="s">
        <v>24</v>
      </c>
    </row>
    <row r="110" spans="1:16" x14ac:dyDescent="0.2">
      <c r="A110" s="28" t="s">
        <v>49</v>
      </c>
      <c r="E110" s="29" t="s">
        <v>46</v>
      </c>
    </row>
    <row r="111" spans="1:16" x14ac:dyDescent="0.2">
      <c r="A111" s="30" t="s">
        <v>50</v>
      </c>
      <c r="E111" s="31" t="s">
        <v>24</v>
      </c>
    </row>
    <row r="112" spans="1:16" x14ac:dyDescent="0.2">
      <c r="A112" t="s">
        <v>51</v>
      </c>
      <c r="E112" s="29" t="s">
        <v>46</v>
      </c>
    </row>
    <row r="113" spans="1:18" ht="12.75" customHeight="1" x14ac:dyDescent="0.2">
      <c r="A113" s="5" t="s">
        <v>42</v>
      </c>
      <c r="B113" s="5"/>
      <c r="C113" s="32" t="s">
        <v>39</v>
      </c>
      <c r="D113" s="5"/>
      <c r="E113" s="20" t="s">
        <v>154</v>
      </c>
      <c r="F113" s="5"/>
      <c r="G113" s="5"/>
      <c r="H113" s="5"/>
      <c r="I113" s="33">
        <f>0+Q113</f>
        <v>0</v>
      </c>
      <c r="O113">
        <f>0+R113</f>
        <v>0</v>
      </c>
      <c r="Q113">
        <f>0+I114+I118+I122+I126+I130+I134+I138+I142+I146+I150+I154</f>
        <v>0</v>
      </c>
      <c r="R113">
        <f>0+O114+O118+O122+O126+O130+O134+O138+O142+O146+O150+O154</f>
        <v>0</v>
      </c>
    </row>
    <row r="114" spans="1:18" x14ac:dyDescent="0.2">
      <c r="A114" s="22" t="s">
        <v>44</v>
      </c>
      <c r="B114" s="23" t="s">
        <v>155</v>
      </c>
      <c r="C114" s="23" t="s">
        <v>156</v>
      </c>
      <c r="D114" s="22" t="s">
        <v>46</v>
      </c>
      <c r="E114" s="24" t="s">
        <v>157</v>
      </c>
      <c r="F114" s="25" t="s">
        <v>144</v>
      </c>
      <c r="G114" s="26">
        <v>1</v>
      </c>
      <c r="H114" s="34">
        <v>0</v>
      </c>
      <c r="I114" s="27">
        <f>ROUND(ROUND(H114,2)*ROUND(G114,3),2)</f>
        <v>0</v>
      </c>
      <c r="O114">
        <f>(I114*21)/100</f>
        <v>0</v>
      </c>
      <c r="P114" t="s">
        <v>24</v>
      </c>
    </row>
    <row r="115" spans="1:18" x14ac:dyDescent="0.2">
      <c r="A115" s="28" t="s">
        <v>49</v>
      </c>
      <c r="E115" s="29" t="s">
        <v>46</v>
      </c>
    </row>
    <row r="116" spans="1:18" x14ac:dyDescent="0.2">
      <c r="A116" s="30" t="s">
        <v>50</v>
      </c>
      <c r="E116" s="31" t="s">
        <v>15</v>
      </c>
    </row>
    <row r="117" spans="1:18" ht="25.5" x14ac:dyDescent="0.2">
      <c r="A117" t="s">
        <v>51</v>
      </c>
      <c r="E117" s="29" t="s">
        <v>158</v>
      </c>
    </row>
    <row r="118" spans="1:18" x14ac:dyDescent="0.2">
      <c r="A118" s="22" t="s">
        <v>44</v>
      </c>
      <c r="B118" s="23" t="s">
        <v>159</v>
      </c>
      <c r="C118" s="23" t="s">
        <v>160</v>
      </c>
      <c r="D118" s="22" t="s">
        <v>46</v>
      </c>
      <c r="E118" s="24" t="s">
        <v>161</v>
      </c>
      <c r="F118" s="25" t="s">
        <v>144</v>
      </c>
      <c r="G118" s="26">
        <v>7</v>
      </c>
      <c r="H118" s="34">
        <v>0</v>
      </c>
      <c r="I118" s="27">
        <f>ROUND(ROUND(H118,2)*ROUND(G118,3),2)</f>
        <v>0</v>
      </c>
      <c r="O118">
        <f>(I118*21)/100</f>
        <v>0</v>
      </c>
      <c r="P118" t="s">
        <v>24</v>
      </c>
    </row>
    <row r="119" spans="1:18" x14ac:dyDescent="0.2">
      <c r="A119" s="28" t="s">
        <v>49</v>
      </c>
      <c r="E119" s="29" t="s">
        <v>46</v>
      </c>
    </row>
    <row r="120" spans="1:18" x14ac:dyDescent="0.2">
      <c r="A120" s="30" t="s">
        <v>50</v>
      </c>
      <c r="E120" s="31" t="s">
        <v>72</v>
      </c>
    </row>
    <row r="121" spans="1:18" ht="63.75" x14ac:dyDescent="0.2">
      <c r="A121" t="s">
        <v>51</v>
      </c>
      <c r="E121" s="29" t="s">
        <v>162</v>
      </c>
    </row>
    <row r="122" spans="1:18" x14ac:dyDescent="0.2">
      <c r="A122" s="22" t="s">
        <v>44</v>
      </c>
      <c r="B122" s="23" t="s">
        <v>163</v>
      </c>
      <c r="C122" s="23" t="s">
        <v>164</v>
      </c>
      <c r="D122" s="22" t="s">
        <v>46</v>
      </c>
      <c r="E122" s="24" t="s">
        <v>165</v>
      </c>
      <c r="F122" s="35" t="s">
        <v>144</v>
      </c>
      <c r="G122" s="26">
        <v>11</v>
      </c>
      <c r="H122" s="34">
        <v>0</v>
      </c>
      <c r="I122" s="27">
        <f>ROUND(ROUND(H122,2)*ROUND(G122,3),2)</f>
        <v>0</v>
      </c>
      <c r="O122">
        <f>(I122*21)/100</f>
        <v>0</v>
      </c>
      <c r="P122" t="s">
        <v>24</v>
      </c>
    </row>
    <row r="123" spans="1:18" x14ac:dyDescent="0.2">
      <c r="A123" s="28" t="s">
        <v>49</v>
      </c>
      <c r="E123" s="29" t="s">
        <v>46</v>
      </c>
    </row>
    <row r="124" spans="1:18" x14ac:dyDescent="0.2">
      <c r="A124" s="30" t="s">
        <v>50</v>
      </c>
      <c r="E124" s="31" t="s">
        <v>86</v>
      </c>
    </row>
    <row r="125" spans="1:18" ht="127.5" x14ac:dyDescent="0.2">
      <c r="A125" t="s">
        <v>51</v>
      </c>
      <c r="E125" s="29" t="s">
        <v>166</v>
      </c>
    </row>
    <row r="126" spans="1:18" x14ac:dyDescent="0.2">
      <c r="A126" s="22" t="s">
        <v>44</v>
      </c>
      <c r="B126" s="23" t="s">
        <v>167</v>
      </c>
      <c r="C126" s="23" t="s">
        <v>168</v>
      </c>
      <c r="D126" s="22" t="s">
        <v>46</v>
      </c>
      <c r="E126" s="24" t="s">
        <v>169</v>
      </c>
      <c r="F126" s="25" t="s">
        <v>144</v>
      </c>
      <c r="G126" s="26">
        <v>11</v>
      </c>
      <c r="H126" s="34">
        <v>0</v>
      </c>
      <c r="I126" s="27">
        <f>ROUND(ROUND(H126,2)*ROUND(G126,3),2)</f>
        <v>0</v>
      </c>
      <c r="O126">
        <f>(I126*21)/100</f>
        <v>0</v>
      </c>
      <c r="P126" t="s">
        <v>24</v>
      </c>
    </row>
    <row r="127" spans="1:18" x14ac:dyDescent="0.2">
      <c r="A127" s="28" t="s">
        <v>49</v>
      </c>
      <c r="E127" s="29" t="s">
        <v>46</v>
      </c>
    </row>
    <row r="128" spans="1:18" x14ac:dyDescent="0.2">
      <c r="A128" s="30" t="s">
        <v>50</v>
      </c>
      <c r="E128" s="31" t="s">
        <v>86</v>
      </c>
    </row>
    <row r="129" spans="1:16" x14ac:dyDescent="0.2">
      <c r="A129" t="s">
        <v>51</v>
      </c>
      <c r="E129" s="29" t="s">
        <v>46</v>
      </c>
    </row>
    <row r="130" spans="1:16" ht="25.5" x14ac:dyDescent="0.2">
      <c r="A130" s="22" t="s">
        <v>44</v>
      </c>
      <c r="B130" s="23" t="s">
        <v>170</v>
      </c>
      <c r="C130" s="23" t="s">
        <v>171</v>
      </c>
      <c r="D130" s="22" t="s">
        <v>46</v>
      </c>
      <c r="E130" s="24" t="s">
        <v>172</v>
      </c>
      <c r="F130" s="25" t="s">
        <v>144</v>
      </c>
      <c r="G130" s="26">
        <v>13</v>
      </c>
      <c r="H130" s="34">
        <v>0</v>
      </c>
      <c r="I130" s="27">
        <f>ROUND(ROUND(H130,2)*ROUND(G130,3),2)</f>
        <v>0</v>
      </c>
      <c r="O130">
        <f>(I130*21)/100</f>
        <v>0</v>
      </c>
      <c r="P130" t="s">
        <v>24</v>
      </c>
    </row>
    <row r="131" spans="1:16" x14ac:dyDescent="0.2">
      <c r="A131" s="28" t="s">
        <v>49</v>
      </c>
      <c r="E131" s="29" t="s">
        <v>46</v>
      </c>
    </row>
    <row r="132" spans="1:16" x14ac:dyDescent="0.2">
      <c r="A132" s="30" t="s">
        <v>50</v>
      </c>
      <c r="E132" s="31" t="s">
        <v>173</v>
      </c>
    </row>
    <row r="133" spans="1:16" x14ac:dyDescent="0.2">
      <c r="A133" t="s">
        <v>51</v>
      </c>
      <c r="E133" s="29" t="s">
        <v>174</v>
      </c>
    </row>
    <row r="134" spans="1:16" x14ac:dyDescent="0.2">
      <c r="A134" s="22" t="s">
        <v>44</v>
      </c>
      <c r="B134" s="23" t="s">
        <v>175</v>
      </c>
      <c r="C134" s="23" t="s">
        <v>176</v>
      </c>
      <c r="D134" s="22" t="s">
        <v>46</v>
      </c>
      <c r="E134" s="24" t="s">
        <v>177</v>
      </c>
      <c r="F134" s="25" t="s">
        <v>89</v>
      </c>
      <c r="G134" s="26">
        <v>11.625</v>
      </c>
      <c r="H134" s="34">
        <v>0</v>
      </c>
      <c r="I134" s="27">
        <f>ROUND(ROUND(H134,2)*ROUND(G134,3),2)</f>
        <v>0</v>
      </c>
      <c r="O134">
        <f>(I134*21)/100</f>
        <v>0</v>
      </c>
      <c r="P134" t="s">
        <v>24</v>
      </c>
    </row>
    <row r="135" spans="1:16" x14ac:dyDescent="0.2">
      <c r="A135" s="28" t="s">
        <v>49</v>
      </c>
      <c r="E135" s="29" t="s">
        <v>46</v>
      </c>
    </row>
    <row r="136" spans="1:16" ht="25.5" x14ac:dyDescent="0.2">
      <c r="A136" s="30" t="s">
        <v>50</v>
      </c>
      <c r="E136" s="31" t="s">
        <v>178</v>
      </c>
    </row>
    <row r="137" spans="1:16" x14ac:dyDescent="0.2">
      <c r="A137" t="s">
        <v>51</v>
      </c>
      <c r="E137" s="29" t="s">
        <v>179</v>
      </c>
    </row>
    <row r="138" spans="1:16" ht="25.5" x14ac:dyDescent="0.2">
      <c r="A138" s="22" t="s">
        <v>44</v>
      </c>
      <c r="B138" s="23" t="s">
        <v>180</v>
      </c>
      <c r="C138" s="23" t="s">
        <v>181</v>
      </c>
      <c r="D138" s="22" t="s">
        <v>46</v>
      </c>
      <c r="E138" s="24" t="s">
        <v>182</v>
      </c>
      <c r="F138" s="25" t="s">
        <v>89</v>
      </c>
      <c r="G138" s="26">
        <v>20</v>
      </c>
      <c r="H138" s="34">
        <v>0</v>
      </c>
      <c r="I138" s="27">
        <f>ROUND(ROUND(H138,2)*ROUND(G138,3),2)</f>
        <v>0</v>
      </c>
      <c r="O138">
        <f>(I138*21)/100</f>
        <v>0</v>
      </c>
      <c r="P138" t="s">
        <v>24</v>
      </c>
    </row>
    <row r="139" spans="1:16" x14ac:dyDescent="0.2">
      <c r="A139" s="28" t="s">
        <v>49</v>
      </c>
      <c r="E139" s="29" t="s">
        <v>46</v>
      </c>
    </row>
    <row r="140" spans="1:16" x14ac:dyDescent="0.2">
      <c r="A140" s="30" t="s">
        <v>50</v>
      </c>
      <c r="E140" s="31" t="s">
        <v>183</v>
      </c>
    </row>
    <row r="141" spans="1:16" x14ac:dyDescent="0.2">
      <c r="A141" t="s">
        <v>51</v>
      </c>
      <c r="E141" s="29" t="s">
        <v>184</v>
      </c>
    </row>
    <row r="142" spans="1:16" x14ac:dyDescent="0.2">
      <c r="A142" s="22" t="s">
        <v>44</v>
      </c>
      <c r="B142" s="23" t="s">
        <v>185</v>
      </c>
      <c r="C142" s="23" t="s">
        <v>186</v>
      </c>
      <c r="D142" s="22" t="s">
        <v>46</v>
      </c>
      <c r="E142" s="24" t="s">
        <v>187</v>
      </c>
      <c r="F142" s="25" t="s">
        <v>66</v>
      </c>
      <c r="G142" s="26">
        <v>180</v>
      </c>
      <c r="H142" s="34">
        <v>0</v>
      </c>
      <c r="I142" s="27">
        <f>ROUND(ROUND(H142,2)*ROUND(G142,3),2)</f>
        <v>0</v>
      </c>
      <c r="O142">
        <f>(I142*21)/100</f>
        <v>0</v>
      </c>
      <c r="P142" t="s">
        <v>24</v>
      </c>
    </row>
    <row r="143" spans="1:16" x14ac:dyDescent="0.2">
      <c r="A143" s="28" t="s">
        <v>49</v>
      </c>
      <c r="E143" s="29" t="s">
        <v>46</v>
      </c>
    </row>
    <row r="144" spans="1:16" x14ac:dyDescent="0.2">
      <c r="A144" s="30" t="s">
        <v>50</v>
      </c>
      <c r="E144" s="31" t="s">
        <v>188</v>
      </c>
    </row>
    <row r="145" spans="1:16" x14ac:dyDescent="0.2">
      <c r="A145" t="s">
        <v>51</v>
      </c>
      <c r="E145" s="29" t="s">
        <v>189</v>
      </c>
    </row>
    <row r="146" spans="1:16" x14ac:dyDescent="0.2">
      <c r="A146" s="22" t="s">
        <v>44</v>
      </c>
      <c r="B146" s="23" t="s">
        <v>190</v>
      </c>
      <c r="C146" s="23" t="s">
        <v>191</v>
      </c>
      <c r="D146" s="22" t="s">
        <v>46</v>
      </c>
      <c r="E146" s="24" t="s">
        <v>192</v>
      </c>
      <c r="F146" s="25" t="s">
        <v>66</v>
      </c>
      <c r="G146" s="26">
        <v>198</v>
      </c>
      <c r="H146" s="34">
        <v>0</v>
      </c>
      <c r="I146" s="27">
        <f>ROUND(ROUND(H146,2)*ROUND(G146,3),2)</f>
        <v>0</v>
      </c>
      <c r="O146">
        <f>(I146*21)/100</f>
        <v>0</v>
      </c>
      <c r="P146" t="s">
        <v>24</v>
      </c>
    </row>
    <row r="147" spans="1:16" x14ac:dyDescent="0.2">
      <c r="A147" s="28" t="s">
        <v>49</v>
      </c>
      <c r="E147" s="29" t="s">
        <v>46</v>
      </c>
    </row>
    <row r="148" spans="1:16" x14ac:dyDescent="0.2">
      <c r="A148" s="30" t="s">
        <v>50</v>
      </c>
      <c r="E148" s="31" t="s">
        <v>193</v>
      </c>
    </row>
    <row r="149" spans="1:16" ht="25.5" x14ac:dyDescent="0.2">
      <c r="A149" t="s">
        <v>51</v>
      </c>
      <c r="E149" s="29" t="s">
        <v>194</v>
      </c>
    </row>
    <row r="150" spans="1:16" x14ac:dyDescent="0.2">
      <c r="A150" s="22" t="s">
        <v>44</v>
      </c>
      <c r="B150" s="23" t="s">
        <v>195</v>
      </c>
      <c r="C150" s="23" t="s">
        <v>196</v>
      </c>
      <c r="D150" s="22" t="s">
        <v>46</v>
      </c>
      <c r="E150" s="24" t="s">
        <v>197</v>
      </c>
      <c r="F150" s="35" t="s">
        <v>144</v>
      </c>
      <c r="G150" s="26">
        <v>4</v>
      </c>
      <c r="H150" s="34">
        <v>0</v>
      </c>
      <c r="I150" s="27">
        <f>ROUND(ROUND(H150,2)*ROUND(G150,3),2)</f>
        <v>0</v>
      </c>
      <c r="O150">
        <f>(I150*21)/100</f>
        <v>0</v>
      </c>
      <c r="P150" t="s">
        <v>24</v>
      </c>
    </row>
    <row r="151" spans="1:16" x14ac:dyDescent="0.2">
      <c r="A151" s="28" t="s">
        <v>49</v>
      </c>
      <c r="E151" s="29" t="s">
        <v>46</v>
      </c>
    </row>
    <row r="152" spans="1:16" x14ac:dyDescent="0.2">
      <c r="A152" s="30" t="s">
        <v>50</v>
      </c>
      <c r="E152" s="31" t="s">
        <v>33</v>
      </c>
    </row>
    <row r="153" spans="1:16" x14ac:dyDescent="0.2">
      <c r="A153" t="s">
        <v>51</v>
      </c>
      <c r="E153" s="29" t="s">
        <v>46</v>
      </c>
    </row>
    <row r="154" spans="1:16" x14ac:dyDescent="0.2">
      <c r="A154" s="22" t="s">
        <v>44</v>
      </c>
      <c r="B154" s="23" t="s">
        <v>198</v>
      </c>
      <c r="C154" s="23" t="s">
        <v>199</v>
      </c>
      <c r="D154" s="22" t="s">
        <v>46</v>
      </c>
      <c r="E154" s="24" t="s">
        <v>200</v>
      </c>
      <c r="F154" s="25" t="s">
        <v>66</v>
      </c>
      <c r="G154" s="26">
        <v>20</v>
      </c>
      <c r="H154" s="34">
        <v>0</v>
      </c>
      <c r="I154" s="27">
        <f>ROUND(ROUND(H154,2)*ROUND(G154,3),2)</f>
        <v>0</v>
      </c>
      <c r="O154">
        <f>(I154*21)/100</f>
        <v>0</v>
      </c>
      <c r="P154" t="s">
        <v>24</v>
      </c>
    </row>
    <row r="155" spans="1:16" x14ac:dyDescent="0.2">
      <c r="A155" s="28" t="s">
        <v>49</v>
      </c>
      <c r="E155" s="29" t="s">
        <v>46</v>
      </c>
    </row>
    <row r="156" spans="1:16" x14ac:dyDescent="0.2">
      <c r="A156" s="30" t="s">
        <v>50</v>
      </c>
      <c r="E156" s="31" t="s">
        <v>131</v>
      </c>
    </row>
    <row r="157" spans="1:16" x14ac:dyDescent="0.2">
      <c r="A157" t="s">
        <v>51</v>
      </c>
      <c r="E157" s="29" t="s">
        <v>201</v>
      </c>
    </row>
  </sheetData>
  <sheetProtection algorithmName="SHA-512" hashValue="YqbqCWnP+V56KuhKFifOmSeAatMm9DbBOPLe9CnZ08Y40sjxAAeKf8dcC222106iYPXyLZCSkuNQ6P/VKrTyQQ==" saltValue="uzTcwvhoZh5vB+o1CWZY6w==" spinCount="100000" sheet="1" objects="1" scenarios="1" formatCells="0" formatColumns="0" selectLockedCell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zoomScale="85" zoomScaleNormal="85" workbookViewId="0">
      <pane ySplit="7" topLeftCell="A8" activePane="bottomLeft" state="frozen"/>
      <selection pane="bottomLeft" activeCell="H37" sqref="H3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2"/>
      <c r="C1" s="2"/>
      <c r="D1" s="2"/>
      <c r="E1" s="2" t="s">
        <v>0</v>
      </c>
      <c r="F1" s="2"/>
      <c r="G1" s="2"/>
      <c r="H1" s="2"/>
      <c r="I1" s="2"/>
      <c r="P1" t="s">
        <v>22</v>
      </c>
    </row>
    <row r="2" spans="1:18" ht="24.95" customHeight="1" x14ac:dyDescent="0.2">
      <c r="B2" s="2"/>
      <c r="C2" s="2"/>
      <c r="D2" s="2"/>
      <c r="E2" s="1" t="s">
        <v>13</v>
      </c>
      <c r="F2" s="2"/>
      <c r="G2" s="2"/>
      <c r="H2" s="5"/>
      <c r="I2" s="5"/>
      <c r="O2">
        <f>0+O8</f>
        <v>0</v>
      </c>
      <c r="P2" t="s">
        <v>23</v>
      </c>
    </row>
    <row r="3" spans="1:18" ht="15" customHeight="1" x14ac:dyDescent="0.25">
      <c r="A3" t="s">
        <v>12</v>
      </c>
      <c r="B3" s="10" t="s">
        <v>14</v>
      </c>
      <c r="C3" s="40" t="s">
        <v>15</v>
      </c>
      <c r="D3" s="36"/>
      <c r="E3" s="11" t="s">
        <v>16</v>
      </c>
      <c r="F3" s="2"/>
      <c r="G3" s="12"/>
      <c r="H3" s="13" t="s">
        <v>202</v>
      </c>
      <c r="I3" s="14">
        <f>0+I8</f>
        <v>0</v>
      </c>
      <c r="O3" t="s">
        <v>19</v>
      </c>
      <c r="P3" t="s">
        <v>24</v>
      </c>
    </row>
    <row r="4" spans="1:18" ht="15" customHeight="1" x14ac:dyDescent="0.25">
      <c r="A4" t="s">
        <v>17</v>
      </c>
      <c r="B4" s="15" t="s">
        <v>18</v>
      </c>
      <c r="C4" s="41" t="s">
        <v>202</v>
      </c>
      <c r="D4" s="42"/>
      <c r="E4" s="16" t="s">
        <v>203</v>
      </c>
      <c r="F4" s="5"/>
      <c r="G4" s="5"/>
      <c r="H4" s="17"/>
      <c r="I4" s="17"/>
      <c r="O4" t="s">
        <v>20</v>
      </c>
      <c r="P4" t="s">
        <v>24</v>
      </c>
    </row>
    <row r="5" spans="1:18" ht="12.75" customHeight="1" x14ac:dyDescent="0.2">
      <c r="A5" s="39" t="s">
        <v>27</v>
      </c>
      <c r="B5" s="39" t="s">
        <v>29</v>
      </c>
      <c r="C5" s="39" t="s">
        <v>30</v>
      </c>
      <c r="D5" s="39" t="s">
        <v>31</v>
      </c>
      <c r="E5" s="39" t="s">
        <v>32</v>
      </c>
      <c r="F5" s="39" t="s">
        <v>34</v>
      </c>
      <c r="G5" s="39" t="s">
        <v>36</v>
      </c>
      <c r="H5" s="39" t="s">
        <v>37</v>
      </c>
      <c r="I5" s="39"/>
      <c r="O5" t="s">
        <v>21</v>
      </c>
      <c r="P5" t="s">
        <v>24</v>
      </c>
    </row>
    <row r="6" spans="1:18" ht="12.75" customHeight="1" x14ac:dyDescent="0.2">
      <c r="A6" s="39"/>
      <c r="B6" s="39"/>
      <c r="C6" s="39"/>
      <c r="D6" s="39"/>
      <c r="E6" s="39"/>
      <c r="F6" s="39"/>
      <c r="G6" s="39"/>
      <c r="H6" s="18" t="s">
        <v>38</v>
      </c>
      <c r="I6" s="18" t="s">
        <v>40</v>
      </c>
    </row>
    <row r="7" spans="1:18" ht="12.75" customHeight="1" x14ac:dyDescent="0.2">
      <c r="A7" s="18" t="s">
        <v>28</v>
      </c>
      <c r="B7" s="18" t="s">
        <v>15</v>
      </c>
      <c r="C7" s="18" t="s">
        <v>24</v>
      </c>
      <c r="D7" s="18" t="s">
        <v>22</v>
      </c>
      <c r="E7" s="18" t="s">
        <v>33</v>
      </c>
      <c r="F7" s="18" t="s">
        <v>35</v>
      </c>
      <c r="G7" s="18" t="s">
        <v>23</v>
      </c>
      <c r="H7" s="18" t="s">
        <v>39</v>
      </c>
      <c r="I7" s="18" t="s">
        <v>41</v>
      </c>
    </row>
    <row r="8" spans="1:18" ht="12.75" customHeight="1" x14ac:dyDescent="0.2">
      <c r="A8" s="17" t="s">
        <v>42</v>
      </c>
      <c r="B8" s="17"/>
      <c r="C8" s="19" t="s">
        <v>28</v>
      </c>
      <c r="D8" s="17"/>
      <c r="E8" s="20" t="s">
        <v>43</v>
      </c>
      <c r="F8" s="17"/>
      <c r="G8" s="17"/>
      <c r="H8" s="17"/>
      <c r="I8" s="21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2" t="s">
        <v>44</v>
      </c>
      <c r="B9" s="23" t="s">
        <v>15</v>
      </c>
      <c r="C9" s="23" t="s">
        <v>204</v>
      </c>
      <c r="D9" s="22" t="s">
        <v>46</v>
      </c>
      <c r="E9" s="24" t="s">
        <v>205</v>
      </c>
      <c r="F9" s="25" t="s">
        <v>206</v>
      </c>
      <c r="G9" s="26">
        <v>1</v>
      </c>
      <c r="H9" s="34">
        <v>0</v>
      </c>
      <c r="I9" s="27">
        <f>ROUND(ROUND(H9,2)*ROUND(G9,3),2)</f>
        <v>0</v>
      </c>
      <c r="O9">
        <f>(I9*21)/100</f>
        <v>0</v>
      </c>
      <c r="P9" t="s">
        <v>24</v>
      </c>
    </row>
    <row r="10" spans="1:18" x14ac:dyDescent="0.2">
      <c r="A10" s="28" t="s">
        <v>49</v>
      </c>
      <c r="E10" s="29" t="s">
        <v>46</v>
      </c>
    </row>
    <row r="11" spans="1:18" x14ac:dyDescent="0.2">
      <c r="A11" s="30" t="s">
        <v>50</v>
      </c>
      <c r="E11" s="31" t="s">
        <v>46</v>
      </c>
    </row>
    <row r="12" spans="1:18" x14ac:dyDescent="0.2">
      <c r="A12" t="s">
        <v>51</v>
      </c>
      <c r="E12" s="29" t="s">
        <v>46</v>
      </c>
    </row>
    <row r="13" spans="1:18" x14ac:dyDescent="0.2">
      <c r="A13" s="22" t="s">
        <v>44</v>
      </c>
      <c r="B13" s="23" t="s">
        <v>24</v>
      </c>
      <c r="C13" s="23" t="s">
        <v>207</v>
      </c>
      <c r="D13" s="22" t="s">
        <v>46</v>
      </c>
      <c r="E13" s="24" t="s">
        <v>208</v>
      </c>
      <c r="F13" s="25" t="s">
        <v>206</v>
      </c>
      <c r="G13" s="26">
        <v>1</v>
      </c>
      <c r="H13" s="34">
        <v>0</v>
      </c>
      <c r="I13" s="27">
        <f>ROUND(ROUND(H13,2)*ROUND(G13,3),2)</f>
        <v>0</v>
      </c>
      <c r="O13">
        <f>(I13*21)/100</f>
        <v>0</v>
      </c>
      <c r="P13" t="s">
        <v>24</v>
      </c>
    </row>
    <row r="14" spans="1:18" x14ac:dyDescent="0.2">
      <c r="A14" s="28" t="s">
        <v>49</v>
      </c>
      <c r="E14" s="29" t="s">
        <v>46</v>
      </c>
    </row>
    <row r="15" spans="1:18" x14ac:dyDescent="0.2">
      <c r="A15" s="30" t="s">
        <v>50</v>
      </c>
      <c r="E15" s="31" t="s">
        <v>46</v>
      </c>
    </row>
    <row r="16" spans="1:18" x14ac:dyDescent="0.2">
      <c r="A16" t="s">
        <v>51</v>
      </c>
      <c r="E16" s="29" t="s">
        <v>209</v>
      </c>
    </row>
    <row r="17" spans="1:16" x14ac:dyDescent="0.2">
      <c r="A17" s="22" t="s">
        <v>44</v>
      </c>
      <c r="B17" s="23" t="s">
        <v>22</v>
      </c>
      <c r="C17" s="23" t="s">
        <v>210</v>
      </c>
      <c r="D17" s="22" t="s">
        <v>46</v>
      </c>
      <c r="E17" s="24" t="s">
        <v>211</v>
      </c>
      <c r="F17" s="25" t="s">
        <v>206</v>
      </c>
      <c r="G17" s="26">
        <v>1</v>
      </c>
      <c r="H17" s="34">
        <v>0</v>
      </c>
      <c r="I17" s="27">
        <f>ROUND(ROUND(H17,2)*ROUND(G17,3),2)</f>
        <v>0</v>
      </c>
      <c r="O17">
        <f>(I17*21)/100</f>
        <v>0</v>
      </c>
      <c r="P17" t="s">
        <v>24</v>
      </c>
    </row>
    <row r="18" spans="1:16" x14ac:dyDescent="0.2">
      <c r="A18" s="28" t="s">
        <v>49</v>
      </c>
      <c r="E18" s="29" t="s">
        <v>46</v>
      </c>
    </row>
    <row r="19" spans="1:16" x14ac:dyDescent="0.2">
      <c r="A19" s="30" t="s">
        <v>50</v>
      </c>
      <c r="E19" s="31" t="s">
        <v>46</v>
      </c>
    </row>
    <row r="20" spans="1:16" x14ac:dyDescent="0.2">
      <c r="A20" t="s">
        <v>51</v>
      </c>
      <c r="E20" s="29" t="s">
        <v>212</v>
      </c>
    </row>
    <row r="21" spans="1:16" x14ac:dyDescent="0.2">
      <c r="A21" s="22" t="s">
        <v>44</v>
      </c>
      <c r="B21" s="23" t="s">
        <v>33</v>
      </c>
      <c r="C21" s="23" t="s">
        <v>213</v>
      </c>
      <c r="D21" s="22" t="s">
        <v>46</v>
      </c>
      <c r="E21" s="24" t="s">
        <v>211</v>
      </c>
      <c r="F21" s="25" t="s">
        <v>206</v>
      </c>
      <c r="G21" s="26">
        <v>1</v>
      </c>
      <c r="H21" s="34">
        <v>0</v>
      </c>
      <c r="I21" s="27">
        <f>ROUND(ROUND(H21,2)*ROUND(G21,3),2)</f>
        <v>0</v>
      </c>
      <c r="O21">
        <f>(I21*21)/100</f>
        <v>0</v>
      </c>
      <c r="P21" t="s">
        <v>24</v>
      </c>
    </row>
    <row r="22" spans="1:16" x14ac:dyDescent="0.2">
      <c r="A22" s="28" t="s">
        <v>49</v>
      </c>
      <c r="E22" s="29" t="s">
        <v>46</v>
      </c>
    </row>
    <row r="23" spans="1:16" x14ac:dyDescent="0.2">
      <c r="A23" s="30" t="s">
        <v>50</v>
      </c>
      <c r="E23" s="31" t="s">
        <v>15</v>
      </c>
    </row>
    <row r="24" spans="1:16" x14ac:dyDescent="0.2">
      <c r="A24" t="s">
        <v>51</v>
      </c>
      <c r="E24" s="29" t="s">
        <v>214</v>
      </c>
    </row>
    <row r="25" spans="1:16" x14ac:dyDescent="0.2">
      <c r="A25" s="22" t="s">
        <v>44</v>
      </c>
      <c r="B25" s="23" t="s">
        <v>35</v>
      </c>
      <c r="C25" s="23" t="s">
        <v>215</v>
      </c>
      <c r="D25" s="22" t="s">
        <v>46</v>
      </c>
      <c r="E25" s="24" t="s">
        <v>211</v>
      </c>
      <c r="F25" s="25" t="s">
        <v>206</v>
      </c>
      <c r="G25" s="26">
        <v>1</v>
      </c>
      <c r="H25" s="34">
        <v>0</v>
      </c>
      <c r="I25" s="27">
        <f>ROUND(ROUND(H25,2)*ROUND(G25,3),2)</f>
        <v>0</v>
      </c>
      <c r="O25">
        <f>(I25*21)/100</f>
        <v>0</v>
      </c>
      <c r="P25" t="s">
        <v>24</v>
      </c>
    </row>
    <row r="26" spans="1:16" x14ac:dyDescent="0.2">
      <c r="A26" s="28" t="s">
        <v>49</v>
      </c>
      <c r="E26" s="29" t="s">
        <v>46</v>
      </c>
      <c r="K26" s="9"/>
    </row>
    <row r="27" spans="1:16" x14ac:dyDescent="0.2">
      <c r="A27" s="30" t="s">
        <v>50</v>
      </c>
      <c r="E27" s="31" t="s">
        <v>46</v>
      </c>
    </row>
    <row r="28" spans="1:16" x14ac:dyDescent="0.2">
      <c r="A28" t="s">
        <v>51</v>
      </c>
      <c r="E28" s="29" t="s">
        <v>216</v>
      </c>
    </row>
    <row r="29" spans="1:16" x14ac:dyDescent="0.2">
      <c r="A29" s="22" t="s">
        <v>44</v>
      </c>
      <c r="B29" s="23" t="s">
        <v>23</v>
      </c>
      <c r="C29" s="23" t="s">
        <v>217</v>
      </c>
      <c r="D29" s="22" t="s">
        <v>46</v>
      </c>
      <c r="E29" s="24" t="s">
        <v>218</v>
      </c>
      <c r="F29" s="25" t="s">
        <v>206</v>
      </c>
      <c r="G29" s="26">
        <v>1</v>
      </c>
      <c r="H29" s="34">
        <v>0</v>
      </c>
      <c r="I29" s="27">
        <f>ROUND(ROUND(H29,2)*ROUND(G29,3),2)</f>
        <v>0</v>
      </c>
      <c r="O29">
        <f>(I29*21)/100</f>
        <v>0</v>
      </c>
      <c r="P29" t="s">
        <v>24</v>
      </c>
    </row>
    <row r="30" spans="1:16" x14ac:dyDescent="0.2">
      <c r="A30" s="28" t="s">
        <v>49</v>
      </c>
      <c r="E30" s="29" t="s">
        <v>46</v>
      </c>
    </row>
    <row r="31" spans="1:16" x14ac:dyDescent="0.2">
      <c r="A31" s="30" t="s">
        <v>50</v>
      </c>
      <c r="E31" s="31" t="s">
        <v>46</v>
      </c>
    </row>
    <row r="32" spans="1:16" x14ac:dyDescent="0.2">
      <c r="A32" t="s">
        <v>51</v>
      </c>
      <c r="E32" s="29" t="s">
        <v>46</v>
      </c>
    </row>
    <row r="33" spans="1:16" x14ac:dyDescent="0.2">
      <c r="A33" s="22" t="s">
        <v>44</v>
      </c>
      <c r="B33" s="23" t="s">
        <v>72</v>
      </c>
      <c r="C33" s="23" t="s">
        <v>219</v>
      </c>
      <c r="D33" s="22" t="s">
        <v>46</v>
      </c>
      <c r="E33" s="24" t="s">
        <v>220</v>
      </c>
      <c r="F33" s="25" t="s">
        <v>206</v>
      </c>
      <c r="G33" s="26">
        <v>1</v>
      </c>
      <c r="H33" s="34">
        <v>0</v>
      </c>
      <c r="I33" s="27">
        <f>ROUND(ROUND(H33,2)*ROUND(G33,3),2)</f>
        <v>0</v>
      </c>
      <c r="O33">
        <f>(I33*21)/100</f>
        <v>0</v>
      </c>
      <c r="P33" t="s">
        <v>24</v>
      </c>
    </row>
    <row r="34" spans="1:16" x14ac:dyDescent="0.2">
      <c r="A34" s="28" t="s">
        <v>49</v>
      </c>
      <c r="E34" s="29" t="s">
        <v>46</v>
      </c>
    </row>
    <row r="35" spans="1:16" x14ac:dyDescent="0.2">
      <c r="A35" s="30" t="s">
        <v>50</v>
      </c>
      <c r="E35" s="31" t="s">
        <v>46</v>
      </c>
    </row>
    <row r="36" spans="1:16" x14ac:dyDescent="0.2">
      <c r="A36" t="s">
        <v>51</v>
      </c>
      <c r="E36" s="29" t="s">
        <v>46</v>
      </c>
    </row>
    <row r="37" spans="1:16" x14ac:dyDescent="0.2">
      <c r="A37" s="22" t="s">
        <v>44</v>
      </c>
      <c r="B37" s="23" t="s">
        <v>76</v>
      </c>
      <c r="C37" s="23" t="s">
        <v>221</v>
      </c>
      <c r="D37" s="22" t="s">
        <v>46</v>
      </c>
      <c r="E37" s="24" t="s">
        <v>222</v>
      </c>
      <c r="F37" s="25" t="s">
        <v>206</v>
      </c>
      <c r="G37" s="26">
        <v>1</v>
      </c>
      <c r="H37" s="34">
        <v>0</v>
      </c>
      <c r="I37" s="27">
        <f>ROUND(ROUND(H37,2)*ROUND(G37,3),2)</f>
        <v>0</v>
      </c>
      <c r="O37">
        <f>(I37*21)/100</f>
        <v>0</v>
      </c>
      <c r="P37" t="s">
        <v>24</v>
      </c>
    </row>
    <row r="38" spans="1:16" x14ac:dyDescent="0.2">
      <c r="A38" s="28" t="s">
        <v>49</v>
      </c>
      <c r="E38" s="29" t="s">
        <v>46</v>
      </c>
    </row>
    <row r="39" spans="1:16" x14ac:dyDescent="0.2">
      <c r="A39" s="30" t="s">
        <v>50</v>
      </c>
      <c r="E39" s="31" t="s">
        <v>46</v>
      </c>
    </row>
    <row r="40" spans="1:16" ht="25.5" x14ac:dyDescent="0.2">
      <c r="A40" t="s">
        <v>51</v>
      </c>
      <c r="E40" s="29" t="s">
        <v>223</v>
      </c>
    </row>
  </sheetData>
  <sheetProtection algorithmName="SHA-512" hashValue="cZsA9Cot+Y929BmQ4eVVSeA2F0AjXQoYfP98k5SJE3z+dXtFnhgSgadPMkIVR4a315QQTsXOaOvOKghFaXZGog==" saltValue="WugXx4UKzkDlhMKtw8yhIw==" spinCount="100000" sheet="1" objects="1" scenarios="1" formatCells="0" formatColumns="0" selectLockedCells="1"/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EB4375-D284-4C1A-92B4-3016CD923B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92368D-B63C-485D-B953-5B6FC0F69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101</vt:lpstr>
      <vt:lpstr>SO 102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Píšová Kateřina</cp:lastModifiedBy>
  <dcterms:modified xsi:type="dcterms:W3CDTF">2024-04-25T07:32:09Z</dcterms:modified>
  <cp:category/>
  <cp:contentStatus/>
</cp:coreProperties>
</file>