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ŘÍSTAVBA TRAKČNÍHO ..." sheetId="2" r:id="rId2"/>
    <sheet name="02 - ELEKTROINSTALACE" sheetId="3" r:id="rId3"/>
    <sheet name="03 - VRN" sheetId="4" r:id="rId4"/>
    <sheet name="01 - STAVEBNÍ ÚPRAVY STÁV..." sheetId="5" r:id="rId5"/>
    <sheet name="02 - ELEKTROINSTALACE_01" sheetId="6" r:id="rId6"/>
    <sheet name="03 - ÚSTŘEDNÍ VYTÁPĚNÍ" sheetId="7" r:id="rId7"/>
    <sheet name="04 - VRN" sheetId="8" r:id="rId8"/>
    <sheet name="01 -  Bezbariérová rampa ..." sheetId="9" r:id="rId9"/>
    <sheet name="02 - Stavební práce týkaj..." sheetId="10" r:id="rId10"/>
    <sheet name="03 - VRN_01" sheetId="11" r:id="rId11"/>
    <sheet name="Seznam figur" sheetId="12" r:id="rId12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'01 - PŘÍSTAVBA TRAKČNÍHO ...'!$C$155:$K$764</definedName>
    <definedName name="_xlnm.Print_Area" localSheetId="1">'01 - PŘÍSTAVBA TRAKČNÍHO ...'!$C$4:$J$76,'01 - PŘÍSTAVBA TRAKČNÍHO ...'!$C$82:$J$135,'01 - PŘÍSTAVBA TRAKČNÍHO ...'!$C$141:$K$764</definedName>
    <definedName name="_xlnm.Print_Titles" localSheetId="1">'01 - PŘÍSTAVBA TRAKČNÍHO ...'!$155:$155</definedName>
    <definedName name="_xlnm._FilterDatabase" localSheetId="2" hidden="1">'02 - ELEKTROINSTALACE'!$C$121:$K$170</definedName>
    <definedName name="_xlnm.Print_Area" localSheetId="2">'02 - ELEKTROINSTALACE'!$C$4:$J$76,'02 - ELEKTROINSTALACE'!$C$82:$J$101,'02 - ELEKTROINSTALACE'!$C$107:$K$170</definedName>
    <definedName name="_xlnm.Print_Titles" localSheetId="2">'02 - ELEKTROINSTALACE'!$121:$121</definedName>
    <definedName name="_xlnm._FilterDatabase" localSheetId="3" hidden="1">'03 - VRN'!$C$125:$K$155</definedName>
    <definedName name="_xlnm.Print_Area" localSheetId="3">'03 - VRN'!$C$4:$J$76,'03 - VRN'!$C$82:$J$105,'03 - VRN'!$C$111:$K$155</definedName>
    <definedName name="_xlnm.Print_Titles" localSheetId="3">'03 - VRN'!$125:$125</definedName>
    <definedName name="_xlnm._FilterDatabase" localSheetId="4" hidden="1">'01 - STAVEBNÍ ÚPRAVY STÁV...'!$C$160:$K$841</definedName>
    <definedName name="_xlnm.Print_Area" localSheetId="4">'01 - STAVEBNÍ ÚPRAVY STÁV...'!$C$4:$J$76,'01 - STAVEBNÍ ÚPRAVY STÁV...'!$C$82:$J$140,'01 - STAVEBNÍ ÚPRAVY STÁV...'!$C$146:$K$841</definedName>
    <definedName name="_xlnm.Print_Titles" localSheetId="4">'01 - STAVEBNÍ ÚPRAVY STÁV...'!$160:$160</definedName>
    <definedName name="_xlnm._FilterDatabase" localSheetId="5" hidden="1">'02 - ELEKTROINSTALACE_01'!$C$122:$K$200</definedName>
    <definedName name="_xlnm.Print_Area" localSheetId="5">'02 - ELEKTROINSTALACE_01'!$C$4:$J$76,'02 - ELEKTROINSTALACE_01'!$C$82:$J$102,'02 - ELEKTROINSTALACE_01'!$C$108:$K$200</definedName>
    <definedName name="_xlnm.Print_Titles" localSheetId="5">'02 - ELEKTROINSTALACE_01'!$122:$122</definedName>
    <definedName name="_xlnm._FilterDatabase" localSheetId="6" hidden="1">'03 - ÚSTŘEDNÍ VYTÁPĚNÍ'!$C$126:$K$152</definedName>
    <definedName name="_xlnm.Print_Area" localSheetId="6">'03 - ÚSTŘEDNÍ VYTÁPĚNÍ'!$C$4:$J$76,'03 - ÚSTŘEDNÍ VYTÁPĚNÍ'!$C$82:$J$106,'03 - ÚSTŘEDNÍ VYTÁPĚNÍ'!$C$112:$K$152</definedName>
    <definedName name="_xlnm.Print_Titles" localSheetId="6">'03 - ÚSTŘEDNÍ VYTÁPĚNÍ'!$126:$126</definedName>
    <definedName name="_xlnm._FilterDatabase" localSheetId="7" hidden="1">'04 - VRN'!$C$125:$K$154</definedName>
    <definedName name="_xlnm.Print_Area" localSheetId="7">'04 - VRN'!$C$4:$J$76,'04 - VRN'!$C$82:$J$105,'04 - VRN'!$C$111:$K$154</definedName>
    <definedName name="_xlnm.Print_Titles" localSheetId="7">'04 - VRN'!$125:$125</definedName>
    <definedName name="_xlnm._FilterDatabase" localSheetId="8" hidden="1">'01 -  Bezbariérová rampa ...'!$C$133:$K$296</definedName>
    <definedName name="_xlnm.Print_Area" localSheetId="8">'01 -  Bezbariérová rampa ...'!$C$4:$J$76,'01 -  Bezbariérová rampa ...'!$C$82:$J$113,'01 -  Bezbariérová rampa ...'!$C$119:$K$296</definedName>
    <definedName name="_xlnm.Print_Titles" localSheetId="8">'01 -  Bezbariérová rampa ...'!$133:$133</definedName>
    <definedName name="_xlnm._FilterDatabase" localSheetId="9" hidden="1">'02 - Stavební práce týkaj...'!$C$130:$K$270</definedName>
    <definedName name="_xlnm.Print_Area" localSheetId="9">'02 - Stavební práce týkaj...'!$C$4:$J$76,'02 - Stavební práce týkaj...'!$C$82:$J$110,'02 - Stavební práce týkaj...'!$C$116:$K$270</definedName>
    <definedName name="_xlnm.Print_Titles" localSheetId="9">'02 - Stavební práce týkaj...'!$130:$130</definedName>
    <definedName name="_xlnm._FilterDatabase" localSheetId="10" hidden="1">'03 - VRN_01'!$C$125:$K$151</definedName>
    <definedName name="_xlnm.Print_Area" localSheetId="10">'03 - VRN_01'!$C$4:$J$76,'03 - VRN_01'!$C$82:$J$105,'03 - VRN_01'!$C$111:$K$151</definedName>
    <definedName name="_xlnm.Print_Titles" localSheetId="10">'03 - VRN_01'!$125:$125</definedName>
    <definedName name="_xlnm.Print_Area" localSheetId="11">'Seznam figur'!$C$4:$G$286</definedName>
    <definedName name="_xlnm.Print_Titles" localSheetId="11">'Seznam figur'!$9:$9</definedName>
  </definedNames>
  <calcPr/>
</workbook>
</file>

<file path=xl/calcChain.xml><?xml version="1.0" encoding="utf-8"?>
<calcChain xmlns="http://schemas.openxmlformats.org/spreadsheetml/2006/main">
  <c i="12" l="1" r="D7"/>
  <c i="11" r="J39"/>
  <c r="J38"/>
  <c i="1" r="AY107"/>
  <c i="11" r="J37"/>
  <c i="1" r="AX107"/>
  <c i="11"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114"/>
  <c i="10" r="J39"/>
  <c r="J38"/>
  <c i="1" r="AY106"/>
  <c i="10" r="J37"/>
  <c i="1" r="AX106"/>
  <c i="10"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75"/>
  <c r="BH175"/>
  <c r="BG175"/>
  <c r="BF175"/>
  <c r="T175"/>
  <c r="T174"/>
  <c r="R175"/>
  <c r="R174"/>
  <c r="P175"/>
  <c r="P174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85"/>
  <c i="9" r="J39"/>
  <c r="J38"/>
  <c i="1" r="AY105"/>
  <c i="9" r="J37"/>
  <c i="1" r="AX105"/>
  <c i="9"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94"/>
  <c r="J25"/>
  <c r="J20"/>
  <c r="E20"/>
  <c r="F131"/>
  <c r="J19"/>
  <c r="J14"/>
  <c r="J91"/>
  <c r="E7"/>
  <c r="E85"/>
  <c i="8" r="J39"/>
  <c r="J38"/>
  <c i="1" r="AY103"/>
  <c i="8" r="J37"/>
  <c i="1" r="AX103"/>
  <c i="8"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7" r="J39"/>
  <c r="J38"/>
  <c i="1" r="AY102"/>
  <c i="7" r="J37"/>
  <c i="1" r="AX102"/>
  <c i="7"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115"/>
  <c i="6" r="J39"/>
  <c r="J38"/>
  <c i="1" r="AY101"/>
  <c i="6" r="J37"/>
  <c i="1" r="AX101"/>
  <c i="6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94"/>
  <c r="J25"/>
  <c r="J20"/>
  <c r="E20"/>
  <c r="F94"/>
  <c r="J19"/>
  <c r="J14"/>
  <c r="J91"/>
  <c r="E7"/>
  <c r="E111"/>
  <c i="5" r="J39"/>
  <c r="J38"/>
  <c i="1" r="AY100"/>
  <c i="5" r="J37"/>
  <c i="1" r="AX100"/>
  <c i="5" r="BI841"/>
  <c r="BH841"/>
  <c r="BG841"/>
  <c r="BF841"/>
  <c r="T841"/>
  <c r="T840"/>
  <c r="R841"/>
  <c r="R840"/>
  <c r="P841"/>
  <c r="P840"/>
  <c r="BI839"/>
  <c r="BH839"/>
  <c r="BG839"/>
  <c r="BF839"/>
  <c r="T839"/>
  <c r="R839"/>
  <c r="P839"/>
  <c r="BI837"/>
  <c r="BH837"/>
  <c r="BG837"/>
  <c r="BF837"/>
  <c r="T837"/>
  <c r="R837"/>
  <c r="P837"/>
  <c r="BI833"/>
  <c r="BH833"/>
  <c r="BG833"/>
  <c r="BF833"/>
  <c r="T833"/>
  <c r="R833"/>
  <c r="P833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T821"/>
  <c r="R822"/>
  <c r="R821"/>
  <c r="P822"/>
  <c r="P821"/>
  <c r="BI819"/>
  <c r="BH819"/>
  <c r="BG819"/>
  <c r="BF819"/>
  <c r="T819"/>
  <c r="T818"/>
  <c r="R819"/>
  <c r="R818"/>
  <c r="P819"/>
  <c r="P818"/>
  <c r="BI813"/>
  <c r="BH813"/>
  <c r="BG813"/>
  <c r="BF813"/>
  <c r="T813"/>
  <c r="T812"/>
  <c r="R813"/>
  <c r="R812"/>
  <c r="P813"/>
  <c r="P812"/>
  <c r="BI807"/>
  <c r="BH807"/>
  <c r="BG807"/>
  <c r="BF807"/>
  <c r="T807"/>
  <c r="T806"/>
  <c r="R807"/>
  <c r="R806"/>
  <c r="P807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797"/>
  <c r="BH797"/>
  <c r="BG797"/>
  <c r="BF797"/>
  <c r="T797"/>
  <c r="R797"/>
  <c r="P797"/>
  <c r="BI792"/>
  <c r="BH792"/>
  <c r="BG792"/>
  <c r="BF792"/>
  <c r="T792"/>
  <c r="R792"/>
  <c r="P792"/>
  <c r="BI789"/>
  <c r="BH789"/>
  <c r="BG789"/>
  <c r="BF789"/>
  <c r="T789"/>
  <c r="R789"/>
  <c r="P789"/>
  <c r="BI787"/>
  <c r="BH787"/>
  <c r="BG787"/>
  <c r="BF787"/>
  <c r="T787"/>
  <c r="R787"/>
  <c r="P787"/>
  <c r="BI784"/>
  <c r="BH784"/>
  <c r="BG784"/>
  <c r="BF784"/>
  <c r="T784"/>
  <c r="R784"/>
  <c r="P784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4"/>
  <c r="BH774"/>
  <c r="BG774"/>
  <c r="BF774"/>
  <c r="T774"/>
  <c r="R774"/>
  <c r="P774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9"/>
  <c r="BH749"/>
  <c r="BG749"/>
  <c r="BF749"/>
  <c r="T749"/>
  <c r="R749"/>
  <c r="P749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8"/>
  <c r="BH718"/>
  <c r="BG718"/>
  <c r="BF718"/>
  <c r="T718"/>
  <c r="R718"/>
  <c r="P718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8"/>
  <c r="BH648"/>
  <c r="BG648"/>
  <c r="BF648"/>
  <c r="T648"/>
  <c r="R648"/>
  <c r="P648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6"/>
  <c r="BH616"/>
  <c r="BG616"/>
  <c r="BF616"/>
  <c r="T616"/>
  <c r="R616"/>
  <c r="P616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1"/>
  <c r="BH581"/>
  <c r="BG581"/>
  <c r="BF581"/>
  <c r="T581"/>
  <c r="R581"/>
  <c r="P581"/>
  <c r="BI576"/>
  <c r="BH576"/>
  <c r="BG576"/>
  <c r="BF576"/>
  <c r="T576"/>
  <c r="R576"/>
  <c r="P576"/>
  <c r="BI572"/>
  <c r="BH572"/>
  <c r="BG572"/>
  <c r="BF572"/>
  <c r="T572"/>
  <c r="R572"/>
  <c r="P572"/>
  <c r="BI570"/>
  <c r="BH570"/>
  <c r="BG570"/>
  <c r="BF570"/>
  <c r="T570"/>
  <c r="R570"/>
  <c r="P570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6"/>
  <c r="BH506"/>
  <c r="BG506"/>
  <c r="BF506"/>
  <c r="T506"/>
  <c r="R506"/>
  <c r="P506"/>
  <c r="BI501"/>
  <c r="BH501"/>
  <c r="BG501"/>
  <c r="BF501"/>
  <c r="T501"/>
  <c r="R501"/>
  <c r="P501"/>
  <c r="BI499"/>
  <c r="BH499"/>
  <c r="BG499"/>
  <c r="BF499"/>
  <c r="T499"/>
  <c r="R499"/>
  <c r="P499"/>
  <c r="BI495"/>
  <c r="BH495"/>
  <c r="BG495"/>
  <c r="BF495"/>
  <c r="T495"/>
  <c r="T494"/>
  <c r="T493"/>
  <c r="R495"/>
  <c r="R494"/>
  <c r="R493"/>
  <c r="P495"/>
  <c r="P494"/>
  <c r="P493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6"/>
  <c r="BH486"/>
  <c r="BG486"/>
  <c r="BF486"/>
  <c r="T486"/>
  <c r="R486"/>
  <c r="P486"/>
  <c r="BI482"/>
  <c r="BH482"/>
  <c r="BG482"/>
  <c r="BF482"/>
  <c r="T482"/>
  <c r="R482"/>
  <c r="P482"/>
  <c r="BI477"/>
  <c r="BH477"/>
  <c r="BG477"/>
  <c r="BF477"/>
  <c r="T477"/>
  <c r="R477"/>
  <c r="P477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48"/>
  <c r="BH448"/>
  <c r="BG448"/>
  <c r="BF448"/>
  <c r="T448"/>
  <c r="T447"/>
  <c r="R448"/>
  <c r="R447"/>
  <c r="P448"/>
  <c r="P447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4"/>
  <c r="BH164"/>
  <c r="BG164"/>
  <c r="BF164"/>
  <c r="T164"/>
  <c r="R164"/>
  <c r="P164"/>
  <c r="J157"/>
  <c r="F157"/>
  <c r="F155"/>
  <c r="E153"/>
  <c r="J93"/>
  <c r="F93"/>
  <c r="F91"/>
  <c r="E89"/>
  <c r="J26"/>
  <c r="E26"/>
  <c r="J94"/>
  <c r="J25"/>
  <c r="J20"/>
  <c r="E20"/>
  <c r="F158"/>
  <c r="J19"/>
  <c r="J14"/>
  <c r="J91"/>
  <c r="E7"/>
  <c r="E149"/>
  <c i="4" r="J39"/>
  <c r="J38"/>
  <c i="1" r="AY98"/>
  <c i="4" r="J37"/>
  <c i="1" r="AX98"/>
  <c i="4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91"/>
  <c r="E7"/>
  <c r="E85"/>
  <c i="3" r="J39"/>
  <c r="J38"/>
  <c i="1" r="AY97"/>
  <c i="3" r="J37"/>
  <c i="1" r="AX97"/>
  <c i="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94"/>
  <c r="J19"/>
  <c r="J14"/>
  <c r="J116"/>
  <c r="E7"/>
  <c r="E85"/>
  <c i="2" r="T736"/>
  <c r="R736"/>
  <c r="P736"/>
  <c r="BK736"/>
  <c r="J736"/>
  <c r="J132"/>
  <c r="J39"/>
  <c r="J38"/>
  <c i="1" r="AY96"/>
  <c i="2" r="J37"/>
  <c i="1" r="AX96"/>
  <c i="2" r="BI761"/>
  <c r="BH761"/>
  <c r="BG761"/>
  <c r="BF761"/>
  <c r="T761"/>
  <c r="R761"/>
  <c r="P761"/>
  <c r="BI757"/>
  <c r="BH757"/>
  <c r="BG757"/>
  <c r="BF757"/>
  <c r="T757"/>
  <c r="R757"/>
  <c r="P757"/>
  <c r="BI748"/>
  <c r="BH748"/>
  <c r="BG748"/>
  <c r="BF748"/>
  <c r="T748"/>
  <c r="R748"/>
  <c r="P748"/>
  <c r="BI746"/>
  <c r="BH746"/>
  <c r="BG746"/>
  <c r="BF746"/>
  <c r="T746"/>
  <c r="R746"/>
  <c r="P746"/>
  <c r="BI737"/>
  <c r="BH737"/>
  <c r="BG737"/>
  <c r="BF737"/>
  <c r="T737"/>
  <c r="R737"/>
  <c r="P737"/>
  <c r="BI731"/>
  <c r="BH731"/>
  <c r="BG731"/>
  <c r="BF731"/>
  <c r="T731"/>
  <c r="R731"/>
  <c r="P731"/>
  <c r="BI729"/>
  <c r="BH729"/>
  <c r="BG729"/>
  <c r="BF729"/>
  <c r="T729"/>
  <c r="R729"/>
  <c r="P729"/>
  <c r="BI724"/>
  <c r="BH724"/>
  <c r="BG724"/>
  <c r="BF724"/>
  <c r="T724"/>
  <c r="R724"/>
  <c r="P724"/>
  <c r="BI721"/>
  <c r="BH721"/>
  <c r="BG721"/>
  <c r="BF721"/>
  <c r="T721"/>
  <c r="T720"/>
  <c r="R721"/>
  <c r="R720"/>
  <c r="P721"/>
  <c r="P720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67"/>
  <c r="BH667"/>
  <c r="BG667"/>
  <c r="BF667"/>
  <c r="T667"/>
  <c r="R667"/>
  <c r="P667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69"/>
  <c r="BH569"/>
  <c r="BG569"/>
  <c r="BF569"/>
  <c r="T569"/>
  <c r="R569"/>
  <c r="P569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81"/>
  <c r="BH481"/>
  <c r="BG481"/>
  <c r="BF481"/>
  <c r="T481"/>
  <c r="R481"/>
  <c r="P481"/>
  <c r="BI472"/>
  <c r="BH472"/>
  <c r="BG472"/>
  <c r="BF472"/>
  <c r="T472"/>
  <c r="T471"/>
  <c r="R472"/>
  <c r="R471"/>
  <c r="P472"/>
  <c r="P471"/>
  <c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28"/>
  <c r="BH428"/>
  <c r="BG428"/>
  <c r="BF428"/>
  <c r="T428"/>
  <c r="R428"/>
  <c r="P428"/>
  <c r="BI426"/>
  <c r="BH426"/>
  <c r="BG426"/>
  <c r="BF426"/>
  <c r="T426"/>
  <c r="R426"/>
  <c r="P426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T402"/>
  <c r="R403"/>
  <c r="R402"/>
  <c r="P403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1"/>
  <c r="BH361"/>
  <c r="BG361"/>
  <c r="BF361"/>
  <c r="T361"/>
  <c r="T360"/>
  <c r="R361"/>
  <c r="R360"/>
  <c r="P361"/>
  <c r="P360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J152"/>
  <c r="F152"/>
  <c r="F150"/>
  <c r="E148"/>
  <c r="J93"/>
  <c r="F93"/>
  <c r="F91"/>
  <c r="E89"/>
  <c r="J26"/>
  <c r="E26"/>
  <c r="J153"/>
  <c r="J25"/>
  <c r="J20"/>
  <c r="E20"/>
  <c r="F153"/>
  <c r="J19"/>
  <c r="J14"/>
  <c r="J150"/>
  <c r="E7"/>
  <c r="E144"/>
  <c i="1" r="L90"/>
  <c r="AM90"/>
  <c r="AM89"/>
  <c r="L89"/>
  <c r="AM87"/>
  <c r="L87"/>
  <c r="L85"/>
  <c r="L84"/>
  <c r="AS95"/>
  <c i="2" r="BK737"/>
  <c r="J729"/>
  <c r="J721"/>
  <c r="J715"/>
  <c r="J708"/>
  <c r="BK699"/>
  <c r="J695"/>
  <c r="BK689"/>
  <c r="J685"/>
  <c r="J679"/>
  <c r="J657"/>
  <c r="BK652"/>
  <c r="J648"/>
  <c r="BK640"/>
  <c r="J633"/>
  <c r="BK628"/>
  <c r="J621"/>
  <c r="J617"/>
  <c r="BK609"/>
  <c r="J606"/>
  <c r="BK596"/>
  <c r="J592"/>
  <c r="BK583"/>
  <c r="J577"/>
  <c r="BK565"/>
  <c r="J563"/>
  <c r="BK554"/>
  <c r="J549"/>
  <c r="BK543"/>
  <c r="J536"/>
  <c r="BK530"/>
  <c r="J525"/>
  <c r="BK514"/>
  <c r="J504"/>
  <c r="BK491"/>
  <c r="J488"/>
  <c r="BK481"/>
  <c r="BK461"/>
  <c r="J457"/>
  <c r="BK453"/>
  <c r="J447"/>
  <c r="BK441"/>
  <c r="J438"/>
  <c r="BK428"/>
  <c r="BK421"/>
  <c r="J416"/>
  <c r="BK405"/>
  <c r="J398"/>
  <c r="J381"/>
  <c r="BK367"/>
  <c r="J365"/>
  <c r="BK356"/>
  <c r="J350"/>
  <c r="J347"/>
  <c r="J340"/>
  <c r="BK329"/>
  <c r="BK322"/>
  <c r="J318"/>
  <c r="J310"/>
  <c r="J304"/>
  <c r="J285"/>
  <c r="BK278"/>
  <c r="J269"/>
  <c r="J263"/>
  <c r="BK247"/>
  <c r="J236"/>
  <c r="BK219"/>
  <c r="J206"/>
  <c r="BK194"/>
  <c r="BK184"/>
  <c r="BK176"/>
  <c r="BK162"/>
  <c r="J36"/>
  <c i="3" r="J151"/>
  <c r="BK128"/>
  <c r="BK155"/>
  <c r="BK163"/>
  <c r="BK141"/>
  <c r="J157"/>
  <c r="J132"/>
  <c i="4" r="BK131"/>
  <c r="J131"/>
  <c i="5" r="BK805"/>
  <c r="BK735"/>
  <c r="BK684"/>
  <c r="J607"/>
  <c r="J549"/>
  <c r="BK510"/>
  <c r="J462"/>
  <c r="BK256"/>
  <c r="J202"/>
  <c r="BK822"/>
  <c r="BK738"/>
  <c r="BK587"/>
  <c r="J541"/>
  <c r="BK439"/>
  <c r="J381"/>
  <c r="BK301"/>
  <c r="BK193"/>
  <c r="J720"/>
  <c r="J709"/>
  <c r="BK692"/>
  <c r="BK662"/>
  <c r="J576"/>
  <c r="J492"/>
  <c r="BK276"/>
  <c r="BK220"/>
  <c r="BK201"/>
  <c r="BK833"/>
  <c r="BK768"/>
  <c r="BK686"/>
  <c r="J621"/>
  <c r="BK544"/>
  <c r="J312"/>
  <c r="BK227"/>
  <c r="J193"/>
  <c r="J175"/>
  <c r="J738"/>
  <c r="J643"/>
  <c r="BK596"/>
  <c r="BK535"/>
  <c r="BK406"/>
  <c r="J364"/>
  <c r="BK334"/>
  <c r="BK182"/>
  <c r="BK752"/>
  <c r="J695"/>
  <c r="J615"/>
  <c r="J547"/>
  <c r="J519"/>
  <c r="BK393"/>
  <c r="J302"/>
  <c r="J223"/>
  <c r="BK829"/>
  <c r="BK771"/>
  <c r="BK733"/>
  <c r="J641"/>
  <c r="J477"/>
  <c r="BK440"/>
  <c r="J401"/>
  <c r="BK280"/>
  <c r="J190"/>
  <c r="BK770"/>
  <c r="BK689"/>
  <c r="BK598"/>
  <c r="BK501"/>
  <c r="J425"/>
  <c r="J379"/>
  <c r="J276"/>
  <c r="J225"/>
  <c i="6" r="BK177"/>
  <c r="BK155"/>
  <c r="J144"/>
  <c r="J195"/>
  <c r="J185"/>
  <c r="J151"/>
  <c i="7" r="J139"/>
  <c i="8" r="J152"/>
  <c r="BK129"/>
  <c i="9" r="BK247"/>
  <c r="BK206"/>
  <c r="J169"/>
  <c r="J276"/>
  <c r="J203"/>
  <c r="J271"/>
  <c r="BK216"/>
  <c r="J164"/>
  <c r="BK287"/>
  <c r="J249"/>
  <c r="J206"/>
  <c r="J295"/>
  <c r="J143"/>
  <c r="J235"/>
  <c i="10" r="J223"/>
  <c r="J231"/>
  <c r="J264"/>
  <c r="BK158"/>
  <c r="J191"/>
  <c r="J190"/>
  <c r="BK267"/>
  <c r="BK206"/>
  <c r="J270"/>
  <c r="BK248"/>
  <c r="J156"/>
  <c i="11" r="BK149"/>
  <c r="BK137"/>
  <c i="2" r="BK757"/>
  <c r="J748"/>
  <c r="BK731"/>
  <c r="J724"/>
  <c r="BK716"/>
  <c r="BK713"/>
  <c r="BK708"/>
  <c r="J702"/>
  <c r="BK695"/>
  <c r="BK691"/>
  <c r="BK681"/>
  <c r="J677"/>
  <c r="BK657"/>
  <c r="J654"/>
  <c r="BK648"/>
  <c r="BK642"/>
  <c r="J635"/>
  <c r="BK631"/>
  <c r="J628"/>
  <c r="BK619"/>
  <c r="J612"/>
  <c r="BK600"/>
  <c r="J594"/>
  <c r="BK586"/>
  <c r="J583"/>
  <c r="J579"/>
  <c r="J569"/>
  <c r="J564"/>
  <c r="J560"/>
  <c r="J551"/>
  <c r="BK545"/>
  <c r="J543"/>
  <c r="J532"/>
  <c r="BK525"/>
  <c r="J520"/>
  <c r="BK504"/>
  <c r="BK492"/>
  <c r="J490"/>
  <c r="BK482"/>
  <c r="J461"/>
  <c r="BK455"/>
  <c r="J449"/>
  <c r="J444"/>
  <c r="J440"/>
  <c r="J434"/>
  <c r="J426"/>
  <c r="BK416"/>
  <c r="BK407"/>
  <c r="J403"/>
  <c r="J394"/>
  <c r="BK377"/>
  <c r="J373"/>
  <c r="J367"/>
  <c r="BK361"/>
  <c r="J356"/>
  <c r="J352"/>
  <c r="BK344"/>
  <c r="BK340"/>
  <c r="J335"/>
  <c r="BK324"/>
  <c r="BK320"/>
  <c r="J314"/>
  <c r="BK304"/>
  <c r="BK294"/>
  <c r="BK285"/>
  <c r="J280"/>
  <c r="BK271"/>
  <c r="BK263"/>
  <c r="BK249"/>
  <c r="BK234"/>
  <c r="J222"/>
  <c r="BK203"/>
  <c r="BK187"/>
  <c r="J181"/>
  <c r="J170"/>
  <c r="F38"/>
  <c i="5" r="J390"/>
  <c r="BK292"/>
  <c r="BK225"/>
  <c r="J204"/>
  <c r="BK807"/>
  <c r="BK620"/>
  <c r="J572"/>
  <c r="BK342"/>
  <c r="BK284"/>
  <c r="J212"/>
  <c r="J182"/>
  <c r="BK656"/>
  <c r="BK581"/>
  <c r="BK519"/>
  <c r="J315"/>
  <c r="J289"/>
  <c r="BK214"/>
  <c r="BK760"/>
  <c r="BK601"/>
  <c r="J544"/>
  <c r="J514"/>
  <c r="BK492"/>
  <c r="J454"/>
  <c r="J334"/>
  <c r="J792"/>
  <c r="BK758"/>
  <c r="J718"/>
  <c r="BK682"/>
  <c r="J598"/>
  <c r="J527"/>
  <c r="J443"/>
  <c r="J231"/>
  <c r="BK837"/>
  <c r="BK792"/>
  <c r="J697"/>
  <c r="J625"/>
  <c r="J512"/>
  <c r="J385"/>
  <c r="BK315"/>
  <c r="J282"/>
  <c r="BK218"/>
  <c i="6" r="BK159"/>
  <c r="BK146"/>
  <c r="BK178"/>
  <c r="J143"/>
  <c r="J134"/>
  <c r="BK187"/>
  <c r="J157"/>
  <c r="J136"/>
  <c i="7" r="BK144"/>
  <c r="J143"/>
  <c r="J146"/>
  <c r="J131"/>
  <c r="BK130"/>
  <c i="8" r="BK138"/>
  <c r="J150"/>
  <c i="9" r="J239"/>
  <c r="BK185"/>
  <c r="BK164"/>
  <c r="J266"/>
  <c r="J198"/>
  <c r="J283"/>
  <c r="J244"/>
  <c r="BK180"/>
  <c r="BK146"/>
  <c r="J281"/>
  <c r="BK218"/>
  <c r="BK192"/>
  <c r="BK269"/>
  <c r="BK226"/>
  <c r="J188"/>
  <c i="10" r="BK262"/>
  <c r="BK219"/>
  <c r="J149"/>
  <c r="J247"/>
  <c r="J226"/>
  <c r="BK223"/>
  <c r="BK136"/>
  <c r="BK231"/>
  <c r="BK156"/>
  <c r="J242"/>
  <c r="BK191"/>
  <c r="BK208"/>
  <c r="BK149"/>
  <c i="11" r="BK145"/>
  <c r="BK131"/>
  <c r="J129"/>
  <c i="2" r="BK761"/>
  <c r="J757"/>
  <c r="BK746"/>
  <c r="J731"/>
  <c r="BK717"/>
  <c r="BK715"/>
  <c r="J710"/>
  <c r="BK702"/>
  <c r="J696"/>
  <c r="J693"/>
  <c r="BK685"/>
  <c r="J681"/>
  <c r="BK667"/>
  <c r="BK656"/>
  <c r="BK650"/>
  <c r="J645"/>
  <c r="BK635"/>
  <c r="BK629"/>
  <c r="BK621"/>
  <c r="BK614"/>
  <c r="J609"/>
  <c r="BK603"/>
  <c r="J596"/>
  <c r="J586"/>
  <c r="BK581"/>
  <c r="BK575"/>
  <c r="J565"/>
  <c r="BK560"/>
  <c r="J554"/>
  <c r="BK548"/>
  <c r="J537"/>
  <c r="BK529"/>
  <c r="J523"/>
  <c r="BK509"/>
  <c r="J492"/>
  <c r="BK488"/>
  <c r="J482"/>
  <c r="J472"/>
  <c r="BK457"/>
  <c r="BK449"/>
  <c r="BK442"/>
  <c r="BK440"/>
  <c r="BK436"/>
  <c r="J421"/>
  <c r="BK411"/>
  <c r="J405"/>
  <c r="BK390"/>
  <c r="J377"/>
  <c r="BK370"/>
  <c r="BK366"/>
  <c r="J359"/>
  <c r="BK352"/>
  <c r="J349"/>
  <c r="J344"/>
  <c r="BK337"/>
  <c r="J329"/>
  <c r="J324"/>
  <c r="BK318"/>
  <c r="BK314"/>
  <c r="J307"/>
  <c r="J294"/>
  <c r="BK283"/>
  <c r="J278"/>
  <c r="J271"/>
  <c r="BK255"/>
  <c r="J247"/>
  <c r="BK231"/>
  <c r="J214"/>
  <c r="J200"/>
  <c r="J194"/>
  <c r="J184"/>
  <c r="J176"/>
  <c r="J159"/>
  <c i="3" r="J150"/>
  <c r="BK136"/>
  <c r="BK126"/>
  <c r="J139"/>
  <c r="J161"/>
  <c r="BK127"/>
  <c r="J143"/>
  <c r="BK168"/>
  <c r="BK134"/>
  <c r="J154"/>
  <c r="J152"/>
  <c r="J162"/>
  <c r="BK135"/>
  <c i="4" r="BK140"/>
  <c r="J155"/>
  <c r="BK153"/>
  <c i="5" r="J780"/>
  <c r="BK703"/>
  <c r="J673"/>
  <c r="BK590"/>
  <c r="J525"/>
  <c r="J459"/>
  <c r="J411"/>
  <c r="J340"/>
  <c r="J295"/>
  <c r="BK282"/>
  <c r="J250"/>
  <c r="J177"/>
  <c r="BK787"/>
  <c r="J735"/>
  <c r="J663"/>
  <c r="BK612"/>
  <c r="BK533"/>
  <c r="BK425"/>
  <c r="BK378"/>
  <c r="BK304"/>
  <c r="J209"/>
  <c r="J768"/>
  <c r="J733"/>
  <c r="J690"/>
  <c r="J648"/>
  <c r="J559"/>
  <c r="BK443"/>
  <c r="BK340"/>
  <c r="BK295"/>
  <c r="J819"/>
  <c r="BK718"/>
  <c r="J650"/>
  <c r="J609"/>
  <c r="J555"/>
  <c r="J374"/>
  <c r="J164"/>
  <c r="BK663"/>
  <c r="BK631"/>
  <c r="BK576"/>
  <c r="J533"/>
  <c r="J429"/>
  <c r="J382"/>
  <c r="J292"/>
  <c r="J220"/>
  <c r="J771"/>
  <c r="BK699"/>
  <c r="BK641"/>
  <c r="J522"/>
  <c r="J495"/>
  <c r="BK408"/>
  <c r="J324"/>
  <c r="BK207"/>
  <c r="BK789"/>
  <c r="J712"/>
  <c r="BK629"/>
  <c r="BK549"/>
  <c r="J437"/>
  <c r="J350"/>
  <c r="J240"/>
  <c r="J828"/>
  <c r="J774"/>
  <c r="BK709"/>
  <c r="J635"/>
  <c r="J535"/>
  <c r="J482"/>
  <c r="BK366"/>
  <c r="BK286"/>
  <c r="J261"/>
  <c r="BK190"/>
  <c i="6" r="J172"/>
  <c r="J140"/>
  <c r="J167"/>
  <c r="J170"/>
  <c r="BK140"/>
  <c i="7" r="BK134"/>
  <c r="BK145"/>
  <c r="J148"/>
  <c r="BK139"/>
  <c r="J144"/>
  <c i="8" r="J135"/>
  <c r="BK146"/>
  <c i="9" r="J293"/>
  <c r="J226"/>
  <c r="J192"/>
  <c r="BK161"/>
  <c r="J223"/>
  <c r="BK279"/>
  <c r="J220"/>
  <c r="J185"/>
  <c r="J157"/>
  <c r="BK273"/>
  <c r="BK242"/>
  <c r="J171"/>
  <c r="BK286"/>
  <c r="BK229"/>
  <c r="BK239"/>
  <c i="10" r="J253"/>
  <c r="BK187"/>
  <c r="BK264"/>
  <c r="J206"/>
  <c r="BK237"/>
  <c r="J154"/>
  <c r="J213"/>
  <c r="J269"/>
  <c r="J160"/>
  <c r="J259"/>
  <c r="J201"/>
  <c r="J250"/>
  <c r="J245"/>
  <c i="11" r="J135"/>
  <c r="J149"/>
  <c i="2" r="J761"/>
  <c r="BK748"/>
  <c r="J737"/>
  <c r="BK724"/>
  <c r="J717"/>
  <c r="J713"/>
  <c r="BK705"/>
  <c r="BK696"/>
  <c r="BK693"/>
  <c r="J689"/>
  <c r="J683"/>
  <c r="BK677"/>
  <c r="BK654"/>
  <c r="J652"/>
  <c r="BK645"/>
  <c r="J640"/>
  <c r="J631"/>
  <c r="BK624"/>
  <c r="J619"/>
  <c r="J614"/>
  <c r="BK606"/>
  <c r="J600"/>
  <c r="BK592"/>
  <c r="BK585"/>
  <c r="J581"/>
  <c r="BK577"/>
  <c r="BK569"/>
  <c r="BK563"/>
  <c r="BK557"/>
  <c r="BK551"/>
  <c r="J548"/>
  <c r="BK537"/>
  <c r="BK532"/>
  <c r="J529"/>
  <c r="BK520"/>
  <c r="J509"/>
  <c r="J501"/>
  <c r="J491"/>
  <c r="BK485"/>
  <c r="J481"/>
  <c r="BK459"/>
  <c r="J455"/>
  <c r="BK447"/>
  <c r="J442"/>
  <c r="BK438"/>
  <c r="BK434"/>
  <c r="BK426"/>
  <c r="J419"/>
  <c r="J411"/>
  <c r="BK403"/>
  <c r="BK394"/>
  <c r="BK381"/>
  <c r="BK373"/>
  <c r="J366"/>
  <c r="J361"/>
  <c r="BK353"/>
  <c r="BK350"/>
  <c r="BK347"/>
  <c r="J342"/>
  <c r="BK335"/>
  <c r="J327"/>
  <c r="J320"/>
  <c r="BK316"/>
  <c r="BK310"/>
  <c r="J299"/>
  <c r="BK289"/>
  <c r="J283"/>
  <c r="BK273"/>
  <c r="BK269"/>
  <c r="J267"/>
  <c r="BK252"/>
  <c r="BK238"/>
  <c r="J231"/>
  <c r="J219"/>
  <c r="J203"/>
  <c r="BK189"/>
  <c r="BK181"/>
  <c r="BK170"/>
  <c r="BK159"/>
  <c i="3" r="BK152"/>
  <c r="BK143"/>
  <c r="BK129"/>
  <c r="BK151"/>
  <c r="BK170"/>
  <c r="BK144"/>
  <c r="J153"/>
  <c r="BK131"/>
  <c r="J165"/>
  <c r="J147"/>
  <c r="J167"/>
  <c r="BK162"/>
  <c r="BK138"/>
  <c r="BK147"/>
  <c i="4" r="BK137"/>
  <c r="J141"/>
  <c r="J135"/>
  <c i="5" r="BK764"/>
  <c r="J724"/>
  <c r="J682"/>
  <c r="J620"/>
  <c r="BK557"/>
  <c r="BK514"/>
  <c r="J466"/>
  <c r="BK429"/>
  <c r="BK364"/>
  <c r="BK330"/>
  <c r="J265"/>
  <c r="J214"/>
  <c r="J825"/>
  <c r="BK739"/>
  <c r="BK675"/>
  <c r="BK621"/>
  <c r="J557"/>
  <c r="BK470"/>
  <c r="J420"/>
  <c r="BK362"/>
  <c r="J201"/>
  <c r="J756"/>
  <c r="J689"/>
  <c r="J601"/>
  <c r="J510"/>
  <c r="BK411"/>
  <c r="J263"/>
  <c r="BK223"/>
  <c r="BK797"/>
  <c r="J710"/>
  <c r="BK643"/>
  <c r="J594"/>
  <c r="J551"/>
  <c r="J355"/>
  <c r="J301"/>
  <c r="J752"/>
  <c r="BK710"/>
  <c r="BK633"/>
  <c r="BK551"/>
  <c r="BK455"/>
  <c r="BK388"/>
  <c r="J304"/>
  <c r="J238"/>
  <c r="J787"/>
  <c r="BK714"/>
  <c r="J675"/>
  <c r="J599"/>
  <c r="BK506"/>
  <c r="J487"/>
  <c r="J387"/>
  <c r="J254"/>
  <c r="BK195"/>
  <c r="J805"/>
  <c r="J739"/>
  <c r="J705"/>
  <c r="BK635"/>
  <c r="BK594"/>
  <c r="BK475"/>
  <c r="BK382"/>
  <c r="BK841"/>
  <c r="J837"/>
  <c r="J789"/>
  <c r="J758"/>
  <c r="J666"/>
  <c r="J539"/>
  <c r="BK487"/>
  <c r="J342"/>
  <c r="J305"/>
  <c r="BK235"/>
  <c r="J172"/>
  <c i="6" r="J175"/>
  <c r="J148"/>
  <c r="J193"/>
  <c r="BK176"/>
  <c r="J138"/>
  <c r="BK191"/>
  <c r="J171"/>
  <c r="J150"/>
  <c r="J126"/>
  <c i="7" r="BK152"/>
  <c r="BK136"/>
  <c r="J133"/>
  <c r="J140"/>
  <c r="J142"/>
  <c i="8" r="BK131"/>
  <c r="J146"/>
  <c r="BK142"/>
  <c i="9" r="BK254"/>
  <c r="BK194"/>
  <c r="BK167"/>
  <c r="BK281"/>
  <c r="J190"/>
  <c r="BK266"/>
  <c r="J200"/>
  <c r="J167"/>
  <c r="BK288"/>
  <c r="J264"/>
  <c r="J213"/>
  <c r="BK143"/>
  <c r="J242"/>
  <c r="BK244"/>
  <c r="BK223"/>
  <c i="10" r="J203"/>
  <c r="BK253"/>
  <c r="J136"/>
  <c r="BK224"/>
  <c r="BK259"/>
  <c r="BK190"/>
  <c r="J255"/>
  <c r="BK150"/>
  <c r="J219"/>
  <c r="J187"/>
  <c r="BK163"/>
  <c r="BK229"/>
  <c i="11" r="J131"/>
  <c r="J137"/>
  <c i="2" r="F36"/>
  <c r="J258"/>
  <c r="J243"/>
  <c r="J225"/>
  <c r="BK210"/>
  <c r="J198"/>
  <c r="J187"/>
  <c r="J178"/>
  <c r="BK165"/>
  <c i="1" r="AS99"/>
  <c i="3" r="BK130"/>
  <c r="J160"/>
  <c r="J129"/>
  <c r="J159"/>
  <c r="BK165"/>
  <c r="BK137"/>
  <c r="J163"/>
  <c r="J136"/>
  <c r="BK166"/>
  <c r="J146"/>
  <c r="BK142"/>
  <c r="J155"/>
  <c i="4" r="BK155"/>
  <c r="J140"/>
  <c r="BK141"/>
  <c i="5" r="J813"/>
  <c r="BK749"/>
  <c r="J686"/>
  <c r="J637"/>
  <c r="J603"/>
  <c r="BK537"/>
  <c r="J448"/>
  <c r="BK379"/>
  <c r="BK336"/>
  <c r="J243"/>
  <c r="BK804"/>
  <c r="BK737"/>
  <c r="BK668"/>
  <c r="BK616"/>
  <c r="BK456"/>
  <c r="BK418"/>
  <c r="J358"/>
  <c r="BK298"/>
  <c r="J195"/>
  <c r="BK754"/>
  <c r="J629"/>
  <c r="BK529"/>
  <c r="J388"/>
  <c r="BK308"/>
  <c r="BK238"/>
  <c r="BK202"/>
  <c r="J668"/>
  <c r="BK603"/>
  <c r="J553"/>
  <c r="BK324"/>
  <c r="BK259"/>
  <c r="BK204"/>
  <c r="J707"/>
  <c r="J623"/>
  <c r="BK482"/>
  <c r="J404"/>
  <c r="BK381"/>
  <c r="BK345"/>
  <c r="BK209"/>
  <c r="J781"/>
  <c r="BK705"/>
  <c r="BK673"/>
  <c r="BK605"/>
  <c r="J537"/>
  <c r="J470"/>
  <c r="BK355"/>
  <c r="BK289"/>
  <c r="J218"/>
  <c r="J822"/>
  <c r="BK781"/>
  <c r="BK707"/>
  <c r="BK660"/>
  <c r="J581"/>
  <c r="BK448"/>
  <c r="J406"/>
  <c r="BK328"/>
  <c r="J839"/>
  <c r="BK825"/>
  <c r="BK762"/>
  <c r="J660"/>
  <c r="BK522"/>
  <c r="BK466"/>
  <c r="J415"/>
  <c r="J308"/>
  <c r="J272"/>
  <c i="6" r="BK180"/>
  <c r="BK134"/>
  <c r="BK192"/>
  <c r="BK172"/>
  <c r="J160"/>
  <c r="J190"/>
  <c r="BK141"/>
  <c i="7" r="BK151"/>
  <c r="J130"/>
  <c r="BK149"/>
  <c r="BK146"/>
  <c r="J145"/>
  <c r="J149"/>
  <c i="8" r="BK152"/>
  <c r="BK135"/>
  <c r="J141"/>
  <c i="9" r="J279"/>
  <c r="BK213"/>
  <c r="BK178"/>
  <c r="J273"/>
  <c r="J210"/>
  <c r="J148"/>
  <c r="J194"/>
  <c r="J161"/>
  <c r="BK276"/>
  <c r="J216"/>
  <c r="J180"/>
  <c r="BK256"/>
  <c r="J269"/>
  <c r="J252"/>
  <c r="BK169"/>
  <c i="10" r="J237"/>
  <c r="BK269"/>
  <c r="BK210"/>
  <c r="J261"/>
  <c r="J234"/>
  <c r="J151"/>
  <c r="J221"/>
  <c r="BK139"/>
  <c r="BK240"/>
  <c r="BK188"/>
  <c r="BK247"/>
  <c r="J262"/>
  <c r="J163"/>
  <c i="11" r="J151"/>
  <c r="J141"/>
  <c i="2" r="F37"/>
  <c r="BK258"/>
  <c r="J249"/>
  <c r="BK236"/>
  <c r="BK222"/>
  <c r="BK206"/>
  <c r="BK192"/>
  <c r="BK182"/>
  <c r="J165"/>
  <c i="3" r="J156"/>
  <c r="J145"/>
  <c r="J131"/>
  <c r="BK161"/>
  <c r="J137"/>
  <c r="J169"/>
  <c r="BK133"/>
  <c r="J158"/>
  <c r="J138"/>
  <c r="BK139"/>
  <c r="BK160"/>
  <c r="J133"/>
  <c r="J140"/>
  <c r="J148"/>
  <c i="4" r="J149"/>
  <c r="BK129"/>
  <c r="BK145"/>
  <c i="5" r="J833"/>
  <c r="J754"/>
  <c r="J732"/>
  <c r="J680"/>
  <c r="J605"/>
  <c r="BK541"/>
  <c r="J475"/>
  <c r="BK422"/>
  <c r="BK350"/>
  <c r="BK263"/>
  <c r="BK198"/>
  <c r="BK813"/>
  <c r="J678"/>
  <c r="J619"/>
  <c r="BK547"/>
  <c r="J440"/>
  <c r="BK401"/>
  <c r="J318"/>
  <c r="BK267"/>
  <c r="J779"/>
  <c r="BK678"/>
  <c r="J570"/>
  <c r="BK486"/>
  <c r="BK376"/>
  <c r="J284"/>
  <c r="J235"/>
  <c r="J207"/>
  <c r="J740"/>
  <c r="BK697"/>
  <c r="BK623"/>
  <c r="J592"/>
  <c r="BK525"/>
  <c r="J330"/>
  <c r="BK185"/>
  <c r="BK819"/>
  <c r="BK720"/>
  <c r="BK650"/>
  <c r="J564"/>
  <c r="J456"/>
  <c r="J256"/>
  <c r="J797"/>
  <c r="J727"/>
  <c r="J631"/>
  <c r="J587"/>
  <c r="J529"/>
  <c r="BK432"/>
  <c r="J338"/>
  <c r="J230"/>
  <c r="BK177"/>
  <c r="BK782"/>
  <c r="J749"/>
  <c r="J684"/>
  <c r="J596"/>
  <c r="BK459"/>
  <c r="J427"/>
  <c r="J366"/>
  <c r="BK246"/>
  <c r="J841"/>
  <c r="BK780"/>
  <c r="J714"/>
  <c r="BK607"/>
  <c r="J506"/>
  <c r="J432"/>
  <c r="BK390"/>
  <c r="BK230"/>
  <c i="6" r="BK200"/>
  <c r="J169"/>
  <c r="J139"/>
  <c r="BK197"/>
  <c r="J165"/>
  <c r="J131"/>
  <c i="7" r="J151"/>
  <c r="BK142"/>
  <c r="J136"/>
  <c r="J138"/>
  <c r="BK133"/>
  <c i="8" r="BK154"/>
  <c r="J142"/>
  <c r="J154"/>
  <c i="9" r="BK291"/>
  <c r="BK220"/>
  <c r="BK190"/>
  <c r="BK157"/>
  <c r="BK252"/>
  <c r="BK154"/>
  <c r="J259"/>
  <c r="J178"/>
  <c r="BK295"/>
  <c r="BK265"/>
  <c r="J229"/>
  <c r="BK200"/>
  <c r="BK293"/>
  <c r="BK235"/>
  <c r="BK151"/>
  <c r="BK174"/>
  <c i="10" r="BK250"/>
  <c r="BK160"/>
  <c r="BK255"/>
  <c r="J175"/>
  <c r="BK201"/>
  <c r="BK175"/>
  <c r="J208"/>
  <c r="J248"/>
  <c r="BK213"/>
  <c r="BK154"/>
  <c r="BK242"/>
  <c r="BK234"/>
  <c i="11" r="BK151"/>
  <c r="J140"/>
  <c r="J145"/>
  <c i="2" r="F39"/>
  <c r="J255"/>
  <c r="BK243"/>
  <c r="J234"/>
  <c r="J210"/>
  <c r="BK198"/>
  <c r="J192"/>
  <c r="J182"/>
  <c r="BK173"/>
  <c i="3" r="BK169"/>
  <c r="BK148"/>
  <c r="J141"/>
  <c r="J128"/>
  <c r="J144"/>
  <c r="J126"/>
  <c r="BK145"/>
  <c r="J168"/>
  <c r="BK150"/>
  <c r="J127"/>
  <c r="BK159"/>
  <c r="BK125"/>
  <c r="BK157"/>
  <c r="J125"/>
  <c r="BK158"/>
  <c r="J134"/>
  <c i="4" r="BK149"/>
  <c r="J129"/>
  <c r="J145"/>
  <c i="5" r="J782"/>
  <c r="BK740"/>
  <c r="BK695"/>
  <c r="BK670"/>
  <c r="BK599"/>
  <c r="BK531"/>
  <c r="BK490"/>
  <c r="J434"/>
  <c r="BK374"/>
  <c r="BK302"/>
  <c r="BK272"/>
  <c r="BK231"/>
  <c r="BK172"/>
  <c r="J764"/>
  <c r="BK702"/>
  <c r="J656"/>
  <c r="BK564"/>
  <c r="BK477"/>
  <c r="J408"/>
  <c r="J336"/>
  <c r="J280"/>
  <c r="BK784"/>
  <c r="J699"/>
  <c r="BK637"/>
  <c r="J531"/>
  <c r="BK437"/>
  <c r="J328"/>
  <c r="J267"/>
  <c r="J784"/>
  <c r="BK724"/>
  <c r="BK666"/>
  <c r="J616"/>
  <c r="J590"/>
  <c r="J486"/>
  <c r="J298"/>
  <c r="J737"/>
  <c r="BK648"/>
  <c r="BK615"/>
  <c r="J490"/>
  <c r="J422"/>
  <c r="BK358"/>
  <c r="J259"/>
  <c r="BK828"/>
  <c r="J729"/>
  <c r="BK680"/>
  <c r="BK609"/>
  <c r="BK559"/>
  <c r="BK499"/>
  <c r="BK462"/>
  <c r="J362"/>
  <c r="BK240"/>
  <c r="J185"/>
  <c r="BK803"/>
  <c r="BK727"/>
  <c r="BK690"/>
  <c r="BK625"/>
  <c r="BK555"/>
  <c r="J446"/>
  <c r="J378"/>
  <c r="BK839"/>
  <c r="J829"/>
  <c r="J760"/>
  <c r="J499"/>
  <c r="BK420"/>
  <c r="J376"/>
  <c r="J321"/>
  <c i="6" r="BK181"/>
  <c r="J149"/>
  <c r="BK130"/>
  <c r="BK189"/>
  <c r="BK136"/>
  <c r="BK135"/>
  <c r="BK131"/>
  <c r="J199"/>
  <c r="J192"/>
  <c r="J189"/>
  <c r="J187"/>
  <c r="J184"/>
  <c r="BK183"/>
  <c r="J177"/>
  <c r="J176"/>
  <c r="BK175"/>
  <c r="BK169"/>
  <c r="J164"/>
  <c r="BK161"/>
  <c r="BK156"/>
  <c r="J153"/>
  <c r="J152"/>
  <c r="BK149"/>
  <c r="BK145"/>
  <c r="BK143"/>
  <c r="J135"/>
  <c r="BK133"/>
  <c r="J132"/>
  <c r="BK129"/>
  <c r="BK198"/>
  <c r="J197"/>
  <c r="BK190"/>
  <c r="BK185"/>
  <c r="J182"/>
  <c r="J180"/>
  <c r="J179"/>
  <c r="BK174"/>
  <c r="BK173"/>
  <c r="BK168"/>
  <c r="BK166"/>
  <c r="BK164"/>
  <c r="BK163"/>
  <c r="BK160"/>
  <c r="J158"/>
  <c r="J156"/>
  <c r="J154"/>
  <c r="BK151"/>
  <c r="J147"/>
  <c r="J145"/>
  <c r="J142"/>
  <c r="J141"/>
  <c r="BK139"/>
  <c r="BK137"/>
  <c r="J196"/>
  <c r="BK193"/>
  <c r="J191"/>
  <c r="BK188"/>
  <c r="BK182"/>
  <c r="BK171"/>
  <c r="BK167"/>
  <c r="J166"/>
  <c r="BK165"/>
  <c r="J159"/>
  <c r="J155"/>
  <c r="BK154"/>
  <c r="BK152"/>
  <c r="BK144"/>
  <c r="J137"/>
  <c r="J133"/>
  <c r="BK126"/>
  <c r="BK170"/>
  <c r="BK162"/>
  <c r="J161"/>
  <c r="BK158"/>
  <c r="BK157"/>
  <c r="BK150"/>
  <c r="BK147"/>
  <c r="BK138"/>
  <c r="BK132"/>
  <c r="J130"/>
  <c r="J129"/>
  <c r="BK128"/>
  <c r="BK199"/>
  <c r="J198"/>
  <c r="BK186"/>
  <c r="BK184"/>
  <c r="J183"/>
  <c r="J181"/>
  <c r="BK179"/>
  <c r="J174"/>
  <c r="J173"/>
  <c r="J168"/>
  <c r="J163"/>
  <c r="J162"/>
  <c r="BK148"/>
  <c r="J200"/>
  <c r="J178"/>
  <c r="J146"/>
  <c r="J128"/>
  <c i="7" r="BK140"/>
  <c r="J152"/>
  <c r="J137"/>
  <c r="BK131"/>
  <c r="BK137"/>
  <c i="8" r="J129"/>
  <c r="BK150"/>
  <c r="J131"/>
  <c i="9" r="BK283"/>
  <c r="J218"/>
  <c r="J174"/>
  <c r="BK148"/>
  <c r="BK208"/>
  <c r="J137"/>
  <c r="BK198"/>
  <c r="J154"/>
  <c r="J286"/>
  <c r="J247"/>
  <c r="BK203"/>
  <c r="J287"/>
  <c r="J232"/>
  <c r="BK259"/>
  <c r="J151"/>
  <c i="10" r="J224"/>
  <c r="BK151"/>
  <c r="BK221"/>
  <c r="BK245"/>
  <c r="J139"/>
  <c r="J210"/>
  <c r="J133"/>
  <c r="J188"/>
  <c r="BK257"/>
  <c r="BK261"/>
  <c r="J240"/>
  <c r="BK133"/>
  <c i="11" r="BK135"/>
  <c r="BK140"/>
  <c i="1" r="AS104"/>
  <c i="2" r="J746"/>
  <c r="BK729"/>
  <c r="BK721"/>
  <c r="J716"/>
  <c r="BK710"/>
  <c r="J705"/>
  <c r="J699"/>
  <c r="J691"/>
  <c r="BK683"/>
  <c r="BK679"/>
  <c r="J667"/>
  <c r="J656"/>
  <c r="J650"/>
  <c r="J642"/>
  <c r="BK633"/>
  <c r="J629"/>
  <c r="J624"/>
  <c r="BK617"/>
  <c r="BK612"/>
  <c r="J603"/>
  <c r="BK594"/>
  <c r="J585"/>
  <c r="BK579"/>
  <c r="J575"/>
  <c r="BK564"/>
  <c r="J557"/>
  <c r="BK549"/>
  <c r="J545"/>
  <c r="BK536"/>
  <c r="J530"/>
  <c r="BK523"/>
  <c r="J514"/>
  <c r="BK501"/>
  <c r="BK490"/>
  <c r="J485"/>
  <c r="BK472"/>
  <c r="J459"/>
  <c r="J453"/>
  <c r="BK444"/>
  <c r="J441"/>
  <c r="J436"/>
  <c r="J428"/>
  <c r="BK419"/>
  <c r="J407"/>
  <c r="BK398"/>
  <c r="J390"/>
  <c r="J370"/>
  <c r="BK365"/>
  <c r="BK359"/>
  <c r="J353"/>
  <c r="BK349"/>
  <c r="BK342"/>
  <c r="J337"/>
  <c r="BK327"/>
  <c r="J322"/>
  <c r="J316"/>
  <c r="BK307"/>
  <c r="BK299"/>
  <c r="J289"/>
  <c r="BK280"/>
  <c r="J273"/>
  <c r="BK267"/>
  <c r="J252"/>
  <c r="J238"/>
  <c r="BK225"/>
  <c r="BK214"/>
  <c r="BK200"/>
  <c r="J189"/>
  <c r="BK178"/>
  <c r="J173"/>
  <c r="J162"/>
  <c i="3" r="BK153"/>
  <c r="BK146"/>
  <c r="J135"/>
  <c r="J124"/>
  <c r="J130"/>
  <c r="BK167"/>
  <c r="BK132"/>
  <c r="BK156"/>
  <c r="BK140"/>
  <c r="BK124"/>
  <c r="BK149"/>
  <c r="J170"/>
  <c r="J149"/>
  <c r="BK154"/>
  <c r="J166"/>
  <c r="J142"/>
  <c i="4" r="J153"/>
  <c r="J137"/>
  <c r="BK135"/>
  <c i="5" r="BK756"/>
  <c r="BK712"/>
  <c r="BK658"/>
  <c r="BK572"/>
  <c r="BK495"/>
  <c r="BK454"/>
  <c r="BK404"/>
  <c r="BK305"/>
  <c r="BK250"/>
  <c r="BK175"/>
  <c r="J770"/>
  <c r="J717"/>
  <c r="BK628"/>
  <c r="BK592"/>
  <c r="BK446"/>
  <c r="BK385"/>
  <c r="BK312"/>
  <c r="BK254"/>
  <c r="J762"/>
  <c r="BK732"/>
  <c r="BK717"/>
  <c r="BK619"/>
  <c r="BK527"/>
  <c r="BK427"/>
  <c r="BK321"/>
  <c r="J246"/>
  <c r="BK212"/>
  <c r="BK729"/>
  <c r="J662"/>
  <c r="J612"/>
  <c r="BK512"/>
  <c r="BK318"/>
  <c r="BK243"/>
  <c r="J803"/>
  <c r="J692"/>
  <c r="J628"/>
  <c r="BK539"/>
  <c r="J439"/>
  <c r="BK387"/>
  <c r="BK261"/>
  <c r="BK164"/>
  <c r="BK774"/>
  <c r="J703"/>
  <c r="J658"/>
  <c r="BK570"/>
  <c r="J501"/>
  <c r="BK415"/>
  <c r="J286"/>
  <c r="J198"/>
  <c r="J807"/>
  <c r="BK779"/>
  <c r="J702"/>
  <c r="J633"/>
  <c r="J455"/>
  <c r="J418"/>
  <c r="BK338"/>
  <c r="J227"/>
  <c r="J804"/>
  <c r="J670"/>
  <c r="BK553"/>
  <c r="BK434"/>
  <c r="J393"/>
  <c r="J345"/>
  <c r="BK265"/>
  <c i="6" r="BK195"/>
  <c r="BK153"/>
  <c r="BK196"/>
  <c r="J188"/>
  <c r="BK142"/>
  <c r="J127"/>
  <c r="J186"/>
  <c r="BK127"/>
  <c i="7" r="BK138"/>
  <c r="J134"/>
  <c r="BK148"/>
  <c r="BK143"/>
  <c i="8" r="BK141"/>
  <c r="J138"/>
  <c i="9" r="BK271"/>
  <c r="BK210"/>
  <c r="BK171"/>
  <c r="J288"/>
  <c r="BK232"/>
  <c r="J146"/>
  <c r="J254"/>
  <c r="BK188"/>
  <c r="J291"/>
  <c r="J256"/>
  <c r="J208"/>
  <c r="BK137"/>
  <c r="J265"/>
  <c r="BK264"/>
  <c r="BK249"/>
  <c i="10" r="J257"/>
  <c r="BK270"/>
  <c r="J267"/>
  <c r="J158"/>
  <c r="J229"/>
  <c r="J150"/>
  <c r="BK226"/>
  <c r="BK203"/>
  <c i="11" r="BK129"/>
  <c r="BK141"/>
  <c i="2" l="1" r="BK180"/>
  <c r="J180"/>
  <c r="J101"/>
  <c r="BK186"/>
  <c r="J186"/>
  <c r="J103"/>
  <c r="BK197"/>
  <c r="J197"/>
  <c r="J104"/>
  <c r="BK230"/>
  <c r="J230"/>
  <c r="J106"/>
  <c r="T282"/>
  <c r="T262"/>
  <c r="BK364"/>
  <c r="J364"/>
  <c r="J113"/>
  <c r="BK404"/>
  <c r="J404"/>
  <c r="J115"/>
  <c r="BK437"/>
  <c r="J437"/>
  <c r="J118"/>
  <c r="BK500"/>
  <c r="J500"/>
  <c r="J123"/>
  <c r="BK574"/>
  <c r="J574"/>
  <c r="J125"/>
  <c r="P613"/>
  <c r="T676"/>
  <c r="P723"/>
  <c i="3" r="P164"/>
  <c i="4" r="P128"/>
  <c r="T148"/>
  <c i="5" r="BK200"/>
  <c r="J200"/>
  <c r="J101"/>
  <c r="P217"/>
  <c r="R245"/>
  <c r="T294"/>
  <c r="BK373"/>
  <c r="J373"/>
  <c r="J111"/>
  <c r="BK453"/>
  <c r="J453"/>
  <c r="J115"/>
  <c r="BK498"/>
  <c r="BK558"/>
  <c r="J558"/>
  <c r="J123"/>
  <c r="P622"/>
  <c r="T665"/>
  <c r="T753"/>
  <c r="T773"/>
  <c r="P796"/>
  <c r="P824"/>
  <c i="6" r="R194"/>
  <c i="7" r="BK132"/>
  <c r="J132"/>
  <c r="J101"/>
  <c r="R135"/>
  <c r="R147"/>
  <c i="8" r="P128"/>
  <c r="P137"/>
  <c i="9" r="BK197"/>
  <c r="J197"/>
  <c r="J103"/>
  <c r="P202"/>
  <c r="R263"/>
  <c i="2" r="T180"/>
  <c r="T158"/>
  <c r="R186"/>
  <c r="T197"/>
  <c r="P230"/>
  <c r="BK334"/>
  <c r="J334"/>
  <c r="J111"/>
  <c r="R410"/>
  <c r="R437"/>
  <c r="T480"/>
  <c r="R550"/>
  <c r="R618"/>
  <c r="R698"/>
  <c r="R747"/>
  <c r="R745"/>
  <c i="3" r="BK164"/>
  <c r="J164"/>
  <c r="J100"/>
  <c i="4" r="R128"/>
  <c r="R148"/>
  <c i="5" r="P206"/>
  <c r="P222"/>
  <c r="BK271"/>
  <c r="J271"/>
  <c r="J107"/>
  <c r="P357"/>
  <c r="P320"/>
  <c r="P419"/>
  <c r="P384"/>
  <c r="R485"/>
  <c r="R489"/>
  <c r="T558"/>
  <c r="T622"/>
  <c r="BK665"/>
  <c r="J665"/>
  <c r="J126"/>
  <c r="BK753"/>
  <c r="J753"/>
  <c r="J128"/>
  <c r="BK783"/>
  <c r="J783"/>
  <c r="J130"/>
  <c r="T824"/>
  <c r="T817"/>
  <c i="6" r="T194"/>
  <c i="7" r="R129"/>
  <c r="P135"/>
  <c r="P147"/>
  <c i="8" r="R128"/>
  <c r="R137"/>
  <c i="9" r="T263"/>
  <c r="P292"/>
  <c i="10" r="R148"/>
  <c r="R132"/>
  <c i="2" r="P186"/>
  <c r="R197"/>
  <c r="BK242"/>
  <c r="J242"/>
  <c r="J107"/>
  <c r="R334"/>
  <c r="R293"/>
  <c r="T410"/>
  <c r="T437"/>
  <c r="T500"/>
  <c r="T574"/>
  <c r="T613"/>
  <c r="P676"/>
  <c r="R723"/>
  <c r="T747"/>
  <c r="T745"/>
  <c i="3" r="BK123"/>
  <c r="BK122"/>
  <c r="J122"/>
  <c r="J98"/>
  <c i="4" r="T128"/>
  <c r="BK148"/>
  <c r="J148"/>
  <c r="J103"/>
  <c i="5" r="T206"/>
  <c r="T222"/>
  <c r="T271"/>
  <c r="T357"/>
  <c r="T320"/>
  <c r="R419"/>
  <c r="R384"/>
  <c r="P485"/>
  <c r="T498"/>
  <c r="T528"/>
  <c r="BK630"/>
  <c r="J630"/>
  <c r="J125"/>
  <c r="P704"/>
  <c r="P783"/>
  <c r="R824"/>
  <c i="6" r="BK194"/>
  <c r="J194"/>
  <c r="J101"/>
  <c i="7" r="T129"/>
  <c r="BK141"/>
  <c r="J141"/>
  <c r="J103"/>
  <c r="BK150"/>
  <c r="J150"/>
  <c r="J105"/>
  <c i="8" r="T128"/>
  <c r="T137"/>
  <c i="9" r="P187"/>
  <c r="P136"/>
  <c r="P135"/>
  <c r="P134"/>
  <c i="1" r="AU105"/>
  <c i="9" r="T197"/>
  <c r="R202"/>
  <c r="R212"/>
  <c r="BK246"/>
  <c r="J246"/>
  <c r="J107"/>
  <c i="10" r="T148"/>
  <c r="T132"/>
  <c r="R186"/>
  <c r="R161"/>
  <c r="P200"/>
  <c r="R205"/>
  <c r="T228"/>
  <c i="2" r="P180"/>
  <c r="P158"/>
  <c r="BK202"/>
  <c r="J202"/>
  <c r="J105"/>
  <c r="R230"/>
  <c r="R282"/>
  <c r="R262"/>
  <c r="T364"/>
  <c r="R404"/>
  <c r="T446"/>
  <c r="P480"/>
  <c r="T550"/>
  <c r="BK618"/>
  <c r="J618"/>
  <c r="J127"/>
  <c r="P698"/>
  <c r="P747"/>
  <c r="P745"/>
  <c i="3" r="T164"/>
  <c i="4" r="BK128"/>
  <c r="P148"/>
  <c i="5" r="R200"/>
  <c r="R163"/>
  <c r="R162"/>
  <c r="BK222"/>
  <c r="J222"/>
  <c r="J105"/>
  <c r="R271"/>
  <c r="R357"/>
  <c r="R320"/>
  <c r="T419"/>
  <c r="T384"/>
  <c r="T485"/>
  <c r="T489"/>
  <c r="P558"/>
  <c r="BK622"/>
  <c r="J622"/>
  <c r="J124"/>
  <c r="R665"/>
  <c r="P753"/>
  <c r="R773"/>
  <c r="R796"/>
  <c r="R836"/>
  <c i="6" r="BK125"/>
  <c r="J125"/>
  <c r="J100"/>
  <c i="7" r="P132"/>
  <c r="P141"/>
  <c r="T150"/>
  <c i="8" r="BK149"/>
  <c r="J149"/>
  <c r="J103"/>
  <c i="9" r="T187"/>
  <c r="T136"/>
  <c r="T135"/>
  <c r="T134"/>
  <c r="BK202"/>
  <c r="J202"/>
  <c r="J104"/>
  <c r="T202"/>
  <c r="T212"/>
  <c r="R225"/>
  <c r="P246"/>
  <c r="BK278"/>
  <c r="BK277"/>
  <c r="J277"/>
  <c r="J110"/>
  <c r="BK292"/>
  <c r="J292"/>
  <c r="J112"/>
  <c i="2" r="T202"/>
  <c r="R242"/>
  <c r="P334"/>
  <c r="P293"/>
  <c r="BK410"/>
  <c r="J410"/>
  <c r="J117"/>
  <c r="R446"/>
  <c r="BK480"/>
  <c r="J480"/>
  <c r="J122"/>
  <c r="BK550"/>
  <c r="J550"/>
  <c r="J124"/>
  <c r="P618"/>
  <c r="BK698"/>
  <c r="J698"/>
  <c r="J129"/>
  <c r="T723"/>
  <c i="3" r="R123"/>
  <c i="4" r="BK136"/>
  <c r="J136"/>
  <c r="J102"/>
  <c i="5" r="R206"/>
  <c r="R222"/>
  <c r="P271"/>
  <c r="BK357"/>
  <c r="J357"/>
  <c r="J110"/>
  <c r="BK419"/>
  <c r="J419"/>
  <c r="J113"/>
  <c r="BK485"/>
  <c r="J485"/>
  <c r="J116"/>
  <c r="P489"/>
  <c r="BK528"/>
  <c r="J528"/>
  <c r="J122"/>
  <c r="R630"/>
  <c r="T704"/>
  <c r="T783"/>
  <c r="P836"/>
  <c i="6" r="T125"/>
  <c r="T124"/>
  <c r="T123"/>
  <c i="7" r="BK129"/>
  <c r="R132"/>
  <c r="T141"/>
  <c r="P150"/>
  <c i="8" r="BK137"/>
  <c r="J137"/>
  <c r="J102"/>
  <c i="9" r="R187"/>
  <c r="R136"/>
  <c r="R135"/>
  <c r="R197"/>
  <c r="BK212"/>
  <c r="J212"/>
  <c r="J105"/>
  <c r="BK225"/>
  <c r="J225"/>
  <c r="J106"/>
  <c r="T225"/>
  <c r="T246"/>
  <c r="P278"/>
  <c r="P277"/>
  <c r="T292"/>
  <c i="10" r="T186"/>
  <c r="T161"/>
  <c r="T200"/>
  <c r="R228"/>
  <c r="P249"/>
  <c i="11" r="T128"/>
  <c i="2" r="T186"/>
  <c r="P197"/>
  <c r="P242"/>
  <c r="P282"/>
  <c r="P262"/>
  <c r="P364"/>
  <c r="P404"/>
  <c r="BK446"/>
  <c r="J446"/>
  <c r="J119"/>
  <c r="R500"/>
  <c r="P574"/>
  <c r="R613"/>
  <c r="BK676"/>
  <c r="J676"/>
  <c r="J128"/>
  <c r="BK720"/>
  <c r="J720"/>
  <c r="J130"/>
  <c i="3" r="T123"/>
  <c r="T122"/>
  <c i="4" r="R136"/>
  <c i="5" r="P200"/>
  <c r="P163"/>
  <c r="P162"/>
  <c r="BK217"/>
  <c r="J217"/>
  <c r="J104"/>
  <c r="T245"/>
  <c r="BK294"/>
  <c r="J294"/>
  <c r="J108"/>
  <c r="P373"/>
  <c r="R453"/>
  <c r="BK489"/>
  <c r="J489"/>
  <c r="J117"/>
  <c r="R558"/>
  <c r="R622"/>
  <c r="P665"/>
  <c r="R753"/>
  <c r="P773"/>
  <c r="T796"/>
  <c r="T836"/>
  <c i="6" r="R125"/>
  <c r="R124"/>
  <c r="R123"/>
  <c i="7" r="P129"/>
  <c r="P128"/>
  <c r="P127"/>
  <c i="1" r="AU102"/>
  <c i="7" r="T135"/>
  <c r="T147"/>
  <c i="8" r="R149"/>
  <c i="9" r="BK187"/>
  <c r="J187"/>
  <c r="J102"/>
  <c r="P197"/>
  <c r="P212"/>
  <c r="P225"/>
  <c r="R246"/>
  <c r="R278"/>
  <c i="10" r="P148"/>
  <c r="P132"/>
  <c r="P186"/>
  <c r="BK205"/>
  <c r="J205"/>
  <c r="J107"/>
  <c r="T205"/>
  <c r="BK249"/>
  <c r="J249"/>
  <c r="J109"/>
  <c i="11" r="P128"/>
  <c r="P136"/>
  <c i="2" r="R180"/>
  <c r="R158"/>
  <c r="R157"/>
  <c r="R202"/>
  <c r="T242"/>
  <c r="T334"/>
  <c r="T293"/>
  <c r="P410"/>
  <c r="P437"/>
  <c r="P500"/>
  <c r="R574"/>
  <c r="BK613"/>
  <c r="J613"/>
  <c r="J126"/>
  <c r="R676"/>
  <c r="BK723"/>
  <c r="J723"/>
  <c r="J131"/>
  <c i="3" r="P123"/>
  <c r="P122"/>
  <c i="1" r="AU97"/>
  <c i="4" r="P136"/>
  <c i="5" r="T200"/>
  <c r="T163"/>
  <c r="T162"/>
  <c r="R217"/>
  <c r="BK245"/>
  <c r="J245"/>
  <c r="J106"/>
  <c r="P294"/>
  <c r="T373"/>
  <c r="T453"/>
  <c r="R498"/>
  <c r="R528"/>
  <c r="T630"/>
  <c r="BK704"/>
  <c r="J704"/>
  <c r="J127"/>
  <c r="BK773"/>
  <c r="J773"/>
  <c r="J129"/>
  <c r="BK796"/>
  <c r="J796"/>
  <c r="J131"/>
  <c r="BK824"/>
  <c r="J824"/>
  <c r="J137"/>
  <c i="6" r="P194"/>
  <c i="7" r="T132"/>
  <c r="R141"/>
  <c r="R150"/>
  <c i="8" r="BK128"/>
  <c r="J128"/>
  <c r="J100"/>
  <c r="T149"/>
  <c i="9" r="BK263"/>
  <c r="J263"/>
  <c r="J108"/>
  <c r="T278"/>
  <c r="T277"/>
  <c i="10" r="BK148"/>
  <c r="J148"/>
  <c r="J100"/>
  <c r="BK186"/>
  <c r="J186"/>
  <c r="J105"/>
  <c r="P205"/>
  <c r="BK228"/>
  <c r="J228"/>
  <c r="J108"/>
  <c r="T249"/>
  <c i="11" r="BK128"/>
  <c r="R136"/>
  <c i="2" r="P202"/>
  <c r="T230"/>
  <c r="BK282"/>
  <c r="J282"/>
  <c r="J109"/>
  <c r="R364"/>
  <c r="T404"/>
  <c r="P446"/>
  <c r="R480"/>
  <c r="P550"/>
  <c r="T618"/>
  <c r="T698"/>
  <c r="BK747"/>
  <c r="BK745"/>
  <c r="J745"/>
  <c r="J133"/>
  <c i="3" r="R164"/>
  <c i="4" r="T136"/>
  <c i="5" r="BK206"/>
  <c r="J206"/>
  <c r="J103"/>
  <c r="T217"/>
  <c r="P245"/>
  <c r="R294"/>
  <c r="R373"/>
  <c r="P453"/>
  <c r="P498"/>
  <c r="P528"/>
  <c r="P630"/>
  <c r="R704"/>
  <c r="R783"/>
  <c r="BK836"/>
  <c r="J836"/>
  <c r="J138"/>
  <c i="6" r="P125"/>
  <c r="P124"/>
  <c r="P123"/>
  <c i="1" r="AU101"/>
  <c i="7" r="BK135"/>
  <c r="J135"/>
  <c r="J102"/>
  <c r="BK147"/>
  <c r="J147"/>
  <c r="J104"/>
  <c i="8" r="P149"/>
  <c i="9" r="P263"/>
  <c r="R292"/>
  <c i="10" r="BK200"/>
  <c r="J200"/>
  <c r="J106"/>
  <c r="R200"/>
  <c r="P228"/>
  <c r="R249"/>
  <c i="11" r="R128"/>
  <c r="R127"/>
  <c r="R126"/>
  <c r="BK136"/>
  <c r="J136"/>
  <c r="J102"/>
  <c r="T136"/>
  <c i="2" r="BK402"/>
  <c r="J402"/>
  <c r="J114"/>
  <c i="4" r="BK134"/>
  <c r="J134"/>
  <c r="J101"/>
  <c i="2" r="BK262"/>
  <c r="J262"/>
  <c r="J108"/>
  <c i="5" r="BK806"/>
  <c r="J806"/>
  <c r="J132"/>
  <c r="BK818"/>
  <c r="J818"/>
  <c r="J135"/>
  <c r="BK840"/>
  <c r="J840"/>
  <c r="J139"/>
  <c i="2" r="BK460"/>
  <c r="J460"/>
  <c r="J120"/>
  <c i="9" r="BK184"/>
  <c r="J184"/>
  <c r="J101"/>
  <c i="10" r="BK174"/>
  <c r="J174"/>
  <c r="J104"/>
  <c i="8" r="BK153"/>
  <c r="J153"/>
  <c r="J104"/>
  <c i="2" r="BK360"/>
  <c r="J360"/>
  <c r="J112"/>
  <c i="5" r="BK447"/>
  <c r="J447"/>
  <c r="J114"/>
  <c i="9" r="BK136"/>
  <c r="BK135"/>
  <c r="J135"/>
  <c r="J99"/>
  <c i="10" r="BK159"/>
  <c r="J159"/>
  <c r="J101"/>
  <c i="2" r="BK471"/>
  <c r="J471"/>
  <c r="J121"/>
  <c i="5" r="BK203"/>
  <c r="J203"/>
  <c r="J102"/>
  <c r="BK494"/>
  <c r="BK493"/>
  <c r="J493"/>
  <c r="J118"/>
  <c i="4" r="BK154"/>
  <c r="J154"/>
  <c r="J104"/>
  <c i="5" r="BK320"/>
  <c r="J320"/>
  <c r="J109"/>
  <c r="BK812"/>
  <c r="J812"/>
  <c r="J133"/>
  <c i="2" r="BK183"/>
  <c r="J183"/>
  <c r="J102"/>
  <c r="BK293"/>
  <c r="J293"/>
  <c r="J110"/>
  <c i="5" r="BK821"/>
  <c r="J821"/>
  <c r="J136"/>
  <c i="8" r="BK134"/>
  <c r="J134"/>
  <c r="J101"/>
  <c i="9" r="BK275"/>
  <c r="J275"/>
  <c r="J109"/>
  <c i="10" r="BK162"/>
  <c r="J162"/>
  <c r="J103"/>
  <c i="11" r="BK134"/>
  <c r="J134"/>
  <c r="J101"/>
  <c r="BK148"/>
  <c r="J148"/>
  <c r="J103"/>
  <c r="BK150"/>
  <c r="J150"/>
  <c r="J104"/>
  <c r="E85"/>
  <c i="10" r="BK161"/>
  <c r="J161"/>
  <c r="J102"/>
  <c i="11" r="J120"/>
  <c r="J94"/>
  <c r="BE151"/>
  <c r="BE129"/>
  <c r="BE140"/>
  <c r="BE141"/>
  <c r="BE145"/>
  <c r="F94"/>
  <c r="BE131"/>
  <c r="BE149"/>
  <c r="BE135"/>
  <c r="BE137"/>
  <c i="9" r="J278"/>
  <c r="J111"/>
  <c i="10" r="BE158"/>
  <c r="BE175"/>
  <c r="BE190"/>
  <c r="BE191"/>
  <c r="BE208"/>
  <c r="BE210"/>
  <c r="BE219"/>
  <c r="BE223"/>
  <c r="BE226"/>
  <c r="BE253"/>
  <c r="BE255"/>
  <c r="F94"/>
  <c r="BE133"/>
  <c r="BE139"/>
  <c r="BE150"/>
  <c r="BE188"/>
  <c r="BE213"/>
  <c r="BE234"/>
  <c r="BE237"/>
  <c r="BE259"/>
  <c i="9" r="BK134"/>
  <c r="J134"/>
  <c r="J136"/>
  <c r="J100"/>
  <c i="10" r="E119"/>
  <c r="BE136"/>
  <c r="BE160"/>
  <c r="J94"/>
  <c r="BE151"/>
  <c r="BE154"/>
  <c r="BE245"/>
  <c r="BE250"/>
  <c r="BE261"/>
  <c r="BE149"/>
  <c r="BE163"/>
  <c r="BE203"/>
  <c r="BE229"/>
  <c r="BE247"/>
  <c r="BE269"/>
  <c r="BE187"/>
  <c r="BE206"/>
  <c r="BE221"/>
  <c r="BE248"/>
  <c r="BE267"/>
  <c r="J91"/>
  <c r="BE201"/>
  <c r="BE224"/>
  <c r="BE240"/>
  <c r="BE242"/>
  <c r="BE257"/>
  <c r="BE262"/>
  <c r="BE156"/>
  <c r="BE231"/>
  <c r="BE264"/>
  <c r="BE270"/>
  <c i="9" r="J128"/>
  <c r="J131"/>
  <c r="BE148"/>
  <c r="BE185"/>
  <c r="E122"/>
  <c r="BE210"/>
  <c r="BE213"/>
  <c r="BE232"/>
  <c r="BE266"/>
  <c r="BE283"/>
  <c r="BE223"/>
  <c r="BE226"/>
  <c r="BE254"/>
  <c r="BE264"/>
  <c r="BE273"/>
  <c r="BE288"/>
  <c r="BE291"/>
  <c r="BE293"/>
  <c r="BE164"/>
  <c r="BE169"/>
  <c r="BE235"/>
  <c r="BE239"/>
  <c r="BE259"/>
  <c r="BE279"/>
  <c r="BE295"/>
  <c r="BE151"/>
  <c r="BE154"/>
  <c r="BE167"/>
  <c r="BE171"/>
  <c r="BE174"/>
  <c r="BE178"/>
  <c r="BE180"/>
  <c r="BE190"/>
  <c r="BE192"/>
  <c r="BE203"/>
  <c r="BE206"/>
  <c r="BE208"/>
  <c r="BE247"/>
  <c r="BE249"/>
  <c r="BE252"/>
  <c r="BE256"/>
  <c r="BE281"/>
  <c r="BE287"/>
  <c r="F94"/>
  <c r="BE157"/>
  <c r="BE161"/>
  <c r="BE194"/>
  <c r="BE200"/>
  <c r="BE216"/>
  <c r="BE218"/>
  <c r="BE220"/>
  <c r="BE229"/>
  <c r="BE269"/>
  <c r="BE271"/>
  <c r="BE286"/>
  <c r="BE137"/>
  <c r="BE143"/>
  <c r="BE146"/>
  <c r="BE188"/>
  <c r="BE198"/>
  <c r="BE242"/>
  <c r="BE244"/>
  <c r="BE265"/>
  <c r="BE276"/>
  <c i="7" r="J129"/>
  <c r="J100"/>
  <c i="8" r="J91"/>
  <c r="BE138"/>
  <c r="BE141"/>
  <c r="F94"/>
  <c r="J123"/>
  <c r="BE150"/>
  <c r="BE152"/>
  <c r="BE142"/>
  <c r="BE129"/>
  <c r="BE131"/>
  <c r="E85"/>
  <c r="BE146"/>
  <c r="BE154"/>
  <c r="BE135"/>
  <c i="6" r="BK124"/>
  <c r="J124"/>
  <c r="J99"/>
  <c i="7" r="E85"/>
  <c r="BE131"/>
  <c r="BE133"/>
  <c r="BE140"/>
  <c r="BE143"/>
  <c r="BE151"/>
  <c r="J91"/>
  <c r="F94"/>
  <c r="BE144"/>
  <c r="BE145"/>
  <c r="J124"/>
  <c r="BE134"/>
  <c r="BE142"/>
  <c r="BE130"/>
  <c r="BE137"/>
  <c r="BE138"/>
  <c r="BE139"/>
  <c r="BE136"/>
  <c r="BE146"/>
  <c r="BE148"/>
  <c r="BE149"/>
  <c r="BE152"/>
  <c i="5" r="J498"/>
  <c r="J121"/>
  <c i="6" r="BE143"/>
  <c r="BE147"/>
  <c r="BE148"/>
  <c r="BE151"/>
  <c r="BE152"/>
  <c r="BE155"/>
  <c r="BE198"/>
  <c r="J117"/>
  <c r="BE129"/>
  <c r="BE130"/>
  <c r="BE131"/>
  <c r="BE158"/>
  <c r="BE159"/>
  <c r="BE161"/>
  <c r="BE177"/>
  <c r="BE178"/>
  <c r="BE190"/>
  <c r="BE197"/>
  <c i="5" r="J494"/>
  <c r="J119"/>
  <c i="6" r="BE135"/>
  <c r="BE136"/>
  <c r="BE140"/>
  <c r="BE144"/>
  <c r="BE154"/>
  <c r="BE156"/>
  <c r="BE160"/>
  <c r="BE163"/>
  <c r="BE167"/>
  <c r="BE168"/>
  <c r="BE172"/>
  <c r="BE175"/>
  <c i="5" r="BK817"/>
  <c r="J817"/>
  <c r="J134"/>
  <c i="6" r="BE146"/>
  <c r="BE149"/>
  <c r="BE153"/>
  <c r="BE180"/>
  <c r="BE181"/>
  <c r="BE183"/>
  <c r="BE184"/>
  <c r="BE185"/>
  <c r="BE186"/>
  <c r="BE187"/>
  <c r="E85"/>
  <c r="F120"/>
  <c r="BE128"/>
  <c r="BE134"/>
  <c r="BE157"/>
  <c r="BE171"/>
  <c r="BE176"/>
  <c r="BE191"/>
  <c r="BE192"/>
  <c r="BE193"/>
  <c r="BE195"/>
  <c r="BE196"/>
  <c r="J120"/>
  <c r="BE137"/>
  <c r="BE150"/>
  <c r="BE170"/>
  <c r="BE182"/>
  <c r="BE200"/>
  <c r="BE132"/>
  <c r="BE133"/>
  <c r="BE139"/>
  <c r="BE145"/>
  <c r="BE164"/>
  <c r="BE173"/>
  <c r="BE174"/>
  <c r="BE199"/>
  <c r="BE126"/>
  <c r="BE127"/>
  <c r="BE138"/>
  <c r="BE141"/>
  <c r="BE142"/>
  <c r="BE162"/>
  <c r="BE165"/>
  <c r="BE166"/>
  <c r="BE169"/>
  <c r="BE179"/>
  <c r="BE188"/>
  <c r="BE189"/>
  <c i="4" r="J128"/>
  <c r="J100"/>
  <c i="5" r="F94"/>
  <c r="J155"/>
  <c r="J158"/>
  <c r="BE177"/>
  <c r="BE198"/>
  <c r="BE201"/>
  <c r="BE204"/>
  <c r="BE207"/>
  <c r="BE209"/>
  <c r="BE240"/>
  <c r="BE302"/>
  <c r="BE324"/>
  <c r="BE328"/>
  <c r="BE362"/>
  <c r="BE382"/>
  <c r="BE387"/>
  <c r="BE388"/>
  <c r="BE404"/>
  <c r="BE406"/>
  <c r="BE408"/>
  <c r="BE411"/>
  <c r="BE459"/>
  <c r="BE462"/>
  <c r="BE486"/>
  <c r="BE525"/>
  <c r="BE547"/>
  <c r="BE557"/>
  <c r="BE576"/>
  <c r="BE581"/>
  <c r="BE587"/>
  <c r="BE603"/>
  <c r="BE620"/>
  <c r="BE621"/>
  <c r="BE623"/>
  <c r="BE643"/>
  <c r="BE684"/>
  <c r="BE727"/>
  <c r="BE740"/>
  <c r="BE764"/>
  <c r="BE805"/>
  <c r="BE833"/>
  <c r="BE837"/>
  <c r="BE839"/>
  <c r="BE841"/>
  <c r="BE193"/>
  <c r="BE218"/>
  <c r="BE263"/>
  <c r="BE265"/>
  <c r="BE272"/>
  <c r="BE284"/>
  <c r="BE295"/>
  <c r="BE298"/>
  <c r="BE301"/>
  <c r="BE305"/>
  <c r="BE312"/>
  <c r="BE315"/>
  <c r="BE336"/>
  <c r="BE340"/>
  <c r="BE342"/>
  <c r="BE379"/>
  <c r="BE422"/>
  <c r="BE482"/>
  <c r="BE492"/>
  <c r="BE519"/>
  <c r="BE529"/>
  <c r="BE535"/>
  <c r="BE559"/>
  <c r="BE564"/>
  <c r="BE607"/>
  <c r="BE686"/>
  <c r="BE720"/>
  <c r="BE752"/>
  <c r="BE760"/>
  <c r="BE762"/>
  <c r="BE768"/>
  <c r="BE774"/>
  <c r="BE780"/>
  <c r="BE787"/>
  <c r="BE202"/>
  <c r="BE231"/>
  <c r="BE238"/>
  <c r="BE280"/>
  <c r="BE345"/>
  <c r="BE376"/>
  <c r="BE425"/>
  <c r="BE427"/>
  <c r="BE429"/>
  <c r="BE439"/>
  <c r="BE440"/>
  <c r="BE443"/>
  <c r="BE446"/>
  <c r="BE448"/>
  <c r="BE475"/>
  <c r="BE477"/>
  <c r="BE490"/>
  <c r="BE512"/>
  <c r="BE541"/>
  <c r="BE549"/>
  <c r="BE572"/>
  <c r="BE594"/>
  <c r="BE619"/>
  <c r="BE625"/>
  <c r="BE637"/>
  <c r="BE648"/>
  <c r="BE650"/>
  <c r="BE660"/>
  <c r="BE662"/>
  <c r="BE692"/>
  <c r="BE697"/>
  <c r="BE707"/>
  <c r="BE718"/>
  <c r="BE738"/>
  <c r="BE756"/>
  <c r="BE803"/>
  <c r="BE813"/>
  <c r="BE822"/>
  <c r="E85"/>
  <c r="BE190"/>
  <c r="BE195"/>
  <c r="BE223"/>
  <c r="BE282"/>
  <c r="BE338"/>
  <c r="BE366"/>
  <c r="BE374"/>
  <c r="BE385"/>
  <c r="BE393"/>
  <c r="BE401"/>
  <c r="BE415"/>
  <c r="BE418"/>
  <c r="BE420"/>
  <c r="BE466"/>
  <c r="BE470"/>
  <c r="BE487"/>
  <c r="BE514"/>
  <c r="BE553"/>
  <c r="BE590"/>
  <c r="BE616"/>
  <c r="BE629"/>
  <c r="BE666"/>
  <c r="BE675"/>
  <c r="BE733"/>
  <c r="BE779"/>
  <c r="BE782"/>
  <c r="BE828"/>
  <c r="BE235"/>
  <c r="BE286"/>
  <c r="BE292"/>
  <c r="BE304"/>
  <c r="BE378"/>
  <c r="BE510"/>
  <c r="BE533"/>
  <c r="BE598"/>
  <c r="BE633"/>
  <c r="BE656"/>
  <c r="BE678"/>
  <c r="BE682"/>
  <c r="BE705"/>
  <c r="BE732"/>
  <c r="BE735"/>
  <c r="BE758"/>
  <c r="BE770"/>
  <c r="BE781"/>
  <c r="BE792"/>
  <c r="BE804"/>
  <c r="BE825"/>
  <c r="BE829"/>
  <c r="BE172"/>
  <c r="BE175"/>
  <c r="BE182"/>
  <c r="BE254"/>
  <c r="BE256"/>
  <c r="BE289"/>
  <c r="BE334"/>
  <c r="BE355"/>
  <c r="BE358"/>
  <c r="BE381"/>
  <c r="BE495"/>
  <c r="BE522"/>
  <c r="BE537"/>
  <c r="BE539"/>
  <c r="BE544"/>
  <c r="BE555"/>
  <c r="BE609"/>
  <c r="BE612"/>
  <c r="BE615"/>
  <c r="BE635"/>
  <c r="BE658"/>
  <c r="BE668"/>
  <c r="BE695"/>
  <c r="BE702"/>
  <c r="BE703"/>
  <c r="BE714"/>
  <c r="BE739"/>
  <c r="BE771"/>
  <c r="BE807"/>
  <c r="BE212"/>
  <c r="BE214"/>
  <c r="BE220"/>
  <c r="BE227"/>
  <c r="BE243"/>
  <c r="BE246"/>
  <c r="BE259"/>
  <c r="BE261"/>
  <c r="BE321"/>
  <c r="BE330"/>
  <c r="BE350"/>
  <c r="BE364"/>
  <c r="BE390"/>
  <c r="BE432"/>
  <c r="BE434"/>
  <c r="BE437"/>
  <c r="BE454"/>
  <c r="BE527"/>
  <c r="BE531"/>
  <c r="BE570"/>
  <c r="BE596"/>
  <c r="BE599"/>
  <c r="BE601"/>
  <c r="BE605"/>
  <c r="BE641"/>
  <c r="BE670"/>
  <c r="BE673"/>
  <c r="BE680"/>
  <c r="BE689"/>
  <c r="BE699"/>
  <c r="BE709"/>
  <c r="BE710"/>
  <c r="BE712"/>
  <c r="BE724"/>
  <c r="BE729"/>
  <c r="BE749"/>
  <c r="BE754"/>
  <c r="BE789"/>
  <c r="BE797"/>
  <c r="BE819"/>
  <c r="BE164"/>
  <c r="BE185"/>
  <c r="BE225"/>
  <c r="BE230"/>
  <c r="BE250"/>
  <c r="BE267"/>
  <c r="BE276"/>
  <c r="BE308"/>
  <c r="BE318"/>
  <c r="BE455"/>
  <c r="BE456"/>
  <c r="BE499"/>
  <c r="BE501"/>
  <c r="BE506"/>
  <c r="BE551"/>
  <c r="BE592"/>
  <c r="BE628"/>
  <c r="BE631"/>
  <c r="BE663"/>
  <c r="BE690"/>
  <c r="BE717"/>
  <c r="BE737"/>
  <c r="BE784"/>
  <c i="4" r="F123"/>
  <c r="BE131"/>
  <c r="J94"/>
  <c r="BE153"/>
  <c i="3" r="J123"/>
  <c r="J99"/>
  <c i="4" r="BE141"/>
  <c r="BE149"/>
  <c r="BE155"/>
  <c r="J120"/>
  <c r="BE129"/>
  <c r="BE137"/>
  <c r="BE140"/>
  <c r="E114"/>
  <c r="BE135"/>
  <c r="BE145"/>
  <c i="2" r="J747"/>
  <c r="J134"/>
  <c i="3" r="BE130"/>
  <c r="BE139"/>
  <c r="BE145"/>
  <c r="BE153"/>
  <c r="BE159"/>
  <c r="BE124"/>
  <c r="BE128"/>
  <c r="BE132"/>
  <c r="BE144"/>
  <c r="BE155"/>
  <c r="J91"/>
  <c r="E110"/>
  <c r="BE126"/>
  <c r="BE129"/>
  <c r="BE136"/>
  <c r="BE143"/>
  <c r="BE150"/>
  <c r="BE162"/>
  <c r="F119"/>
  <c r="BE140"/>
  <c r="BE141"/>
  <c r="BE152"/>
  <c r="BE154"/>
  <c r="BE160"/>
  <c r="BE166"/>
  <c r="BE169"/>
  <c r="BE170"/>
  <c i="2" r="BK409"/>
  <c r="J409"/>
  <c r="J116"/>
  <c i="3" r="BE125"/>
  <c r="BE134"/>
  <c r="BE135"/>
  <c r="BE163"/>
  <c r="J119"/>
  <c r="BE137"/>
  <c r="BE138"/>
  <c r="BE165"/>
  <c r="BE127"/>
  <c r="BE131"/>
  <c r="BE142"/>
  <c r="BE146"/>
  <c r="BE147"/>
  <c r="BE148"/>
  <c r="BE149"/>
  <c r="BE156"/>
  <c r="BE157"/>
  <c r="BE158"/>
  <c r="BE167"/>
  <c r="BE168"/>
  <c r="BE133"/>
  <c r="BE151"/>
  <c r="BE161"/>
  <c i="1" r="BA96"/>
  <c r="BB96"/>
  <c i="2" r="E85"/>
  <c r="J91"/>
  <c r="F94"/>
  <c r="J94"/>
  <c r="BE159"/>
  <c r="BE162"/>
  <c r="BE165"/>
  <c r="BE170"/>
  <c r="BE173"/>
  <c r="BE176"/>
  <c r="BE178"/>
  <c r="BE181"/>
  <c r="BE182"/>
  <c r="BE184"/>
  <c r="BE187"/>
  <c r="BE189"/>
  <c r="BE192"/>
  <c r="BE194"/>
  <c r="BE198"/>
  <c r="BE200"/>
  <c r="BE203"/>
  <c r="BE206"/>
  <c r="BE210"/>
  <c r="BE214"/>
  <c r="BE219"/>
  <c r="BE222"/>
  <c r="BE225"/>
  <c r="BE231"/>
  <c r="BE234"/>
  <c r="BE236"/>
  <c r="BE238"/>
  <c r="BE243"/>
  <c r="BE247"/>
  <c r="BE249"/>
  <c r="BE252"/>
  <c r="BE255"/>
  <c r="BE258"/>
  <c r="BE263"/>
  <c r="BE267"/>
  <c r="BE269"/>
  <c r="BE271"/>
  <c r="BE273"/>
  <c r="BE278"/>
  <c r="BE280"/>
  <c r="BE283"/>
  <c r="BE285"/>
  <c r="BE289"/>
  <c r="BE294"/>
  <c r="BE299"/>
  <c r="BE304"/>
  <c r="BE307"/>
  <c r="BE310"/>
  <c r="BE314"/>
  <c r="BE316"/>
  <c r="BE318"/>
  <c r="BE320"/>
  <c r="BE322"/>
  <c r="BE324"/>
  <c r="BE327"/>
  <c r="BE329"/>
  <c r="BE335"/>
  <c r="BE337"/>
  <c r="BE340"/>
  <c r="BE342"/>
  <c r="BE344"/>
  <c r="BE347"/>
  <c r="BE349"/>
  <c r="BE350"/>
  <c r="BE352"/>
  <c r="BE353"/>
  <c r="BE356"/>
  <c r="BE359"/>
  <c r="BE361"/>
  <c r="BE365"/>
  <c r="BE366"/>
  <c r="BE367"/>
  <c r="BE370"/>
  <c r="BE373"/>
  <c r="BE377"/>
  <c r="BE381"/>
  <c r="BE390"/>
  <c r="BE394"/>
  <c r="BE398"/>
  <c r="BE403"/>
  <c r="BE405"/>
  <c r="BE407"/>
  <c r="BE411"/>
  <c r="BE416"/>
  <c r="BE419"/>
  <c r="BE421"/>
  <c r="BE426"/>
  <c r="BE428"/>
  <c r="BE434"/>
  <c r="BE436"/>
  <c r="BE438"/>
  <c r="BE440"/>
  <c r="BE441"/>
  <c r="BE442"/>
  <c r="BE444"/>
  <c r="BE447"/>
  <c r="BE449"/>
  <c r="BE453"/>
  <c r="BE455"/>
  <c r="BE457"/>
  <c r="BE459"/>
  <c r="BE461"/>
  <c r="BE472"/>
  <c r="BE481"/>
  <c r="BE482"/>
  <c r="BE485"/>
  <c r="BE488"/>
  <c r="BE490"/>
  <c r="BE491"/>
  <c r="BE492"/>
  <c r="BE501"/>
  <c r="BE504"/>
  <c r="BE509"/>
  <c r="BE514"/>
  <c r="BE520"/>
  <c r="BE523"/>
  <c r="BE525"/>
  <c r="BE529"/>
  <c r="BE530"/>
  <c r="BE532"/>
  <c r="BE536"/>
  <c r="BE537"/>
  <c r="BE543"/>
  <c r="BE545"/>
  <c r="BE548"/>
  <c r="BE549"/>
  <c r="BE551"/>
  <c r="BE554"/>
  <c r="BE557"/>
  <c r="BE560"/>
  <c r="BE563"/>
  <c r="BE564"/>
  <c r="BE565"/>
  <c r="BE569"/>
  <c r="BE575"/>
  <c r="BE577"/>
  <c r="BE579"/>
  <c r="BE581"/>
  <c r="BE583"/>
  <c r="BE585"/>
  <c r="BE586"/>
  <c r="BE592"/>
  <c r="BE594"/>
  <c r="BE596"/>
  <c r="BE600"/>
  <c r="BE603"/>
  <c r="BE606"/>
  <c r="BE609"/>
  <c r="BE612"/>
  <c r="BE614"/>
  <c r="BE617"/>
  <c r="BE619"/>
  <c r="BE621"/>
  <c r="BE624"/>
  <c r="BE628"/>
  <c r="BE629"/>
  <c r="BE631"/>
  <c r="BE633"/>
  <c r="BE635"/>
  <c r="BE640"/>
  <c r="BE642"/>
  <c r="BE645"/>
  <c r="BE648"/>
  <c r="BE650"/>
  <c r="BE652"/>
  <c r="BE654"/>
  <c r="BE656"/>
  <c r="BE657"/>
  <c r="BE667"/>
  <c r="BE677"/>
  <c r="BE679"/>
  <c r="BE681"/>
  <c r="BE683"/>
  <c r="BE685"/>
  <c r="BE689"/>
  <c r="BE691"/>
  <c r="BE693"/>
  <c r="BE695"/>
  <c r="BE696"/>
  <c r="BE699"/>
  <c r="BE702"/>
  <c r="BE705"/>
  <c r="BE708"/>
  <c r="BE710"/>
  <c r="BE713"/>
  <c r="BE715"/>
  <c r="BE716"/>
  <c r="BE717"/>
  <c r="BE721"/>
  <c r="BE724"/>
  <c r="BE729"/>
  <c r="BE731"/>
  <c r="BE737"/>
  <c r="BE746"/>
  <c r="BE748"/>
  <c r="BE757"/>
  <c r="BE761"/>
  <c i="1" r="AW96"/>
  <c r="BC96"/>
  <c r="BD96"/>
  <c i="3" r="J36"/>
  <c i="1" r="AW97"/>
  <c i="5" r="F39"/>
  <c i="1" r="BD100"/>
  <c i="11" r="F38"/>
  <c i="1" r="BC107"/>
  <c r="AS94"/>
  <c i="4" r="F37"/>
  <c i="1" r="BB98"/>
  <c i="4" r="F36"/>
  <c i="1" r="BA98"/>
  <c i="5" r="J36"/>
  <c i="1" r="AW100"/>
  <c i="11" r="F37"/>
  <c i="1" r="BB107"/>
  <c i="3" r="F38"/>
  <c i="1" r="BC97"/>
  <c i="5" r="F37"/>
  <c i="1" r="BB100"/>
  <c i="11" r="J36"/>
  <c i="1" r="AW107"/>
  <c i="3" r="F36"/>
  <c i="1" r="BA97"/>
  <c i="6" r="F36"/>
  <c i="1" r="BA101"/>
  <c i="6" r="J36"/>
  <c i="1" r="AW101"/>
  <c i="7" r="F39"/>
  <c i="1" r="BD102"/>
  <c i="7" r="F38"/>
  <c i="1" r="BC102"/>
  <c i="8" r="J36"/>
  <c i="1" r="AW103"/>
  <c i="8" r="F38"/>
  <c i="1" r="BC103"/>
  <c i="9" r="F37"/>
  <c i="1" r="BB105"/>
  <c i="10" r="F36"/>
  <c i="1" r="BA106"/>
  <c i="10" r="F37"/>
  <c i="1" r="BB106"/>
  <c i="4" r="F38"/>
  <c i="1" r="BC98"/>
  <c i="4" r="F39"/>
  <c i="1" r="BD98"/>
  <c i="6" r="F39"/>
  <c i="1" r="BD101"/>
  <c i="7" r="F37"/>
  <c i="1" r="BB102"/>
  <c i="7" r="J36"/>
  <c i="1" r="AW102"/>
  <c i="7" r="F36"/>
  <c i="1" r="BA102"/>
  <c i="8" r="F39"/>
  <c i="1" r="BD103"/>
  <c i="9" r="F36"/>
  <c i="1" r="BA105"/>
  <c i="9" r="F38"/>
  <c i="1" r="BC105"/>
  <c i="10" r="J36"/>
  <c i="1" r="AW106"/>
  <c i="10" r="F38"/>
  <c i="1" r="BC106"/>
  <c i="3" r="F37"/>
  <c i="1" r="BB97"/>
  <c i="5" r="F38"/>
  <c i="1" r="BC100"/>
  <c i="11" r="F36"/>
  <c i="1" r="BA107"/>
  <c i="4" r="J36"/>
  <c i="1" r="AW98"/>
  <c i="3" r="J32"/>
  <c i="5" r="F36"/>
  <c i="1" r="BA100"/>
  <c i="11" r="F39"/>
  <c i="1" r="BD107"/>
  <c i="3" r="F39"/>
  <c i="1" r="BD97"/>
  <c i="6" r="F37"/>
  <c i="1" r="BB101"/>
  <c i="6" r="F38"/>
  <c i="1" r="BC101"/>
  <c i="8" r="F36"/>
  <c i="1" r="BA103"/>
  <c i="8" r="F37"/>
  <c i="1" r="BB103"/>
  <c i="9" r="J36"/>
  <c i="1" r="AW105"/>
  <c i="9" r="F39"/>
  <c i="1" r="BD105"/>
  <c i="9" r="J32"/>
  <c i="10" r="F39"/>
  <c i="1" r="BD106"/>
  <c i="2" l="1" r="P157"/>
  <c i="10" r="T131"/>
  <c i="2" r="T157"/>
  <c i="10" r="R131"/>
  <c i="5" r="R497"/>
  <c i="11" r="T127"/>
  <c r="T126"/>
  <c i="8" r="R127"/>
  <c r="R126"/>
  <c r="T127"/>
  <c r="T126"/>
  <c i="2" r="R409"/>
  <c r="R156"/>
  <c i="4" r="P127"/>
  <c r="P126"/>
  <c i="1" r="AU98"/>
  <c i="7" r="BK128"/>
  <c r="BK127"/>
  <c r="J127"/>
  <c i="4" r="BK127"/>
  <c r="J127"/>
  <c r="J99"/>
  <c i="7" r="R128"/>
  <c r="R127"/>
  <c i="11" r="BK127"/>
  <c r="J127"/>
  <c r="J99"/>
  <c i="2" r="T409"/>
  <c r="P409"/>
  <c i="5" r="P497"/>
  <c r="P161"/>
  <c i="1" r="AU100"/>
  <c i="10" r="P161"/>
  <c r="P131"/>
  <c i="1" r="AU106"/>
  <c i="5" r="R817"/>
  <c i="4" r="R127"/>
  <c r="R126"/>
  <c i="5" r="P817"/>
  <c i="7" r="T128"/>
  <c r="T127"/>
  <c i="4" r="T127"/>
  <c r="T126"/>
  <c i="8" r="P127"/>
  <c r="P126"/>
  <c i="1" r="AU103"/>
  <c i="11" r="P127"/>
  <c r="P126"/>
  <c i="1" r="AU107"/>
  <c i="9" r="R277"/>
  <c r="R134"/>
  <c i="3" r="R122"/>
  <c i="5" r="T497"/>
  <c r="T161"/>
  <c r="BK497"/>
  <c r="J497"/>
  <c r="J120"/>
  <c i="10" r="BK132"/>
  <c r="J132"/>
  <c r="J99"/>
  <c i="2" r="BK158"/>
  <c r="BK157"/>
  <c r="J157"/>
  <c r="J99"/>
  <c i="5" r="BK163"/>
  <c r="BK162"/>
  <c r="J162"/>
  <c r="J99"/>
  <c r="BK384"/>
  <c r="J384"/>
  <c r="J112"/>
  <c i="8" r="BK127"/>
  <c r="BK126"/>
  <c r="J126"/>
  <c i="11" r="J128"/>
  <c r="J100"/>
  <c i="10" r="BK131"/>
  <c r="J131"/>
  <c i="1" r="AG105"/>
  <c i="9" r="J98"/>
  <c i="6" r="BK123"/>
  <c r="J123"/>
  <c r="J98"/>
  <c i="5" r="BK161"/>
  <c r="J161"/>
  <c i="1" r="AG97"/>
  <c i="2" r="BK156"/>
  <c r="J156"/>
  <c r="J98"/>
  <c r="J35"/>
  <c i="1" r="AV96"/>
  <c r="AT96"/>
  <c i="3" r="F35"/>
  <c i="1" r="AZ97"/>
  <c i="5" r="J35"/>
  <c i="1" r="AV100"/>
  <c r="AT100"/>
  <c i="2" r="F35"/>
  <c i="1" r="AZ96"/>
  <c i="7" r="J32"/>
  <c i="1" r="AG102"/>
  <c i="8" r="J32"/>
  <c i="1" r="AG103"/>
  <c r="BC95"/>
  <c r="AY95"/>
  <c i="4" r="F35"/>
  <c i="1" r="AZ98"/>
  <c i="6" r="F35"/>
  <c i="1" r="AZ101"/>
  <c r="BC99"/>
  <c r="AY99"/>
  <c i="10" r="F35"/>
  <c i="1" r="AZ106"/>
  <c i="11" r="J35"/>
  <c i="1" r="AV107"/>
  <c r="AT107"/>
  <c r="BA95"/>
  <c r="AW95"/>
  <c i="4" r="J35"/>
  <c i="1" r="AV98"/>
  <c r="AT98"/>
  <c i="6" r="J35"/>
  <c i="1" r="AV101"/>
  <c r="AT101"/>
  <c i="9" r="F35"/>
  <c i="1" r="AZ105"/>
  <c r="BD104"/>
  <c r="BC104"/>
  <c r="AY104"/>
  <c r="BD95"/>
  <c r="BB95"/>
  <c i="5" r="F35"/>
  <c i="1" r="AZ100"/>
  <c i="3" r="J35"/>
  <c i="1" r="AV97"/>
  <c r="AT97"/>
  <c r="AN97"/>
  <c i="7" r="F35"/>
  <c i="1" r="AZ102"/>
  <c i="8" r="F35"/>
  <c i="1" r="AZ103"/>
  <c r="BA99"/>
  <c r="AW99"/>
  <c r="BB99"/>
  <c r="AX99"/>
  <c i="10" r="J35"/>
  <c i="1" r="AV106"/>
  <c r="AT106"/>
  <c i="10" r="J32"/>
  <c i="1" r="AG106"/>
  <c r="BA104"/>
  <c r="AW104"/>
  <c r="BB104"/>
  <c r="AX104"/>
  <c i="5" r="J32"/>
  <c i="1" r="AG100"/>
  <c i="7" r="J35"/>
  <c i="1" r="AV102"/>
  <c r="AT102"/>
  <c r="AN102"/>
  <c i="8" r="J35"/>
  <c i="1" r="AV103"/>
  <c r="AT103"/>
  <c r="AN103"/>
  <c r="BD99"/>
  <c i="9" r="J35"/>
  <c i="1" r="AV105"/>
  <c r="AT105"/>
  <c r="AN105"/>
  <c i="11" r="F35"/>
  <c i="1" r="AZ107"/>
  <c i="2" l="1" r="T156"/>
  <c i="5" r="R161"/>
  <c i="2" r="P156"/>
  <c i="1" r="AU96"/>
  <c i="2" r="J158"/>
  <c r="J100"/>
  <c i="7" r="J128"/>
  <c r="J99"/>
  <c r="J98"/>
  <c i="4" r="BK126"/>
  <c r="J126"/>
  <c i="11" r="BK126"/>
  <c r="J126"/>
  <c r="J98"/>
  <c i="8" r="J127"/>
  <c r="J99"/>
  <c i="5" r="J163"/>
  <c r="J100"/>
  <c i="8" r="J98"/>
  <c i="1" r="AN106"/>
  <c i="10" r="J98"/>
  <c r="J41"/>
  <c i="9" r="J41"/>
  <c i="8" r="J41"/>
  <c i="7" r="J41"/>
  <c i="1" r="AN100"/>
  <c i="5" r="J98"/>
  <c r="J41"/>
  <c i="3" r="J41"/>
  <c i="1" r="AU99"/>
  <c r="BB94"/>
  <c r="W31"/>
  <c r="AU104"/>
  <c i="2" r="J32"/>
  <c i="1" r="AG96"/>
  <c i="6" r="J32"/>
  <c i="1" r="AG101"/>
  <c r="AG99"/>
  <c r="AZ104"/>
  <c r="AV104"/>
  <c r="AT104"/>
  <c r="BD94"/>
  <c r="W33"/>
  <c r="AU95"/>
  <c r="AU94"/>
  <c i="4" r="J32"/>
  <c i="1" r="AG98"/>
  <c r="AZ99"/>
  <c r="AV99"/>
  <c r="AT99"/>
  <c r="BA94"/>
  <c r="W30"/>
  <c r="AZ95"/>
  <c r="AV95"/>
  <c r="AT95"/>
  <c r="AX95"/>
  <c r="BC94"/>
  <c r="W32"/>
  <c i="4" l="1" r="J41"/>
  <c r="J98"/>
  <c i="1" r="AN99"/>
  <c i="6" r="J41"/>
  <c i="1" r="AN101"/>
  <c i="2" r="J41"/>
  <c i="1" r="AN96"/>
  <c r="AN98"/>
  <c r="AG95"/>
  <c i="11" r="J32"/>
  <c i="1" r="AG107"/>
  <c r="AX94"/>
  <c r="AY94"/>
  <c r="AZ94"/>
  <c r="W29"/>
  <c r="AW94"/>
  <c r="AK30"/>
  <c l="1" r="AN95"/>
  <c i="11" r="J41"/>
  <c i="1" r="AN107"/>
  <c r="AG104"/>
  <c r="AN104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<sst xmlns="http://schemas.openxmlformats.org/spreadsheetml/2006/main">
  <si>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</si>
  <si>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</si>
  <si>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</si>
  <si>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</si>
  <si>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</si>
  <si>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{cbf86793-0823-432b-912f-71f3c3e11500}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</si>
  <si>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</si>
  <si>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</si>
  <si>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</si>
  <si>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</si>
  <si>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</si>
  <si>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</si>
  <si>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</si>
  <si>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</si>
  <si>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V2022-18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</si>
  <si>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</si>
  <si>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</si>
  <si>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DPS/ZDS STAVEBNÍ PRÁCE- S01,S02,S03</t>
  </si>
  <si>
    <t>KSO:</t>
  </si>
  <si>
    <t>CC-CZ:</t>
  </si>
  <si>
    <t>Místo:</t>
  </si>
  <si>
    <t>parc.č. 446 k.ú. Dačice</t>
  </si>
  <si>
    <t>Datum:</t>
  </si>
  <si>
    <t>17. 1. 2024</t>
  </si>
  <si>
    <t>Zadavatel:</t>
  </si>
  <si>
    <t>IČ:</t>
  </si>
  <si>
    <t>00246476</t>
  </si>
  <si>
    <t xml:space="preserve">Město Dačice, Krajířova 27, Dačice I, 380 01 </t>
  </si>
  <si>
    <t>DIČ:</t>
  </si>
  <si>
    <t>Uchazeč:</t>
  </si>
  <si>
    <t>Vyplň údaj</t>
  </si>
  <si>
    <t>Projektant:</t>
  </si>
  <si>
    <t>02980215</t>
  </si>
  <si>
    <t>Projekty-Sládková s.r.o., Mirkovice 70,Velešín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</si>
  <si>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</si>
  <si>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</si>
  <si>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</si>
  <si>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</si>
  <si>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</si>
  <si>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</si>
  <si>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</si>
  <si>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</si>
  <si>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</si>
  <si>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</si>
  <si>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</si>
  <si>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</si>
  <si>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</si>
  <si>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</si>
  <si>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</si>
  <si>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</si>
  <si>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</si>
  <si>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</si>
  <si>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</si>
  <si>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</si>
  <si>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</si>
  <si>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</si>
  <si>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</si>
  <si>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</si>
  <si>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</si>
  <si>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</si>
  <si>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</si>
  <si>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</si>
  <si>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</si>
  <si>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</si>
  <si>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</si>
  <si>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</si>
  <si>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</si>
  <si>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</si>
  <si>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</si>
  <si>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</si>
  <si>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</si>
  <si>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</si>
  <si>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</si>
  <si>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</si>
  <si>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</si>
  <si>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</si>
  <si>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</si>
  <si>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</si>
  <si>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</si>
  <si>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</si>
  <si>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</si>
  <si>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</si>
  <si>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S01</t>
  </si>
  <si>
    <t>PŘÍSTAVBA TRAKČNÍHO VÝTAHU K HLAVNÍ BUDOVĚ KNIHOVNY</t>
  </si>
  <si>
    <t>STA</t>
  </si>
  <si>
    <t>1</t>
  </si>
  <si>
    <t>{9af7bd24-70e8-4e15-a113-0e73951cc143}</t>
  </si>
  <si>
    <t>2</t>
  </si>
  <si>
    <t>/</t>
  </si>
  <si>
    <t>01</t>
  </si>
  <si>
    <t xml:space="preserve">PŘÍSTAVBA TRAKČNÍHO VÝTAHU K HLAVNÍ BUDOVĚ KNIHOVNY </t>
  </si>
  <si>
    <t>Soupis</t>
  </si>
  <si>
    <t>{df3279a8-5572-479b-9467-1a33e7445899}</t>
  </si>
  <si>
    <t>02</t>
  </si>
  <si>
    <t>ELEKTROINSTALACE</t>
  </si>
  <si>
    <t>{af6aa22d-6b7b-4379-8347-922fdebd06a8}</t>
  </si>
  <si>
    <t>03</t>
  </si>
  <si>
    <t>VRN</t>
  </si>
  <si>
    <t>{c379c508-d5b0-49b9-ab03-9852532b7414}</t>
  </si>
  <si>
    <t>S02</t>
  </si>
  <si>
    <t>STAVEBNÍ ÚPRAVY STÁVAJÍCÍHO SKLADU A ARCHIVU VČETNĚ ZEMNÍCH PRACÍCH VNITŘNÍHO DVORKU</t>
  </si>
  <si>
    <t>{123bf9d9-0828-4b69-9155-bab0a5e7368c}</t>
  </si>
  <si>
    <t>{00f85404-178f-4d74-959f-6e2dde24cd3b}</t>
  </si>
  <si>
    <t>{2b5c638b-4574-46d1-9c0f-541d7776e059}</t>
  </si>
  <si>
    <t>ÚSTŘEDNÍ VYTÁPĚNÍ</t>
  </si>
  <si>
    <t>{1de25c07-ae21-47ce-a385-76bcff2c937b}</t>
  </si>
  <si>
    <t>04</t>
  </si>
  <si>
    <t>{38505469-6390-455a-b149-329b8aec785b}</t>
  </si>
  <si>
    <t>S03</t>
  </si>
  <si>
    <t>Bezbariérová rampa v uličním prostoru</t>
  </si>
  <si>
    <t>{d73af743-8252-4877-a30c-eb71e339f1f3}</t>
  </si>
  <si>
    <t xml:space="preserve"> Bezbariérová rampa v uličním prostoru</t>
  </si>
  <si>
    <t>{e6309035-a4f6-431a-a2bd-d25057b8188f}</t>
  </si>
  <si>
    <t xml:space="preserve">Stavební práce týkající se přesunu do výtahu v 1.np a s vybavením knihovny 2NP </t>
  </si>
  <si>
    <t>{769d6cb1-9101-4a1c-8d3d-1e80002ad506}</t>
  </si>
  <si>
    <t>{5da3dd68-d6cc-48c8-b9ad-72443f4589d3}</t>
  </si>
  <si>
    <t>F03</t>
  </si>
  <si>
    <t>plochá střecha ozn.S4-odstranění</t>
  </si>
  <si>
    <t>1,206</t>
  </si>
  <si>
    <t>F01</t>
  </si>
  <si>
    <t>Hloubení jam</t>
  </si>
  <si>
    <t>7,744</t>
  </si>
  <si>
    <t>KRYCÍ LIST SOUPISU PRACÍ</t>
  </si>
  <si>
    <t>F02</t>
  </si>
  <si>
    <t>Rýha</t>
  </si>
  <si>
    <t>1,708</t>
  </si>
  <si>
    <t>F6</t>
  </si>
  <si>
    <t>střecha</t>
  </si>
  <si>
    <t>12,505</t>
  </si>
  <si>
    <t>F05</t>
  </si>
  <si>
    <t>Nové omítky</t>
  </si>
  <si>
    <t>9,385</t>
  </si>
  <si>
    <t>F06</t>
  </si>
  <si>
    <t>skladba S3</t>
  </si>
  <si>
    <t>10,07</t>
  </si>
  <si>
    <t>Objekt:</t>
  </si>
  <si>
    <t>F08</t>
  </si>
  <si>
    <t>skladba S4</t>
  </si>
  <si>
    <t>2,72</t>
  </si>
  <si>
    <t>S01 - PŘÍSTAVBA TRAKČNÍHO VÝTAHU K HLAVNÍ BUDOVĚ KNIHOVNY</t>
  </si>
  <si>
    <t>F5</t>
  </si>
  <si>
    <t>Lešení</t>
  </si>
  <si>
    <t>49,545</t>
  </si>
  <si>
    <t>Soupis:</t>
  </si>
  <si>
    <t>F04</t>
  </si>
  <si>
    <t>skladba S2a</t>
  </si>
  <si>
    <t>11,195</t>
  </si>
  <si>
    <t xml:space="preserve">01 - PŘÍSTAVBA TRAKČNÍHO VÝTAHU K HLAVNÍ BUDOVĚ KNIHOVNY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</si>
  <si>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</si>
  <si>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</si>
  <si>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</si>
  <si>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</si>
  <si>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</si>
  <si>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</si>
  <si>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</si>
  <si>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</si>
  <si>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</si>
  <si>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</si>
  <si>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</si>
  <si>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2 - 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</si>
  <si>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</si>
  <si>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</si>
  <si>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</si>
  <si>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</si>
  <si>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</si>
  <si>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</si>
  <si>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</si>
  <si>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997 - Přesun sutě</t>
  </si>
  <si>
    <t xml:space="preserve">      998 - Přesun hmot</t>
  </si>
  <si>
    <t xml:space="preserve">    95 - Různé dokončovací konstrukce a práce pozemních staveb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</si>
  <si>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</si>
  <si>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</si>
  <si>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</si>
  <si>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</si>
  <si>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kanalizace</t>
  </si>
  <si>
    <t xml:space="preserve">    733 - Ústřední vytápění - rozvodné potrubí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</si>
  <si>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</si>
  <si>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</si>
  <si>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</si>
  <si>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</si>
  <si>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</si>
  <si>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</si>
  <si>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</si>
  <si>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</si>
  <si>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</si>
  <si>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</si>
  <si>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</si>
  <si>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SUB - Subdodávky</t>
  </si>
  <si>
    <t xml:space="preserve">    D.1 - Výtah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</si>
  <si>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</si>
  <si>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</si>
  <si>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</si>
  <si>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</si>
  <si>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</si>
  <si>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</si>
  <si>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</si>
  <si>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</si>
  <si>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</si>
  <si>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</si>
  <si>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</si>
  <si>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</si>
  <si>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</si>
  <si>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</si>
  <si>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</si>
  <si>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</si>
  <si>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</si>
  <si>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</si>
  <si>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</si>
  <si>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</si>
  <si>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</si>
  <si>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02</t>
  </si>
  <si>
    <t>4</t>
  </si>
  <si>
    <t>475617016</t>
  </si>
  <si>
    <t>VV</t>
  </si>
  <si>
    <t>"v místě výtahové šachty, dlažba bude očištěna a uskladněna k dašímu použití"</t>
  </si>
  <si>
    <t>5,3*2,0</t>
  </si>
  <si>
    <t>R/9680003</t>
  </si>
  <si>
    <t>Uskladnění kamenné dlažby včetně naložení a složení materiálu</t>
  </si>
  <si>
    <t>16</t>
  </si>
  <si>
    <t>-1758236509</t>
  </si>
  <si>
    <t>1m2/400Kč/1měsíc</t>
  </si>
  <si>
    <t>1*10,6</t>
  </si>
  <si>
    <t>3</t>
  </si>
  <si>
    <t>113107111</t>
  </si>
  <si>
    <t>Odstranění podkladu z kameniva těženého tl do 100 mm ručně</t>
  </si>
  <si>
    <t>-1753108100</t>
  </si>
  <si>
    <t>"odstraněná ložní vrstva pod stávající dlažbou"</t>
  </si>
  <si>
    <t>"odstranění kačírku na střeše ozn. S4" F03</t>
  </si>
  <si>
    <t>Součet</t>
  </si>
  <si>
    <t>131251100</t>
  </si>
  <si>
    <t>Hloubení jam nezapažených v hornině třídy těžitelnosti I skupiny 3 objem do 20 m3 strojně</t>
  </si>
  <si>
    <t>m3</t>
  </si>
  <si>
    <t>1345973299</t>
  </si>
  <si>
    <t>"odstranění zeminy v prostoru nové výtahové šachty, a přeložené kanalizace"2,01*3,07*1,255</t>
  </si>
  <si>
    <t>5</t>
  </si>
  <si>
    <t>132212131</t>
  </si>
  <si>
    <t>Hloubení nezapažených rýh šířky do 800 mm v soudržných horninách třídy těžitelnosti I skupiny 3 ručně</t>
  </si>
  <si>
    <t>1644943750</t>
  </si>
  <si>
    <t>"základové pasy pod přístupem do výtahu"</t>
  </si>
  <si>
    <t>(2,01*0,3+2,01*0,3+1,29*0,3+1,29*0,42)*0,8</t>
  </si>
  <si>
    <t>6</t>
  </si>
  <si>
    <t>460010025</t>
  </si>
  <si>
    <t>Vytyčení trasy inženýrských sítí v zastavěném prostoru</t>
  </si>
  <si>
    <t>km</t>
  </si>
  <si>
    <t>64</t>
  </si>
  <si>
    <t>-1880105362</t>
  </si>
  <si>
    <t>7</t>
  </si>
  <si>
    <t>R/113311121</t>
  </si>
  <si>
    <t>Odstranění geotextilií</t>
  </si>
  <si>
    <t>-306009955</t>
  </si>
  <si>
    <t>"ve skladbě S4 2x"F03*2</t>
  </si>
  <si>
    <t>11</t>
  </si>
  <si>
    <t>Zemní práce - přípravné a přidružené práce</t>
  </si>
  <si>
    <t>8</t>
  </si>
  <si>
    <t>119002121</t>
  </si>
  <si>
    <t>Přechodová lávka délky do 2 m včetně zábradlí pro zabezpečení výkopu zřízení</t>
  </si>
  <si>
    <t>kus</t>
  </si>
  <si>
    <t>-1004958630</t>
  </si>
  <si>
    <t>9</t>
  </si>
  <si>
    <t>119002122</t>
  </si>
  <si>
    <t>Přechodová lávka délky do 2 m včetně zábradlí pro zabezpečení výkopu odstranění</t>
  </si>
  <si>
    <t>-1375655369</t>
  </si>
  <si>
    <t>13</t>
  </si>
  <si>
    <t>Zemní práce - hloubené vykopávky</t>
  </si>
  <si>
    <t>10</t>
  </si>
  <si>
    <t>130001101</t>
  </si>
  <si>
    <t>Příplatek za ztížení vykopávky v blízkosti podzemního vedení</t>
  </si>
  <si>
    <t>1075495451</t>
  </si>
  <si>
    <t>F01+F02</t>
  </si>
  <si>
    <t>Zemní práce - přemístění výkopku</t>
  </si>
  <si>
    <t>162211311</t>
  </si>
  <si>
    <t>Vodorovné přemístění výkopku z horniny třídy těžitelnosti I skupiny 1 až 3 stavebním kolečkem do 10 m</t>
  </si>
  <si>
    <t>-1811411570</t>
  </si>
  <si>
    <t>162211319</t>
  </si>
  <si>
    <t>Příplatek k vodorovnému přemístění výkopku z horniny třídy těžitelnosti I skupiny 1 až 3 stavebním kolečkem za každých dalších 10 m</t>
  </si>
  <si>
    <t>1361191569</t>
  </si>
  <si>
    <t>30m</t>
  </si>
  <si>
    <t>(F01+F02)*2</t>
  </si>
  <si>
    <t>162751117</t>
  </si>
  <si>
    <t>Vodorovné přemístění přes 9 000 do 10000 m výkopku/sypaniny z horniny třídy těžitelnosti I skupiny 1 až 3</t>
  </si>
  <si>
    <t>1774093079</t>
  </si>
  <si>
    <t>14</t>
  </si>
  <si>
    <t>162751119</t>
  </si>
  <si>
    <t>Příplatek k vodorovnému přemístění výkopku/sypaniny z horniny třídy těžitelnosti I skupiny 1 až 3 ZKD 1000 m přes 10000 m</t>
  </si>
  <si>
    <t>1849134026</t>
  </si>
  <si>
    <t>celkem 20 km</t>
  </si>
  <si>
    <t>(F01+F02)*19</t>
  </si>
  <si>
    <t>17</t>
  </si>
  <si>
    <t>Zemní práce - konstrukce ze zemin</t>
  </si>
  <si>
    <t>15</t>
  </si>
  <si>
    <t>171201201</t>
  </si>
  <si>
    <t>Uložení sypaniny na skládky nebo meziskládky</t>
  </si>
  <si>
    <t>-1268690485</t>
  </si>
  <si>
    <t>171201221</t>
  </si>
  <si>
    <t>Poplatek za uložení na skládce (skládkovné) zeminy a kamení kód odpadu 17 05 04</t>
  </si>
  <si>
    <t>t</t>
  </si>
  <si>
    <t>-1112606940</t>
  </si>
  <si>
    <t>(F01+F02)*1,85</t>
  </si>
  <si>
    <t xml:space="preserve"> Zakládání</t>
  </si>
  <si>
    <t>171152501</t>
  </si>
  <si>
    <t>Zhutnění podloží z hornin soudržných nebo nesoudržných pod násypy</t>
  </si>
  <si>
    <t>-1482199359</t>
  </si>
  <si>
    <t>"v prostoru základových konstrukcí šachty"</t>
  </si>
  <si>
    <t>2,01*2,57+(2,01*0,3+2,01*0,3+1,29*0,3+1,29*0,42)</t>
  </si>
  <si>
    <t>18</t>
  </si>
  <si>
    <t>213311113</t>
  </si>
  <si>
    <t>Polštáře zhutněné pod základy z kameniva drceného frakce 16 až 63 mm</t>
  </si>
  <si>
    <t>-631049222</t>
  </si>
  <si>
    <t>"základová deska pod výtahovou šachtou"2,57*2,01*0,2</t>
  </si>
  <si>
    <t>"základová deska pod přístupovou plošinou do výtahu ozn. S2a"2,95*2,01*0,15</t>
  </si>
  <si>
    <t>19</t>
  </si>
  <si>
    <t>273313711</t>
  </si>
  <si>
    <t>Základové desky z betonu tř. C 20/25</t>
  </si>
  <si>
    <t>-1109545887</t>
  </si>
  <si>
    <t>"základová deska pod přístupovou plošinou do výtahu ozn. S2a"2,95*2,01*0,2</t>
  </si>
  <si>
    <t>20</t>
  </si>
  <si>
    <t>273362021</t>
  </si>
  <si>
    <t>Výztuž základových desek svařovanými sítěmi Kari</t>
  </si>
  <si>
    <t>-2060791014</t>
  </si>
  <si>
    <t>"výměra a specifikace viz. stavebně konstrukční řešení"</t>
  </si>
  <si>
    <t>18,2*1,3*0,001</t>
  </si>
  <si>
    <t>"výztuž v bet. mazanině S2b 50kg/1m3"F07*0,055*1,3*50*0,001</t>
  </si>
  <si>
    <t>274313511</t>
  </si>
  <si>
    <t>Základové pásy z betonu tř. C 12/15</t>
  </si>
  <si>
    <t>-1098114842</t>
  </si>
  <si>
    <t>(2,01*0,3+2,01*0,3+1,29*0,3+1,29*0,42)*0,925</t>
  </si>
  <si>
    <t>22</t>
  </si>
  <si>
    <t>274361221</t>
  </si>
  <si>
    <t>Výztuž základových pasů betonářskou ocelí 10 216 (E)</t>
  </si>
  <si>
    <t>CS ÚRS 2023 01</t>
  </si>
  <si>
    <t>818827900</t>
  </si>
  <si>
    <t>293,0*1,3*0,001</t>
  </si>
  <si>
    <t>23</t>
  </si>
  <si>
    <t>279311951</t>
  </si>
  <si>
    <t>Základová zeď z betonu prostého tř. C 20/25</t>
  </si>
  <si>
    <t>1598379492</t>
  </si>
  <si>
    <t>"opěrná stěna výtahové šachty"</t>
  </si>
  <si>
    <t>(2,01*0,978+2,19*1,253+2,17*1,253)*0,2</t>
  </si>
  <si>
    <t>"opěrná stěna přístupu do výtahu"2,75*0,275*0,2</t>
  </si>
  <si>
    <t>Svislé a kompletní konstrukce</t>
  </si>
  <si>
    <t>24</t>
  </si>
  <si>
    <t>311234045</t>
  </si>
  <si>
    <t>Zdivo jednovrstvé z cihel děrovaných přes P10 do P15 na maltu M5 tl 250 mm</t>
  </si>
  <si>
    <t>-71660605</t>
  </si>
  <si>
    <t>dozdění štítů pod novou střešní krytinou na stávající budově knihovny</t>
  </si>
  <si>
    <t>0,7*2</t>
  </si>
  <si>
    <t>25</t>
  </si>
  <si>
    <t>317168051</t>
  </si>
  <si>
    <t>Překlad keramický vysoký v 238 mm dl 1000 mm</t>
  </si>
  <si>
    <t>-1124602268</t>
  </si>
  <si>
    <t>"nad novými okny O1 na WC"25</t>
  </si>
  <si>
    <t>26</t>
  </si>
  <si>
    <t>317998115</t>
  </si>
  <si>
    <t>Tepelná izolace mezi překlady v 24 cm z EPS tl 100 mm</t>
  </si>
  <si>
    <t>m</t>
  </si>
  <si>
    <t>669288224</t>
  </si>
  <si>
    <t>1,0+1,0+1,0</t>
  </si>
  <si>
    <t>27</t>
  </si>
  <si>
    <t>R/641941312</t>
  </si>
  <si>
    <t>Zednické začištění ostění nadpraží dveří a oken</t>
  </si>
  <si>
    <t>932008792</t>
  </si>
  <si>
    <t>"dveře D1"1</t>
  </si>
  <si>
    <t>"okna O1"3</t>
  </si>
  <si>
    <t>Vodorovné konstrukce</t>
  </si>
  <si>
    <t>28</t>
  </si>
  <si>
    <t>411354213</t>
  </si>
  <si>
    <t>Bednění stropů ztracené z hraněných trapézových vln v 60 mm plech lesklý tl 0,75 mm</t>
  </si>
  <si>
    <t>1393748899</t>
  </si>
  <si>
    <t>"ozn S5. s prořezem"5,125*2,44</t>
  </si>
  <si>
    <t>12,505*1,1 'Přepočtené koeficientem množství</t>
  </si>
  <si>
    <t>29</t>
  </si>
  <si>
    <t>411354214</t>
  </si>
  <si>
    <t>Bednění stropů ztracené z hraněných trapézových vln v 60 mm plech lesklý tl 0,88 mm</t>
  </si>
  <si>
    <t>-148920883</t>
  </si>
  <si>
    <t>"ozn S2b. s prořezem"3,03*1,76</t>
  </si>
  <si>
    <t>30</t>
  </si>
  <si>
    <t>417321414</t>
  </si>
  <si>
    <t>Ztužující pásy a věnce ze ŽB tř. C 20/25</t>
  </si>
  <si>
    <t>1768704583</t>
  </si>
  <si>
    <t>Nový věnec pod novým krovem stávající budovy knihovny</t>
  </si>
  <si>
    <t>0,25*0,2*(1,8*2+5,3)</t>
  </si>
  <si>
    <t>31</t>
  </si>
  <si>
    <t>417351115</t>
  </si>
  <si>
    <t>Zřízení bednění ztužujících věnců</t>
  </si>
  <si>
    <t>1150393954</t>
  </si>
  <si>
    <t>0,3*8,9*2</t>
  </si>
  <si>
    <t>32</t>
  </si>
  <si>
    <t>417351116</t>
  </si>
  <si>
    <t>Odstranění bednění ztužujících věnců</t>
  </si>
  <si>
    <t>1538424026</t>
  </si>
  <si>
    <t>33</t>
  </si>
  <si>
    <t>417361221</t>
  </si>
  <si>
    <t>Výztuž ztužujících pásů a věnců betonářskou ocelí 10 216</t>
  </si>
  <si>
    <t>-1413471179</t>
  </si>
  <si>
    <t>80kg/1m3</t>
  </si>
  <si>
    <t>(0,25*0,3*8,9)*80*0,001</t>
  </si>
  <si>
    <t>Úpravy povrchů, podlahy a osazování výplní</t>
  </si>
  <si>
    <t>34</t>
  </si>
  <si>
    <t>622143003</t>
  </si>
  <si>
    <t>Montáž omítkových plastových nebo pozinkovaných rohových profilů</t>
  </si>
  <si>
    <t>-1428450612</t>
  </si>
  <si>
    <t>"Dveře D1"2,34*2</t>
  </si>
  <si>
    <t>"Okna O1"0,425*4*3</t>
  </si>
  <si>
    <t>35</t>
  </si>
  <si>
    <t>M</t>
  </si>
  <si>
    <t>55343026</t>
  </si>
  <si>
    <t>profil rohový Pz+PVC pro vnější omítky tl 15mm</t>
  </si>
  <si>
    <t>-1006387339</t>
  </si>
  <si>
    <t>9,78*1,05 'Přepočtené koeficientem množství</t>
  </si>
  <si>
    <t>36</t>
  </si>
  <si>
    <t>622143004</t>
  </si>
  <si>
    <t>Montáž omítkových samolepících začišťovacích profilů pro spojení s okenním rámem</t>
  </si>
  <si>
    <t>-1663417844</t>
  </si>
  <si>
    <t>"Okna O1"0,425*4*3+0,36*2*3</t>
  </si>
  <si>
    <t>37</t>
  </si>
  <si>
    <t>59051476</t>
  </si>
  <si>
    <t>profil začišťovací PVC 9mm s výztužnou tkaninou pro ostění ETICS</t>
  </si>
  <si>
    <t>-806251826</t>
  </si>
  <si>
    <t>7,26*1,05 'Přepočtené koeficientem množství</t>
  </si>
  <si>
    <t>38</t>
  </si>
  <si>
    <t>631311116</t>
  </si>
  <si>
    <t>Mazanina tl přes 50 do 80 mm z betonu prostého bez zvýšených nároků na prostředí tř. C 25/30</t>
  </si>
  <si>
    <t>1236411483</t>
  </si>
  <si>
    <t>"Roznášecí vrstva"</t>
  </si>
  <si>
    <t>"skladba S2a"2,95*1,78</t>
  </si>
  <si>
    <t>"S2b"F07</t>
  </si>
  <si>
    <t>39</t>
  </si>
  <si>
    <t>642942111</t>
  </si>
  <si>
    <t>Osazování zárubní nebo rámů dveřních kovových do 2,5 m2 na MC</t>
  </si>
  <si>
    <t>-419906411</t>
  </si>
  <si>
    <t>"ozn.D1"1</t>
  </si>
  <si>
    <t>40</t>
  </si>
  <si>
    <t>R/61181052</t>
  </si>
  <si>
    <t>zárubeň s nadsvětlíkem velikost otvoru 9000/2340mm výška dveří 1970, 2340mm</t>
  </si>
  <si>
    <t>-1096997605</t>
  </si>
  <si>
    <t>61</t>
  </si>
  <si>
    <t>Úprava povrchů vnitřních</t>
  </si>
  <si>
    <t>41</t>
  </si>
  <si>
    <t>612131121</t>
  </si>
  <si>
    <t>Penetrační disperzní nátěr vnitřních stěn nanášený ručně</t>
  </si>
  <si>
    <t>1123468632</t>
  </si>
  <si>
    <t>"Ostění a nadpraží nových oken a dveří+2.np zapravení po odstranění keramického obložení"1,97*0,5*2+1,0*0,5+0,62*2,23*2+0,36*0,73*3+0,425*0,73*6+1,5</t>
  </si>
  <si>
    <t>42</t>
  </si>
  <si>
    <t>612142001</t>
  </si>
  <si>
    <t>Potažení vnitřních stěn sklovláknitým pletivem vtlačeným do tenkovrstvé hmoty</t>
  </si>
  <si>
    <t>390716963</t>
  </si>
  <si>
    <t>"Ostění a nadpraží nových oken a dveří"F05</t>
  </si>
  <si>
    <t>"zapravení rýhy pro topení"1,5*0,05*0,05</t>
  </si>
  <si>
    <t>43</t>
  </si>
  <si>
    <t>612321141</t>
  </si>
  <si>
    <t>Vápenocementová omítka štuková dvouvrstvá vnitřních stěn nanášená ručně</t>
  </si>
  <si>
    <t>321331299</t>
  </si>
  <si>
    <t>Ostatní konstrukce a práce, bourání</t>
  </si>
  <si>
    <t>46</t>
  </si>
  <si>
    <t>919726121</t>
  </si>
  <si>
    <t>Geotextilie pro ochranu, separaci a filtraci netkaná měrná hm do 200 g/m2</t>
  </si>
  <si>
    <t>1855620343</t>
  </si>
  <si>
    <t>"skladba S5"F6</t>
  </si>
  <si>
    <t>"sklaba S3"F06</t>
  </si>
  <si>
    <t>"skladba S4"1,0*2,72</t>
  </si>
  <si>
    <t>47</t>
  </si>
  <si>
    <t>R/69311226</t>
  </si>
  <si>
    <t>geotextilie netkaná separační, ochranná, filtrační, drenážní PES 120g/m2</t>
  </si>
  <si>
    <t>-1490704846</t>
  </si>
  <si>
    <t>"skladba S4"F08</t>
  </si>
  <si>
    <t>44</t>
  </si>
  <si>
    <t>919726123</t>
  </si>
  <si>
    <t>Geotextilie pro ochranu, separaci a filtraci netkaná měrná hm přes 300 do 500 g/m2</t>
  </si>
  <si>
    <t>-1651559037</t>
  </si>
  <si>
    <t>"sklaba S4"1,5*2,8</t>
  </si>
  <si>
    <t>45</t>
  </si>
  <si>
    <t>69311081</t>
  </si>
  <si>
    <t>geotextilie netkaná separační, ochranná, filtrační, drenážní PES 300g/m2</t>
  </si>
  <si>
    <t>-2046169568</t>
  </si>
  <si>
    <t>48</t>
  </si>
  <si>
    <t>953312122</t>
  </si>
  <si>
    <t>Vložky do svislých dilatačních spár z extrudovaných polystyrénových desek tl. přes 10 do 20 mm</t>
  </si>
  <si>
    <t>-862788561</t>
  </si>
  <si>
    <t>"základ u obvodové zdi"</t>
  </si>
  <si>
    <t>(2,01+5,2)*1,25</t>
  </si>
  <si>
    <t>49</t>
  </si>
  <si>
    <t>963022819</t>
  </si>
  <si>
    <t>Bourání kamenných schodišťových stupňů zhotovených na místě</t>
  </si>
  <si>
    <t>1714857849</t>
  </si>
  <si>
    <t>"stávající schod z hlavní budovy na dvůr"1,18</t>
  </si>
  <si>
    <t>50</t>
  </si>
  <si>
    <t>966031313</t>
  </si>
  <si>
    <t>Vybourání částí říms z cihel vyložených do 250 mm tl do 300 mm</t>
  </si>
  <si>
    <t>1918831688</t>
  </si>
  <si>
    <t>5,25</t>
  </si>
  <si>
    <t>51</t>
  </si>
  <si>
    <t>968082015</t>
  </si>
  <si>
    <t>Vybourání plastových rámů oken včetně křídel plochy do 1 m2</t>
  </si>
  <si>
    <t>1094661617</t>
  </si>
  <si>
    <t>"okno na wc"0,36*0,425*4</t>
  </si>
  <si>
    <t>52</t>
  </si>
  <si>
    <t>968082016</t>
  </si>
  <si>
    <t>Vybourání plastových rámů oken včetně křídel plochy přes 1 do 2 m2</t>
  </si>
  <si>
    <t>-1011700401</t>
  </si>
  <si>
    <t>"okno na chodbě v 2.np"1,05*1,56</t>
  </si>
  <si>
    <t>53</t>
  </si>
  <si>
    <t>971033471</t>
  </si>
  <si>
    <t>Vybourání otvorů ve zdivu cihelném pl do 0,25 m2 na MVC nebo MV tl do 750 mm</t>
  </si>
  <si>
    <t>1304797190</t>
  </si>
  <si>
    <t>"orvory na nová okna zWC"3</t>
  </si>
  <si>
    <t>54</t>
  </si>
  <si>
    <t>974032132</t>
  </si>
  <si>
    <t>Vysekání rýh ve stěnách nebo příčkách z dutých cihel nebo tvárnic hl do 50 mm š 70 mm</t>
  </si>
  <si>
    <t>1355068172</t>
  </si>
  <si>
    <t>Vysekání rýhy pro potrubí topení v místě prosklené příčky v komunitní místnosti</t>
  </si>
  <si>
    <t>1,5</t>
  </si>
  <si>
    <t>55</t>
  </si>
  <si>
    <t>R/9710000</t>
  </si>
  <si>
    <t xml:space="preserve">Odstranění stávajících větracích komínků </t>
  </si>
  <si>
    <t>-2033046862</t>
  </si>
  <si>
    <t>"stávající odvětrání wc"2</t>
  </si>
  <si>
    <t>56</t>
  </si>
  <si>
    <t>R/9710001</t>
  </si>
  <si>
    <t xml:space="preserve">Odstranění stávajícící kuchyňské linky </t>
  </si>
  <si>
    <t>-1179075489</t>
  </si>
  <si>
    <t>Cena obsahuje:</t>
  </si>
  <si>
    <t>- demontáž kuchyňské linky, včetně polic</t>
  </si>
  <si>
    <t>- zazátkování a odpojení vodovodního potrubí a kanalizace ve stávající stěně</t>
  </si>
  <si>
    <t>"V 2.np"1</t>
  </si>
  <si>
    <t>94</t>
  </si>
  <si>
    <t>Lešení a stavební výtahy</t>
  </si>
  <si>
    <t>57</t>
  </si>
  <si>
    <t>941111121</t>
  </si>
  <si>
    <t>Montáž lešení řadového trubkového lehkého s podlahami zatížení do 200 kg/m2 š od 0,9 do 1,2 m v do 10 m</t>
  </si>
  <si>
    <t>-1693929766</t>
  </si>
  <si>
    <t>(5,05+1,76)*6,5+1,76*3</t>
  </si>
  <si>
    <t>58</t>
  </si>
  <si>
    <t>941111221</t>
  </si>
  <si>
    <t>Příplatek k lešení řadovému trubkovému lehkému s podlahami do 200 kg/m2 š od 0,9 do 1,2 m v 10 m za každý den použití</t>
  </si>
  <si>
    <t>-1043771238</t>
  </si>
  <si>
    <t>celkem 4 týdnů</t>
  </si>
  <si>
    <t>4*7*F5</t>
  </si>
  <si>
    <t>59</t>
  </si>
  <si>
    <t>941111821</t>
  </si>
  <si>
    <t>Demontáž lešení řadového trubkového lehkého s podlahami zatížení do 200 kg/m2 š od 0,9 do 1,2 m v do 10 m</t>
  </si>
  <si>
    <t>-186738162</t>
  </si>
  <si>
    <t>60</t>
  </si>
  <si>
    <t>944511111</t>
  </si>
  <si>
    <t>Montáž ochranné sítě z textilie z umělých vláken</t>
  </si>
  <si>
    <t>1136346625</t>
  </si>
  <si>
    <t>944511211</t>
  </si>
  <si>
    <t>Příplatek k ochranné síti za každý den použití</t>
  </si>
  <si>
    <t>-1114882519</t>
  </si>
  <si>
    <t>62</t>
  </si>
  <si>
    <t>944511811</t>
  </si>
  <si>
    <t>Demontáž ochranné sítě z textilie z umělých vláken</t>
  </si>
  <si>
    <t>-1896405151</t>
  </si>
  <si>
    <t>63</t>
  </si>
  <si>
    <t>944711113</t>
  </si>
  <si>
    <t>Montáž záchytné stříšky š přes 2 do 2,5 m</t>
  </si>
  <si>
    <t>-573921023</t>
  </si>
  <si>
    <t>944711213</t>
  </si>
  <si>
    <t>Příplatek k záchytné stříšce š přes 2 do 2,5 m za každý den použití</t>
  </si>
  <si>
    <t>1046652712</t>
  </si>
  <si>
    <t>4*7*2</t>
  </si>
  <si>
    <t>65</t>
  </si>
  <si>
    <t>944711813</t>
  </si>
  <si>
    <t>Demontáž záchytné stříšky š přes 2 do 2,5 m</t>
  </si>
  <si>
    <t>-2088897923</t>
  </si>
  <si>
    <t>66</t>
  </si>
  <si>
    <t>949111111</t>
  </si>
  <si>
    <t>Montáž lešení lehkého kozového trubkového v do 1,2 m</t>
  </si>
  <si>
    <t>sada</t>
  </si>
  <si>
    <t>2040371228</t>
  </si>
  <si>
    <t>Lešení pro práce v interiéru</t>
  </si>
  <si>
    <t>67</t>
  </si>
  <si>
    <t>949111211</t>
  </si>
  <si>
    <t>Příplatek k lešení lehkému kozovému trubkovému v do 1,2 m za každý den použití</t>
  </si>
  <si>
    <t>1223435474</t>
  </si>
  <si>
    <t>4 týdny</t>
  </si>
  <si>
    <t>14*2</t>
  </si>
  <si>
    <t>68</t>
  </si>
  <si>
    <t>949121811</t>
  </si>
  <si>
    <t>Demontáž lešení lehkého kozového dílcového v do 1,2 m</t>
  </si>
  <si>
    <t>1747981103</t>
  </si>
  <si>
    <t>96</t>
  </si>
  <si>
    <t>Bourání konstrukcí</t>
  </si>
  <si>
    <t>69</t>
  </si>
  <si>
    <t>962032231</t>
  </si>
  <si>
    <t>Bourání zdiva z cihel pálených nebo vápenopískových na MV nebo MVC přes 1 m3</t>
  </si>
  <si>
    <t>-1017105030</t>
  </si>
  <si>
    <t>"Vybourání parapetu pod oknem v 2.np"1,3*0,78*0,42</t>
  </si>
  <si>
    <t>997</t>
  </si>
  <si>
    <t>Přesun sutě</t>
  </si>
  <si>
    <t>70</t>
  </si>
  <si>
    <t>997013151</t>
  </si>
  <si>
    <t>Vnitrostaveništní doprava suti a vybouraných hmot pro budovy v do 6 m s omezením mechanizace</t>
  </si>
  <si>
    <t>-344867501</t>
  </si>
  <si>
    <t>71</t>
  </si>
  <si>
    <t>997013501</t>
  </si>
  <si>
    <t>Odvoz suti a vybouraných hmot na skládku nebo meziskládku do 1 km se složením</t>
  </si>
  <si>
    <t>-1916947495</t>
  </si>
  <si>
    <t>72</t>
  </si>
  <si>
    <t>997013509</t>
  </si>
  <si>
    <t>Příplatek k odvozu suti a vybouraných hmot na skládku ZKD 1 km přes 1 km</t>
  </si>
  <si>
    <t>723776186</t>
  </si>
  <si>
    <t>celkem 20km</t>
  </si>
  <si>
    <t>19*10,562</t>
  </si>
  <si>
    <t>73</t>
  </si>
  <si>
    <t>997013601</t>
  </si>
  <si>
    <t>Poplatek za uložení na skládce (skládkovné) stavebního odpadu betonového kód odpadu 17 01 01</t>
  </si>
  <si>
    <t>-2013383960</t>
  </si>
  <si>
    <t>"dlažba betonová" 2,703</t>
  </si>
  <si>
    <t>74</t>
  </si>
  <si>
    <t>997013603</t>
  </si>
  <si>
    <t>Poplatek za uložení na skládce (skládkovné) stavebního odpadu cihelného kód odpadu 17 01 02</t>
  </si>
  <si>
    <t>-132346315</t>
  </si>
  <si>
    <t>"bourání římsy"0,431</t>
  </si>
  <si>
    <t>"bourání zdiva"1,032+0,767</t>
  </si>
  <si>
    <t>75</t>
  </si>
  <si>
    <t>997013607</t>
  </si>
  <si>
    <t>Poplatek za uložení na skládce (skládkovné) stavebního odpadu keramického kód odpadu 17 01 03</t>
  </si>
  <si>
    <t>-406260190</t>
  </si>
  <si>
    <t>"střešní tašky" 0,59</t>
  </si>
  <si>
    <t>"keramický obklad"0,041</t>
  </si>
  <si>
    <t>76</t>
  </si>
  <si>
    <t>997013631</t>
  </si>
  <si>
    <t>Poplatek za uložení na skládce (skládkovné) stavebního odpadu směsného kód odpadu 17 09 04</t>
  </si>
  <si>
    <t>-965620928</t>
  </si>
  <si>
    <t>"rámy oken"0,097</t>
  </si>
  <si>
    <t>"větrací komínky"0,688</t>
  </si>
  <si>
    <t>"geotextílie"0,002</t>
  </si>
  <si>
    <t>"kyrtina PVC" 0,004</t>
  </si>
  <si>
    <t>"klempířské kce."0,041</t>
  </si>
  <si>
    <t>"SDK"0,0478</t>
  </si>
  <si>
    <t>"povlaková krytina"0,0283</t>
  </si>
  <si>
    <t>77</t>
  </si>
  <si>
    <t>997013655</t>
  </si>
  <si>
    <t>-2095873133</t>
  </si>
  <si>
    <t>"kačírek+ kameny pod betonovou dlažbou"2,125</t>
  </si>
  <si>
    <t>"schodišťový stupeň"0,132</t>
  </si>
  <si>
    <t>78</t>
  </si>
  <si>
    <t>997013811</t>
  </si>
  <si>
    <t>Poplatek za uložení na skládce (skládkovné) stavebního odpadu dřevěného kód odpadu 17 02 01</t>
  </si>
  <si>
    <t>233530815</t>
  </si>
  <si>
    <t>"truhlářské kce"0,066</t>
  </si>
  <si>
    <t>"tesařské práce"0,646</t>
  </si>
  <si>
    <t>79</t>
  </si>
  <si>
    <t>997013814</t>
  </si>
  <si>
    <t>Poplatek za uložení na skládce (skládkovné) stavebního odpadu izolací kód odpadu 17 06 04</t>
  </si>
  <si>
    <t>1051800541</t>
  </si>
  <si>
    <t>"tepelná izolace"0,028</t>
  </si>
  <si>
    <t>"hydroizolace"0,01</t>
  </si>
  <si>
    <t>998</t>
  </si>
  <si>
    <t>Přesun hmot</t>
  </si>
  <si>
    <t>80</t>
  </si>
  <si>
    <t>998011002</t>
  </si>
  <si>
    <t>Přesun hmot pro budovy zděné v přes 6 do 12 m</t>
  </si>
  <si>
    <t>1820181721</t>
  </si>
  <si>
    <t>95</t>
  </si>
  <si>
    <t>Různé dokončovací konstrukce a práce pozemních staveb</t>
  </si>
  <si>
    <t>81</t>
  </si>
  <si>
    <t>952901111</t>
  </si>
  <si>
    <t>Vyčištění budov bytové a občanské výstavby při výšce podlaží do 4 m</t>
  </si>
  <si>
    <t>737274960</t>
  </si>
  <si>
    <t>100</t>
  </si>
  <si>
    <t>82</t>
  </si>
  <si>
    <t>952902121</t>
  </si>
  <si>
    <t>Čištění budov zametení drsných podlah</t>
  </si>
  <si>
    <t>81607996</t>
  </si>
  <si>
    <t>PSV</t>
  </si>
  <si>
    <t>Práce a dodávky PSV</t>
  </si>
  <si>
    <t>711</t>
  </si>
  <si>
    <t>Izolace proti vodě, vlhkosti a plynům</t>
  </si>
  <si>
    <t>84</t>
  </si>
  <si>
    <t>711111011</t>
  </si>
  <si>
    <t>Provedení izolace proti zemní vlhkosti vodorovné za studena suspenzí asfaltovou</t>
  </si>
  <si>
    <t>-499534938</t>
  </si>
  <si>
    <t>"skladba S2b"F07</t>
  </si>
  <si>
    <t>85</t>
  </si>
  <si>
    <t>11163346</t>
  </si>
  <si>
    <t>suspenze hydroizolační asfaltová</t>
  </si>
  <si>
    <t>1123089527</t>
  </si>
  <si>
    <t>P</t>
  </si>
  <si>
    <t>Poznámka k položce:_x000d_
Spotřeba: 0,75 kg/m2</t>
  </si>
  <si>
    <t>23,089*0,00105 'Přepočtené koeficientem množství</t>
  </si>
  <si>
    <t>83</t>
  </si>
  <si>
    <t>711131811</t>
  </si>
  <si>
    <t>Odstranění izolace proti zemní vlhkosti vodorovné</t>
  </si>
  <si>
    <t>-1169444918</t>
  </si>
  <si>
    <t>"plochá střecha 2 vrstvy ve skladbě"F03*2</t>
  </si>
  <si>
    <t>86</t>
  </si>
  <si>
    <t>711141559</t>
  </si>
  <si>
    <t>Provedení izolace proti zemní vlhkosti pásy přitavením vodorovné NAIP</t>
  </si>
  <si>
    <t>339230957</t>
  </si>
  <si>
    <t>"skladba S3"F06</t>
  </si>
  <si>
    <t>87</t>
  </si>
  <si>
    <t>62832001</t>
  </si>
  <si>
    <t>pás asfaltový natavitelný oxidovaný s vložkou ze skleněné rohože typu V60 s jemnozrnným minerálním posypem tl 3,5mm</t>
  </si>
  <si>
    <t>-1252522284</t>
  </si>
  <si>
    <t>27,826*1,1655 'Přepočtené koeficientem množství</t>
  </si>
  <si>
    <t>88</t>
  </si>
  <si>
    <t>712361702</t>
  </si>
  <si>
    <t>Provedení povlakové krytiny střech do 10° fólií přilepenou bodově</t>
  </si>
  <si>
    <t>657922004</t>
  </si>
  <si>
    <t>"střešní krytina s přesahem a prořezem S5" F6*1,1</t>
  </si>
  <si>
    <t>"střešní krytina s přesahem a prořezem S3" F06*1,1</t>
  </si>
  <si>
    <t>"střešní krytina s přesahem a prořezem S4" 2,72*1,5*1,1</t>
  </si>
  <si>
    <t>29,321*1,1 'Přepočtené koeficientem množství</t>
  </si>
  <si>
    <t>89</t>
  </si>
  <si>
    <t>28322012</t>
  </si>
  <si>
    <t>fólie hydroizolační střešní mPVC mechanicky kotvená šedá tl 1,5mm</t>
  </si>
  <si>
    <t>625775797</t>
  </si>
  <si>
    <t>29,321*1,1655 'Přepočtené koeficientem množství</t>
  </si>
  <si>
    <t>90</t>
  </si>
  <si>
    <t>998711102</t>
  </si>
  <si>
    <t>Přesun hmot tonážní pro izolace proti vodě, vlhkosti a plynům v objektech v přes 6 do 12 m</t>
  </si>
  <si>
    <t>777014854</t>
  </si>
  <si>
    <t>712</t>
  </si>
  <si>
    <t>Povlakové krytiny</t>
  </si>
  <si>
    <t>91</t>
  </si>
  <si>
    <t>712361801</t>
  </si>
  <si>
    <t>Odstranění povlakové krytiny střech do 10° z fólií položených volně</t>
  </si>
  <si>
    <t>-1975301641</t>
  </si>
  <si>
    <t>"plochá střecha ozn. S4"F03</t>
  </si>
  <si>
    <t>92</t>
  </si>
  <si>
    <t>998712102</t>
  </si>
  <si>
    <t>Přesun hmot tonážní tonážní pro krytiny povlakové v objektech v přes 6 do 12 m</t>
  </si>
  <si>
    <t>108182318</t>
  </si>
  <si>
    <t>93</t>
  </si>
  <si>
    <t>998712181</t>
  </si>
  <si>
    <t>Příplatek k přesunu hmot tonážní 712 prováděný bez použití mechanizace</t>
  </si>
  <si>
    <t>-674644161</t>
  </si>
  <si>
    <t>R/712771601</t>
  </si>
  <si>
    <t>Praného říčního kamenivo</t>
  </si>
  <si>
    <t>149470401</t>
  </si>
  <si>
    <t>F08*0,05</t>
  </si>
  <si>
    <t>58337401</t>
  </si>
  <si>
    <t>kamenivo dekorační (kačírek) frakce 8/16</t>
  </si>
  <si>
    <t>-856956257</t>
  </si>
  <si>
    <t>0,136*1,6524 'Přepočtené koeficientem množství</t>
  </si>
  <si>
    <t>713</t>
  </si>
  <si>
    <t>Izolace tepelné</t>
  </si>
  <si>
    <t>713140813</t>
  </si>
  <si>
    <t>Odstranění tepelné izolace střech nadstřešní volně kladené z vláknitých materiálů suchých tl přes 100 mm</t>
  </si>
  <si>
    <t>-365283812</t>
  </si>
  <si>
    <t>"plochá střecha"F03</t>
  </si>
  <si>
    <t>97</t>
  </si>
  <si>
    <t>713141151</t>
  </si>
  <si>
    <t>Montáž izolace tepelné střech plochých kladené volně 1 vrstva rohoží, pásů, dílců, desek</t>
  </si>
  <si>
    <t>775019911</t>
  </si>
  <si>
    <t>F07</t>
  </si>
  <si>
    <t>"S2b"3,03*1,76</t>
  </si>
  <si>
    <t>"S5 v místě nástupní plošiny"3,03*1,76</t>
  </si>
  <si>
    <t>98</t>
  </si>
  <si>
    <t>63148103</t>
  </si>
  <si>
    <t>deska tepelně izolační minerální univerzální λ=0,038-0,039 tl 80mm</t>
  </si>
  <si>
    <t>1983693156</t>
  </si>
  <si>
    <t>10,666*1,05 'Přepočtené koeficientem množství</t>
  </si>
  <si>
    <t>99</t>
  </si>
  <si>
    <t>713141331</t>
  </si>
  <si>
    <t>Montáž izolace tepelné střech plochých lepené za studena zplna, spádová vrstva</t>
  </si>
  <si>
    <t>1171322228</t>
  </si>
  <si>
    <t>28376142</t>
  </si>
  <si>
    <t>klín izolační spád do 5% EPS 150</t>
  </si>
  <si>
    <t>1099191080</t>
  </si>
  <si>
    <t>"SKLADBA S5"0,46*5,05</t>
  </si>
  <si>
    <t>101</t>
  </si>
  <si>
    <t>998713102</t>
  </si>
  <si>
    <t>Přesun hmot tonážní pro izolace tepelné v objektech v přes 6 do 12 m</t>
  </si>
  <si>
    <t>310494252</t>
  </si>
  <si>
    <t>721</t>
  </si>
  <si>
    <t>Zdravotechnika - kanalizace</t>
  </si>
  <si>
    <t>102</t>
  </si>
  <si>
    <t>R/7210000</t>
  </si>
  <si>
    <t>Přeložení stávající kanalizace</t>
  </si>
  <si>
    <t>soubor</t>
  </si>
  <si>
    <t>-1587146489</t>
  </si>
  <si>
    <t>přeložení stávající revizní kanalizační šachty ozn.P2 demontáž dvorní vpustě ozn. P1</t>
  </si>
  <si>
    <t>cena zahrnuje:</t>
  </si>
  <si>
    <t>-demontáž, zaslepení původního potrubí</t>
  </si>
  <si>
    <t>-odvoz na skládku, včetně poplatků</t>
  </si>
  <si>
    <t>-veškerou potřebnou montáž a materiál nového potrubí</t>
  </si>
  <si>
    <t>- dopravu materiálu</t>
  </si>
  <si>
    <t>- veškeré příslušenství a pomocné práce potřebné pro přeložení kanalizačního potrubí</t>
  </si>
  <si>
    <t>- přesun hmot</t>
  </si>
  <si>
    <t>733</t>
  </si>
  <si>
    <t>Ústřední vytápění - rozvodné potrubí</t>
  </si>
  <si>
    <t>103</t>
  </si>
  <si>
    <t>733121110</t>
  </si>
  <si>
    <t>Přeložení stávajícího teplovodního potrubí</t>
  </si>
  <si>
    <t>114356107</t>
  </si>
  <si>
    <t>Potrubí topení v místě prosklené příčky v komunitní místnosti</t>
  </si>
  <si>
    <t>751</t>
  </si>
  <si>
    <t>Vzduchotechnika</t>
  </si>
  <si>
    <t>104</t>
  </si>
  <si>
    <t>751122352</t>
  </si>
  <si>
    <t>Montáž ventilátoru radiálního nízkotlakého střešního komínového kruhového D přes 100 do 200 mm</t>
  </si>
  <si>
    <t>1607399409</t>
  </si>
  <si>
    <t>105</t>
  </si>
  <si>
    <t>R/42914617</t>
  </si>
  <si>
    <t>Komínek pro vzduchotechniku</t>
  </si>
  <si>
    <t>-1971380513</t>
  </si>
  <si>
    <t>cena včetně příslušenství</t>
  </si>
  <si>
    <t>106</t>
  </si>
  <si>
    <t>751525052</t>
  </si>
  <si>
    <t>Montáž potrubí plastového kruhového s přírubou D přes 100 do 200 mm</t>
  </si>
  <si>
    <t>1560062228</t>
  </si>
  <si>
    <t>ozn P9 odvětrání WC</t>
  </si>
  <si>
    <t>5,8*2</t>
  </si>
  <si>
    <t>107</t>
  </si>
  <si>
    <t>42981650</t>
  </si>
  <si>
    <t>trouba pevná PVC D 125mm do 45°C</t>
  </si>
  <si>
    <t>-1968609672</t>
  </si>
  <si>
    <t>11,6*1,2 'Přepočtené koeficientem množství</t>
  </si>
  <si>
    <t>109</t>
  </si>
  <si>
    <t>998751101</t>
  </si>
  <si>
    <t>Přesun hmot tonážní pro vzduchotechniku v objektech výšky do 12 m</t>
  </si>
  <si>
    <t>1934488010</t>
  </si>
  <si>
    <t>110</t>
  </si>
  <si>
    <t>998751181</t>
  </si>
  <si>
    <t>Příplatek k přesunu hmot tonážní 751 prováděný bez použití mechanizace pro jakoukoliv výšku objektu</t>
  </si>
  <si>
    <t>849950955</t>
  </si>
  <si>
    <t>108</t>
  </si>
  <si>
    <t>R/751000</t>
  </si>
  <si>
    <t xml:space="preserve">Odvětrávací systém </t>
  </si>
  <si>
    <t>1379271076</t>
  </si>
  <si>
    <t>cena obsahuje:</t>
  </si>
  <si>
    <t>- materiál a montáž</t>
  </si>
  <si>
    <t>-pomocný materiál a montáž</t>
  </si>
  <si>
    <t>-přesun hmot</t>
  </si>
  <si>
    <t>-doprava</t>
  </si>
  <si>
    <t>-drobné zednické práce a začištění</t>
  </si>
  <si>
    <t>"ozn.P9"1</t>
  </si>
  <si>
    <t>762</t>
  </si>
  <si>
    <t>Konstrukce tesařské</t>
  </si>
  <si>
    <t>111</t>
  </si>
  <si>
    <t>762331812</t>
  </si>
  <si>
    <t>Demontáž vázaných kcí krovů z hranolů průřezové pl přes 120 do 224 cm2</t>
  </si>
  <si>
    <t>240370877</t>
  </si>
  <si>
    <t>odstranění nosné kce ploché střechy ozn.S4</t>
  </si>
  <si>
    <t>4*0,72</t>
  </si>
  <si>
    <t>112</t>
  </si>
  <si>
    <t>762331813</t>
  </si>
  <si>
    <t>Demontáž vázaných kcí krovů z hranolů průřezové pl přes 224 do 288 cm2</t>
  </si>
  <si>
    <t>296482819</t>
  </si>
  <si>
    <t xml:space="preserve">odstranění části krovu, hlavní budovy knihovny </t>
  </si>
  <si>
    <t>"pozednice"5,3</t>
  </si>
  <si>
    <t>"krokve"2,5*6</t>
  </si>
  <si>
    <t>113</t>
  </si>
  <si>
    <t>762332132</t>
  </si>
  <si>
    <t>Montáž vázaných kcí krovů pravidelných z hraněného řeziva průřezové pl přes 120 do 224 cm2</t>
  </si>
  <si>
    <t>804489351</t>
  </si>
  <si>
    <t>"nová pozednice na stávajícím krovu 160/120"</t>
  </si>
  <si>
    <t>5,3</t>
  </si>
  <si>
    <t>"krokve 120/100"1,93*7</t>
  </si>
  <si>
    <t>114</t>
  </si>
  <si>
    <t>60512131</t>
  </si>
  <si>
    <t>hranol stavební řezivo průřezu do 224cm2 dl 6-8m</t>
  </si>
  <si>
    <t>-1782468733</t>
  </si>
  <si>
    <t>"nová pozednice 160/120"</t>
  </si>
  <si>
    <t>5,3*0,16*0,12</t>
  </si>
  <si>
    <t>"krokve 120/100"1,93*0,12*0,1*7</t>
  </si>
  <si>
    <t>0,264*1,15 'Přepočtené koeficientem množství</t>
  </si>
  <si>
    <t>115</t>
  </si>
  <si>
    <t>762332133</t>
  </si>
  <si>
    <t>Montáž vázaných kcí krovů pravidelných z hraněného řeziva průřezové pl přes 224 do 288 cm2</t>
  </si>
  <si>
    <t>-865189646</t>
  </si>
  <si>
    <t>"nová pozednice"</t>
  </si>
  <si>
    <t>116</t>
  </si>
  <si>
    <t>60512135</t>
  </si>
  <si>
    <t>hranol stavební řezivo průřezu do 288cm2 do dl 6m</t>
  </si>
  <si>
    <t>-266859373</t>
  </si>
  <si>
    <t>5,3*0,16*0,16</t>
  </si>
  <si>
    <t>117</t>
  </si>
  <si>
    <t>762341260</t>
  </si>
  <si>
    <t>Montáž bednění střech rovných a šikmých sklonu do 60° z palubek</t>
  </si>
  <si>
    <t>1163899191</t>
  </si>
  <si>
    <t>"skladba S3"1,9*5,3</t>
  </si>
  <si>
    <t>118</t>
  </si>
  <si>
    <t>60621154</t>
  </si>
  <si>
    <t>překližka vodovzdorná protiskl/hladká bříza tl 21mm</t>
  </si>
  <si>
    <t>-1999245147</t>
  </si>
  <si>
    <t>119</t>
  </si>
  <si>
    <t>60515111</t>
  </si>
  <si>
    <t>řezivo jehličnaté boční prkno 20-30mm</t>
  </si>
  <si>
    <t>-520580793</t>
  </si>
  <si>
    <t>"Skladba S4"F08</t>
  </si>
  <si>
    <t>120</t>
  </si>
  <si>
    <t>762342214</t>
  </si>
  <si>
    <t>Montáž laťování na střechách jednoduchých sklonu do 60° osové vzdálenosti přes 150 do 360 mm</t>
  </si>
  <si>
    <t>-1071016659</t>
  </si>
  <si>
    <t>121</t>
  </si>
  <si>
    <t>60514106</t>
  </si>
  <si>
    <t>řezivo jehličnaté lať pevnostní třída S10-13 průřez 40x60mm</t>
  </si>
  <si>
    <t>835678027</t>
  </si>
  <si>
    <t>122</t>
  </si>
  <si>
    <t>762342811</t>
  </si>
  <si>
    <t>Demontáž laťování střech z latí osové vzdálenosti do 0,22 m</t>
  </si>
  <si>
    <t>-282458024</t>
  </si>
  <si>
    <t>plochá střecha ozn.S4</t>
  </si>
  <si>
    <t>2,5*5,3</t>
  </si>
  <si>
    <t>123</t>
  </si>
  <si>
    <t>762395000</t>
  </si>
  <si>
    <t>Spojovací prostředky krovů, bednění, laťování, nadstřešních konstrukcí</t>
  </si>
  <si>
    <t>1749740435</t>
  </si>
  <si>
    <t>0,304+0,136+2,72+0,226</t>
  </si>
  <si>
    <t>124</t>
  </si>
  <si>
    <t>762811811</t>
  </si>
  <si>
    <t>Demontáž záklopů stropů z hrubých prken tl do 32 mm</t>
  </si>
  <si>
    <t>-1106682266</t>
  </si>
  <si>
    <t>125</t>
  </si>
  <si>
    <t>998762102</t>
  </si>
  <si>
    <t>Přesun hmot tonážní pro kce tesařské v objektech v přes 6 do 12 m</t>
  </si>
  <si>
    <t>404422998</t>
  </si>
  <si>
    <t>126</t>
  </si>
  <si>
    <t>998762181</t>
  </si>
  <si>
    <t>Příplatek k přesunu hmot tonážní 762 prováděný bez použití mechanizace</t>
  </si>
  <si>
    <t>931499300</t>
  </si>
  <si>
    <t>763</t>
  </si>
  <si>
    <t>Konstrukce suché výstavby</t>
  </si>
  <si>
    <t>127</t>
  </si>
  <si>
    <t>763111811</t>
  </si>
  <si>
    <t>Demontáž SDK příčky s jednoduchou ocelovou nosnou konstrukcí opláštění jednoduché</t>
  </si>
  <si>
    <t>838783507</t>
  </si>
  <si>
    <t>SDK příčka v 2.np v hlavní budově</t>
  </si>
  <si>
    <t>4,55*3,05</t>
  </si>
  <si>
    <t>128</t>
  </si>
  <si>
    <t>763121411</t>
  </si>
  <si>
    <t>SDK stěna předsazená tl 62,5 mm profil CW+UW 50 deska 1xA 12,5 bez izolace EI 15</t>
  </si>
  <si>
    <t>1961505772</t>
  </si>
  <si>
    <t>SDK předstěna v místě nové prosklené stěny komunitní místnosti</t>
  </si>
  <si>
    <t>2,4*0,476+4,795*0,35</t>
  </si>
  <si>
    <t>130</t>
  </si>
  <si>
    <t>763131831</t>
  </si>
  <si>
    <t>Demontáž SDK podhledu s jednovrstvou nosnou kcí z ocelových profilů opláštění jednoduché</t>
  </si>
  <si>
    <t>510287313</t>
  </si>
  <si>
    <t xml:space="preserve">"částečné odstranění ploché střechy skladba ozn.S4" </t>
  </si>
  <si>
    <t>1,63*0,74</t>
  </si>
  <si>
    <t>129</t>
  </si>
  <si>
    <t>763181811</t>
  </si>
  <si>
    <t>Demontáž jednokřídlové kovové zárubně v do 2,75 m SDK příčka</t>
  </si>
  <si>
    <t>-1627924544</t>
  </si>
  <si>
    <t>dveře v 2.np v dětském oddělení</t>
  </si>
  <si>
    <t>131</t>
  </si>
  <si>
    <t>998763302</t>
  </si>
  <si>
    <t>Přesun hmot tonážní pro sádrokartonové konstrukce v objektech v přes 6 do 12 m</t>
  </si>
  <si>
    <t>1253263950</t>
  </si>
  <si>
    <t>132</t>
  </si>
  <si>
    <t>998763381</t>
  </si>
  <si>
    <t>Příplatek k přesunu hmot tonážní 763 SDK prováděný bez použití mechanizace</t>
  </si>
  <si>
    <t>884739693</t>
  </si>
  <si>
    <t>133</t>
  </si>
  <si>
    <t>R/7631350</t>
  </si>
  <si>
    <t xml:space="preserve">Montáž  podhledu z desek z dřevěné vlny pojené magnezitem na dvouvrstvé kci z CD+UD</t>
  </si>
  <si>
    <t>-1922561848</t>
  </si>
  <si>
    <t>134</t>
  </si>
  <si>
    <t>R/59030</t>
  </si>
  <si>
    <t>deska z dřevěné vlny pojené magnesitem</t>
  </si>
  <si>
    <t>-1910970104</t>
  </si>
  <si>
    <t>764</t>
  </si>
  <si>
    <t>Konstrukce klempířské</t>
  </si>
  <si>
    <t>135</t>
  </si>
  <si>
    <t>764002841</t>
  </si>
  <si>
    <t>Demontáž oplechování horních ploch zdí a nadezdívek do suti</t>
  </si>
  <si>
    <t>1979205303</t>
  </si>
  <si>
    <t>"oplechovíní střechy ozn.S4"1,63</t>
  </si>
  <si>
    <t>136</t>
  </si>
  <si>
    <t>764002851</t>
  </si>
  <si>
    <t>Demontáž oplechování parapetů do suti</t>
  </si>
  <si>
    <t>-45179705</t>
  </si>
  <si>
    <t>0,36*4+1,3</t>
  </si>
  <si>
    <t>137</t>
  </si>
  <si>
    <t>764002871</t>
  </si>
  <si>
    <t>Demontáž lemování zdí do suti</t>
  </si>
  <si>
    <t>440754340</t>
  </si>
  <si>
    <t>"oplechovíní střechy ozn.S4"0,74</t>
  </si>
  <si>
    <t>138</t>
  </si>
  <si>
    <t>764003801</t>
  </si>
  <si>
    <t>Demontáž lemování trub, konzol, držáků, ventilačních nástavců a jiných kusových prvků do suti</t>
  </si>
  <si>
    <t>2082289353</t>
  </si>
  <si>
    <t>"oplechování větracích komínků"2</t>
  </si>
  <si>
    <t>139</t>
  </si>
  <si>
    <t>764004801</t>
  </si>
  <si>
    <t>Demontáž podokapního žlabu do suti</t>
  </si>
  <si>
    <t>-1668029526</t>
  </si>
  <si>
    <t>5,3+1,63</t>
  </si>
  <si>
    <t>140</t>
  </si>
  <si>
    <t>764004861</t>
  </si>
  <si>
    <t>Demontáž svodu do suti</t>
  </si>
  <si>
    <t>323751553</t>
  </si>
  <si>
    <t>141</t>
  </si>
  <si>
    <t>764244306</t>
  </si>
  <si>
    <t>Oplechování horních ploch a nadezdívek bez rohů z TiZn lesklého plechu kotvené rš 500 mm</t>
  </si>
  <si>
    <t>-1533303814</t>
  </si>
  <si>
    <t>oplechování soklu výtahové šachty ozn.K1</t>
  </si>
  <si>
    <t>5,7</t>
  </si>
  <si>
    <t>oplechová atiky výtahové šachty ozn.K2</t>
  </si>
  <si>
    <t>1,78*2+5,125</t>
  </si>
  <si>
    <t>142</t>
  </si>
  <si>
    <t>764246505</t>
  </si>
  <si>
    <t>Oplechování parapetů rovných mechanicky kotvené z TiZn plechu s povrchovou úpravou rš 400 mm</t>
  </si>
  <si>
    <t>980457584</t>
  </si>
  <si>
    <t>"ozn.K4"0,36*3</t>
  </si>
  <si>
    <t>143</t>
  </si>
  <si>
    <t>764341304</t>
  </si>
  <si>
    <t>Lemování rovných zdí střech s krytinou prejzovou nebo vlnitou z TiZn lesklého plechu rš 330 mm</t>
  </si>
  <si>
    <t>1305259915</t>
  </si>
  <si>
    <t>"Ozn.K3"1,8</t>
  </si>
  <si>
    <t>144</t>
  </si>
  <si>
    <t>764341519</t>
  </si>
  <si>
    <t>Lemování rovných zdí střech s krytinou skládanou z TiZn plechu s povrchovou úpravou rš 800 mm</t>
  </si>
  <si>
    <t>-1454185353</t>
  </si>
  <si>
    <t>oplechování nové střešní krytiny stávající budovy knihovny</t>
  </si>
  <si>
    <t>5,125+1,92*2</t>
  </si>
  <si>
    <t>146</t>
  </si>
  <si>
    <t>764541314</t>
  </si>
  <si>
    <t>Žlab podokapní hranatý z TiZn lesklého plechu rš 330 mm</t>
  </si>
  <si>
    <t>39464678</t>
  </si>
  <si>
    <t>včetně povrchové úpravy</t>
  </si>
  <si>
    <t>0,3</t>
  </si>
  <si>
    <t>147</t>
  </si>
  <si>
    <t>764541334</t>
  </si>
  <si>
    <t>Roh nebo kout hranatého podokapního žlabu z TiZn lesklého plechu rš 330 mm</t>
  </si>
  <si>
    <t>795866047</t>
  </si>
  <si>
    <t>148</t>
  </si>
  <si>
    <t>764541364</t>
  </si>
  <si>
    <t>Kotlík hranatý pro podokapní žlaby z TiZn lesklého plechu 330/100 mm</t>
  </si>
  <si>
    <t>-1491539808</t>
  </si>
  <si>
    <t>145</t>
  </si>
  <si>
    <t>764548303</t>
  </si>
  <si>
    <t>Hranatý svod včetně objímek, kolen, odskoků z TiZn lesklého plechu o straně 100 mm</t>
  </si>
  <si>
    <t>357630563</t>
  </si>
  <si>
    <t>"P8"7,07</t>
  </si>
  <si>
    <t>149</t>
  </si>
  <si>
    <t>998764102</t>
  </si>
  <si>
    <t>Přesun hmot tonážní pro konstrukce klempířské v objektech v přes 6 do 12 m</t>
  </si>
  <si>
    <t>1868667231</t>
  </si>
  <si>
    <t>765</t>
  </si>
  <si>
    <t>Krytina skládaná</t>
  </si>
  <si>
    <t>150</t>
  </si>
  <si>
    <t>765111801</t>
  </si>
  <si>
    <t>Demontáž krytiny keramické drážkové sklonu do 30° na sucho do suti</t>
  </si>
  <si>
    <t>541953431</t>
  </si>
  <si>
    <t>151</t>
  </si>
  <si>
    <t>765111811</t>
  </si>
  <si>
    <t>Příplatek k demontáži krytiny keramické drážkové do suti za sklon přes 30°</t>
  </si>
  <si>
    <t>837651359</t>
  </si>
  <si>
    <t>766</t>
  </si>
  <si>
    <t>Konstrukce truhlářské</t>
  </si>
  <si>
    <t>152</t>
  </si>
  <si>
    <t>766441811</t>
  </si>
  <si>
    <t>Demontáž parapetních desek dřevěných nebo plastových šířky do 300 mm délky do 1000 mm</t>
  </si>
  <si>
    <t>-1152946619</t>
  </si>
  <si>
    <t>"okno z wc"4</t>
  </si>
  <si>
    <t>153</t>
  </si>
  <si>
    <t>766441822</t>
  </si>
  <si>
    <t>Demontáž parapetních desek dřevěných nebo plastových šířky přes 300 mm délky do 2000 mm</t>
  </si>
  <si>
    <t>835307389</t>
  </si>
  <si>
    <t>parapet okno v 2.np chodba</t>
  </si>
  <si>
    <t>154</t>
  </si>
  <si>
    <t>766622131</t>
  </si>
  <si>
    <t>Montáž plastových oken plochy přes 1 m2 otevíravých v do 1,5 m s rámem do zdiva</t>
  </si>
  <si>
    <t>555047346</t>
  </si>
  <si>
    <t>"Nová okna na WC ozn. O1"0,36*0,425*3</t>
  </si>
  <si>
    <t>"NOVÉ OKNO V OCELOVÉ KONSTRUKCI VÝTAHU V 2.NP OZN.o2"0,9*1,05</t>
  </si>
  <si>
    <t>155</t>
  </si>
  <si>
    <t>61140050</t>
  </si>
  <si>
    <t>okno plastové otevíravé/sklopné trojsklo do plochy 1m2</t>
  </si>
  <si>
    <t>-220116558</t>
  </si>
  <si>
    <t>156</t>
  </si>
  <si>
    <t>766622861</t>
  </si>
  <si>
    <t>Vyvěšení křídel dřevěných nebo plastových okenních do 1,5 m2</t>
  </si>
  <si>
    <t>991378470</t>
  </si>
  <si>
    <t>"okna na wc"4</t>
  </si>
  <si>
    <t>157</t>
  </si>
  <si>
    <t>766622862</t>
  </si>
  <si>
    <t>Vyvěšení křídel dřevěných nebo plastových okenních přes 1,5 m2</t>
  </si>
  <si>
    <t>1543163851</t>
  </si>
  <si>
    <t>"Okno na chodbě 2.np"1</t>
  </si>
  <si>
    <t>162</t>
  </si>
  <si>
    <t>766660421</t>
  </si>
  <si>
    <t>Montáž vchodových dveří jednokřídlových s nadsvětlíkem do zdiva</t>
  </si>
  <si>
    <t>-843785368</t>
  </si>
  <si>
    <t>"ozn. D1"1</t>
  </si>
  <si>
    <t>163</t>
  </si>
  <si>
    <t>R/61173206</t>
  </si>
  <si>
    <t>dveře jednokřídlé dřevěné částečně prosklené s nadsvětlíkem max rozměru otvoru 3,3m2, s fixním nadsvětlíkem</t>
  </si>
  <si>
    <t>-325969021</t>
  </si>
  <si>
    <t>Poznámka k položce:_x000d_
rám/zárubeň, kování a zámek v ceně</t>
  </si>
  <si>
    <t>specifikace viz. Tz a tabulka oken a dveří</t>
  </si>
  <si>
    <t>2,34*0,9</t>
  </si>
  <si>
    <t>2,106*2,07 'Přepočtené koeficientem množství</t>
  </si>
  <si>
    <t>164</t>
  </si>
  <si>
    <t>766660451</t>
  </si>
  <si>
    <t>Montáž vchodových dveří dvoukřídlových bez nadsvětlíku do zdiva</t>
  </si>
  <si>
    <t>-67778107</t>
  </si>
  <si>
    <t>"D2"1</t>
  </si>
  <si>
    <t>165</t>
  </si>
  <si>
    <t>R/55341160</t>
  </si>
  <si>
    <t>dveře dvoukřídlé ocelové vchodové 1620/1970mm</t>
  </si>
  <si>
    <t>-1964427057</t>
  </si>
  <si>
    <t>"ozn.D2"1</t>
  </si>
  <si>
    <t>166</t>
  </si>
  <si>
    <t>766660717</t>
  </si>
  <si>
    <t>Montáž samozavírače na ocelovou zárubeň a dveřní křídlo</t>
  </si>
  <si>
    <t>1018194336</t>
  </si>
  <si>
    <t>ozn.D1</t>
  </si>
  <si>
    <t>167</t>
  </si>
  <si>
    <t>54917250</t>
  </si>
  <si>
    <t>samozavírač dveří hydraulický</t>
  </si>
  <si>
    <t>-1510419968</t>
  </si>
  <si>
    <t>168</t>
  </si>
  <si>
    <t>766691914</t>
  </si>
  <si>
    <t>Vyvěšení nebo zavěšení dřevěných křídel dveří pl do 2 m2</t>
  </si>
  <si>
    <t>853449135</t>
  </si>
  <si>
    <t>158</t>
  </si>
  <si>
    <t>766694126</t>
  </si>
  <si>
    <t>Montáž parapetních desek dřevěných nebo plastových š přes 30 cm</t>
  </si>
  <si>
    <t>2104138105</t>
  </si>
  <si>
    <t>"Nová okna O1"0,36*3</t>
  </si>
  <si>
    <t>159</t>
  </si>
  <si>
    <t>61140082</t>
  </si>
  <si>
    <t>parapet plastový vnitřní – š 400mm, barva bílá</t>
  </si>
  <si>
    <t>2015253254</t>
  </si>
  <si>
    <t>0,36*3</t>
  </si>
  <si>
    <t>169</t>
  </si>
  <si>
    <t>998766102</t>
  </si>
  <si>
    <t>Přesun hmot tonážní pro kce truhlářské v objektech v přes 6 do 12 m</t>
  </si>
  <si>
    <t>440492639</t>
  </si>
  <si>
    <t>160</t>
  </si>
  <si>
    <t>R/7666000</t>
  </si>
  <si>
    <t>Prosklená rámová příčka</t>
  </si>
  <si>
    <t>1962333651</t>
  </si>
  <si>
    <t>Bezrámová příčka rozměr 4,32x2,4 m vč. dvoukřídlých hliníkových dvojitě prosklených dveří 1600/2000 mm do AL zárubně s nadsvětlíkem</t>
  </si>
  <si>
    <t>Bližší specifikace viz. Tabulka dveří</t>
  </si>
  <si>
    <t>-materiál</t>
  </si>
  <si>
    <t>-montáž</t>
  </si>
  <si>
    <t>-zednické začištění s úklidem</t>
  </si>
  <si>
    <t>161</t>
  </si>
  <si>
    <t>R/76660001</t>
  </si>
  <si>
    <t>Závěs (záclona)-Prosklená rámová příčka</t>
  </si>
  <si>
    <t>1851818780</t>
  </si>
  <si>
    <t xml:space="preserve">rozměr 4,32x2,4 m </t>
  </si>
  <si>
    <t>771</t>
  </si>
  <si>
    <t>Podlahy z dlaždic</t>
  </si>
  <si>
    <t>170</t>
  </si>
  <si>
    <t>771111011</t>
  </si>
  <si>
    <t>Vysátí podkladu před pokládkou dlažby</t>
  </si>
  <si>
    <t>-863801972</t>
  </si>
  <si>
    <t>"skladba S2a, S2b+ prostor mezi dveřmi v 2.np"2,95*1,76+3,03*1,76+0,67</t>
  </si>
  <si>
    <t>171</t>
  </si>
  <si>
    <t>771121011</t>
  </si>
  <si>
    <t>Nátěr penetrační na podlahu</t>
  </si>
  <si>
    <t>1168601299</t>
  </si>
  <si>
    <t>172</t>
  </si>
  <si>
    <t>771151014</t>
  </si>
  <si>
    <t>Samonivelační stěrka podlah pevnosti 20 MPa tl přes 8 do 10 mm</t>
  </si>
  <si>
    <t>-1782059130</t>
  </si>
  <si>
    <t>173</t>
  </si>
  <si>
    <t>771574476</t>
  </si>
  <si>
    <t>Montáž podlah keramických pro mechanické zatížení lepených cementovým flexibilním lepidlem přes 9 do 12 ks/m2</t>
  </si>
  <si>
    <t>-510722922</t>
  </si>
  <si>
    <t>174</t>
  </si>
  <si>
    <t>59761132</t>
  </si>
  <si>
    <t>dlažba keramická slinutá mrazuvzdorná do interiéru i exteriéru R10/A povrch reliéfní/matný tl do 10mm přes 9 do 12ks/m2</t>
  </si>
  <si>
    <t>-1486892219</t>
  </si>
  <si>
    <t>zadláž. plocha + prořez</t>
  </si>
  <si>
    <t>11,195*1,1 'Přepočtené koeficientem množství</t>
  </si>
  <si>
    <t>175</t>
  </si>
  <si>
    <t>771577111</t>
  </si>
  <si>
    <t>Příplatek k montáži podlah keramických lepených cementovým flexibilním lepidlem za plochu do 5 m2</t>
  </si>
  <si>
    <t>1337236034</t>
  </si>
  <si>
    <t>176</t>
  </si>
  <si>
    <t>771577112</t>
  </si>
  <si>
    <t>Příplatek k montáži podlah keramických lepených cementovým flexibilním lepidlem za omezený prostor</t>
  </si>
  <si>
    <t>-1468785548</t>
  </si>
  <si>
    <t>177</t>
  </si>
  <si>
    <t>771592011</t>
  </si>
  <si>
    <t>Čištění vnitřních ploch podlah nebo schodišť po položení dlažby chemickými prostředky</t>
  </si>
  <si>
    <t>690812444</t>
  </si>
  <si>
    <t>178</t>
  </si>
  <si>
    <t>998771102</t>
  </si>
  <si>
    <t>Přesun hmot tonážní pro podlahy z dlaždic v objektech v přes 6 do 12 m</t>
  </si>
  <si>
    <t>2123679625</t>
  </si>
  <si>
    <t>179</t>
  </si>
  <si>
    <t>R/771151000</t>
  </si>
  <si>
    <t>Napojení stávající dlažby k nové dlažbě</t>
  </si>
  <si>
    <t>-1252268130</t>
  </si>
  <si>
    <t>776</t>
  </si>
  <si>
    <t>Podlahy povlakové</t>
  </si>
  <si>
    <t>180</t>
  </si>
  <si>
    <t>776141113</t>
  </si>
  <si>
    <t>Stěrka podlahová nivelační pro vyrovnání podkladu povlakových podlah pevnosti 20 MPa tl přes 5 do 8 mm</t>
  </si>
  <si>
    <t>-206440976</t>
  </si>
  <si>
    <t>zapravení podlahy po odstranění SDK příčky</t>
  </si>
  <si>
    <t>0,1*4,55</t>
  </si>
  <si>
    <t>181</t>
  </si>
  <si>
    <t>776201811</t>
  </si>
  <si>
    <t>Demontáž lepených povlakových podlah bez podložky ručně</t>
  </si>
  <si>
    <t>1461577650</t>
  </si>
  <si>
    <t>odstranění koberce v hlavní budově v 2.np</t>
  </si>
  <si>
    <t>(3,225+3,175)*4,55</t>
  </si>
  <si>
    <t>185</t>
  </si>
  <si>
    <t>776231111</t>
  </si>
  <si>
    <t>Lepení lamel a čtverců z vinylu standardním lepidlem</t>
  </si>
  <si>
    <t>968461985</t>
  </si>
  <si>
    <t>Nový vinyl v 2.np v hlavní budově</t>
  </si>
  <si>
    <t>6,5*4,55</t>
  </si>
  <si>
    <t>186</t>
  </si>
  <si>
    <t>28411141</t>
  </si>
  <si>
    <t>PVC vinyl homogenní protiskluzná se vsypem a výztuž. vrstvou tl 2,00mm nášlapná vrstva 2,00mm, hořlavost Bfl-s1, třída zátěže 34/43, útlum 5dB, bodová zátěž ≤ 0,10mm, protiskluznost R10</t>
  </si>
  <si>
    <t>1701390363</t>
  </si>
  <si>
    <t>29,575*1,1 'Přepočtené koeficientem množství</t>
  </si>
  <si>
    <t>183</t>
  </si>
  <si>
    <t>776421111</t>
  </si>
  <si>
    <t>Montáž obvodových lišt lepením</t>
  </si>
  <si>
    <t>810406841</t>
  </si>
  <si>
    <t>Nový VINYL v 2.np v hlavní budově</t>
  </si>
  <si>
    <t>(6,5+4,55)*2</t>
  </si>
  <si>
    <t>184</t>
  </si>
  <si>
    <t>28411007</t>
  </si>
  <si>
    <t>lišta soklová PVC 15x50mm</t>
  </si>
  <si>
    <t>-1827450091</t>
  </si>
  <si>
    <t>21,6666666666667*1,02 'Přepočtené koeficientem množství</t>
  </si>
  <si>
    <t>187</t>
  </si>
  <si>
    <t>998776102</t>
  </si>
  <si>
    <t>Přesun hmot tonážní pro podlahy povlakové v objektech v přes 6 do 12 m</t>
  </si>
  <si>
    <t>-313079514</t>
  </si>
  <si>
    <t>188</t>
  </si>
  <si>
    <t>998776181</t>
  </si>
  <si>
    <t>Příplatek k přesunu hmot tonážní 776 prováděný bez použití mechanizace</t>
  </si>
  <si>
    <t>-568162330</t>
  </si>
  <si>
    <t>182</t>
  </si>
  <si>
    <t>R/7760000</t>
  </si>
  <si>
    <t xml:space="preserve">Odstranění soklíků a lišt </t>
  </si>
  <si>
    <t>503359196</t>
  </si>
  <si>
    <t>(3,225+4,55)*2+(3,175+4,55)*2</t>
  </si>
  <si>
    <t>781</t>
  </si>
  <si>
    <t>Dokončovací práce - obklady</t>
  </si>
  <si>
    <t>189</t>
  </si>
  <si>
    <t>781473810</t>
  </si>
  <si>
    <t>Demontáž obkladů z obkladaček keramických lepených</t>
  </si>
  <si>
    <t>1804852941</t>
  </si>
  <si>
    <t>784</t>
  </si>
  <si>
    <t>Dokončovací práce - malby a tapety</t>
  </si>
  <si>
    <t>190</t>
  </si>
  <si>
    <t>784171101</t>
  </si>
  <si>
    <t>Zakrytí vnitřních podlah včetně pozdějšího odkrytí</t>
  </si>
  <si>
    <t>754055596</t>
  </si>
  <si>
    <t>zakrytí při malířských pracích</t>
  </si>
  <si>
    <t>(6,5*4,55)</t>
  </si>
  <si>
    <t>191</t>
  </si>
  <si>
    <t>58124842</t>
  </si>
  <si>
    <t>fólie pro malířské potřeby zakrývací tl 7µ 4x5m</t>
  </si>
  <si>
    <t>-1074347533</t>
  </si>
  <si>
    <t>62,4092987152035*1,05 'Přepočtené koeficientem množství</t>
  </si>
  <si>
    <t>192</t>
  </si>
  <si>
    <t>784211001</t>
  </si>
  <si>
    <t>Jednonásobné bílé malby ze směsí za mokra výborně oděruvzdorných v místnostech v do 3,80 m</t>
  </si>
  <si>
    <t>-1720131291</t>
  </si>
  <si>
    <t>(6,5+4,55)*2*3,05-2,6*2,5</t>
  </si>
  <si>
    <t>"sdk předstěna"2,4*0,476+4,795*0,35</t>
  </si>
  <si>
    <t>HZS</t>
  </si>
  <si>
    <t>Hodinové zúčtovací sazby</t>
  </si>
  <si>
    <t>193</t>
  </si>
  <si>
    <t>HZS1302</t>
  </si>
  <si>
    <t>Hodinová zúčtovací sazba zedník specialista</t>
  </si>
  <si>
    <t>hod</t>
  </si>
  <si>
    <t>512</t>
  </si>
  <si>
    <t>1516784104</t>
  </si>
  <si>
    <t>Zednické začištění včetně drobných stavebních prací v místě styku výtahové šachty a obvodové stěny</t>
  </si>
  <si>
    <t xml:space="preserve">Očištěný povrch bude vyspraven a opatřen nátěrem v barvě okolní fasády. </t>
  </si>
  <si>
    <t>2 pracovníci 8 hod</t>
  </si>
  <si>
    <t>2*8</t>
  </si>
  <si>
    <t>zapravení otvorů ve stěnách okolo nové dešťové kanalizace 1pracovník 6 hod</t>
  </si>
  <si>
    <t>1*6</t>
  </si>
  <si>
    <t>SUB</t>
  </si>
  <si>
    <t>Subdodávky</t>
  </si>
  <si>
    <t>194</t>
  </si>
  <si>
    <t>100001010</t>
  </si>
  <si>
    <t>Keson (ocelová konstrukce 2170 x 1790 x 1250 mm) - ocelový plech</t>
  </si>
  <si>
    <t>-1014600964</t>
  </si>
  <si>
    <t>D.1</t>
  </si>
  <si>
    <t>Výtah</t>
  </si>
  <si>
    <t>195</t>
  </si>
  <si>
    <t>100001021</t>
  </si>
  <si>
    <t>Dodávka a montáž výtahu</t>
  </si>
  <si>
    <t>95998594</t>
  </si>
  <si>
    <t>včetně technologie výtahu s elektroinstalací až po podružný rozvaděč výtahu včetně</t>
  </si>
  <si>
    <t>MIN. VNITŘNÍ ROZMĚR KABINY: 1100x1400mm</t>
  </si>
  <si>
    <t>TYP VÝTAHU: osobní trakční</t>
  </si>
  <si>
    <t>POČET STANIC: 2</t>
  </si>
  <si>
    <t>DOPRAVNÍ ZDVIH: 3,36 m</t>
  </si>
  <si>
    <t>VÝŠKA ŠACHTY: 6,96 m</t>
  </si>
  <si>
    <t>NOSNOST: 450kg</t>
  </si>
  <si>
    <t>196</t>
  </si>
  <si>
    <t>100001022</t>
  </si>
  <si>
    <t>Výtah - dodávka a montáž výtahová šachta ocelová</t>
  </si>
  <si>
    <t>-968101680</t>
  </si>
  <si>
    <t>CENA OBSAHUJE:</t>
  </si>
  <si>
    <t>-OCELOVÁ KONSTRUKCE ŠACHTY VČETNĚ POVRCHOVÉ ÚPRAVY, PŘÍMOTOP, AUTOMATICKÁ VENTILACE,POVRCHOVÁ ÚPRAVA 1KS HLINÍKOVÝCH DVEŘÍ A 1KS OKNA, ŽLAB A SVOD</t>
  </si>
  <si>
    <t>197</t>
  </si>
  <si>
    <t>100001024</t>
  </si>
  <si>
    <t>Výtah - dodávka a montáž opláštění výtahové šachty, opláštěná bezpečnostním sklem</t>
  </si>
  <si>
    <t>1638726608</t>
  </si>
  <si>
    <t>OPLÁŠTĚNÍ, PROTISLUNEČNÍ SKLO ENERGY N</t>
  </si>
  <si>
    <t>02 - ELEKTROINSTALACE</t>
  </si>
  <si>
    <t>VRN - Vedlejší rozpočtové náklady</t>
  </si>
  <si>
    <t>K001</t>
  </si>
  <si>
    <t>Vodič CY10 zž</t>
  </si>
  <si>
    <t>-188024796</t>
  </si>
  <si>
    <t>M012</t>
  </si>
  <si>
    <t>1167843295</t>
  </si>
  <si>
    <t>K002</t>
  </si>
  <si>
    <t>Kabel CYKY 3Dx1,5</t>
  </si>
  <si>
    <t>-2071334549</t>
  </si>
  <si>
    <t>M013</t>
  </si>
  <si>
    <t>1075022724</t>
  </si>
  <si>
    <t>K003</t>
  </si>
  <si>
    <t>Kabel CYKY 3Cx1,5</t>
  </si>
  <si>
    <t>-845771918</t>
  </si>
  <si>
    <t>M014</t>
  </si>
  <si>
    <t>1820335952</t>
  </si>
  <si>
    <t>K004</t>
  </si>
  <si>
    <t>Kabel CYKY 3Cx2,5</t>
  </si>
  <si>
    <t>-491138759</t>
  </si>
  <si>
    <t>M015</t>
  </si>
  <si>
    <t>-1204745553</t>
  </si>
  <si>
    <t>K005</t>
  </si>
  <si>
    <t>Kabel CYKY 5Cx1,5</t>
  </si>
  <si>
    <t>1567534066</t>
  </si>
  <si>
    <t>M016</t>
  </si>
  <si>
    <t>1824714958</t>
  </si>
  <si>
    <t>K006</t>
  </si>
  <si>
    <t>Kabel CYKY 5Cx4</t>
  </si>
  <si>
    <t>1848300089</t>
  </si>
  <si>
    <t>M017</t>
  </si>
  <si>
    <t>156595387</t>
  </si>
  <si>
    <t>K007</t>
  </si>
  <si>
    <t>Krabice přístrojová KP-KU68/2</t>
  </si>
  <si>
    <t>ks</t>
  </si>
  <si>
    <t>-2054194464</t>
  </si>
  <si>
    <t>M018</t>
  </si>
  <si>
    <t>-815556529</t>
  </si>
  <si>
    <t>K008</t>
  </si>
  <si>
    <t>Krabice rozvodná KR 68</t>
  </si>
  <si>
    <t>181425870</t>
  </si>
  <si>
    <t>M019</t>
  </si>
  <si>
    <t>1522669320</t>
  </si>
  <si>
    <t>K009</t>
  </si>
  <si>
    <t>Krabice rozvodná KR 97</t>
  </si>
  <si>
    <t>-187649639</t>
  </si>
  <si>
    <t>M020</t>
  </si>
  <si>
    <t>-1190449213</t>
  </si>
  <si>
    <t>K010</t>
  </si>
  <si>
    <t>Krabice KO 125</t>
  </si>
  <si>
    <t>-12119968</t>
  </si>
  <si>
    <t>M021</t>
  </si>
  <si>
    <t>1323728402</t>
  </si>
  <si>
    <t>K011</t>
  </si>
  <si>
    <t>Přepínač křížový IP20 - uvažovaný standard ABB TIME bílá</t>
  </si>
  <si>
    <t>918578447</t>
  </si>
  <si>
    <t>M022</t>
  </si>
  <si>
    <t>1402131367</t>
  </si>
  <si>
    <t>K012</t>
  </si>
  <si>
    <t xml:space="preserve">Zásuvka domovní 230V/16A - IP  20- uvažovaný standard ABB TIME bílá</t>
  </si>
  <si>
    <t>1649285844</t>
  </si>
  <si>
    <t>M023</t>
  </si>
  <si>
    <t>271157233</t>
  </si>
  <si>
    <t>K013</t>
  </si>
  <si>
    <t>Infrapasivní čidlo</t>
  </si>
  <si>
    <t>-58362851</t>
  </si>
  <si>
    <t>M024</t>
  </si>
  <si>
    <t>-329690121</t>
  </si>
  <si>
    <t>K014</t>
  </si>
  <si>
    <t>Svítidlo dle legendy (montáž+dodávka) - A</t>
  </si>
  <si>
    <t>1129986684</t>
  </si>
  <si>
    <t>M025</t>
  </si>
  <si>
    <t>18500041</t>
  </si>
  <si>
    <t>K015</t>
  </si>
  <si>
    <t>Svítidlo dle legendy (montáž+dodávka) - NO</t>
  </si>
  <si>
    <t>434716824</t>
  </si>
  <si>
    <t>M026</t>
  </si>
  <si>
    <t>226378117</t>
  </si>
  <si>
    <t>K016</t>
  </si>
  <si>
    <t>Zapojení do stávajícího systému osvětlení</t>
  </si>
  <si>
    <t>-1666576094</t>
  </si>
  <si>
    <t>K017</t>
  </si>
  <si>
    <t>Protipožární přepážka PROMASTOP</t>
  </si>
  <si>
    <t>kpl</t>
  </si>
  <si>
    <t>363665472</t>
  </si>
  <si>
    <t>M028</t>
  </si>
  <si>
    <t>273854687</t>
  </si>
  <si>
    <t>K018</t>
  </si>
  <si>
    <t>Sekání drážek vč. začištění</t>
  </si>
  <si>
    <t>1045238570</t>
  </si>
  <si>
    <t>K019</t>
  </si>
  <si>
    <t>Zapojení v novém hlavním rozvaděči</t>
  </si>
  <si>
    <t>-23073756</t>
  </si>
  <si>
    <t>K020</t>
  </si>
  <si>
    <t>Rozebrání a zpětné složení stávajícího SDK podhledu</t>
  </si>
  <si>
    <t>342482606</t>
  </si>
  <si>
    <t>K022</t>
  </si>
  <si>
    <t>HZS - koordinace s dodavatelem výtahu</t>
  </si>
  <si>
    <t>hod.</t>
  </si>
  <si>
    <t>-1951855405</t>
  </si>
  <si>
    <t>K023</t>
  </si>
  <si>
    <t>HZS - koordinace s dodavatelem stavby</t>
  </si>
  <si>
    <t>1114852365</t>
  </si>
  <si>
    <t>K024</t>
  </si>
  <si>
    <t>HZS - stavební přípomoci</t>
  </si>
  <si>
    <t>-840747626</t>
  </si>
  <si>
    <t>K025</t>
  </si>
  <si>
    <t>HZS - zprovoznění systémů, závěrečná měření …</t>
  </si>
  <si>
    <t>1804590230</t>
  </si>
  <si>
    <t>Vedlejší rozpočtové náklady</t>
  </si>
  <si>
    <t>K026</t>
  </si>
  <si>
    <t>Zjištění stávajících stavů</t>
  </si>
  <si>
    <t>1774706269</t>
  </si>
  <si>
    <t>K027</t>
  </si>
  <si>
    <t>Plán skutečného provedení</t>
  </si>
  <si>
    <t>-441907532</t>
  </si>
  <si>
    <t>K028</t>
  </si>
  <si>
    <t>Přesuny</t>
  </si>
  <si>
    <t>1378631925</t>
  </si>
  <si>
    <t>K029</t>
  </si>
  <si>
    <t>Revize</t>
  </si>
  <si>
    <t>-1153055781</t>
  </si>
  <si>
    <t>M029</t>
  </si>
  <si>
    <t>Podružný materiál</t>
  </si>
  <si>
    <t>900460363</t>
  </si>
  <si>
    <t>M030</t>
  </si>
  <si>
    <t>PPV</t>
  </si>
  <si>
    <t>51497011</t>
  </si>
  <si>
    <t>03 -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</si>
  <si>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</si>
  <si>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</si>
  <si>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</si>
  <si>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</si>
  <si>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</si>
  <si>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</si>
  <si>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</si>
  <si>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011002000</t>
  </si>
  <si>
    <t>Průzkumné práce</t>
  </si>
  <si>
    <t>1024</t>
  </si>
  <si>
    <t>-2035525299</t>
  </si>
  <si>
    <t>"zaměření na stavbě"4</t>
  </si>
  <si>
    <t>013002000</t>
  </si>
  <si>
    <t>Projektové práce</t>
  </si>
  <si>
    <t>-1420497142</t>
  </si>
  <si>
    <t>Projekt skutečného provedení - v PDF, DWG, DOC</t>
  </si>
  <si>
    <t>VRN2</t>
  </si>
  <si>
    <t>Příprava staveniště</t>
  </si>
  <si>
    <t>020001000</t>
  </si>
  <si>
    <t>ho</t>
  </si>
  <si>
    <t>1380455013</t>
  </si>
  <si>
    <t>VRN3</t>
  </si>
  <si>
    <t>Zařízení staveniště</t>
  </si>
  <si>
    <t>031002000</t>
  </si>
  <si>
    <t>Související práce pro zařízení staveniště</t>
  </si>
  <si>
    <t>74230102</t>
  </si>
  <si>
    <t>kontejner na suť - 21 dnů 10m2</t>
  </si>
  <si>
    <t>21*10</t>
  </si>
  <si>
    <t>032002000</t>
  </si>
  <si>
    <t>Vybavení staveniště</t>
  </si>
  <si>
    <t>171134879</t>
  </si>
  <si>
    <t>035002000</t>
  </si>
  <si>
    <t>Pronájmy ploch, objektů</t>
  </si>
  <si>
    <t>-1672506251</t>
  </si>
  <si>
    <t>"Zábor před budovou knihovny 10kč/m2/den"</t>
  </si>
  <si>
    <t>21 dnů, 10m2</t>
  </si>
  <si>
    <t>10*21</t>
  </si>
  <si>
    <t>R/032203001</t>
  </si>
  <si>
    <t>Úhrada za kontejner</t>
  </si>
  <si>
    <t>den</t>
  </si>
  <si>
    <t>-485697167</t>
  </si>
  <si>
    <t xml:space="preserve">kontejner na suť - 5 dnů </t>
  </si>
  <si>
    <t>VRN4</t>
  </si>
  <si>
    <t>Inženýrská činnost</t>
  </si>
  <si>
    <t>044003000</t>
  </si>
  <si>
    <t>Revize dočasných objektů nebo zařízení staveniště</t>
  </si>
  <si>
    <t>ubor</t>
  </si>
  <si>
    <t>-896801529</t>
  </si>
  <si>
    <t xml:space="preserve">Popis nastavení základních parametrů a návod k obsluze a provozu výtahu bude součástí dokumentace výrobce výtahu.  </t>
  </si>
  <si>
    <t>Zaškolení obsluhy</t>
  </si>
  <si>
    <t>045002000</t>
  </si>
  <si>
    <t>Kompletační a koordinační činnost</t>
  </si>
  <si>
    <t>739997943</t>
  </si>
  <si>
    <t>VRN7</t>
  </si>
  <si>
    <t>Provozní vlivy</t>
  </si>
  <si>
    <t>R/072103011</t>
  </si>
  <si>
    <t xml:space="preserve">Zajištění DIO komunikace II. a III. třídy </t>
  </si>
  <si>
    <t>1262951736</t>
  </si>
  <si>
    <t>plocha stávajícího dvoru</t>
  </si>
  <si>
    <t>86,7</t>
  </si>
  <si>
    <t>35,666</t>
  </si>
  <si>
    <t>16,232</t>
  </si>
  <si>
    <t>plocha nového dvorku</t>
  </si>
  <si>
    <t>98,8</t>
  </si>
  <si>
    <t>skladba S2</t>
  </si>
  <si>
    <t>40,782</t>
  </si>
  <si>
    <t>omítky vnější</t>
  </si>
  <si>
    <t>90,7</t>
  </si>
  <si>
    <t>vnitřní omítky</t>
  </si>
  <si>
    <t>113,286</t>
  </si>
  <si>
    <t>S02 - STAVEBNÍ ÚPRAVY STÁVAJÍCÍHO SKLADU A ARCHIVU VČETNĚ ZEMNÍCH PRACÍCH VNITŘNÍHO DVORKU</t>
  </si>
  <si>
    <t>109,472</t>
  </si>
  <si>
    <t>98,921</t>
  </si>
  <si>
    <t>01 - STAVEBNÍ ÚPRAVY STÁVAJÍCÍHO SKLADU A ARCHIVU VČETNĚ ZEMNÍCH PRACÍCH VNITŘNÍHO DVORKU</t>
  </si>
  <si>
    <t xml:space="preserve">    5 - Komunikace pozemní</t>
  </si>
  <si>
    <t xml:space="preserve">    8 - Trubní vedení</t>
  </si>
  <si>
    <t>OST - Ostatní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</si>
  <si>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</si>
  <si>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</si>
  <si>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</si>
  <si>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</si>
  <si>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-1033051160</t>
  </si>
  <si>
    <t xml:space="preserve">kamenná dlažba uskladněna pro další použití  52,8m2</t>
  </si>
  <si>
    <t>Betonová dlažba odvezena na skládku 44,5m2</t>
  </si>
  <si>
    <t>odstranění dlažby dvorku-dlažba bude očištěna a uskladněna k dašímu použití"</t>
  </si>
  <si>
    <t>97,3</t>
  </si>
  <si>
    <t>odstranění dlažby v místě výtahové šachty započteno v objektu S01</t>
  </si>
  <si>
    <t>-(5,3*2,0)</t>
  </si>
  <si>
    <t>-1635305630</t>
  </si>
  <si>
    <t>1*52,8</t>
  </si>
  <si>
    <t>-841438245</t>
  </si>
  <si>
    <t>-1909196886</t>
  </si>
  <si>
    <t>"odstranění zeminy v prostoru stávající budovy archyvu a sladu"15,455*3,63*0,4</t>
  </si>
  <si>
    <t>"odstranění zeminy ve dvoře"97,24*0,05</t>
  </si>
  <si>
    <t>"opěrná stěna"2,76*3,03</t>
  </si>
  <si>
    <t>1230978691</t>
  </si>
  <si>
    <t>"základové pasy, rýha na novou dešťovou kanalizaci, základové pasy schodišť"</t>
  </si>
  <si>
    <t>(16,185*0,4*0,5)+(1,05*0,4*6,15+0,8*0,4*4,11)+(1,05*0,4*1,445+0,5*0,4*1,385)*2+(0,5*0,4*2,645)+(0,5*0,9*2,645)+22,8*0,4*0,5+(1,05*0,5*0,2*2+0,7*0,4*3)</t>
  </si>
  <si>
    <t>171151103</t>
  </si>
  <si>
    <t>Uložení sypaniny z hornin soudržných do násypů zhutněných strojně</t>
  </si>
  <si>
    <t>-1302234540</t>
  </si>
  <si>
    <t xml:space="preserve">zasypání dešťové kanalizace </t>
  </si>
  <si>
    <t>22,8*0,4*0,4</t>
  </si>
  <si>
    <t>175111101</t>
  </si>
  <si>
    <t>Obsypání potrubí ručně sypaninou bez prohození, uloženou do 3 m</t>
  </si>
  <si>
    <t>-1560320687</t>
  </si>
  <si>
    <t>obsyp pod novou dešťovou kanalizaci</t>
  </si>
  <si>
    <t>"Nová dešťová kanalizace"22,8*0,4*0,4</t>
  </si>
  <si>
    <t>58337308</t>
  </si>
  <si>
    <t>štěrkopísek frakce 0/2</t>
  </si>
  <si>
    <t>675104518</t>
  </si>
  <si>
    <t>3,648*2 'Přepočtené koeficientem množství</t>
  </si>
  <si>
    <t>181951111</t>
  </si>
  <si>
    <t>Úprava pláně v hornině třídy těžitelnosti I skupiny 1 až 3 bez zhutnění strojně</t>
  </si>
  <si>
    <t>-31981723</t>
  </si>
  <si>
    <t>"úprava zeminy dvorku před pokládkou nové skladby pochozí vrstvy ozn.S1"</t>
  </si>
  <si>
    <t>-1662081206</t>
  </si>
  <si>
    <t>1058607949</t>
  </si>
  <si>
    <t>-1707271163</t>
  </si>
  <si>
    <t>1415828798</t>
  </si>
  <si>
    <t>-1475325567</t>
  </si>
  <si>
    <t>F01+F02-12,011</t>
  </si>
  <si>
    <t>1332200268</t>
  </si>
  <si>
    <t>(F01+F02-12,011)*2</t>
  </si>
  <si>
    <t>1011575713</t>
  </si>
  <si>
    <t>1767621891</t>
  </si>
  <si>
    <t>(F01+F02-12,011)*19</t>
  </si>
  <si>
    <t>1200928015</t>
  </si>
  <si>
    <t>-937740816</t>
  </si>
  <si>
    <t>(F01+F02-12,011)*1,85</t>
  </si>
  <si>
    <t>773469352</t>
  </si>
  <si>
    <t>"skladba S2"2,9*(4,8+5,23)+2,67*4,38</t>
  </si>
  <si>
    <t>273313511</t>
  </si>
  <si>
    <t>Základové desky z betonu tř. C 12/15</t>
  </si>
  <si>
    <t>-2023804481</t>
  </si>
  <si>
    <t>"skladba S2"((15,61*3,5)-(0,22*5,45))*0,15</t>
  </si>
  <si>
    <t>273351121</t>
  </si>
  <si>
    <t>Zřízení bednění základových desek</t>
  </si>
  <si>
    <t>477855970</t>
  </si>
  <si>
    <t>bednění pasů u venkovních schodišť</t>
  </si>
  <si>
    <t>0,2*1,04*4+0,2*0,2*2+0,2*0,69*6+0,2*0,2*3</t>
  </si>
  <si>
    <t>273351122</t>
  </si>
  <si>
    <t>Odstranění bednění základových desek</t>
  </si>
  <si>
    <t>725353807</t>
  </si>
  <si>
    <t>707771771</t>
  </si>
  <si>
    <t>základová deska viz. konstrukčně stavební řešení</t>
  </si>
  <si>
    <t>2x kari síť 100/100/5 (3,14 kg/m2)</t>
  </si>
  <si>
    <t>200,2*0,001*1,3</t>
  </si>
  <si>
    <t>-613242103</t>
  </si>
  <si>
    <t>"základové pasy"</t>
  </si>
  <si>
    <t>(16,185*0,4*0,5)+(0,8*0,4*6,15+0,5*0,4*4,11)+(0,8*0,4*1,445+0,5*0,4*1,385)*2+(0,5*0,4*2,645)+(0,5*0,9*2,645)+(0,58*0,2*2+0,34*0,2*3)</t>
  </si>
  <si>
    <t>274313711</t>
  </si>
  <si>
    <t>Základové pásy z betonu tř. C 20/25</t>
  </si>
  <si>
    <t>1753649273</t>
  </si>
  <si>
    <t>"základový pas pod opěrnou stěnou"(0,5*0,9*3,05)</t>
  </si>
  <si>
    <t>1631693021</t>
  </si>
  <si>
    <t>"základové pasy a ztracené bednění, výměra viz. stavebně konstrukční řešení"</t>
  </si>
  <si>
    <t>262*1,3*0,001</t>
  </si>
  <si>
    <t>279113125</t>
  </si>
  <si>
    <t>Základová zeď tl přes 300 do 400 mm z tvárnic ztraceného bednění včetně výplně z betonu tř. C 12/15</t>
  </si>
  <si>
    <t>2029498147</t>
  </si>
  <si>
    <t>0,5*(15,61+2,0*2+2,7*2)+0,75*(10,15+0,87*2)+3,05*2,25</t>
  </si>
  <si>
    <t>311236301</t>
  </si>
  <si>
    <t>Zdivo jednovrstvé zvukově izolační na tenkovrstvou maltu z cihel děrovaných broušených do P15 tl 190 mm</t>
  </si>
  <si>
    <t>-1691616244</t>
  </si>
  <si>
    <t>"příčky"11,02+9,9</t>
  </si>
  <si>
    <t>"dveře a překlady"-(1,0*2,0*2+1,24*0,25*2)</t>
  </si>
  <si>
    <t>311237121</t>
  </si>
  <si>
    <t>Zdivo jednovrstvé tepelně izolační z cihel broušených na tenkovrstvou maltu U přes 0,22 do 0,26 W/m2K tl zdiva 380 mm</t>
  </si>
  <si>
    <t>-1565472679</t>
  </si>
  <si>
    <t>"obvodové stěny"(15,38+2,85+15,38+3,04)*2,25+5,0*2</t>
  </si>
  <si>
    <t>"okna, dveře,překlady"-(1,7*2,0*2+0,9*1,05*3+1,525*2,0+2,0*0,25*3+1,25*0,23*3)</t>
  </si>
  <si>
    <t>311238933</t>
  </si>
  <si>
    <t>Založení zdiva z cihel děrovaných broušených na zakládací maltu tloušťky přes 175 do 200 mm</t>
  </si>
  <si>
    <t>-1679452575</t>
  </si>
  <si>
    <t>3,5</t>
  </si>
  <si>
    <t>311238967</t>
  </si>
  <si>
    <t>Zakládací vrstva zdiva z cihel broušených hydrofobizovaných s integrovanou izolací tloušťky 300 mm</t>
  </si>
  <si>
    <t>-1790697175</t>
  </si>
  <si>
    <t>soklová tepelně izolační cihla s minerální izolací</t>
  </si>
  <si>
    <t>10,21+0,675+0,655+3,355+6,2+2,4+3,03</t>
  </si>
  <si>
    <t>317168052</t>
  </si>
  <si>
    <t>Překlad keramický vysoký v 238 mm dl 1250 mm</t>
  </si>
  <si>
    <t>-1277091292</t>
  </si>
  <si>
    <t>"ozn K1"16</t>
  </si>
  <si>
    <t>317168055</t>
  </si>
  <si>
    <t>Překlad keramický vysoký v 238 mm dl 2000 mm</t>
  </si>
  <si>
    <t>534575911</t>
  </si>
  <si>
    <t>"ozn K2"12</t>
  </si>
  <si>
    <t>-2040643657</t>
  </si>
  <si>
    <t>1,25*5+2,0*3</t>
  </si>
  <si>
    <t>342244101</t>
  </si>
  <si>
    <t>Příčka z cihel děrovaných do P10 na maltu M5 tloušťky 80 mm</t>
  </si>
  <si>
    <t>1326530834</t>
  </si>
  <si>
    <t>(15,38+10,21)*0,43+5,3*3,46</t>
  </si>
  <si>
    <t>-440277338</t>
  </si>
  <si>
    <t>"dveře D1,D2,D3, stávající dveře"5</t>
  </si>
  <si>
    <t>411354313</t>
  </si>
  <si>
    <t>Zřízení podpěrné konstrukce stropů výšky do 4 m tl přes 15 do 25 cm</t>
  </si>
  <si>
    <t>1781018202</t>
  </si>
  <si>
    <t xml:space="preserve">podpěrná konstrukce  valené klenby sousedního objektu </t>
  </si>
  <si>
    <t>specifikace viz. konstrukčně stavební řešení</t>
  </si>
  <si>
    <t>5*6,7</t>
  </si>
  <si>
    <t>411354314</t>
  </si>
  <si>
    <t>Odstranění podpěrné konstrukce stropů výšky do 4 m tl přes 15 do 25 cm</t>
  </si>
  <si>
    <t>-1068924422</t>
  </si>
  <si>
    <t>417321515</t>
  </si>
  <si>
    <t>Ztužující pásy a věnce ze ŽB tř. C 25/30</t>
  </si>
  <si>
    <t>-1297280938</t>
  </si>
  <si>
    <t>0,25*0,25*(10,07+2,85+15,48+2,57)+0,19*0,25*(2,85+2,57)+0,58*0,16*5,4+0,25*0,25*5,4</t>
  </si>
  <si>
    <t>-774330873</t>
  </si>
  <si>
    <t>0,25*(10,07+2,85+15,48+2,57)*2+0,25*(2,85+2,57)*2+0,16*5,4+0,25*5,4*2</t>
  </si>
  <si>
    <t>2077311132</t>
  </si>
  <si>
    <t>21,759</t>
  </si>
  <si>
    <t>1603269795</t>
  </si>
  <si>
    <t>viz konstrukčně stavební řešení</t>
  </si>
  <si>
    <t>349*1,3*0,001</t>
  </si>
  <si>
    <t>434121415</t>
  </si>
  <si>
    <t>Osazení ŽB schodišťových stupňů broušených nebo leštěných na schodnice</t>
  </si>
  <si>
    <t>361396255</t>
  </si>
  <si>
    <t>specifikace viz TZ.</t>
  </si>
  <si>
    <t>3*1,0+4*2</t>
  </si>
  <si>
    <t>R/59373755</t>
  </si>
  <si>
    <t>stupeň schodišťový nosný ŽB z vibrolisovaného betonu 150/350/1000</t>
  </si>
  <si>
    <t>-774451415</t>
  </si>
  <si>
    <t>Komunikace pozemní</t>
  </si>
  <si>
    <t>564201011</t>
  </si>
  <si>
    <t>Podklad nebo podsyp ze štěrkopísku ŠP plochy do 100 m2 tl 40 mm</t>
  </si>
  <si>
    <t>-1468760273</t>
  </si>
  <si>
    <t xml:space="preserve">podkladní vrstva pod dlažbu </t>
  </si>
  <si>
    <t>564211011</t>
  </si>
  <si>
    <t>Podklad nebo podsyp ze štěrkopísku ŠP plochy do 100 m2 tl 50 mm</t>
  </si>
  <si>
    <t>1076812766</t>
  </si>
  <si>
    <t>podsyp pod novou dešťovou kanalizaci</t>
  </si>
  <si>
    <t>"Nová dešťová kanalizace"22,8*0,4</t>
  </si>
  <si>
    <t>58343810</t>
  </si>
  <si>
    <t>kamenivo drcené hrubé frakce 4/8</t>
  </si>
  <si>
    <t>-2076876880</t>
  </si>
  <si>
    <t>564231011</t>
  </si>
  <si>
    <t>Podklad nebo podsyp ze štěrkopísku ŠP plochy do 100 m2 tl 100 mm</t>
  </si>
  <si>
    <t>-735587196</t>
  </si>
  <si>
    <t>58343930</t>
  </si>
  <si>
    <t>kamenivo drcené hrubé frakce 16/32</t>
  </si>
  <si>
    <t>-1069108183</t>
  </si>
  <si>
    <t>564251011</t>
  </si>
  <si>
    <t>Podklad nebo podsyp ze štěrkopísku ŠP plochy do 100 m2 tl 150 mm</t>
  </si>
  <si>
    <t>-244060617</t>
  </si>
  <si>
    <t>frakce 8-16, průměrná tl.150mm</t>
  </si>
  <si>
    <t>58343872</t>
  </si>
  <si>
    <t>kamenivo drcené hrubé frakce 8/16</t>
  </si>
  <si>
    <t>-1322789772</t>
  </si>
  <si>
    <t>frakce 8-16, 1m3=1,6t</t>
  </si>
  <si>
    <t>plocha dvora+navýšení u bezbariérového přístupu</t>
  </si>
  <si>
    <t>F04*0,15*1,6+1,15*1,53*1,6</t>
  </si>
  <si>
    <t>571902111</t>
  </si>
  <si>
    <t>Posyp krytu kamenivem drceným nebo těženým přes 5 do 10 kg/m2</t>
  </si>
  <si>
    <t>540320963</t>
  </si>
  <si>
    <t>posyp mezi zámkovou dlažbu</t>
  </si>
  <si>
    <t>596811311</t>
  </si>
  <si>
    <t>Kladení velkoformátové betonové dlažby tl do 100 mm velikosti do 0,5 m2 pl do 300 m2</t>
  </si>
  <si>
    <t>-922932115</t>
  </si>
  <si>
    <t>SPECIFIKACE VIZ TZ.</t>
  </si>
  <si>
    <t>R/59245620</t>
  </si>
  <si>
    <t xml:space="preserve">dlažba z vysoce pevnostního vibrolisovaného betonu tl 60mm </t>
  </si>
  <si>
    <t>925280565</t>
  </si>
  <si>
    <t>98,8*1,03 'Přepočtené koeficientem množství</t>
  </si>
  <si>
    <t>622131101</t>
  </si>
  <si>
    <t>Cementový postřik vnějších stěn nanášený celoplošně ručně</t>
  </si>
  <si>
    <t>-2135753387</t>
  </si>
  <si>
    <t>cementový podhoz</t>
  </si>
  <si>
    <t>622131321</t>
  </si>
  <si>
    <t>Penetrační nátěr vnějších stěn nanášený strojně</t>
  </si>
  <si>
    <t>1643839877</t>
  </si>
  <si>
    <t>15,75*3,22+10,2*4,1+7,8</t>
  </si>
  <si>
    <t>"dveře a okna"-(1,7*2,0*2+0,9*1,05*3)</t>
  </si>
  <si>
    <t>622142001</t>
  </si>
  <si>
    <t>Potažení vnějších stěn sklovláknitým pletivem vtlačeným do tenkovrstvé hmoty</t>
  </si>
  <si>
    <t>892338932</t>
  </si>
  <si>
    <t>-509279628</t>
  </si>
  <si>
    <t>"Dveře D1,D3"1,97*4*2</t>
  </si>
  <si>
    <t>"Okna O1"1,05*4*3</t>
  </si>
  <si>
    <t>930588524</t>
  </si>
  <si>
    <t>28,36*1,05 'Přepočtené koeficientem množství</t>
  </si>
  <si>
    <t>-357514808</t>
  </si>
  <si>
    <t>"Okna O1"1,05*4*3+0,9*2*3</t>
  </si>
  <si>
    <t>-528509867</t>
  </si>
  <si>
    <t>18*1,05 'Přepočtené koeficientem množství</t>
  </si>
  <si>
    <t>622321341</t>
  </si>
  <si>
    <t>Vápenocementová omítka štuková dvouvrstvá vnějších stěn nanášená strojně</t>
  </si>
  <si>
    <t>1915873270</t>
  </si>
  <si>
    <t>1857714203</t>
  </si>
  <si>
    <t>"skladba S2"F05*0,06</t>
  </si>
  <si>
    <t>632481215</t>
  </si>
  <si>
    <t>Separační vrstva z geotextilie</t>
  </si>
  <si>
    <t>741888157</t>
  </si>
  <si>
    <t>F05*2</t>
  </si>
  <si>
    <t>"S6"5,72*4,4</t>
  </si>
  <si>
    <t>"S7"3,05*1,6</t>
  </si>
  <si>
    <t>69311080</t>
  </si>
  <si>
    <t>geotextilie netkaná separační, ochranná, filtrační, drenážní PES 200g/m2</t>
  </si>
  <si>
    <t>1774989626</t>
  </si>
  <si>
    <t>69311088</t>
  </si>
  <si>
    <t>geotextilie netkaná separační, ochranná, filtrační, drenážní PES 500g/m2</t>
  </si>
  <si>
    <t>-1802744329</t>
  </si>
  <si>
    <t>-1457880774</t>
  </si>
  <si>
    <t>"S5,S6,S7,S9"((2,85+4,825)*2+(2,85+5,35)*2+(2,57+4,42)*2)*2,67+(1,99*6)</t>
  </si>
  <si>
    <t>"dveře a okna"-((1,0*2,0*2*2)+(1,7*2,02*2+0,9*1,05*3+1,525*2,0))</t>
  </si>
  <si>
    <t>-2050574329</t>
  </si>
  <si>
    <t>612321341</t>
  </si>
  <si>
    <t>Vápenocementová omítka štuková dvouvrstvá vnitřních stěn nanášená strojně</t>
  </si>
  <si>
    <t>353615134</t>
  </si>
  <si>
    <t>R/6120000</t>
  </si>
  <si>
    <t>Zednické začištění stávajícího zdiva</t>
  </si>
  <si>
    <t>621537675</t>
  </si>
  <si>
    <t>Cena zahrnuje:</t>
  </si>
  <si>
    <t>- oškrábání poškozené omítky</t>
  </si>
  <si>
    <t>-očištění</t>
  </si>
  <si>
    <t>-ometení</t>
  </si>
  <si>
    <t>-potřebné pomocné práce a materiál</t>
  </si>
  <si>
    <t>Trubní vedení</t>
  </si>
  <si>
    <t>871315211</t>
  </si>
  <si>
    <t>Kanalizační potrubí z tvrdého PVC jednovrstvé tuhost třídy SN4 DN 160</t>
  </si>
  <si>
    <t>-1483878144</t>
  </si>
  <si>
    <t>"Nová dešťová kanalizace"29,7</t>
  </si>
  <si>
    <t>877310310</t>
  </si>
  <si>
    <t>Montáž kolen na kanalizačním potrubí z PP nebo tvrdého PVC trub hladkých plnostěnných DN 150</t>
  </si>
  <si>
    <t>-1510654780</t>
  </si>
  <si>
    <t>28617182</t>
  </si>
  <si>
    <t>koleno kanalizační PP SN16 45° DN 150</t>
  </si>
  <si>
    <t>-846999160</t>
  </si>
  <si>
    <t>877310330</t>
  </si>
  <si>
    <t>Montáž spojek na kanalizačním potrubí z PP nebo tvrdého PVC trub hladkých plnostěnných DN 150</t>
  </si>
  <si>
    <t>716030292</t>
  </si>
  <si>
    <t>28617235</t>
  </si>
  <si>
    <t>spojka přesuvná kanalizační PP DN 150</t>
  </si>
  <si>
    <t>1160841346</t>
  </si>
  <si>
    <t>879230191</t>
  </si>
  <si>
    <t>Příplatek za práce sklon přes 20 % při montáži jakéhokoli kanalizačního potrubí DN 40 až 550</t>
  </si>
  <si>
    <t>-2136464150</t>
  </si>
  <si>
    <t>935932111</t>
  </si>
  <si>
    <t>Osazení odvodňovacího plastového žlabu s krycím roštem šířky do 200 mm</t>
  </si>
  <si>
    <t>1876245271</t>
  </si>
  <si>
    <t>"Liniový žlab ozn.P4"7,205</t>
  </si>
  <si>
    <t>56241021</t>
  </si>
  <si>
    <t>žlab odvodňovací PE/PP zátěž A15-D400 světlá š 150mm</t>
  </si>
  <si>
    <t>2050827714</t>
  </si>
  <si>
    <t>953312125</t>
  </si>
  <si>
    <t>Vložky do svislých dilatačních spár z extrudovaných polystyrénových desek tl. přes 40 do 50 mm</t>
  </si>
  <si>
    <t>-1014550034</t>
  </si>
  <si>
    <t>3,63*1,25+3,05*0,65+3,05*1,95</t>
  </si>
  <si>
    <t>961043111</t>
  </si>
  <si>
    <t>Bourání základů z betonu proloženého kamenem</t>
  </si>
  <si>
    <t>-875389013</t>
  </si>
  <si>
    <t>opěrná stěna- do hloubky nových základových pasů</t>
  </si>
  <si>
    <t>3,01*0,7*2,745</t>
  </si>
  <si>
    <t>961044111</t>
  </si>
  <si>
    <t>Bourání základů z betonu prostého</t>
  </si>
  <si>
    <t>1886192419</t>
  </si>
  <si>
    <t>"odstranění stávajících základových pasů archivu a skladu"</t>
  </si>
  <si>
    <t>7,8*1,0</t>
  </si>
  <si>
    <t>"odstranění patek pod sloupy proskleného atria"</t>
  </si>
  <si>
    <t>0,5*0,5*0,8*4</t>
  </si>
  <si>
    <t>"odtsranení roznášecí vrstvy podlahy archivu a átria"</t>
  </si>
  <si>
    <t>(31,28+15,35)*0,2</t>
  </si>
  <si>
    <t>965042141</t>
  </si>
  <si>
    <t>Bourání podkladů pod dlažby nebo mazanin betonových nebo z litého asfaltu tl do 100 mm pl přes 4 m2</t>
  </si>
  <si>
    <t>-562700456</t>
  </si>
  <si>
    <t>"pochozí vrstva podlaha archiv"</t>
  </si>
  <si>
    <t>21,35*0,05</t>
  </si>
  <si>
    <t>-598017150</t>
  </si>
  <si>
    <t>10,52</t>
  </si>
  <si>
    <t>968062244</t>
  </si>
  <si>
    <t>Vybourání dřevěných rámů oken jednoduchých včetně křídel pl do 1 m2</t>
  </si>
  <si>
    <t>-1238990465</t>
  </si>
  <si>
    <t>0,9*1,05</t>
  </si>
  <si>
    <t>968082022</t>
  </si>
  <si>
    <t>Vybourání plastových zárubní dveří plochy do 4 m2</t>
  </si>
  <si>
    <t>671118609</t>
  </si>
  <si>
    <t>"prosklená stěna atria"</t>
  </si>
  <si>
    <t>3,57*2,47</t>
  </si>
  <si>
    <t>975121121</t>
  </si>
  <si>
    <t>Zřízení jednořadého podchycení konstrukcí systémovými samostatnými stojkami v do 4 m zatížení přes 750 do 1000 kg/m</t>
  </si>
  <si>
    <t>-1659553194</t>
  </si>
  <si>
    <t>provizorní podepření nosné stěny mezi stávající sousední budovou a navrženou budovou</t>
  </si>
  <si>
    <t>soecifikace viz. Konstrukčně stavební řešení</t>
  </si>
  <si>
    <t>2*5</t>
  </si>
  <si>
    <t>975121122</t>
  </si>
  <si>
    <t>Příplatek k jednořadému podchycení konstrukcí systémovými samostatnými stojkami v do 4 m zatížení přes 750 do 1000 kg/m za první a ZKD den použití</t>
  </si>
  <si>
    <t>-1098785514</t>
  </si>
  <si>
    <t>30 dní</t>
  </si>
  <si>
    <t>30*10</t>
  </si>
  <si>
    <t>975121123</t>
  </si>
  <si>
    <t>Odstranění jednořadého podchycení konstrukcí systémovými samostatnými stojkami v do 4 m zatížení přes 750 do 1000 kg/m</t>
  </si>
  <si>
    <t>295681798</t>
  </si>
  <si>
    <t>-949358459</t>
  </si>
  <si>
    <t>15,38*2,4+10,21*3,5+3,56*2,17+3,56*2,17+2,85*2,5*3</t>
  </si>
  <si>
    <t>454309363</t>
  </si>
  <si>
    <t>celkem 8 týdnů</t>
  </si>
  <si>
    <t>8*7*F5</t>
  </si>
  <si>
    <t>-2066481046</t>
  </si>
  <si>
    <t>1054797603</t>
  </si>
  <si>
    <t>536307241</t>
  </si>
  <si>
    <t>-1858850140</t>
  </si>
  <si>
    <t>775673759</t>
  </si>
  <si>
    <t>Vchodové dveře do objektu</t>
  </si>
  <si>
    <t>-1631152738</t>
  </si>
  <si>
    <t>8*7*2</t>
  </si>
  <si>
    <t>-1309987581</t>
  </si>
  <si>
    <t>1206582440</t>
  </si>
  <si>
    <t>1823257659</t>
  </si>
  <si>
    <t>8 týdny</t>
  </si>
  <si>
    <t>-304788143</t>
  </si>
  <si>
    <t>-114909790</t>
  </si>
  <si>
    <t>"obvodové stěny"10,3*3,2*0,7+3,75*0,38*2,57+10,955*0,58*2,57+2,44*2,57*0,3</t>
  </si>
  <si>
    <t>"Přizdívka a štíty"10,3*5,23*0,15+4,21*0,15+(5,2*2,12*0,15)/2</t>
  </si>
  <si>
    <t>"Příčka mezi skladem a archivem"2,44*0,14*2,57</t>
  </si>
  <si>
    <t>508177315</t>
  </si>
  <si>
    <t>-1737927173</t>
  </si>
  <si>
    <t>1893391735</t>
  </si>
  <si>
    <t>19*198,672</t>
  </si>
  <si>
    <t>-925092147</t>
  </si>
  <si>
    <t>"základy"12,725+35,852+2,35</t>
  </si>
  <si>
    <t>2040608628</t>
  </si>
  <si>
    <t>"bourání římsy"0,863</t>
  </si>
  <si>
    <t>"bourání zdiva"99,652</t>
  </si>
  <si>
    <t>-696233908</t>
  </si>
  <si>
    <t>"střešní tašky" 2,466</t>
  </si>
  <si>
    <t>"dlažba"1,276</t>
  </si>
  <si>
    <t>1728654263</t>
  </si>
  <si>
    <t>"plastové zárubně a zárubně dveří"0,547+0,026</t>
  </si>
  <si>
    <t>"kyrtina polykarbonát" 0,048</t>
  </si>
  <si>
    <t>"klempířské kce."0,168</t>
  </si>
  <si>
    <t>1795866353</t>
  </si>
  <si>
    <t>22,109+15,606</t>
  </si>
  <si>
    <t>1151275286</t>
  </si>
  <si>
    <t>"truhlářské kce"0,051</t>
  </si>
  <si>
    <t>"tesařské práce"4,774</t>
  </si>
  <si>
    <t>"rámy oken"0,039</t>
  </si>
  <si>
    <t>1679629937</t>
  </si>
  <si>
    <t>"izolace"0,03+0,085+0,007</t>
  </si>
  <si>
    <t>998011001</t>
  </si>
  <si>
    <t>Přesun hmot pro budovy zděné v do 6 m</t>
  </si>
  <si>
    <t>1479090134</t>
  </si>
  <si>
    <t>998276101</t>
  </si>
  <si>
    <t>Přesun hmot pro trubní vedení z trub z plastických hmot otevřený výkop</t>
  </si>
  <si>
    <t>876949306</t>
  </si>
  <si>
    <t>0,244</t>
  </si>
  <si>
    <t>1782200930</t>
  </si>
  <si>
    <t>11,37+15,07+13,75</t>
  </si>
  <si>
    <t>2015453838</t>
  </si>
  <si>
    <t>OST</t>
  </si>
  <si>
    <t>Ostatní</t>
  </si>
  <si>
    <t>767</t>
  </si>
  <si>
    <t>Konstrukce zámečnické</t>
  </si>
  <si>
    <t>767641800</t>
  </si>
  <si>
    <t>Demontáž zárubní dveří odřezáním plochy do 2,5 m2</t>
  </si>
  <si>
    <t>-766116604</t>
  </si>
  <si>
    <t>-1786545217</t>
  </si>
  <si>
    <t>"skladba S2"15,6*3,5</t>
  </si>
  <si>
    <t>711112011</t>
  </si>
  <si>
    <t>Provedení izolace proti zemní vlhkosti svislé za studena suspenzí asfaltovou</t>
  </si>
  <si>
    <t>1981894141</t>
  </si>
  <si>
    <t>"skladba S2"(15,98+3,5+10,14 )*0,38</t>
  </si>
  <si>
    <t>"skladba S6"(5,8*4,5)</t>
  </si>
  <si>
    <t>"skladba S7"(3,05*1,65)</t>
  </si>
  <si>
    <t>-465388314</t>
  </si>
  <si>
    <t>54,6+42,389</t>
  </si>
  <si>
    <t>96,989*0,0011 'Přepočtené koeficientem množství</t>
  </si>
  <si>
    <t>-1331204553</t>
  </si>
  <si>
    <t>"hydroizolace na stropě archivu"21,35</t>
  </si>
  <si>
    <t>2067360457</t>
  </si>
  <si>
    <t>711142559</t>
  </si>
  <si>
    <t>Provedení izolace proti zemní vlhkosti pásy přitavením svislé NAIP</t>
  </si>
  <si>
    <t>1515819308</t>
  </si>
  <si>
    <t>"skladba S6"(5,8*4,5)*2</t>
  </si>
  <si>
    <t>"skladba S7"(3,05*1,65)*2</t>
  </si>
  <si>
    <t>62852010</t>
  </si>
  <si>
    <t>pás asfaltový samolepicí modifikovaný SBS s vložkou ze skleněné rohože se spalitelnou fólií nebo jemnozrnným minerálním posypem nebo textilií na horním povrchu tl 2,5mm</t>
  </si>
  <si>
    <t>-107806357</t>
  </si>
  <si>
    <t>54,6+73,521</t>
  </si>
  <si>
    <t>128,121*1,221 'Přepočtené koeficientem množství</t>
  </si>
  <si>
    <t>711161273</t>
  </si>
  <si>
    <t>Provedení izolace proti zemní vlhkosti svislé z nopové fólie</t>
  </si>
  <si>
    <t>834689140</t>
  </si>
  <si>
    <t>"skladba S7"</t>
  </si>
  <si>
    <t>(3,05+0,4)*2,0</t>
  </si>
  <si>
    <t>28323005</t>
  </si>
  <si>
    <t>fólie profilovaná (nopová) drenážní HDPE s výškou nopů 8mm</t>
  </si>
  <si>
    <t>1832502400</t>
  </si>
  <si>
    <t>6,9*1,221 'Přepočtené koeficientem množství</t>
  </si>
  <si>
    <t>998711101</t>
  </si>
  <si>
    <t>Přesun hmot tonážní pro izolace proti vodě, vlhkosti a plynům v objektech v do 6 m</t>
  </si>
  <si>
    <t>470093049</t>
  </si>
  <si>
    <t>713110811</t>
  </si>
  <si>
    <t>Odstranění tepelné izolace stropů volně kladené z vláknitých materiálů suchých tl do 100 mm</t>
  </si>
  <si>
    <t>653326654</t>
  </si>
  <si>
    <t>"strop nad archivem"21,35</t>
  </si>
  <si>
    <t>713121121</t>
  </si>
  <si>
    <t>Montáž izolace tepelné podlah volně kladenými rohožemi, pásy, dílci, deskami 2 vrstvy</t>
  </si>
  <si>
    <t>-822207570</t>
  </si>
  <si>
    <t>"skladba S2"F05</t>
  </si>
  <si>
    <t>28376421</t>
  </si>
  <si>
    <t>deska XPS hrana polodrážková a hladký povrch 300kPA λ=0,035 tl 80mm</t>
  </si>
  <si>
    <t>2139339200</t>
  </si>
  <si>
    <t>81,564*1,1 'Přepočtené koeficientem množství</t>
  </si>
  <si>
    <t>713121313</t>
  </si>
  <si>
    <t>Montáž izolace tepelné podlah izolačním zásypem volně sypaným tl vrstvy přes 100 mm</t>
  </si>
  <si>
    <t>-1182640575</t>
  </si>
  <si>
    <t>R/58765105</t>
  </si>
  <si>
    <t>štěrk z pěnového skla frakce 0/63</t>
  </si>
  <si>
    <t>1015628982</t>
  </si>
  <si>
    <t>12,235*1,05 'Přepočtené koeficientem množství</t>
  </si>
  <si>
    <t>713123211</t>
  </si>
  <si>
    <t>Montáž tepelné izolace z XPS tepelně izolačního systému základové desky svisle 1 vrstva do 100 mm</t>
  </si>
  <si>
    <t>-633972197</t>
  </si>
  <si>
    <t>(15,61+2,97+1,715)*0,87+(1,78+10,15)*0,8</t>
  </si>
  <si>
    <t>28376349</t>
  </si>
  <si>
    <t>deska perimetrická pro zateplení spodních staveb 200kPa λ=0,034 tl 60mm</t>
  </si>
  <si>
    <t>80976229</t>
  </si>
  <si>
    <t>27,201</t>
  </si>
  <si>
    <t>27,201*1,08 'Přepočtené koeficientem množství</t>
  </si>
  <si>
    <t>713131145</t>
  </si>
  <si>
    <t>Montáž izolace tepelné stěn lepením bodově rohoží, pásů, dílců, desek</t>
  </si>
  <si>
    <t>-1345477186</t>
  </si>
  <si>
    <t>ZATEPLENÍ ŽB VĚNCE</t>
  </si>
  <si>
    <t>0,25*(10,2+3,35+15,73+2,9)</t>
  </si>
  <si>
    <t>28375802</t>
  </si>
  <si>
    <t>deska EPS 70 fasádní λ=0,039 tl 130mm</t>
  </si>
  <si>
    <t>-969425807</t>
  </si>
  <si>
    <t>8,045*1,05 'Přepočtené koeficientem množství</t>
  </si>
  <si>
    <t>713151132</t>
  </si>
  <si>
    <t>Montáž izolace tepelné střech šikmých kladené volně nad krokve rohoží, pásů, desek sklonu přes 30° do 45°</t>
  </si>
  <si>
    <t>-89318053</t>
  </si>
  <si>
    <t>28376535</t>
  </si>
  <si>
    <t>deska izolační PIR s oboustrannou kompozitní fólií s hliníkovou vložkou pro šikmé střechy λ=0,022 tl 160mm</t>
  </si>
  <si>
    <t>-28119189</t>
  </si>
  <si>
    <t>98,921*1,05 'Přepočtené koeficientem množství</t>
  </si>
  <si>
    <t>713191132</t>
  </si>
  <si>
    <t>Montáž izolace tepelné podlah, stropů vrchem nebo střech překrytí separační fólií z PE</t>
  </si>
  <si>
    <t>-1606041614</t>
  </si>
  <si>
    <t>28323100</t>
  </si>
  <si>
    <t>fólie LDPE (750 kg/m3) proti zemní vlhkosti nad úrovní terénu tl 0,8mm</t>
  </si>
  <si>
    <t>1426329004</t>
  </si>
  <si>
    <t>40,782*1,1655 'Přepočtené koeficientem množství</t>
  </si>
  <si>
    <t>998713101</t>
  </si>
  <si>
    <t>Přesun hmot tonážní pro izolace tepelné v objektech v do 6 m</t>
  </si>
  <si>
    <t>1801042899</t>
  </si>
  <si>
    <t>762331811</t>
  </si>
  <si>
    <t>Demontáž vázaných kcí krovů z hranolů průřezové pl do 120 cm2</t>
  </si>
  <si>
    <t>-869110914</t>
  </si>
  <si>
    <t>"krokve"4,25*13</t>
  </si>
  <si>
    <t>"sloupky archiv"4,41+2,1+2,47*4+3</t>
  </si>
  <si>
    <t>"krokve archiv"4,9*3+4,0+2,8+1,7+0,8</t>
  </si>
  <si>
    <t>-508865329</t>
  </si>
  <si>
    <t>"sloupky"1,35*4</t>
  </si>
  <si>
    <t>"pásky"1,2*6</t>
  </si>
  <si>
    <t>"vzpěry"3,3*2</t>
  </si>
  <si>
    <t>"vazné trámy krov"3,5+4,9+1,3+5,2+2,0</t>
  </si>
  <si>
    <t>-416921688</t>
  </si>
  <si>
    <t>"vrcholová vaznice"17,54</t>
  </si>
  <si>
    <t>762331814</t>
  </si>
  <si>
    <t>Demontáž vázaných kcí krovů z hranolů průřezové pl přes 288 do 450 cm2</t>
  </si>
  <si>
    <t>266597517</t>
  </si>
  <si>
    <t>"pozednice"10,5+14,12</t>
  </si>
  <si>
    <t>"vazný trám v úrovni pozednic"3,33*4</t>
  </si>
  <si>
    <t>-1312019895</t>
  </si>
  <si>
    <t>"nová pozednice 140/120"</t>
  </si>
  <si>
    <t>14,97*2</t>
  </si>
  <si>
    <t>"krokve 80/160"2,51*2*18</t>
  </si>
  <si>
    <t>1722035092</t>
  </si>
  <si>
    <t>14,97*2*0,12*0,14</t>
  </si>
  <si>
    <t>"krokve 80/160"2,51*2*18*0,16*0,08</t>
  </si>
  <si>
    <t>1,66*1,15 'Přepočtené koeficientem množství</t>
  </si>
  <si>
    <t>762341250</t>
  </si>
  <si>
    <t>Montáž bednění střech rovných a šikmých sklonu do 60° z hoblovaných prken</t>
  </si>
  <si>
    <t>998229616</t>
  </si>
  <si>
    <t xml:space="preserve">Nosná konstrukce oplechování úžlabí střechy </t>
  </si>
  <si>
    <t>1,5*5,6</t>
  </si>
  <si>
    <t>113811797</t>
  </si>
  <si>
    <t>8,4*0,022</t>
  </si>
  <si>
    <t>1043504660</t>
  </si>
  <si>
    <t>"skladba S3"F08</t>
  </si>
  <si>
    <t>60726285</t>
  </si>
  <si>
    <t>deska dřevoštěpková OSB 3 P+D broušená tl 22mm</t>
  </si>
  <si>
    <t>-1593752806</t>
  </si>
  <si>
    <t>98,921*1,1 'Přepočtené koeficientem množství</t>
  </si>
  <si>
    <t>762342211</t>
  </si>
  <si>
    <t>Montáž laťování na střechách jednoduchých sklonu do 60° osové vzdálenosti do 150 mm</t>
  </si>
  <si>
    <t>-1099506644</t>
  </si>
  <si>
    <t>762342511</t>
  </si>
  <si>
    <t>Montáž kontralatí na podklad bez tepelné izolace</t>
  </si>
  <si>
    <t>115923386</t>
  </si>
  <si>
    <t>560456786</t>
  </si>
  <si>
    <t>(0,04*0,06*14,97*14*2)+(0,04*0,06*2,415*2*17)</t>
  </si>
  <si>
    <t>1557838065</t>
  </si>
  <si>
    <t>4,33*12,8</t>
  </si>
  <si>
    <t>793917086</t>
  </si>
  <si>
    <t>1,909+1,203</t>
  </si>
  <si>
    <t>762521812</t>
  </si>
  <si>
    <t>Demontáž podlah bez polštářů z prken nebo fošen tloušťky přes 32 mm</t>
  </si>
  <si>
    <t>1296720724</t>
  </si>
  <si>
    <t>"sklad"3,725*2,435</t>
  </si>
  <si>
    <t>451073429</t>
  </si>
  <si>
    <t>762822820</t>
  </si>
  <si>
    <t>Demontáž stropních trámů z hraněného řeziva průřezové pl přes 144 do 288 cm2</t>
  </si>
  <si>
    <t>-451495066</t>
  </si>
  <si>
    <t>"nosný rošt stropu nad archivem"</t>
  </si>
  <si>
    <t>3,55*10+1,65+2,5</t>
  </si>
  <si>
    <t>762842122</t>
  </si>
  <si>
    <t>Montáž podbíjení střech šikmých vnějšího přesahu š do 0,8 m z hoblovaných prken na pero a drážku</t>
  </si>
  <si>
    <t>279574357</t>
  </si>
  <si>
    <t>podbití přesahu střech</t>
  </si>
  <si>
    <t>0,2*15,735</t>
  </si>
  <si>
    <t>61191157</t>
  </si>
  <si>
    <t>palubky obkladové modřín profil klasický 21x121mm jakost A/B</t>
  </si>
  <si>
    <t>-1398268579</t>
  </si>
  <si>
    <t>762953801</t>
  </si>
  <si>
    <t>Demontáž nášlapné vrstvy teras dřevěných nebo dřevoplastových připevněných vruty</t>
  </si>
  <si>
    <t>1205184972</t>
  </si>
  <si>
    <t>"stávající dřevěná terasa na dvorku"</t>
  </si>
  <si>
    <t>1,5*5,91</t>
  </si>
  <si>
    <t>762953811</t>
  </si>
  <si>
    <t>Demontáž podkladního roštu teras dřevěných nebo dřevoplastových</t>
  </si>
  <si>
    <t>-1846931224</t>
  </si>
  <si>
    <t>998762101</t>
  </si>
  <si>
    <t>Přesun hmot tonážní pro kce tesařské v objektech v do 6 m</t>
  </si>
  <si>
    <t>1276959314</t>
  </si>
  <si>
    <t>-94065389</t>
  </si>
  <si>
    <t>763261211</t>
  </si>
  <si>
    <t>Podkroví ze sádrovláknitých desek 2x12,5 bez TI dvouvrstvá spodní kce profil CD+UD</t>
  </si>
  <si>
    <t>773246517</t>
  </si>
  <si>
    <t>"skladba ozn.S3"(2,32+0,08)*2*18,735*1,1</t>
  </si>
  <si>
    <t>763331113</t>
  </si>
  <si>
    <t>Cementovláknitý podhled desky 1x12,5 dvouvrstvá spodní kce profil CD+UD bez izolace EI 15</t>
  </si>
  <si>
    <t>-1714411093</t>
  </si>
  <si>
    <t>"SKLADBA S3- VÍCEVRSTVÁ DŘEVĚNNÁ DESKA"</t>
  </si>
  <si>
    <t>998763301</t>
  </si>
  <si>
    <t>Přesun hmot tonážní pro sádrokartonové konstrukce v objektech v do 6 m</t>
  </si>
  <si>
    <t>-1967004838</t>
  </si>
  <si>
    <t>-1905018441</t>
  </si>
  <si>
    <t>1063654884</t>
  </si>
  <si>
    <t>"oplechovíní střechy-opěrné zdi se sousedním pozemkem"10,26</t>
  </si>
  <si>
    <t>534752810</t>
  </si>
  <si>
    <t>0,905</t>
  </si>
  <si>
    <t>764002861</t>
  </si>
  <si>
    <t>Demontáž oplechování říms a ozdobných prvků do suti</t>
  </si>
  <si>
    <t>1294616711</t>
  </si>
  <si>
    <t>10,955</t>
  </si>
  <si>
    <t>-560241296</t>
  </si>
  <si>
    <t>"oplechovíní střechy z marmolitu"5,2+2+4,8+0,5</t>
  </si>
  <si>
    <t>"oplechování střechy archivu a skladu"4,33*2</t>
  </si>
  <si>
    <t>-2118993622</t>
  </si>
  <si>
    <t>14,5</t>
  </si>
  <si>
    <t>-127724911</t>
  </si>
  <si>
    <t>"svod archivu"2,5</t>
  </si>
  <si>
    <t>"svod hlavní budovy prostupující atriem"7,0</t>
  </si>
  <si>
    <t>"svod atria"2,5</t>
  </si>
  <si>
    <t>764246503</t>
  </si>
  <si>
    <t>Oplechování parapetů rovných mechanicky kotvené z TiZn plechu s povrchovou úpravou rš 250 mm</t>
  </si>
  <si>
    <t>476054243</t>
  </si>
  <si>
    <t>"ozn.K3"0,9*3</t>
  </si>
  <si>
    <t>-528695720</t>
  </si>
  <si>
    <t>2,675*2</t>
  </si>
  <si>
    <t>"oplechování střechy ve stiku s obvodovou stěnou hlavní budovy knihovny"</t>
  </si>
  <si>
    <t>764541305</t>
  </si>
  <si>
    <t>Žlab podokapní půlkruhový z TiZn lesklého plechu rš 330 mm</t>
  </si>
  <si>
    <t>-2007181339</t>
  </si>
  <si>
    <t>"ozn.P1"15,735+10,21</t>
  </si>
  <si>
    <t>764541347</t>
  </si>
  <si>
    <t>Kotlík oválný (trychtýřový) pro podokapní žlaby z TiZn lesklého plechu 330/120 mm</t>
  </si>
  <si>
    <t>1831752884</t>
  </si>
  <si>
    <t>764548424</t>
  </si>
  <si>
    <t>Svody kruhové včetně objímek, kolen, odskoků z TiZn předzvětralého plechu průměru 120 mm</t>
  </si>
  <si>
    <t>-1840326100</t>
  </si>
  <si>
    <t>3,75+3,75+3,9+3,0</t>
  </si>
  <si>
    <t>998764101</t>
  </si>
  <si>
    <t>Přesun hmot tonážní pro konstrukce klempířské v objektech v do 6 m</t>
  </si>
  <si>
    <t>-894352860</t>
  </si>
  <si>
    <t>R/764341500</t>
  </si>
  <si>
    <t>Lemování rovných zdí střech s krytinou skládanou z TiZn plechu s povrchovou úpravou rš 990 mm</t>
  </si>
  <si>
    <t>2104568649</t>
  </si>
  <si>
    <t>"ozn.K4"5,525</t>
  </si>
  <si>
    <t>765111014</t>
  </si>
  <si>
    <t>Montáž krytiny keramické drážkové sklonu do 30° na sucho přes 10 do 11 ks/m2</t>
  </si>
  <si>
    <t>-1650994453</t>
  </si>
  <si>
    <t>765111251</t>
  </si>
  <si>
    <t>Montáž krytiny keramické hřeben na sucho větracím pásem</t>
  </si>
  <si>
    <t>1896118827</t>
  </si>
  <si>
    <t>15,73</t>
  </si>
  <si>
    <t>59660030</t>
  </si>
  <si>
    <t>hřebenáč drážkový keramický š 210mm režný</t>
  </si>
  <si>
    <t>-751329337</t>
  </si>
  <si>
    <t>Poznámka k položce:_x000d_
Spotřeba: 3 kus/bm</t>
  </si>
  <si>
    <t>15,73*3,09 'Přepočtené koeficientem množství</t>
  </si>
  <si>
    <t>765111503</t>
  </si>
  <si>
    <t>Příplatek k montáži krytiny keramické za připevňovací prostředky za sklon přes 30° do 40°</t>
  </si>
  <si>
    <t>-1075902089</t>
  </si>
  <si>
    <t>59660400</t>
  </si>
  <si>
    <t>taška ražená drážková režná velkoformátová (do 12 ks/m2) základní</t>
  </si>
  <si>
    <t>-487861117</t>
  </si>
  <si>
    <t>Poznámka k položce:_x000d_
Spotřeba: 12 kus/m2</t>
  </si>
  <si>
    <t>98,921*11,227 'Přepočtené koeficientem množství</t>
  </si>
  <si>
    <t>59660403</t>
  </si>
  <si>
    <t>taška ražená drážková režná velkoformátová (do 12 ks/m2) krajová levá</t>
  </si>
  <si>
    <t>-919396701</t>
  </si>
  <si>
    <t>Poznámka k položce:_x000d_
Spotřeba: 2,8 kus/bm</t>
  </si>
  <si>
    <t>59660402</t>
  </si>
  <si>
    <t>taška ražená drážková režná velkoformátová (do 12 ks/m2) krajová pravá</t>
  </si>
  <si>
    <t>-992825009</t>
  </si>
  <si>
    <t>1842734423</t>
  </si>
  <si>
    <t>-2100194954</t>
  </si>
  <si>
    <t>765115401</t>
  </si>
  <si>
    <t>Montáž protisněhového háku pro keramickou krytinu</t>
  </si>
  <si>
    <t>672191140</t>
  </si>
  <si>
    <t>2ks/m2</t>
  </si>
  <si>
    <t>F08*2</t>
  </si>
  <si>
    <t>59660249</t>
  </si>
  <si>
    <t>hák protisněhový keramické drážkové velkoformátové krytiny</t>
  </si>
  <si>
    <t>350568595</t>
  </si>
  <si>
    <t>765142801</t>
  </si>
  <si>
    <t>Demontáž krytiny z polykarbonátových rovných desek</t>
  </si>
  <si>
    <t>-556996577</t>
  </si>
  <si>
    <t>"zastřešení atria"5,2*3,47</t>
  </si>
  <si>
    <t>765191023</t>
  </si>
  <si>
    <t>Montáž pojistné hydroizolační nebo parotěsné kladené ve sklonu přes 20° s lepenými spoji na bednění</t>
  </si>
  <si>
    <t>734884080</t>
  </si>
  <si>
    <t>"SKLADBA S3 parozábrana a hydroizolace"</t>
  </si>
  <si>
    <t>28329027</t>
  </si>
  <si>
    <t>fólie PE vyztužená Al vrstvou pro parotěsnou vrstvu 150g/m2</t>
  </si>
  <si>
    <t>-293598539</t>
  </si>
  <si>
    <t>28322014</t>
  </si>
  <si>
    <t>fólie hydroizolační střešní mPVC mechanicky kotvená šedá tl 1,2mm</t>
  </si>
  <si>
    <t>-233318919</t>
  </si>
  <si>
    <t>198</t>
  </si>
  <si>
    <t>765191911</t>
  </si>
  <si>
    <t>Demontáž pojistné hydroizolační fólie kladené ve sklonu přes 30°</t>
  </si>
  <si>
    <t>-576497595</t>
  </si>
  <si>
    <t>"odstranění separační vrstvy pod střešní krytinou"</t>
  </si>
  <si>
    <t>199</t>
  </si>
  <si>
    <t>998765101</t>
  </si>
  <si>
    <t>Přesun hmot tonážní pro krytiny skládané v objektech v do 6 m</t>
  </si>
  <si>
    <t>-1638835691</t>
  </si>
  <si>
    <t>200</t>
  </si>
  <si>
    <t>998765181</t>
  </si>
  <si>
    <t>Příplatek k přesunu hmot tonážní 765 prováděný bez použití mechanizace</t>
  </si>
  <si>
    <t>-1492099043</t>
  </si>
  <si>
    <t>201</t>
  </si>
  <si>
    <t>879372416</t>
  </si>
  <si>
    <t>202</t>
  </si>
  <si>
    <t>766621211</t>
  </si>
  <si>
    <t>Montáž dřevěných oken plochy přes 1 m2 otevíravých výšky do 1,5 m s rámem do zdiva</t>
  </si>
  <si>
    <t>-346889778</t>
  </si>
  <si>
    <t>"ozn.O1"3</t>
  </si>
  <si>
    <t>203</t>
  </si>
  <si>
    <t>61110013</t>
  </si>
  <si>
    <t>okno dřevěné otevíravé/sklopné trojsklo přes plochu 1m2 v 1,5-2,5m</t>
  </si>
  <si>
    <t>1481406751</t>
  </si>
  <si>
    <t>204</t>
  </si>
  <si>
    <t>1028473301</t>
  </si>
  <si>
    <t>205</t>
  </si>
  <si>
    <t>-573228085</t>
  </si>
  <si>
    <t>"balkonové dveře atrium"4</t>
  </si>
  <si>
    <t>208</t>
  </si>
  <si>
    <t>766660102</t>
  </si>
  <si>
    <t>Montáž dveřních křídel otvíravých jednokřídlových š přes 0,8 m do dřevěné rámové zárubně</t>
  </si>
  <si>
    <t>1608996553</t>
  </si>
  <si>
    <t>specifikace viz. TZ a tabulka oken a dveří</t>
  </si>
  <si>
    <t>"ozn.D2"2</t>
  </si>
  <si>
    <t>209</t>
  </si>
  <si>
    <t>61164073</t>
  </si>
  <si>
    <t>dveře jednokřídlé voštinové profilované povrch lakovaný plné 900x1970-2100mm</t>
  </si>
  <si>
    <t>1368330145</t>
  </si>
  <si>
    <t>213</t>
  </si>
  <si>
    <t>1219352408</t>
  </si>
  <si>
    <t>"ozn.D1,D3"2</t>
  </si>
  <si>
    <t>214</t>
  </si>
  <si>
    <t>R/61173205</t>
  </si>
  <si>
    <t xml:space="preserve">dveře dvoukřídlé dřevěné prosklené max rozměru otvoru 4,84m2 </t>
  </si>
  <si>
    <t>1145973286</t>
  </si>
  <si>
    <t>"ozn. D1,D3"1,7*1,97*2</t>
  </si>
  <si>
    <t>217</t>
  </si>
  <si>
    <t>766660716</t>
  </si>
  <si>
    <t>Montáž samozavírače na dřevěnou zárubeň a dveřní křídlo</t>
  </si>
  <si>
    <t>1100308963</t>
  </si>
  <si>
    <t>ozn.D1,D3</t>
  </si>
  <si>
    <t>218</t>
  </si>
  <si>
    <t>-269635400</t>
  </si>
  <si>
    <t>206</t>
  </si>
  <si>
    <t>766682112</t>
  </si>
  <si>
    <t>Montáž zárubní obložkových pro dveře jednokřídlové tl stěny přes 170 do 350 mm</t>
  </si>
  <si>
    <t>-1186382205</t>
  </si>
  <si>
    <t>207</t>
  </si>
  <si>
    <t>61182308</t>
  </si>
  <si>
    <t>zárubeň jednokřídlá obložková s laminátovým povrchem tl stěny 160-250mm rozměru 600-1100/1970, 2100mm</t>
  </si>
  <si>
    <t>1312642051</t>
  </si>
  <si>
    <t>219</t>
  </si>
  <si>
    <t>-1781088562</t>
  </si>
  <si>
    <t>215</t>
  </si>
  <si>
    <t>766694116</t>
  </si>
  <si>
    <t>Montáž parapetních desek dřevěných nebo plastových š do 30 cm</t>
  </si>
  <si>
    <t>-1671859284</t>
  </si>
  <si>
    <t>0,9*3</t>
  </si>
  <si>
    <t>216</t>
  </si>
  <si>
    <t>61140079</t>
  </si>
  <si>
    <t>parapet plastový vnitřní – š 250mm, barva bílá</t>
  </si>
  <si>
    <t>-1186143986</t>
  </si>
  <si>
    <t>220</t>
  </si>
  <si>
    <t>998766101</t>
  </si>
  <si>
    <t>Přesun hmot tonážní pro kce truhlářské v objektech v do 6 m</t>
  </si>
  <si>
    <t>-397128074</t>
  </si>
  <si>
    <t>221</t>
  </si>
  <si>
    <t>998766181</t>
  </si>
  <si>
    <t>Příplatek k přesunu hmot tonážní 766 prováděný bez použití mechanizace</t>
  </si>
  <si>
    <t>-1098075077</t>
  </si>
  <si>
    <t>212</t>
  </si>
  <si>
    <t>R/7660000</t>
  </si>
  <si>
    <t>Dřevěnné okenice, dvoukřídlé</t>
  </si>
  <si>
    <t>325409884</t>
  </si>
  <si>
    <t>ozn.P5</t>
  </si>
  <si>
    <t>-pomocné materiály a práce</t>
  </si>
  <si>
    <t>-začištění, úklid</t>
  </si>
  <si>
    <t>210</t>
  </si>
  <si>
    <t>R/766681122</t>
  </si>
  <si>
    <t>Montáž zárubní rámových pro dveře dvoukřídlové rozměru 1600x1970 mm</t>
  </si>
  <si>
    <t>-1157974454</t>
  </si>
  <si>
    <t>211</t>
  </si>
  <si>
    <t>61182256</t>
  </si>
  <si>
    <t>zárubeň dvoukřídlá smrková rámová tl stěny 75mm rozměru 1450/1970mm</t>
  </si>
  <si>
    <t>-1827025442</t>
  </si>
  <si>
    <t>222</t>
  </si>
  <si>
    <t>168278361</t>
  </si>
  <si>
    <t>223</t>
  </si>
  <si>
    <t>-421279936</t>
  </si>
  <si>
    <t>224</t>
  </si>
  <si>
    <t>1420808835</t>
  </si>
  <si>
    <t>225</t>
  </si>
  <si>
    <t>771571810</t>
  </si>
  <si>
    <t>Demontáž podlah z dlaždic keramických kladených do malty</t>
  </si>
  <si>
    <t>-1838755239</t>
  </si>
  <si>
    <t>"podlaha atrium"15,34</t>
  </si>
  <si>
    <t>226</t>
  </si>
  <si>
    <t>1724476533</t>
  </si>
  <si>
    <t>227</t>
  </si>
  <si>
    <t>-2005378779</t>
  </si>
  <si>
    <t>40,782*1,1 'Přepočtené koeficientem množství</t>
  </si>
  <si>
    <t>228</t>
  </si>
  <si>
    <t>413703132</t>
  </si>
  <si>
    <t>229</t>
  </si>
  <si>
    <t>998771101</t>
  </si>
  <si>
    <t>Přesun hmot tonážní pro podlahy z dlaždic v objektech v do 6 m</t>
  </si>
  <si>
    <t>830151763</t>
  </si>
  <si>
    <t>230</t>
  </si>
  <si>
    <t>Napojení dlažby</t>
  </si>
  <si>
    <t>-750952917</t>
  </si>
  <si>
    <t>783</t>
  </si>
  <si>
    <t>Dokončovací práce - nátěry</t>
  </si>
  <si>
    <t>231</t>
  </si>
  <si>
    <t>783101403</t>
  </si>
  <si>
    <t>Oprášení podkladu truhlářských konstrukcí před provedením nátěru</t>
  </si>
  <si>
    <t>-1369979640</t>
  </si>
  <si>
    <t>Okení a dveřní rámy</t>
  </si>
  <si>
    <t>"O1"0,7*3*2</t>
  </si>
  <si>
    <t>"D1,D3"2,2*2*2</t>
  </si>
  <si>
    <t>232</t>
  </si>
  <si>
    <t>783113101</t>
  </si>
  <si>
    <t>Jednonásobný napouštěcí syntetický nátěr truhlářských konstrukcí</t>
  </si>
  <si>
    <t>-192494179</t>
  </si>
  <si>
    <t>233</t>
  </si>
  <si>
    <t>783114101</t>
  </si>
  <si>
    <t>Základní jednonásobný syntetický nátěr truhlářských konstrukcí</t>
  </si>
  <si>
    <t>-209708368</t>
  </si>
  <si>
    <t>234</t>
  </si>
  <si>
    <t>783117101</t>
  </si>
  <si>
    <t>Krycí jednonásobný syntetický nátěr truhlářských konstrukcí</t>
  </si>
  <si>
    <t>1679607193</t>
  </si>
  <si>
    <t>235</t>
  </si>
  <si>
    <t>783118101</t>
  </si>
  <si>
    <t>Lazurovací jednonásobný syntetický nátěr truhlářských konstrukcí</t>
  </si>
  <si>
    <t>-1865391252</t>
  </si>
  <si>
    <t>236</t>
  </si>
  <si>
    <t>696374667</t>
  </si>
  <si>
    <t>237</t>
  </si>
  <si>
    <t>784171111</t>
  </si>
  <si>
    <t>Zakrytí vnitřních ploch stěn v místnostech v do 3,80 m</t>
  </si>
  <si>
    <t>-179396559</t>
  </si>
  <si>
    <t>"okna a dveře"1,7*2,0*2+1,0*2,0*4+0,9*1,05*3+1,525*2,0</t>
  </si>
  <si>
    <t>238</t>
  </si>
  <si>
    <t>848802938</t>
  </si>
  <si>
    <t>40,19+20,685</t>
  </si>
  <si>
    <t>60,875*1,05 'Přepočtené koeficientem množství</t>
  </si>
  <si>
    <t>239</t>
  </si>
  <si>
    <t>784211101</t>
  </si>
  <si>
    <t>Dvojnásobné bílé malby ze směsí za mokra výborně oděruvzdorných v místnostech v do 3,80 m</t>
  </si>
  <si>
    <t>-2014879295</t>
  </si>
  <si>
    <t>786</t>
  </si>
  <si>
    <t>Dokončovací práce - čalounické úpravy</t>
  </si>
  <si>
    <t>240</t>
  </si>
  <si>
    <t>786626111</t>
  </si>
  <si>
    <t>Montáž lamelové žaluzie vnitřní nebo do oken dvojitých dřevěných</t>
  </si>
  <si>
    <t>-2023565563</t>
  </si>
  <si>
    <t>OKNO ozn.O1</t>
  </si>
  <si>
    <t>0,9*1,05*3</t>
  </si>
  <si>
    <t>BALKONOVÉ DVEŘE- FIXNÍ ČÁST ozn D3</t>
  </si>
  <si>
    <t>0,9*1,97</t>
  </si>
  <si>
    <t>241</t>
  </si>
  <si>
    <t>55346200</t>
  </si>
  <si>
    <t>žaluzie horizontální interiérové</t>
  </si>
  <si>
    <t>-1513985519</t>
  </si>
  <si>
    <t>242</t>
  </si>
  <si>
    <t>998786101</t>
  </si>
  <si>
    <t>Přesun hmot tonážní pro stínění a čalounické úpravy v objektech v do 6 m</t>
  </si>
  <si>
    <t>1552896246</t>
  </si>
  <si>
    <t>243</t>
  </si>
  <si>
    <t>998786181</t>
  </si>
  <si>
    <t>Příplatek k přesunu hmot tonážní 786 prováděný bez použití mechanizace</t>
  </si>
  <si>
    <t>-669829568</t>
  </si>
  <si>
    <t>787</t>
  </si>
  <si>
    <t>Dokončovací práce - zasklívání</t>
  </si>
  <si>
    <t>244</t>
  </si>
  <si>
    <t>787616365</t>
  </si>
  <si>
    <t>Zasklívání oken a dveří na lišty trojsklem izolačním Al distanční rámeček tl 4+16+4+16+4 mm</t>
  </si>
  <si>
    <t>1727666513</t>
  </si>
  <si>
    <t>"O1"0,9*1,05*3</t>
  </si>
  <si>
    <t>"D1"1,7*1,97</t>
  </si>
  <si>
    <t>"D3"1,7*1,97</t>
  </si>
  <si>
    <t>245</t>
  </si>
  <si>
    <t>-627815000</t>
  </si>
  <si>
    <t>zednické práce spojené se zdravotní instalací</t>
  </si>
  <si>
    <t>5 dní</t>
  </si>
  <si>
    <t>8*5</t>
  </si>
  <si>
    <t>246</t>
  </si>
  <si>
    <t>-628359163</t>
  </si>
  <si>
    <t>"zaměření na stavbě"8</t>
  </si>
  <si>
    <t>247</t>
  </si>
  <si>
    <t>-1665837610</t>
  </si>
  <si>
    <t>248</t>
  </si>
  <si>
    <t>-221348388</t>
  </si>
  <si>
    <t>249</t>
  </si>
  <si>
    <t>1965237958</t>
  </si>
  <si>
    <t>250</t>
  </si>
  <si>
    <t>-736691192</t>
  </si>
  <si>
    <t>251</t>
  </si>
  <si>
    <t>-498436650</t>
  </si>
  <si>
    <t>252</t>
  </si>
  <si>
    <t>732198872</t>
  </si>
  <si>
    <t>253</t>
  </si>
  <si>
    <t>899931123</t>
  </si>
  <si>
    <t>254</t>
  </si>
  <si>
    <t>1792934876</t>
  </si>
  <si>
    <t xml:space="preserve">    742 - Elektroinstalace - slaboproud</t>
  </si>
  <si>
    <t xml:space="preserve">    VRN - Vedlejší rozpočtové náklady</t>
  </si>
  <si>
    <t>742</t>
  </si>
  <si>
    <t>Elektroinstalace - slaboproud</t>
  </si>
  <si>
    <t>Vodič CY6 zž</t>
  </si>
  <si>
    <t>-868885676</t>
  </si>
  <si>
    <t>M001</t>
  </si>
  <si>
    <t>238024650</t>
  </si>
  <si>
    <t>1053850332</t>
  </si>
  <si>
    <t>M002</t>
  </si>
  <si>
    <t>-313247225</t>
  </si>
  <si>
    <t>Vodič AY 2,5</t>
  </si>
  <si>
    <t>1471336817</t>
  </si>
  <si>
    <t>M003</t>
  </si>
  <si>
    <t>-1064082815</t>
  </si>
  <si>
    <t>Kabel CYKY 3Ax1,5</t>
  </si>
  <si>
    <t>1319955729</t>
  </si>
  <si>
    <t>M004</t>
  </si>
  <si>
    <t>177975875</t>
  </si>
  <si>
    <t>-1659092394</t>
  </si>
  <si>
    <t>M005</t>
  </si>
  <si>
    <t>-1731767249</t>
  </si>
  <si>
    <t>1686209898</t>
  </si>
  <si>
    <t>M006</t>
  </si>
  <si>
    <t>-1163869018</t>
  </si>
  <si>
    <t>Kabel CYKY 4Cx1,5</t>
  </si>
  <si>
    <t>1371579790</t>
  </si>
  <si>
    <t>M007</t>
  </si>
  <si>
    <t>-1291542274</t>
  </si>
  <si>
    <t>Kabel CYKY 5Cx6</t>
  </si>
  <si>
    <t>1980672228</t>
  </si>
  <si>
    <t>M008</t>
  </si>
  <si>
    <t>1593636628</t>
  </si>
  <si>
    <t>Kabel UTP cat.5E</t>
  </si>
  <si>
    <t>767086367</t>
  </si>
  <si>
    <t>M009</t>
  </si>
  <si>
    <t>834183710</t>
  </si>
  <si>
    <t>Trubka ohebná PVC to 23</t>
  </si>
  <si>
    <t>-368229873</t>
  </si>
  <si>
    <t>M010</t>
  </si>
  <si>
    <t>357884559</t>
  </si>
  <si>
    <t>Trubka UPRM průměr 25</t>
  </si>
  <si>
    <t>991652568</t>
  </si>
  <si>
    <t>M011</t>
  </si>
  <si>
    <t>-1862651629</t>
  </si>
  <si>
    <t>Lišta vkládací LV 20/20</t>
  </si>
  <si>
    <t>-37743988</t>
  </si>
  <si>
    <t>159627329</t>
  </si>
  <si>
    <t>160019004</t>
  </si>
  <si>
    <t>-1415592021</t>
  </si>
  <si>
    <t>-2044798964</t>
  </si>
  <si>
    <t>289279579</t>
  </si>
  <si>
    <t>-802460445</t>
  </si>
  <si>
    <t>2126704652</t>
  </si>
  <si>
    <t>2000938997</t>
  </si>
  <si>
    <t>-892536890</t>
  </si>
  <si>
    <t>Přepínač střídavý IP20 - uvažovaný standard ABB TIME bílá</t>
  </si>
  <si>
    <t>-377696283</t>
  </si>
  <si>
    <t>327689362</t>
  </si>
  <si>
    <t>1704124643</t>
  </si>
  <si>
    <t>-1148492307</t>
  </si>
  <si>
    <t>Zásuvka datová 2xRJ45 - IP 20- uvažovaný standard ABB TIME bílá</t>
  </si>
  <si>
    <t>-2137394443</t>
  </si>
  <si>
    <t>1526923423</t>
  </si>
  <si>
    <t>Bernard svorka vč. Cu pásku</t>
  </si>
  <si>
    <t>654021815</t>
  </si>
  <si>
    <t>-827987791</t>
  </si>
  <si>
    <t>K021</t>
  </si>
  <si>
    <t>-428344395</t>
  </si>
  <si>
    <t>901817260</t>
  </si>
  <si>
    <t>Svítidlo dle legendy (montáž+dodávka) - B</t>
  </si>
  <si>
    <t>1884316967</t>
  </si>
  <si>
    <t>-1011153122</t>
  </si>
  <si>
    <t>Svítidlo dle legendy (montáž+dodávka) - C</t>
  </si>
  <si>
    <t>670347958</t>
  </si>
  <si>
    <t>-347886730</t>
  </si>
  <si>
    <t>-1866167765</t>
  </si>
  <si>
    <t>849232407</t>
  </si>
  <si>
    <t>Vodič zemnící FeZn průměr 10</t>
  </si>
  <si>
    <t>-352427520</t>
  </si>
  <si>
    <t>248759575</t>
  </si>
  <si>
    <t>Pásek zemnící FeZn 30/4</t>
  </si>
  <si>
    <t>-731893989</t>
  </si>
  <si>
    <t>1903749645</t>
  </si>
  <si>
    <t>Svorka hromosvodná SR03</t>
  </si>
  <si>
    <t>-379628817</t>
  </si>
  <si>
    <t>M027</t>
  </si>
  <si>
    <t>-1368976107</t>
  </si>
  <si>
    <t>Svroka hromosvodná SK</t>
  </si>
  <si>
    <t>-1974796211</t>
  </si>
  <si>
    <t>852991859</t>
  </si>
  <si>
    <t>Okruhový rozvaděč RK dle specifikace</t>
  </si>
  <si>
    <t>74253821</t>
  </si>
  <si>
    <t>-1806057190</t>
  </si>
  <si>
    <t>K030</t>
  </si>
  <si>
    <t>Datový rozvaděč RACK, vč. nápně</t>
  </si>
  <si>
    <t>-284532711</t>
  </si>
  <si>
    <t>-1591297665</t>
  </si>
  <si>
    <t>K031</t>
  </si>
  <si>
    <t>397243691</t>
  </si>
  <si>
    <t>M031</t>
  </si>
  <si>
    <t>1934184610</t>
  </si>
  <si>
    <t>K032</t>
  </si>
  <si>
    <t>696917096</t>
  </si>
  <si>
    <t>K033</t>
  </si>
  <si>
    <t>1400700575</t>
  </si>
  <si>
    <t>K034</t>
  </si>
  <si>
    <t>Zapojení ve stávajícím RACKu</t>
  </si>
  <si>
    <t>-262097819</t>
  </si>
  <si>
    <t>K036</t>
  </si>
  <si>
    <t>-1828923235</t>
  </si>
  <si>
    <t>K037</t>
  </si>
  <si>
    <t>-11177881</t>
  </si>
  <si>
    <t>K038</t>
  </si>
  <si>
    <t>-125230691</t>
  </si>
  <si>
    <t>M032</t>
  </si>
  <si>
    <t>-360342568</t>
  </si>
  <si>
    <t>M033</t>
  </si>
  <si>
    <t>-1207482893</t>
  </si>
  <si>
    <t>M034</t>
  </si>
  <si>
    <t>1394571544</t>
  </si>
  <si>
    <t>M035</t>
  </si>
  <si>
    <t>1824603011</t>
  </si>
  <si>
    <t>M036</t>
  </si>
  <si>
    <t>-1406461030</t>
  </si>
  <si>
    <t>M037</t>
  </si>
  <si>
    <t>1926186131</t>
  </si>
  <si>
    <t>03 - ÚSTŘEDNÍ VYTÁPĚNÍ</t>
  </si>
  <si>
    <t xml:space="preserve">    734 - Ústřední vytápění - armatury</t>
  </si>
  <si>
    <t xml:space="preserve">    735 - Ústřední vytápění - otopná tělesa</t>
  </si>
  <si>
    <t xml:space="preserve">    OST - Ostatní</t>
  </si>
  <si>
    <t xml:space="preserve">    HZS - Hodinové zúčtovací sazby</t>
  </si>
  <si>
    <t>Tepelná izolace na potrubí topné vody. Tepelná izolace z pěnového polyethylénu. Na měděné potrubí prům. 15mm, tl. izolace 13mm</t>
  </si>
  <si>
    <t>-977811137</t>
  </si>
  <si>
    <t>Montáž návlek.izolace hadicemi</t>
  </si>
  <si>
    <t>1563667773</t>
  </si>
  <si>
    <t>Potrubí měděné, lisované 15x1mm</t>
  </si>
  <si>
    <t>683915790</t>
  </si>
  <si>
    <t>Tlak.zkouška potr. do DN 40</t>
  </si>
  <si>
    <t>1477304777</t>
  </si>
  <si>
    <t>734</t>
  </si>
  <si>
    <t>Ústřední vytápění - armatury</t>
  </si>
  <si>
    <t>Radiátorové šroubení rohové, G 1/2´´</t>
  </si>
  <si>
    <t>-45864686</t>
  </si>
  <si>
    <t>Odvzdušňovací zátka k otopnému tělesu G 1/2´´</t>
  </si>
  <si>
    <t>836385757</t>
  </si>
  <si>
    <t>Termostatická hlavice, přip. závit M30x1,5</t>
  </si>
  <si>
    <t>-1106282139</t>
  </si>
  <si>
    <t>Montáž termostatických hlavic</t>
  </si>
  <si>
    <t>659802587</t>
  </si>
  <si>
    <t>Ventil radiator., termostatický , G 1/2´´, rohový, s automatickým omezením průtoku.</t>
  </si>
  <si>
    <t>504382814</t>
  </si>
  <si>
    <t>735</t>
  </si>
  <si>
    <t>Ústřední vytápění - otopná tělesa</t>
  </si>
  <si>
    <t>Montáž radiátorových armatur</t>
  </si>
  <si>
    <t>1630004620</t>
  </si>
  <si>
    <t>Deskové otopné těleso, s bočním připojením, 1x otopná deska, 1x přídavná přestupní plocha, výška 600mm, délka, 920mm. Např. Cosmo - kompaktní. Vč. montážního a připojovacího příslušenství</t>
  </si>
  <si>
    <t>252797951</t>
  </si>
  <si>
    <t>Deskové otopné těleso, s bočním připojením, 2x otopná deska, 1x přídavná přestupní plocha, výška 900mm, délka, 520mm. Např. Cosmo - kompaktní. Vč. montážního a připojovacího příslušenství</t>
  </si>
  <si>
    <t>1296214820</t>
  </si>
  <si>
    <t>Deskové otopné těleso, s bočním připojením, 2x otopná deska, 2x přídavná přestupní plocha, výška 900mm, délka, 720mm. Např. Cosmo - kompaktní. Vč. montážního a připojovacího příslušenství</t>
  </si>
  <si>
    <t>-432208944</t>
  </si>
  <si>
    <t>Montáž otopných těles</t>
  </si>
  <si>
    <t>199922790</t>
  </si>
  <si>
    <t>Přesuny hmot</t>
  </si>
  <si>
    <t>-1135576111</t>
  </si>
  <si>
    <t>Stavební přípomoce</t>
  </si>
  <si>
    <t>1307898556</t>
  </si>
  <si>
    <t>HZS-zkoušky v rámci montáž.prací top.,tlak.a dilatační zkouška</t>
  </si>
  <si>
    <t>-212363694</t>
  </si>
  <si>
    <t>Napuštění a vypuštění top. soustavy</t>
  </si>
  <si>
    <t>Nh</t>
  </si>
  <si>
    <t>-1888523464</t>
  </si>
  <si>
    <t>04 - VRN</t>
  </si>
  <si>
    <t>-590815584</t>
  </si>
  <si>
    <t>833657990</t>
  </si>
  <si>
    <t>-1522390623</t>
  </si>
  <si>
    <t>-177712566</t>
  </si>
  <si>
    <t>1096339531</t>
  </si>
  <si>
    <t>-836671960</t>
  </si>
  <si>
    <t>-680154646</t>
  </si>
  <si>
    <t>-263863943</t>
  </si>
  <si>
    <t>463073597</t>
  </si>
  <si>
    <t>2076357840</t>
  </si>
  <si>
    <t>jáma</t>
  </si>
  <si>
    <t>1,443</t>
  </si>
  <si>
    <t>RÝHY</t>
  </si>
  <si>
    <t>7,217</t>
  </si>
  <si>
    <t>skladba S01</t>
  </si>
  <si>
    <t>26,862</t>
  </si>
  <si>
    <t>S03 - Bezbariérová rampa v uličním prostoru</t>
  </si>
  <si>
    <t xml:space="preserve">01 -  Bezbariérová rampa v uličním prostoru</t>
  </si>
  <si>
    <t xml:space="preserve">    18 - Zemní práce - povrchové úpravy terénu</t>
  </si>
  <si>
    <t xml:space="preserve">    997 - Přesun sutě</t>
  </si>
  <si>
    <t xml:space="preserve">    998 - Přesun hmot</t>
  </si>
  <si>
    <t xml:space="preserve">    782 - Dokončovací práce - obklady z kamene</t>
  </si>
  <si>
    <t>111111101</t>
  </si>
  <si>
    <t>Odstranění travin v rovině nebo ve svahu do 1:5 ručně</t>
  </si>
  <si>
    <t>1212486637</t>
  </si>
  <si>
    <t>"odstranění travin v místě stavebních prací"</t>
  </si>
  <si>
    <t>10,1</t>
  </si>
  <si>
    <t>okolí stavby</t>
  </si>
  <si>
    <t>113106123</t>
  </si>
  <si>
    <t>Rozebrání dlažeb ze zámkových dlaždic komunikací pro pěší ručně</t>
  </si>
  <si>
    <t>1569707636</t>
  </si>
  <si>
    <t xml:space="preserve">zámková dlažba uskladněna pro další použití </t>
  </si>
  <si>
    <t>1,4*1,6+6,35*1,325+1,55*1,31+2,84*1,52</t>
  </si>
  <si>
    <t>875495725</t>
  </si>
  <si>
    <t>17,001</t>
  </si>
  <si>
    <t>113202111</t>
  </si>
  <si>
    <t>Vytrhání obrub krajníků obrubníků stojatých</t>
  </si>
  <si>
    <t>555143366</t>
  </si>
  <si>
    <t>včetně odřezání</t>
  </si>
  <si>
    <t>1,515</t>
  </si>
  <si>
    <t>121112004</t>
  </si>
  <si>
    <t>Sejmutí ornice tl vrstvy přes 200 do 250 mm ručně</t>
  </si>
  <si>
    <t>392948701</t>
  </si>
  <si>
    <t xml:space="preserve">cena v četně uskladnění u staveniště a zpětného doplnění po stavebních pracích </t>
  </si>
  <si>
    <t>14,1</t>
  </si>
  <si>
    <t>131313711</t>
  </si>
  <si>
    <t>Hloubení zapažených jam v soudržných horninách třídy těžitelnosti II skupiny 4 ručně</t>
  </si>
  <si>
    <t>2029219527</t>
  </si>
  <si>
    <t>odkopání svahu an skladbu rampy a základové kce.</t>
  </si>
  <si>
    <t>(0,43*(0,935+4,1+1,675))/2</t>
  </si>
  <si>
    <t>132312121</t>
  </si>
  <si>
    <t>Hloubení zapažených rýh šířky do 800 mm v soudržných horninách třídy těžitelnosti II skupiny 4 ručně</t>
  </si>
  <si>
    <t>-1051381825</t>
  </si>
  <si>
    <t>"ZÁKLADY"0,85*0,4*(0,935+4,1+1,675)+0,85*0,4*(0,66+1,3+3,615+1,53)</t>
  </si>
  <si>
    <t>"OBNAŽENÍ METALICKÝCH KABELŮ"0,8*0,3*(7,5+3,0)</t>
  </si>
  <si>
    <t>171111103</t>
  </si>
  <si>
    <t>Uložení sypaniny z hornin soudržných do násypů zhutněných ručně</t>
  </si>
  <si>
    <t>-74857801</t>
  </si>
  <si>
    <t>Část vytěžené zeminy bude použita zpět pod skladbu bezbariérové rampy, a na srovnání okolního terénu a zpětný zásyp metalických kabelů cca 50%</t>
  </si>
  <si>
    <t>"skladba S01"(F01+F02)/2</t>
  </si>
  <si>
    <t>1685465928</t>
  </si>
  <si>
    <t>obysyp metalických kabelů</t>
  </si>
  <si>
    <t>0,4*0,3*(7,5+3,0)</t>
  </si>
  <si>
    <t>803048556</t>
  </si>
  <si>
    <t>1,26*2 'Přepočtené koeficientem množství</t>
  </si>
  <si>
    <t>R/723150365</t>
  </si>
  <si>
    <t>Chránička dělená pevná</t>
  </si>
  <si>
    <t>436296537</t>
  </si>
  <si>
    <t>"chránička metalických kabelů"(7,5+3,0)</t>
  </si>
  <si>
    <t>181311103</t>
  </si>
  <si>
    <t>Rozprostření ornice tl vrstvy do 200 mm v rovině nebo ve svahu do 1:5 ručně</t>
  </si>
  <si>
    <t>-199450704</t>
  </si>
  <si>
    <t>ROZPROSTŘENÍ ZEMINY V OKOLNÍM TERÉNU</t>
  </si>
  <si>
    <t>1526664433</t>
  </si>
  <si>
    <t>"úprava zeminy před pokládkou nové skladby pochozí vrstvy bezbariérové rampy"</t>
  </si>
  <si>
    <t>výkaz výměr viz. výkres D.3</t>
  </si>
  <si>
    <t>13,94+10,48</t>
  </si>
  <si>
    <t>297252137</t>
  </si>
  <si>
    <t>R/180000</t>
  </si>
  <si>
    <t>Terénní úpravy</t>
  </si>
  <si>
    <t>402627717</t>
  </si>
  <si>
    <t>- SROVNÁNÍ OKOLNÍHO TERÉNU</t>
  </si>
  <si>
    <t>-1996651717</t>
  </si>
  <si>
    <t>(F01+F02)/2</t>
  </si>
  <si>
    <t>457870491</t>
  </si>
  <si>
    <t>162351123</t>
  </si>
  <si>
    <t>Vodorovné přemístění přes 50 do 500 m výkopku/sypaniny z hornin třídy těžitelnosti II skupiny 4 a 5</t>
  </si>
  <si>
    <t>-508168714</t>
  </si>
  <si>
    <t>-1760944462</t>
  </si>
  <si>
    <t>-1368639669</t>
  </si>
  <si>
    <t>-192807000</t>
  </si>
  <si>
    <t>-895954030</t>
  </si>
  <si>
    <t>(F01+F02)/2*1,85</t>
  </si>
  <si>
    <t>Zemní práce - povrchové úpravy terénu</t>
  </si>
  <si>
    <t>181411131</t>
  </si>
  <si>
    <t>Založení parkového trávníku výsevem pl do 1000 m2 v rovině a ve svahu do 1:5</t>
  </si>
  <si>
    <t>1754277266</t>
  </si>
  <si>
    <t>okolí stavby cca 10m2</t>
  </si>
  <si>
    <t>00572410</t>
  </si>
  <si>
    <t>osivo směs travní parková</t>
  </si>
  <si>
    <t>kg</t>
  </si>
  <si>
    <t>795276937</t>
  </si>
  <si>
    <t>10*0,02 'Přepočtené koeficientem množství</t>
  </si>
  <si>
    <t>181951112</t>
  </si>
  <si>
    <t>Úprava pláně v hornině třídy těžitelnosti I skupiny 1 až 3 se zhutněním strojně</t>
  </si>
  <si>
    <t>-1681482299</t>
  </si>
  <si>
    <t>185803211</t>
  </si>
  <si>
    <t>Uválcování trávníku v rovině a svahu do 1:5</t>
  </si>
  <si>
    <t>598712647</t>
  </si>
  <si>
    <t>292385311</t>
  </si>
  <si>
    <t>výkaz výměr viz. Výkresová dokumentace D.3+ koeficient 10%</t>
  </si>
  <si>
    <t>"skladba S01"(13,94+10,48)*1,1</t>
  </si>
  <si>
    <t>271532212</t>
  </si>
  <si>
    <t>Podsyp pod základové konstrukce se zhutněním z hrubého kameniva frakce 16 až 32 mm</t>
  </si>
  <si>
    <t>-1055541430</t>
  </si>
  <si>
    <t>"ZÁKLADOVÉ PASY "0,4*(0,935+4,1+1,675)*0,1+0,4*(0,66+1,3+3,615+1,53)*0,1</t>
  </si>
  <si>
    <t>274311611</t>
  </si>
  <si>
    <t>Základové pásy prokládané kamenem z betonu tř. C 16/20</t>
  </si>
  <si>
    <t>-586958146</t>
  </si>
  <si>
    <t>"ZÁKLADY"0,75*0,4*(0,935+4,1+1,675)+0,75*0,4*(0,66+1,3+3,615+1,53)</t>
  </si>
  <si>
    <t>-184428158</t>
  </si>
  <si>
    <t>20kg/1m3</t>
  </si>
  <si>
    <t>4,145*20*0,001</t>
  </si>
  <si>
    <t>279113132</t>
  </si>
  <si>
    <t>Základová zeď tl přes 150 do 200 mm z tvárnic ztraceného bednění včetně výplně z betonu tř. C 16/20</t>
  </si>
  <si>
    <t>247094071</t>
  </si>
  <si>
    <t>"opěrná stěna"0,8*(0,925+4,025+1,705)+0,25*1,0*(2,0+1,52)+0,25*0,9*(0,665+1,27+1,45)</t>
  </si>
  <si>
    <t>970555814</t>
  </si>
  <si>
    <t>ložní vrstva</t>
  </si>
  <si>
    <t>725474589</t>
  </si>
  <si>
    <t>frakce 4/8, 1m3=1,6t</t>
  </si>
  <si>
    <t>F03*0,04*1,6</t>
  </si>
  <si>
    <t>-1653647056</t>
  </si>
  <si>
    <t>245481473</t>
  </si>
  <si>
    <t>88,8*0,15*1,6+1,15*1,53*1,6</t>
  </si>
  <si>
    <t>-1384747134</t>
  </si>
  <si>
    <t>591211111</t>
  </si>
  <si>
    <t>Kladení dlažby z kostek drobných z kamene do lože z kameniva těženého tl 50 mm</t>
  </si>
  <si>
    <t>661515157</t>
  </si>
  <si>
    <t>58381014</t>
  </si>
  <si>
    <t>kostka řezanoštípaná dlažební žula 10x10x8cm</t>
  </si>
  <si>
    <t>-305033341</t>
  </si>
  <si>
    <t>26,862*1,02 'Přepočtené koeficientem množství</t>
  </si>
  <si>
    <t>916241211</t>
  </si>
  <si>
    <t>Osazení obrubníku kamenného stojatého bez boční opěry do lože z kameniva těženého</t>
  </si>
  <si>
    <t>1342239975</t>
  </si>
  <si>
    <t>1,55</t>
  </si>
  <si>
    <t>58380003</t>
  </si>
  <si>
    <t>obrubník kamenný žulový přímý 1000x300x200mm</t>
  </si>
  <si>
    <t>1151140102</t>
  </si>
  <si>
    <t>Poznámka k položce:_x000d_
Hmotnost: 150 kg/bm</t>
  </si>
  <si>
    <t>1,55*1,02 'Přepočtené koeficientem množství</t>
  </si>
  <si>
    <t>919735124</t>
  </si>
  <si>
    <t>Řezání stávajícího betonového krytu hl přes 150 do 200 mm</t>
  </si>
  <si>
    <t>899677896</t>
  </si>
  <si>
    <t>"řezání betonové římsy"7,75</t>
  </si>
  <si>
    <t>1366621083</t>
  </si>
  <si>
    <t>0,3*0,75+0,3*0,75</t>
  </si>
  <si>
    <t>962022391</t>
  </si>
  <si>
    <t>Bourání zdiva nadzákladového kamenného na MV nebo MVC přes 1 m3</t>
  </si>
  <si>
    <t>140753287</t>
  </si>
  <si>
    <t>"opěrná stěna rampy"2,57*0,3*1,0</t>
  </si>
  <si>
    <t>962042320</t>
  </si>
  <si>
    <t>Bourání zdiva nadzákladového z betonu prostého do 1 m3</t>
  </si>
  <si>
    <t>1602815179</t>
  </si>
  <si>
    <t>"ODSTRANĚNÝ KAMENNÝ SOKL STÁVAJÍCÍ RAMPY DO ÚROVNĚ POD ZÁMKOVOU DLAŽBU"(6,33+1,4)*0,175*0,25</t>
  </si>
  <si>
    <t>"opěrná stěna rampy"2,0*0,18*0,8</t>
  </si>
  <si>
    <t>880414096</t>
  </si>
  <si>
    <t>291278409</t>
  </si>
  <si>
    <t>699751372</t>
  </si>
  <si>
    <t>skládka 20km</t>
  </si>
  <si>
    <t>19*11,264</t>
  </si>
  <si>
    <t>-368017397</t>
  </si>
  <si>
    <t>1,377</t>
  </si>
  <si>
    <t>1644443880</t>
  </si>
  <si>
    <t>0,168</t>
  </si>
  <si>
    <t>1492129701</t>
  </si>
  <si>
    <t>4,42+3,06+0,311+1,928</t>
  </si>
  <si>
    <t>-801913918</t>
  </si>
  <si>
    <t>767161823</t>
  </si>
  <si>
    <t>Demontáž zábradlí schodišťového nerozebíratelného hmotnosti 1 m zábradlí do 20 kg do suti</t>
  </si>
  <si>
    <t>1537950593</t>
  </si>
  <si>
    <t>10,5</t>
  </si>
  <si>
    <t>767165114</t>
  </si>
  <si>
    <t>Montáž zábradlí rovného madla z trubek nebo tenkostěnných profilů svařovaného</t>
  </si>
  <si>
    <t>-2001724099</t>
  </si>
  <si>
    <t>7,8</t>
  </si>
  <si>
    <t>R/13010314</t>
  </si>
  <si>
    <t>Ocel-madlo 42,4x2mm</t>
  </si>
  <si>
    <t>1081265713</t>
  </si>
  <si>
    <t>Poznámka k položce:_x000d_
Hmotnost: 9,42 kg/m</t>
  </si>
  <si>
    <t>998767101</t>
  </si>
  <si>
    <t>Přesun hmot tonážní pro zámečnické konstrukce v objektech v do 6 m</t>
  </si>
  <si>
    <t>1941920953</t>
  </si>
  <si>
    <t>998767181</t>
  </si>
  <si>
    <t>Příplatek k přesunu hmot tonážní 767 prováděný bez použití mechanizace</t>
  </si>
  <si>
    <t>835581072</t>
  </si>
  <si>
    <t>R/767163211</t>
  </si>
  <si>
    <t xml:space="preserve">Montáž  kovového zábradlí z dílců do ocelové konstrukce na schodišti a rampy</t>
  </si>
  <si>
    <t>-2034658304</t>
  </si>
  <si>
    <t>Cena včetně madel, sloupků, kotvících prvků</t>
  </si>
  <si>
    <t>3,3+3,8+0,98+0,72+1,2+3,7+1,55+7,7+2,18+6,9</t>
  </si>
  <si>
    <t>55342281</t>
  </si>
  <si>
    <t>zábradlí s prutovou výplní, horní kotvení, kulatý sloupek</t>
  </si>
  <si>
    <t>-1153582029</t>
  </si>
  <si>
    <t>782</t>
  </si>
  <si>
    <t>Dokončovací práce - obklady z kamene</t>
  </si>
  <si>
    <t>782131113</t>
  </si>
  <si>
    <t>Montáž obkladu stěn z pravoúhlých desek z tvrdého kamene do malty tl přes 30 do 50 mm</t>
  </si>
  <si>
    <t>2110431278</t>
  </si>
  <si>
    <t>"opěrná stěna"2*0,8*(0,925+4,025+1,705)+0,25*1,0*(2,0+1,52)+0,25*0,9*(0,665+1,27+1,45)</t>
  </si>
  <si>
    <t>58382195</t>
  </si>
  <si>
    <t>deska obkladová leštěná žula tl 50mm do 0,24m2</t>
  </si>
  <si>
    <t>-1374578630</t>
  </si>
  <si>
    <t>A1</t>
  </si>
  <si>
    <t>SKLADBA A1</t>
  </si>
  <si>
    <t>16,114</t>
  </si>
  <si>
    <t>A4</t>
  </si>
  <si>
    <t>skladba A4</t>
  </si>
  <si>
    <t>93,044</t>
  </si>
  <si>
    <t>F09</t>
  </si>
  <si>
    <t>keramické obklady</t>
  </si>
  <si>
    <t>1,62</t>
  </si>
  <si>
    <t xml:space="preserve">02 - Stavební práce týkající se přesunu do výtahu v 1.np a s vybavením knihovny 2NP </t>
  </si>
  <si>
    <t xml:space="preserve">    722 - Zdravotechnika - vnitřní vodovod</t>
  </si>
  <si>
    <t>962031132</t>
  </si>
  <si>
    <t>Bourání příček z cihel pálených na MVC tl do 100 mm</t>
  </si>
  <si>
    <t>1304137736</t>
  </si>
  <si>
    <t>Příčková výplň pod klenbou v nice mezi chodbou a prostorem knihovny</t>
  </si>
  <si>
    <t>1,035*2,1</t>
  </si>
  <si>
    <t>968062456</t>
  </si>
  <si>
    <t>Vybourání dřevěných dveřních zárubní pl přes 2 m2</t>
  </si>
  <si>
    <t>1040119665</t>
  </si>
  <si>
    <t xml:space="preserve">dveře na chodbě  V 1.NP</t>
  </si>
  <si>
    <t>1,4*3,08*3</t>
  </si>
  <si>
    <t>R/766660</t>
  </si>
  <si>
    <t>Repasování dveřních křídel a zárubní a opětovné osazení včetně uskladnění</t>
  </si>
  <si>
    <t>-1092390649</t>
  </si>
  <si>
    <t>1ks dveře do kanceláří objekt S02</t>
  </si>
  <si>
    <t xml:space="preserve">1ks dveře v 2np na chodbě </t>
  </si>
  <si>
    <t xml:space="preserve">DEMONTÁŽ, REPASOVÁNÍ, </t>
  </si>
  <si>
    <t xml:space="preserve">USKLADNĚNÍ OTOČENÍ </t>
  </si>
  <si>
    <t xml:space="preserve">OTEVÍRÁNÍ OPĚTOVNÁ </t>
  </si>
  <si>
    <t>MONTÁŽ</t>
  </si>
  <si>
    <t>-514821920</t>
  </si>
  <si>
    <t>1793307899</t>
  </si>
  <si>
    <t>1737088167</t>
  </si>
  <si>
    <t>19*1,485</t>
  </si>
  <si>
    <t>-1528732334</t>
  </si>
  <si>
    <t>0,285</t>
  </si>
  <si>
    <t>997013609</t>
  </si>
  <si>
    <t>Poplatek za uložení na skládce (skládkovné) stavebního odpadu ze směsí nebo oddělených frakcí betonu, cihel a keramických výrobků kód odpadu 17 01 07</t>
  </si>
  <si>
    <t>-1815521380</t>
  </si>
  <si>
    <t>"KERAMICKÁ DLAŽBA" 0,116</t>
  </si>
  <si>
    <t>-702119140</t>
  </si>
  <si>
    <t>1122471084</t>
  </si>
  <si>
    <t>R/7210002</t>
  </si>
  <si>
    <t>Kanalizační potrubí-montáž</t>
  </si>
  <si>
    <t>458526964</t>
  </si>
  <si>
    <t>Napojení spotřebičů kuchyňky na stávající kanalizaci</t>
  </si>
  <si>
    <t>Stav není znám,cena bude fakturována na základě skutečně provedených prací odsouhlasené investorem, se zápisem ve stavebním deníku</t>
  </si>
  <si>
    <t>- drobné zednické práce- zapravení rýh</t>
  </si>
  <si>
    <t>-napojení na stávající kanalizační potrubí</t>
  </si>
  <si>
    <t>-veškerou potřebnou pomocnou montáž a materiály</t>
  </si>
  <si>
    <t>- veškeré příslušenství a pomocné práce pro odstranění kanalizačního potrubí</t>
  </si>
  <si>
    <t>722</t>
  </si>
  <si>
    <t>Zdravotechnika - vnitřní vodovod</t>
  </si>
  <si>
    <t>R/72211001</t>
  </si>
  <si>
    <t>Vnitřní vodovod- montáž</t>
  </si>
  <si>
    <t>-1546300304</t>
  </si>
  <si>
    <t>Napojení kuchyňky na stávající vodovod</t>
  </si>
  <si>
    <t>37M043</t>
  </si>
  <si>
    <t xml:space="preserve">Informační systém napsaný na stěnách  - Písmomalířství</t>
  </si>
  <si>
    <t>677806501</t>
  </si>
  <si>
    <t>766621012</t>
  </si>
  <si>
    <t>Montáž dřevěných oken plochy přes 1 m2 pevných výšky do 2,5 m s rámem do zdiva</t>
  </si>
  <si>
    <t>-1038121874</t>
  </si>
  <si>
    <t>1,0*2,1*2</t>
  </si>
  <si>
    <t>61110004</t>
  </si>
  <si>
    <t>okno dřevěné s fixním zasklením dvojsklo přes plochu 1m2 v 1,5-2,5m</t>
  </si>
  <si>
    <t>1068424558</t>
  </si>
  <si>
    <t>Prosklená rámová příčka s dveřmi, včetně zarážky</t>
  </si>
  <si>
    <t>-897176279</t>
  </si>
  <si>
    <t>767531111</t>
  </si>
  <si>
    <t>Montáž vstupních kovových nebo plastových rohoží čisticích zón</t>
  </si>
  <si>
    <t>-1868485364</t>
  </si>
  <si>
    <t>1,0*1,4</t>
  </si>
  <si>
    <t>69752002</t>
  </si>
  <si>
    <t>rohož vstupní provedení hliník extra 27 mm</t>
  </si>
  <si>
    <t>-1811979269</t>
  </si>
  <si>
    <t>1,4*1,1 'Přepočtené koeficientem množství</t>
  </si>
  <si>
    <t>636753092</t>
  </si>
  <si>
    <t>"1.np CHODBA"11,51*1,4</t>
  </si>
  <si>
    <t>-2016198737</t>
  </si>
  <si>
    <t>-204440833</t>
  </si>
  <si>
    <t>V MÍSTĚ ČISTÍCÍ ZÓNY</t>
  </si>
  <si>
    <t>1,4*1,0</t>
  </si>
  <si>
    <t>928803236</t>
  </si>
  <si>
    <t>2.NP CHODBA</t>
  </si>
  <si>
    <t>1,4*6,455</t>
  </si>
  <si>
    <t>771574905</t>
  </si>
  <si>
    <t>Oprava spárování podlah z dlaždic keramických přes 6 do 9 ks/m2</t>
  </si>
  <si>
    <t>1489152314</t>
  </si>
  <si>
    <t>-1994465474</t>
  </si>
  <si>
    <t>1352504147</t>
  </si>
  <si>
    <t>R/7711000</t>
  </si>
  <si>
    <t>Nátěr pro ochranu keramické dlažby transparentní</t>
  </si>
  <si>
    <t>-1573156100</t>
  </si>
  <si>
    <t>R/7711210</t>
  </si>
  <si>
    <t>Nátěr impregnační transparentní pro spáry</t>
  </si>
  <si>
    <t>343655437</t>
  </si>
  <si>
    <t>776141111</t>
  </si>
  <si>
    <t>Stěrka podlahová nivelační pro vyrovnání podkladu povlakových podlah pevnosti 20 MPa tl do 3 mm</t>
  </si>
  <si>
    <t>811156944</t>
  </si>
  <si>
    <t>"Podlaha v 2.np"9,395*6,94+4,595*1,4+0,35*2,6*2+4,5*2,345+6,455*1,4</t>
  </si>
  <si>
    <t>-2090219599</t>
  </si>
  <si>
    <t xml:space="preserve">zapravení podlahy po odstranění zděné příčky  mezi chodbou a knihovnou</t>
  </si>
  <si>
    <t>0,1*1,0</t>
  </si>
  <si>
    <t>1941785660</t>
  </si>
  <si>
    <t>9,395*6,95+0,35*2,6*2+4,645*1,4+4,5*2,345</t>
  </si>
  <si>
    <t>-904804959</t>
  </si>
  <si>
    <t>-1994745513</t>
  </si>
  <si>
    <t>93,044*1,1 'Přepočtené koeficientem množství</t>
  </si>
  <si>
    <t>1294391396</t>
  </si>
  <si>
    <t>9,395+6,94+6,94+6,355+0,35*2+(11,7-2,6)*2+1,4-1,24-0,9+4,5*2+2,345*2-0,9</t>
  </si>
  <si>
    <t>-142497437</t>
  </si>
  <si>
    <t>59,3921568627451*1,02 'Přepočtené koeficientem množství</t>
  </si>
  <si>
    <t>998776101</t>
  </si>
  <si>
    <t>Přesun hmot tonážní pro podlahy povlakové v objektech v do 6 m</t>
  </si>
  <si>
    <t>480174881</t>
  </si>
  <si>
    <t>-1146711064</t>
  </si>
  <si>
    <t>781111011</t>
  </si>
  <si>
    <t>Ometení (oprášení) stěny při přípravě podkladu</t>
  </si>
  <si>
    <t>602237857</t>
  </si>
  <si>
    <t>"2.NP"(2,1+0,6)*0,6</t>
  </si>
  <si>
    <t>781121011</t>
  </si>
  <si>
    <t>Nátěr penetrační na stěnu</t>
  </si>
  <si>
    <t>-1490350473</t>
  </si>
  <si>
    <t>781131207</t>
  </si>
  <si>
    <t>Montáž izolace nátěrem nebo stěrkou ve dvou vrstvách</t>
  </si>
  <si>
    <t>2126279110</t>
  </si>
  <si>
    <t>781151031</t>
  </si>
  <si>
    <t>Celoplošné vyrovnání podkladu stěrkou tl 3 mm</t>
  </si>
  <si>
    <t>948402876</t>
  </si>
  <si>
    <t>781473111</t>
  </si>
  <si>
    <t>Montáž obkladů vnitřních keramických hladkých přes 6 do 9 ks/m2 lepených standardním lepidlem</t>
  </si>
  <si>
    <t>370676932</t>
  </si>
  <si>
    <t>59761026</t>
  </si>
  <si>
    <t>obklad keramický hladký do 12ks/m2</t>
  </si>
  <si>
    <t>286502603</t>
  </si>
  <si>
    <t>781477113</t>
  </si>
  <si>
    <t>Příplatek k montáži obkladů vnitřních keramických hladkých za spárování bílým cementem</t>
  </si>
  <si>
    <t>1589617476</t>
  </si>
  <si>
    <t>781492151</t>
  </si>
  <si>
    <t>Montáž profilů ukončovacích kladených do malty</t>
  </si>
  <si>
    <t>353601119</t>
  </si>
  <si>
    <t>"2.NP"(2,1+0,6)*2+0,6*2</t>
  </si>
  <si>
    <t>28342003</t>
  </si>
  <si>
    <t>lišta ukončovací z PVC 10mm</t>
  </si>
  <si>
    <t>-1941632439</t>
  </si>
  <si>
    <t>6,6*1,05 'Přepočtené koeficientem množství</t>
  </si>
  <si>
    <t>998781101</t>
  </si>
  <si>
    <t>Přesun hmot tonážní pro obklady keramické v objektech v do 6 m</t>
  </si>
  <si>
    <t>1017008225</t>
  </si>
  <si>
    <t>998781181</t>
  </si>
  <si>
    <t>Příplatek k přesunu hmot tonážní 781 prováděný bez použití mechanizace</t>
  </si>
  <si>
    <t>549641400</t>
  </si>
  <si>
    <t>-144666417</t>
  </si>
  <si>
    <t>-1752436413</t>
  </si>
  <si>
    <t>-227556253</t>
  </si>
  <si>
    <t>-1651144980</t>
  </si>
  <si>
    <t>kontejner na suť - 14 dnů 10m2</t>
  </si>
  <si>
    <t>14*10</t>
  </si>
  <si>
    <t>-1667166054</t>
  </si>
  <si>
    <t>646111110</t>
  </si>
  <si>
    <t>14 dnů, 10m2</t>
  </si>
  <si>
    <t>10*14</t>
  </si>
  <si>
    <t>-783690823</t>
  </si>
  <si>
    <t>1382780713</t>
  </si>
  <si>
    <t>-1559177197</t>
  </si>
  <si>
    <t>SEZNAM FIGUR</t>
  </si>
  <si>
    <t>Výměra</t>
  </si>
  <si>
    <t xml:space="preserve"> S01/ 01</t>
  </si>
  <si>
    <t>Použití figury:</t>
  </si>
  <si>
    <t>skladba S2b</t>
  </si>
  <si>
    <t xml:space="preserve"> S02/ 01</t>
  </si>
  <si>
    <t xml:space="preserve"> S03/ 01</t>
  </si>
  <si>
    <t xml:space="preserve"> S03/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</si>
</sst>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V2022-18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DPS/ZDS STAVEBNÍ PRÁCE- S01,S02,S03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parc.č. 446 k.ú. Dačice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Město Dačice, Krajířova 27, Dačice I, 380 01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Projekty-Sládková s.r.o., Mirkovice 70,Velešín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ROUND(AG95+AG99+AG104,2)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ROUND(AS95+AS99+AS104,2)</f>
        <v>0</v>
      </c>
      <c r="AT94" s="114">
        <f>ROUND(SUM(AV94:AW94),2)</f>
        <v>0</v>
      </c>
      <c r="AU94" s="115">
        <f>ROUND(AU95+AU99+AU104,5)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ROUND(AZ95+AZ99+AZ104,2)</f>
        <v>0</v>
      </c>
      <c r="BA94" s="114">
        <f>ROUND(BA95+BA99+BA104,2)</f>
        <v>0</v>
      </c>
      <c r="BB94" s="114">
        <f>ROUND(BB95+BB99+BB104,2)</f>
        <v>0</v>
      </c>
      <c r="BC94" s="114">
        <f>ROUND(BC95+BC99+BC104,2)</f>
        <v>0</v>
      </c>
      <c r="BD94" s="116">
        <f>ROUND(BD95+BD99+BD104,2)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7"/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84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77</v>
      </c>
      <c r="BT95" s="131" t="s">
        <v>85</v>
      </c>
      <c r="BU95" s="131" t="s">
        <v>79</v>
      </c>
      <c r="BV95" s="131" t="s">
        <v>80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4" customFormat="1" ht="23.25" customHeight="1">
      <c r="A96" s="132" t="s">
        <v>88</v>
      </c>
      <c r="B96" s="70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'01 - PŘÍSTAVBA TRAKČNÍHO 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91</v>
      </c>
      <c r="AR96" s="72"/>
      <c r="AS96" s="137">
        <v>0</v>
      </c>
      <c r="AT96" s="138">
        <f>ROUND(SUM(AV96:AW96),2)</f>
        <v>0</v>
      </c>
      <c r="AU96" s="139">
        <f>'01 - PŘÍSTAVBA TRAKČNÍHO ...'!P156</f>
        <v>0</v>
      </c>
      <c r="AV96" s="138">
        <f>'01 - PŘÍSTAVBA TRAKČNÍHO ...'!J35</f>
        <v>0</v>
      </c>
      <c r="AW96" s="138">
        <f>'01 - PŘÍSTAVBA TRAKČNÍHO ...'!J36</f>
        <v>0</v>
      </c>
      <c r="AX96" s="138">
        <f>'01 - PŘÍSTAVBA TRAKČNÍHO ...'!J37</f>
        <v>0</v>
      </c>
      <c r="AY96" s="138">
        <f>'01 - PŘÍSTAVBA TRAKČNÍHO ...'!J38</f>
        <v>0</v>
      </c>
      <c r="AZ96" s="138">
        <f>'01 - PŘÍSTAVBA TRAKČNÍHO ...'!F35</f>
        <v>0</v>
      </c>
      <c r="BA96" s="138">
        <f>'01 - PŘÍSTAVBA TRAKČNÍHO ...'!F36</f>
        <v>0</v>
      </c>
      <c r="BB96" s="138">
        <f>'01 - PŘÍSTAVBA TRAKČNÍHO ...'!F37</f>
        <v>0</v>
      </c>
      <c r="BC96" s="138">
        <f>'01 - PŘÍSTAVBA TRAKČNÍHO ...'!F38</f>
        <v>0</v>
      </c>
      <c r="BD96" s="140">
        <f>'01 - PŘÍSTAVBA TRAKČNÍHO ...'!F39</f>
        <v>0</v>
      </c>
      <c r="BE96" s="4"/>
      <c r="BT96" s="141" t="s">
        <v>87</v>
      </c>
      <c r="BV96" s="141" t="s">
        <v>80</v>
      </c>
      <c r="BW96" s="141" t="s">
        <v>92</v>
      </c>
      <c r="BX96" s="141" t="s">
        <v>86</v>
      </c>
      <c r="CL96" s="141" t="s">
        <v>1</v>
      </c>
    </row>
    <row r="97" s="4" customFormat="1" ht="16.5" customHeight="1">
      <c r="A97" s="132" t="s">
        <v>88</v>
      </c>
      <c r="B97" s="70"/>
      <c r="C97" s="133"/>
      <c r="D97" s="133"/>
      <c r="E97" s="134" t="s">
        <v>93</v>
      </c>
      <c r="F97" s="134"/>
      <c r="G97" s="134"/>
      <c r="H97" s="134"/>
      <c r="I97" s="134"/>
      <c r="J97" s="133"/>
      <c r="K97" s="134" t="s">
        <v>94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'02 - ELEKTROINSTALACE'!J32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91</v>
      </c>
      <c r="AR97" s="72"/>
      <c r="AS97" s="137">
        <v>0</v>
      </c>
      <c r="AT97" s="138">
        <f>ROUND(SUM(AV97:AW97),2)</f>
        <v>0</v>
      </c>
      <c r="AU97" s="139">
        <f>'02 - ELEKTROINSTALACE'!P122</f>
        <v>0</v>
      </c>
      <c r="AV97" s="138">
        <f>'02 - ELEKTROINSTALACE'!J35</f>
        <v>0</v>
      </c>
      <c r="AW97" s="138">
        <f>'02 - ELEKTROINSTALACE'!J36</f>
        <v>0</v>
      </c>
      <c r="AX97" s="138">
        <f>'02 - ELEKTROINSTALACE'!J37</f>
        <v>0</v>
      </c>
      <c r="AY97" s="138">
        <f>'02 - ELEKTROINSTALACE'!J38</f>
        <v>0</v>
      </c>
      <c r="AZ97" s="138">
        <f>'02 - ELEKTROINSTALACE'!F35</f>
        <v>0</v>
      </c>
      <c r="BA97" s="138">
        <f>'02 - ELEKTROINSTALACE'!F36</f>
        <v>0</v>
      </c>
      <c r="BB97" s="138">
        <f>'02 - ELEKTROINSTALACE'!F37</f>
        <v>0</v>
      </c>
      <c r="BC97" s="138">
        <f>'02 - ELEKTROINSTALACE'!F38</f>
        <v>0</v>
      </c>
      <c r="BD97" s="140">
        <f>'02 - ELEKTROINSTALACE'!F39</f>
        <v>0</v>
      </c>
      <c r="BE97" s="4"/>
      <c r="BT97" s="141" t="s">
        <v>87</v>
      </c>
      <c r="BV97" s="141" t="s">
        <v>80</v>
      </c>
      <c r="BW97" s="141" t="s">
        <v>95</v>
      </c>
      <c r="BX97" s="141" t="s">
        <v>86</v>
      </c>
      <c r="CL97" s="141" t="s">
        <v>1</v>
      </c>
    </row>
    <row r="98" s="4" customFormat="1" ht="16.5" customHeight="1">
      <c r="A98" s="132" t="s">
        <v>88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'03 - VRN'!J32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91</v>
      </c>
      <c r="AR98" s="72"/>
      <c r="AS98" s="137">
        <v>0</v>
      </c>
      <c r="AT98" s="138">
        <f>ROUND(SUM(AV98:AW98),2)</f>
        <v>0</v>
      </c>
      <c r="AU98" s="139">
        <f>'03 - VRN'!P126</f>
        <v>0</v>
      </c>
      <c r="AV98" s="138">
        <f>'03 - VRN'!J35</f>
        <v>0</v>
      </c>
      <c r="AW98" s="138">
        <f>'03 - VRN'!J36</f>
        <v>0</v>
      </c>
      <c r="AX98" s="138">
        <f>'03 - VRN'!J37</f>
        <v>0</v>
      </c>
      <c r="AY98" s="138">
        <f>'03 - VRN'!J38</f>
        <v>0</v>
      </c>
      <c r="AZ98" s="138">
        <f>'03 - VRN'!F35</f>
        <v>0</v>
      </c>
      <c r="BA98" s="138">
        <f>'03 - VRN'!F36</f>
        <v>0</v>
      </c>
      <c r="BB98" s="138">
        <f>'03 - VRN'!F37</f>
        <v>0</v>
      </c>
      <c r="BC98" s="138">
        <f>'03 - VRN'!F38</f>
        <v>0</v>
      </c>
      <c r="BD98" s="140">
        <f>'03 - VRN'!F39</f>
        <v>0</v>
      </c>
      <c r="BE98" s="4"/>
      <c r="BT98" s="141" t="s">
        <v>87</v>
      </c>
      <c r="BV98" s="141" t="s">
        <v>80</v>
      </c>
      <c r="BW98" s="141" t="s">
        <v>98</v>
      </c>
      <c r="BX98" s="141" t="s">
        <v>86</v>
      </c>
      <c r="CL98" s="141" t="s">
        <v>1</v>
      </c>
    </row>
    <row r="99" s="7" customFormat="1" ht="50.25" customHeight="1">
      <c r="A99" s="7"/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ROUND(SUM(AG100:AG103),2)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84</v>
      </c>
      <c r="AR99" s="126"/>
      <c r="AS99" s="127">
        <f>ROUND(SUM(AS100:AS103),2)</f>
        <v>0</v>
      </c>
      <c r="AT99" s="128">
        <f>ROUND(SUM(AV99:AW99),2)</f>
        <v>0</v>
      </c>
      <c r="AU99" s="129">
        <f>ROUND(SUM(AU100:AU103),5)</f>
        <v>0</v>
      </c>
      <c r="AV99" s="128">
        <f>ROUND(AZ99*L29,2)</f>
        <v>0</v>
      </c>
      <c r="AW99" s="128">
        <f>ROUND(BA99*L30,2)</f>
        <v>0</v>
      </c>
      <c r="AX99" s="128">
        <f>ROUND(BB99*L29,2)</f>
        <v>0</v>
      </c>
      <c r="AY99" s="128">
        <f>ROUND(BC99*L30,2)</f>
        <v>0</v>
      </c>
      <c r="AZ99" s="128">
        <f>ROUND(SUM(AZ100:AZ103),2)</f>
        <v>0</v>
      </c>
      <c r="BA99" s="128">
        <f>ROUND(SUM(BA100:BA103),2)</f>
        <v>0</v>
      </c>
      <c r="BB99" s="128">
        <f>ROUND(SUM(BB100:BB103),2)</f>
        <v>0</v>
      </c>
      <c r="BC99" s="128">
        <f>ROUND(SUM(BC100:BC103),2)</f>
        <v>0</v>
      </c>
      <c r="BD99" s="130">
        <f>ROUND(SUM(BD100:BD103),2)</f>
        <v>0</v>
      </c>
      <c r="BE99" s="7"/>
      <c r="BS99" s="131" t="s">
        <v>77</v>
      </c>
      <c r="BT99" s="131" t="s">
        <v>85</v>
      </c>
      <c r="BU99" s="131" t="s">
        <v>79</v>
      </c>
      <c r="BV99" s="131" t="s">
        <v>80</v>
      </c>
      <c r="BW99" s="131" t="s">
        <v>101</v>
      </c>
      <c r="BX99" s="131" t="s">
        <v>5</v>
      </c>
      <c r="CL99" s="131" t="s">
        <v>1</v>
      </c>
      <c r="CM99" s="131" t="s">
        <v>87</v>
      </c>
    </row>
    <row r="100" s="4" customFormat="1" ht="35.25" customHeight="1">
      <c r="A100" s="132" t="s">
        <v>88</v>
      </c>
      <c r="B100" s="70"/>
      <c r="C100" s="133"/>
      <c r="D100" s="133"/>
      <c r="E100" s="134" t="s">
        <v>89</v>
      </c>
      <c r="F100" s="134"/>
      <c r="G100" s="134"/>
      <c r="H100" s="134"/>
      <c r="I100" s="134"/>
      <c r="J100" s="133"/>
      <c r="K100" s="134" t="s">
        <v>100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'01 - STAVEBNÍ ÚPRAVY STÁV...'!J32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91</v>
      </c>
      <c r="AR100" s="72"/>
      <c r="AS100" s="137">
        <v>0</v>
      </c>
      <c r="AT100" s="138">
        <f>ROUND(SUM(AV100:AW100),2)</f>
        <v>0</v>
      </c>
      <c r="AU100" s="139">
        <f>'01 - STAVEBNÍ ÚPRAVY STÁV...'!P161</f>
        <v>0</v>
      </c>
      <c r="AV100" s="138">
        <f>'01 - STAVEBNÍ ÚPRAVY STÁV...'!J35</f>
        <v>0</v>
      </c>
      <c r="AW100" s="138">
        <f>'01 - STAVEBNÍ ÚPRAVY STÁV...'!J36</f>
        <v>0</v>
      </c>
      <c r="AX100" s="138">
        <f>'01 - STAVEBNÍ ÚPRAVY STÁV...'!J37</f>
        <v>0</v>
      </c>
      <c r="AY100" s="138">
        <f>'01 - STAVEBNÍ ÚPRAVY STÁV...'!J38</f>
        <v>0</v>
      </c>
      <c r="AZ100" s="138">
        <f>'01 - STAVEBNÍ ÚPRAVY STÁV...'!F35</f>
        <v>0</v>
      </c>
      <c r="BA100" s="138">
        <f>'01 - STAVEBNÍ ÚPRAVY STÁV...'!F36</f>
        <v>0</v>
      </c>
      <c r="BB100" s="138">
        <f>'01 - STAVEBNÍ ÚPRAVY STÁV...'!F37</f>
        <v>0</v>
      </c>
      <c r="BC100" s="138">
        <f>'01 - STAVEBNÍ ÚPRAVY STÁV...'!F38</f>
        <v>0</v>
      </c>
      <c r="BD100" s="140">
        <f>'01 - STAVEBNÍ ÚPRAVY STÁV...'!F39</f>
        <v>0</v>
      </c>
      <c r="BE100" s="4"/>
      <c r="BT100" s="141" t="s">
        <v>87</v>
      </c>
      <c r="BV100" s="141" t="s">
        <v>80</v>
      </c>
      <c r="BW100" s="141" t="s">
        <v>102</v>
      </c>
      <c r="BX100" s="141" t="s">
        <v>101</v>
      </c>
      <c r="CL100" s="141" t="s">
        <v>1</v>
      </c>
    </row>
    <row r="101" s="4" customFormat="1" ht="16.5" customHeight="1">
      <c r="A101" s="132" t="s">
        <v>88</v>
      </c>
      <c r="B101" s="70"/>
      <c r="C101" s="133"/>
      <c r="D101" s="133"/>
      <c r="E101" s="134" t="s">
        <v>93</v>
      </c>
      <c r="F101" s="134"/>
      <c r="G101" s="134"/>
      <c r="H101" s="134"/>
      <c r="I101" s="134"/>
      <c r="J101" s="133"/>
      <c r="K101" s="134" t="s">
        <v>94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'02 - ELEKTROINSTALACE_01'!J32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91</v>
      </c>
      <c r="AR101" s="72"/>
      <c r="AS101" s="137">
        <v>0</v>
      </c>
      <c r="AT101" s="138">
        <f>ROUND(SUM(AV101:AW101),2)</f>
        <v>0</v>
      </c>
      <c r="AU101" s="139">
        <f>'02 - ELEKTROINSTALACE_01'!P123</f>
        <v>0</v>
      </c>
      <c r="AV101" s="138">
        <f>'02 - ELEKTROINSTALACE_01'!J35</f>
        <v>0</v>
      </c>
      <c r="AW101" s="138">
        <f>'02 - ELEKTROINSTALACE_01'!J36</f>
        <v>0</v>
      </c>
      <c r="AX101" s="138">
        <f>'02 - ELEKTROINSTALACE_01'!J37</f>
        <v>0</v>
      </c>
      <c r="AY101" s="138">
        <f>'02 - ELEKTROINSTALACE_01'!J38</f>
        <v>0</v>
      </c>
      <c r="AZ101" s="138">
        <f>'02 - ELEKTROINSTALACE_01'!F35</f>
        <v>0</v>
      </c>
      <c r="BA101" s="138">
        <f>'02 - ELEKTROINSTALACE_01'!F36</f>
        <v>0</v>
      </c>
      <c r="BB101" s="138">
        <f>'02 - ELEKTROINSTALACE_01'!F37</f>
        <v>0</v>
      </c>
      <c r="BC101" s="138">
        <f>'02 - ELEKTROINSTALACE_01'!F38</f>
        <v>0</v>
      </c>
      <c r="BD101" s="140">
        <f>'02 - ELEKTROINSTALACE_01'!F39</f>
        <v>0</v>
      </c>
      <c r="BE101" s="4"/>
      <c r="BT101" s="141" t="s">
        <v>87</v>
      </c>
      <c r="BV101" s="141" t="s">
        <v>80</v>
      </c>
      <c r="BW101" s="141" t="s">
        <v>103</v>
      </c>
      <c r="BX101" s="141" t="s">
        <v>101</v>
      </c>
      <c r="CL101" s="141" t="s">
        <v>1</v>
      </c>
    </row>
    <row r="102" s="4" customFormat="1" ht="16.5" customHeight="1">
      <c r="A102" s="132" t="s">
        <v>88</v>
      </c>
      <c r="B102" s="70"/>
      <c r="C102" s="133"/>
      <c r="D102" s="133"/>
      <c r="E102" s="134" t="s">
        <v>96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'03 - ÚSTŘEDNÍ VYTÁPĚNÍ'!J32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91</v>
      </c>
      <c r="AR102" s="72"/>
      <c r="AS102" s="137">
        <v>0</v>
      </c>
      <c r="AT102" s="138">
        <f>ROUND(SUM(AV102:AW102),2)</f>
        <v>0</v>
      </c>
      <c r="AU102" s="139">
        <f>'03 - ÚSTŘEDNÍ VYTÁPĚNÍ'!P127</f>
        <v>0</v>
      </c>
      <c r="AV102" s="138">
        <f>'03 - ÚSTŘEDNÍ VYTÁPĚNÍ'!J35</f>
        <v>0</v>
      </c>
      <c r="AW102" s="138">
        <f>'03 - ÚSTŘEDNÍ VYTÁPĚNÍ'!J36</f>
        <v>0</v>
      </c>
      <c r="AX102" s="138">
        <f>'03 - ÚSTŘEDNÍ VYTÁPĚNÍ'!J37</f>
        <v>0</v>
      </c>
      <c r="AY102" s="138">
        <f>'03 - ÚSTŘEDNÍ VYTÁPĚNÍ'!J38</f>
        <v>0</v>
      </c>
      <c r="AZ102" s="138">
        <f>'03 - ÚSTŘEDNÍ VYTÁPĚNÍ'!F35</f>
        <v>0</v>
      </c>
      <c r="BA102" s="138">
        <f>'03 - ÚSTŘEDNÍ VYTÁPĚNÍ'!F36</f>
        <v>0</v>
      </c>
      <c r="BB102" s="138">
        <f>'03 - ÚSTŘEDNÍ VYTÁPĚNÍ'!F37</f>
        <v>0</v>
      </c>
      <c r="BC102" s="138">
        <f>'03 - ÚSTŘEDNÍ VYTÁPĚNÍ'!F38</f>
        <v>0</v>
      </c>
      <c r="BD102" s="140">
        <f>'03 - ÚSTŘEDNÍ VYTÁPĚNÍ'!F39</f>
        <v>0</v>
      </c>
      <c r="BE102" s="4"/>
      <c r="BT102" s="141" t="s">
        <v>87</v>
      </c>
      <c r="BV102" s="141" t="s">
        <v>80</v>
      </c>
      <c r="BW102" s="141" t="s">
        <v>105</v>
      </c>
      <c r="BX102" s="141" t="s">
        <v>101</v>
      </c>
      <c r="CL102" s="141" t="s">
        <v>1</v>
      </c>
    </row>
    <row r="103" s="4" customFormat="1" ht="16.5" customHeight="1">
      <c r="A103" s="132" t="s">
        <v>88</v>
      </c>
      <c r="B103" s="70"/>
      <c r="C103" s="133"/>
      <c r="D103" s="133"/>
      <c r="E103" s="134" t="s">
        <v>106</v>
      </c>
      <c r="F103" s="134"/>
      <c r="G103" s="134"/>
      <c r="H103" s="134"/>
      <c r="I103" s="134"/>
      <c r="J103" s="133"/>
      <c r="K103" s="134" t="s">
        <v>97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'04 - VRN'!J32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91</v>
      </c>
      <c r="AR103" s="72"/>
      <c r="AS103" s="137">
        <v>0</v>
      </c>
      <c r="AT103" s="138">
        <f>ROUND(SUM(AV103:AW103),2)</f>
        <v>0</v>
      </c>
      <c r="AU103" s="139">
        <f>'04 - VRN'!P126</f>
        <v>0</v>
      </c>
      <c r="AV103" s="138">
        <f>'04 - VRN'!J35</f>
        <v>0</v>
      </c>
      <c r="AW103" s="138">
        <f>'04 - VRN'!J36</f>
        <v>0</v>
      </c>
      <c r="AX103" s="138">
        <f>'04 - VRN'!J37</f>
        <v>0</v>
      </c>
      <c r="AY103" s="138">
        <f>'04 - VRN'!J38</f>
        <v>0</v>
      </c>
      <c r="AZ103" s="138">
        <f>'04 - VRN'!F35</f>
        <v>0</v>
      </c>
      <c r="BA103" s="138">
        <f>'04 - VRN'!F36</f>
        <v>0</v>
      </c>
      <c r="BB103" s="138">
        <f>'04 - VRN'!F37</f>
        <v>0</v>
      </c>
      <c r="BC103" s="138">
        <f>'04 - VRN'!F38</f>
        <v>0</v>
      </c>
      <c r="BD103" s="140">
        <f>'04 - VRN'!F39</f>
        <v>0</v>
      </c>
      <c r="BE103" s="4"/>
      <c r="BT103" s="141" t="s">
        <v>87</v>
      </c>
      <c r="BV103" s="141" t="s">
        <v>80</v>
      </c>
      <c r="BW103" s="141" t="s">
        <v>107</v>
      </c>
      <c r="BX103" s="141" t="s">
        <v>101</v>
      </c>
      <c r="CL103" s="141" t="s">
        <v>1</v>
      </c>
    </row>
    <row r="104" s="7" customFormat="1" ht="16.5" customHeight="1">
      <c r="A104" s="7"/>
      <c r="B104" s="119"/>
      <c r="C104" s="120"/>
      <c r="D104" s="121" t="s">
        <v>108</v>
      </c>
      <c r="E104" s="121"/>
      <c r="F104" s="121"/>
      <c r="G104" s="121"/>
      <c r="H104" s="121"/>
      <c r="I104" s="122"/>
      <c r="J104" s="121" t="s">
        <v>109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ROUND(SUM(AG105:AG107),2)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84</v>
      </c>
      <c r="AR104" s="126"/>
      <c r="AS104" s="127">
        <f>ROUND(SUM(AS105:AS107),2)</f>
        <v>0</v>
      </c>
      <c r="AT104" s="128">
        <f>ROUND(SUM(AV104:AW104),2)</f>
        <v>0</v>
      </c>
      <c r="AU104" s="129">
        <f>ROUND(SUM(AU105:AU107),5)</f>
        <v>0</v>
      </c>
      <c r="AV104" s="128">
        <f>ROUND(AZ104*L29,2)</f>
        <v>0</v>
      </c>
      <c r="AW104" s="128">
        <f>ROUND(BA104*L30,2)</f>
        <v>0</v>
      </c>
      <c r="AX104" s="128">
        <f>ROUND(BB104*L29,2)</f>
        <v>0</v>
      </c>
      <c r="AY104" s="128">
        <f>ROUND(BC104*L30,2)</f>
        <v>0</v>
      </c>
      <c r="AZ104" s="128">
        <f>ROUND(SUM(AZ105:AZ107),2)</f>
        <v>0</v>
      </c>
      <c r="BA104" s="128">
        <f>ROUND(SUM(BA105:BA107),2)</f>
        <v>0</v>
      </c>
      <c r="BB104" s="128">
        <f>ROUND(SUM(BB105:BB107),2)</f>
        <v>0</v>
      </c>
      <c r="BC104" s="128">
        <f>ROUND(SUM(BC105:BC107),2)</f>
        <v>0</v>
      </c>
      <c r="BD104" s="130">
        <f>ROUND(SUM(BD105:BD107),2)</f>
        <v>0</v>
      </c>
      <c r="BE104" s="7"/>
      <c r="BS104" s="131" t="s">
        <v>77</v>
      </c>
      <c r="BT104" s="131" t="s">
        <v>85</v>
      </c>
      <c r="BU104" s="131" t="s">
        <v>79</v>
      </c>
      <c r="BV104" s="131" t="s">
        <v>80</v>
      </c>
      <c r="BW104" s="131" t="s">
        <v>110</v>
      </c>
      <c r="BX104" s="131" t="s">
        <v>5</v>
      </c>
      <c r="CL104" s="131" t="s">
        <v>1</v>
      </c>
      <c r="CM104" s="131" t="s">
        <v>87</v>
      </c>
    </row>
    <row r="105" s="4" customFormat="1" ht="16.5" customHeight="1">
      <c r="A105" s="132" t="s">
        <v>88</v>
      </c>
      <c r="B105" s="70"/>
      <c r="C105" s="133"/>
      <c r="D105" s="133"/>
      <c r="E105" s="134" t="s">
        <v>89</v>
      </c>
      <c r="F105" s="134"/>
      <c r="G105" s="134"/>
      <c r="H105" s="134"/>
      <c r="I105" s="134"/>
      <c r="J105" s="133"/>
      <c r="K105" s="134" t="s">
        <v>111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'01 -  Bezbariérová rampa 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91</v>
      </c>
      <c r="AR105" s="72"/>
      <c r="AS105" s="137">
        <v>0</v>
      </c>
      <c r="AT105" s="138">
        <f>ROUND(SUM(AV105:AW105),2)</f>
        <v>0</v>
      </c>
      <c r="AU105" s="139">
        <f>'01 -  Bezbariérová rampa ...'!P134</f>
        <v>0</v>
      </c>
      <c r="AV105" s="138">
        <f>'01 -  Bezbariérová rampa ...'!J35</f>
        <v>0</v>
      </c>
      <c r="AW105" s="138">
        <f>'01 -  Bezbariérová rampa ...'!J36</f>
        <v>0</v>
      </c>
      <c r="AX105" s="138">
        <f>'01 -  Bezbariérová rampa ...'!J37</f>
        <v>0</v>
      </c>
      <c r="AY105" s="138">
        <f>'01 -  Bezbariérová rampa ...'!J38</f>
        <v>0</v>
      </c>
      <c r="AZ105" s="138">
        <f>'01 -  Bezbariérová rampa ...'!F35</f>
        <v>0</v>
      </c>
      <c r="BA105" s="138">
        <f>'01 -  Bezbariérová rampa ...'!F36</f>
        <v>0</v>
      </c>
      <c r="BB105" s="138">
        <f>'01 -  Bezbariérová rampa ...'!F37</f>
        <v>0</v>
      </c>
      <c r="BC105" s="138">
        <f>'01 -  Bezbariérová rampa ...'!F38</f>
        <v>0</v>
      </c>
      <c r="BD105" s="140">
        <f>'01 -  Bezbariérová rampa ...'!F39</f>
        <v>0</v>
      </c>
      <c r="BE105" s="4"/>
      <c r="BT105" s="141" t="s">
        <v>87</v>
      </c>
      <c r="BV105" s="141" t="s">
        <v>80</v>
      </c>
      <c r="BW105" s="141" t="s">
        <v>112</v>
      </c>
      <c r="BX105" s="141" t="s">
        <v>110</v>
      </c>
      <c r="CL105" s="141" t="s">
        <v>1</v>
      </c>
    </row>
    <row r="106" s="4" customFormat="1" ht="35.25" customHeight="1">
      <c r="A106" s="132" t="s">
        <v>88</v>
      </c>
      <c r="B106" s="70"/>
      <c r="C106" s="133"/>
      <c r="D106" s="133"/>
      <c r="E106" s="134" t="s">
        <v>93</v>
      </c>
      <c r="F106" s="134"/>
      <c r="G106" s="134"/>
      <c r="H106" s="134"/>
      <c r="I106" s="134"/>
      <c r="J106" s="133"/>
      <c r="K106" s="134" t="s">
        <v>113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'02 - Stavební práce týkaj...'!J32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91</v>
      </c>
      <c r="AR106" s="72"/>
      <c r="AS106" s="137">
        <v>0</v>
      </c>
      <c r="AT106" s="138">
        <f>ROUND(SUM(AV106:AW106),2)</f>
        <v>0</v>
      </c>
      <c r="AU106" s="139">
        <f>'02 - Stavební práce týkaj...'!P131</f>
        <v>0</v>
      </c>
      <c r="AV106" s="138">
        <f>'02 - Stavební práce týkaj...'!J35</f>
        <v>0</v>
      </c>
      <c r="AW106" s="138">
        <f>'02 - Stavební práce týkaj...'!J36</f>
        <v>0</v>
      </c>
      <c r="AX106" s="138">
        <f>'02 - Stavební práce týkaj...'!J37</f>
        <v>0</v>
      </c>
      <c r="AY106" s="138">
        <f>'02 - Stavební práce týkaj...'!J38</f>
        <v>0</v>
      </c>
      <c r="AZ106" s="138">
        <f>'02 - Stavební práce týkaj...'!F35</f>
        <v>0</v>
      </c>
      <c r="BA106" s="138">
        <f>'02 - Stavební práce týkaj...'!F36</f>
        <v>0</v>
      </c>
      <c r="BB106" s="138">
        <f>'02 - Stavební práce týkaj...'!F37</f>
        <v>0</v>
      </c>
      <c r="BC106" s="138">
        <f>'02 - Stavební práce týkaj...'!F38</f>
        <v>0</v>
      </c>
      <c r="BD106" s="140">
        <f>'02 - Stavební práce týkaj...'!F39</f>
        <v>0</v>
      </c>
      <c r="BE106" s="4"/>
      <c r="BT106" s="141" t="s">
        <v>87</v>
      </c>
      <c r="BV106" s="141" t="s">
        <v>80</v>
      </c>
      <c r="BW106" s="141" t="s">
        <v>114</v>
      </c>
      <c r="BX106" s="141" t="s">
        <v>110</v>
      </c>
      <c r="CL106" s="141" t="s">
        <v>1</v>
      </c>
    </row>
    <row r="107" s="4" customFormat="1" ht="16.5" customHeight="1">
      <c r="A107" s="132" t="s">
        <v>88</v>
      </c>
      <c r="B107" s="70"/>
      <c r="C107" s="133"/>
      <c r="D107" s="133"/>
      <c r="E107" s="134" t="s">
        <v>96</v>
      </c>
      <c r="F107" s="134"/>
      <c r="G107" s="134"/>
      <c r="H107" s="134"/>
      <c r="I107" s="134"/>
      <c r="J107" s="133"/>
      <c r="K107" s="134" t="s">
        <v>97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'03 - VRN_01'!J32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91</v>
      </c>
      <c r="AR107" s="72"/>
      <c r="AS107" s="142">
        <v>0</v>
      </c>
      <c r="AT107" s="143">
        <f>ROUND(SUM(AV107:AW107),2)</f>
        <v>0</v>
      </c>
      <c r="AU107" s="144">
        <f>'03 - VRN_01'!P126</f>
        <v>0</v>
      </c>
      <c r="AV107" s="143">
        <f>'03 - VRN_01'!J35</f>
        <v>0</v>
      </c>
      <c r="AW107" s="143">
        <f>'03 - VRN_01'!J36</f>
        <v>0</v>
      </c>
      <c r="AX107" s="143">
        <f>'03 - VRN_01'!J37</f>
        <v>0</v>
      </c>
      <c r="AY107" s="143">
        <f>'03 - VRN_01'!J38</f>
        <v>0</v>
      </c>
      <c r="AZ107" s="143">
        <f>'03 - VRN_01'!F35</f>
        <v>0</v>
      </c>
      <c r="BA107" s="143">
        <f>'03 - VRN_01'!F36</f>
        <v>0</v>
      </c>
      <c r="BB107" s="143">
        <f>'03 - VRN_01'!F37</f>
        <v>0</v>
      </c>
      <c r="BC107" s="143">
        <f>'03 - VRN_01'!F38</f>
        <v>0</v>
      </c>
      <c r="BD107" s="145">
        <f>'03 - VRN_01'!F39</f>
        <v>0</v>
      </c>
      <c r="BE107" s="4"/>
      <c r="BT107" s="141" t="s">
        <v>87</v>
      </c>
      <c r="BV107" s="141" t="s">
        <v>80</v>
      </c>
      <c r="BW107" s="141" t="s">
        <v>115</v>
      </c>
      <c r="BX107" s="141" t="s">
        <v>110</v>
      </c>
      <c r="CL107" s="141" t="s">
        <v>1</v>
      </c>
    </row>
    <row r="108" s="2" customFormat="1" ht="30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44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</sheetData>
  <sheetProtection sheet="1" formatColumns="0" formatRows="0" objects="1" scenarios="1" spinCount="100000" saltValue="wSGL4IUwWBDLOo6aR9sqF+Uy8XsZazWuSEi77eitGvt277ihRaSyFZls7k5luUPK+F47duFEZKzH6FK8p+IHSA==" hashValue="YUIHVjb20db3ThC2wObiqr23AU1VLfr213TSaxjXzOomTWWED1VyKq4d7PCLV4RHgDE/HNecn7Yg1mcyMTMxUA==" algorithmName="SHA-512" password="CC35"/>
  <mergeCells count="90">
    <mergeCell ref="C92:G92"/>
    <mergeCell ref="D104:H104"/>
    <mergeCell ref="D99:H99"/>
    <mergeCell ref="D95:H95"/>
    <mergeCell ref="E98:I98"/>
    <mergeCell ref="E96:I96"/>
    <mergeCell ref="E101:I101"/>
    <mergeCell ref="E100:I100"/>
    <mergeCell ref="E102:I102"/>
    <mergeCell ref="E103:I103"/>
    <mergeCell ref="E97:I97"/>
    <mergeCell ref="I92:AF92"/>
    <mergeCell ref="J95:AF95"/>
    <mergeCell ref="J99:AF99"/>
    <mergeCell ref="J104:AF104"/>
    <mergeCell ref="K101:AF101"/>
    <mergeCell ref="K97:AF97"/>
    <mergeCell ref="K102:AF102"/>
    <mergeCell ref="K100:AF100"/>
    <mergeCell ref="K103:AF103"/>
    <mergeCell ref="K96:AF96"/>
    <mergeCell ref="K98:AF98"/>
    <mergeCell ref="L85:AJ85"/>
    <mergeCell ref="E105:I105"/>
    <mergeCell ref="K105:AF105"/>
    <mergeCell ref="E106:I106"/>
    <mergeCell ref="K106:AF106"/>
    <mergeCell ref="E107:I107"/>
    <mergeCell ref="K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3:AM103"/>
    <mergeCell ref="AG102:AM102"/>
    <mergeCell ref="AG92:AM92"/>
    <mergeCell ref="AG97:AM97"/>
    <mergeCell ref="AG95:AM95"/>
    <mergeCell ref="AG100:AM100"/>
    <mergeCell ref="AG101:AM101"/>
    <mergeCell ref="AG96:AM96"/>
    <mergeCell ref="AG99:AM99"/>
    <mergeCell ref="AG104:AM104"/>
    <mergeCell ref="AM90:AP90"/>
    <mergeCell ref="AM89:AP89"/>
    <mergeCell ref="AM87:AN87"/>
    <mergeCell ref="AN101:AP101"/>
    <mergeCell ref="AN96:AP96"/>
    <mergeCell ref="AN95:AP95"/>
    <mergeCell ref="AN98:AP98"/>
    <mergeCell ref="AN92:AP92"/>
    <mergeCell ref="AN102:AP102"/>
    <mergeCell ref="AN99:AP99"/>
    <mergeCell ref="AN97:AP97"/>
    <mergeCell ref="AN103:AP103"/>
    <mergeCell ref="AN104:AP104"/>
    <mergeCell ref="AN100:AP100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6" location="'01 - PŘÍSTAVBA TRAKČNÍHO ...'!C2" display="/"/>
    <hyperlink ref="A97" location="'02 - ELEKTROINSTALACE'!C2" display="/"/>
    <hyperlink ref="A98" location="'03 - VRN'!C2" display="/"/>
    <hyperlink ref="A100" location="'01 - STAVEBNÍ ÚPRAVY STÁV...'!C2" display="/"/>
    <hyperlink ref="A101" location="'02 - ELEKTROINSTALACE_01'!C2" display="/"/>
    <hyperlink ref="A102" location="'03 - ÚSTŘEDNÍ VYTÁPĚNÍ'!C2" display="/"/>
    <hyperlink ref="A103" location="'04 - VRN'!C2" display="/"/>
    <hyperlink ref="A105" location="'01 -  Bezbariérová rampa ...'!C2" display="/"/>
    <hyperlink ref="A106" location="'02 - Stavební práce týkaj...'!C2" display="/"/>
    <hyperlink ref="A107" location="'03 - VRN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46" t="s">
        <v>116</v>
      </c>
      <c r="BA2" s="146" t="s">
        <v>117</v>
      </c>
      <c r="BB2" s="146" t="s">
        <v>1</v>
      </c>
      <c r="BC2" s="146" t="s">
        <v>118</v>
      </c>
      <c r="BD2" s="146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  <c r="AZ3" s="146" t="s">
        <v>119</v>
      </c>
      <c r="BA3" s="146" t="s">
        <v>120</v>
      </c>
      <c r="BB3" s="146" t="s">
        <v>1</v>
      </c>
      <c r="BC3" s="146" t="s">
        <v>121</v>
      </c>
      <c r="BD3" s="146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  <c r="AZ4" s="146" t="s">
        <v>123</v>
      </c>
      <c r="BA4" s="146" t="s">
        <v>124</v>
      </c>
      <c r="BB4" s="146" t="s">
        <v>1</v>
      </c>
      <c r="BC4" s="146" t="s">
        <v>125</v>
      </c>
      <c r="BD4" s="146" t="s">
        <v>87</v>
      </c>
    </row>
    <row r="5" s="1" customFormat="1" ht="6.96" customHeight="1">
      <c r="B5" s="20"/>
      <c r="L5" s="20"/>
      <c r="AZ5" s="146" t="s">
        <v>126</v>
      </c>
      <c r="BA5" s="146" t="s">
        <v>127</v>
      </c>
      <c r="BB5" s="146" t="s">
        <v>1</v>
      </c>
      <c r="BC5" s="146" t="s">
        <v>128</v>
      </c>
      <c r="BD5" s="146" t="s">
        <v>87</v>
      </c>
    </row>
    <row r="6" s="1" customFormat="1" ht="12" customHeight="1">
      <c r="B6" s="20"/>
      <c r="D6" s="151" t="s">
        <v>16</v>
      </c>
      <c r="L6" s="20"/>
      <c r="AZ6" s="146" t="s">
        <v>129</v>
      </c>
      <c r="BA6" s="146" t="s">
        <v>130</v>
      </c>
      <c r="BB6" s="146" t="s">
        <v>1</v>
      </c>
      <c r="BC6" s="146" t="s">
        <v>131</v>
      </c>
      <c r="BD6" s="146" t="s">
        <v>87</v>
      </c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  <c r="AZ7" s="146" t="s">
        <v>132</v>
      </c>
      <c r="BA7" s="146" t="s">
        <v>133</v>
      </c>
      <c r="BB7" s="146" t="s">
        <v>1</v>
      </c>
      <c r="BC7" s="146" t="s">
        <v>134</v>
      </c>
      <c r="BD7" s="146" t="s">
        <v>87</v>
      </c>
    </row>
    <row r="8" s="1" customFormat="1" ht="12" customHeight="1">
      <c r="B8" s="20"/>
      <c r="D8" s="151" t="s">
        <v>135</v>
      </c>
      <c r="L8" s="20"/>
      <c r="AZ8" s="146" t="s">
        <v>136</v>
      </c>
      <c r="BA8" s="146" t="s">
        <v>137</v>
      </c>
      <c r="BB8" s="146" t="s">
        <v>1</v>
      </c>
      <c r="BC8" s="146" t="s">
        <v>138</v>
      </c>
      <c r="BD8" s="146" t="s">
        <v>87</v>
      </c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6" t="s">
        <v>140</v>
      </c>
      <c r="BA9" s="146" t="s">
        <v>141</v>
      </c>
      <c r="BB9" s="146" t="s">
        <v>1</v>
      </c>
      <c r="BC9" s="146" t="s">
        <v>142</v>
      </c>
      <c r="BD9" s="146" t="s">
        <v>87</v>
      </c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6" t="s">
        <v>144</v>
      </c>
      <c r="BA10" s="146" t="s">
        <v>145</v>
      </c>
      <c r="BB10" s="146" t="s">
        <v>1</v>
      </c>
      <c r="BC10" s="146" t="s">
        <v>146</v>
      </c>
      <c r="BD10" s="146" t="s">
        <v>87</v>
      </c>
    </row>
    <row r="11" s="2" customFormat="1" ht="30" customHeight="1">
      <c r="A11" s="38"/>
      <c r="B11" s="44"/>
      <c r="C11" s="38"/>
      <c r="D11" s="38"/>
      <c r="E11" s="153" t="s">
        <v>147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ROUND(J156,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ROUND((SUM(BE156:BE764)),  2)</f>
        <v>0</v>
      </c>
      <c r="G35" s="38"/>
      <c r="H35" s="38"/>
      <c r="I35" s="165">
        <v>0.20999999999999999</v>
      </c>
      <c r="J35" s="164">
        <f>ROUND(((SUM(BE156:BE764))*I35),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ROUND((SUM(BF156:BF764)),  2)</f>
        <v>0</v>
      </c>
      <c r="G36" s="38"/>
      <c r="H36" s="38"/>
      <c r="I36" s="165">
        <v>0.12</v>
      </c>
      <c r="J36" s="164">
        <f>ROUND(((SUM(BF156:BF764))*I36),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ROUND((SUM(BG156:BG764)),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ROUND((SUM(BH156:BH764)),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ROUND((SUM(BI156:BI764)),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01 - PŘÍSTAVBA TRAKČNÍHO VÝTAHU K HLAVNÍ BUDOVĚ KNIHOVNY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J156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153</v>
      </c>
      <c r="E99" s="192"/>
      <c r="F99" s="192"/>
      <c r="G99" s="192"/>
      <c r="H99" s="192"/>
      <c r="I99" s="192"/>
      <c r="J99" s="193">
        <f>J157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154</v>
      </c>
      <c r="E100" s="197"/>
      <c r="F100" s="197"/>
      <c r="G100" s="197"/>
      <c r="H100" s="197"/>
      <c r="I100" s="197"/>
      <c r="J100" s="198">
        <f>J158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155</v>
      </c>
      <c r="E101" s="197"/>
      <c r="F101" s="197"/>
      <c r="G101" s="197"/>
      <c r="H101" s="197"/>
      <c r="I101" s="197"/>
      <c r="J101" s="198">
        <f>J180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156</v>
      </c>
      <c r="E102" s="197"/>
      <c r="F102" s="197"/>
      <c r="G102" s="197"/>
      <c r="H102" s="197"/>
      <c r="I102" s="197"/>
      <c r="J102" s="198">
        <f>J183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157</v>
      </c>
      <c r="E103" s="197"/>
      <c r="F103" s="197"/>
      <c r="G103" s="197"/>
      <c r="H103" s="197"/>
      <c r="I103" s="197"/>
      <c r="J103" s="198">
        <f>J186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158</v>
      </c>
      <c r="E104" s="197"/>
      <c r="F104" s="197"/>
      <c r="G104" s="197"/>
      <c r="H104" s="197"/>
      <c r="I104" s="197"/>
      <c r="J104" s="198">
        <f>J197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159</v>
      </c>
      <c r="E105" s="197"/>
      <c r="F105" s="197"/>
      <c r="G105" s="197"/>
      <c r="H105" s="197"/>
      <c r="I105" s="197"/>
      <c r="J105" s="198">
        <f>J202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160</v>
      </c>
      <c r="E106" s="197"/>
      <c r="F106" s="197"/>
      <c r="G106" s="197"/>
      <c r="H106" s="197"/>
      <c r="I106" s="197"/>
      <c r="J106" s="198">
        <f>J230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161</v>
      </c>
      <c r="E107" s="197"/>
      <c r="F107" s="197"/>
      <c r="G107" s="197"/>
      <c r="H107" s="197"/>
      <c r="I107" s="197"/>
      <c r="J107" s="198">
        <f>J242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162</v>
      </c>
      <c r="E108" s="197"/>
      <c r="F108" s="197"/>
      <c r="G108" s="197"/>
      <c r="H108" s="197"/>
      <c r="I108" s="197"/>
      <c r="J108" s="198">
        <f>J262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5"/>
      <c r="C109" s="133"/>
      <c r="D109" s="196" t="s">
        <v>163</v>
      </c>
      <c r="E109" s="197"/>
      <c r="F109" s="197"/>
      <c r="G109" s="197"/>
      <c r="H109" s="197"/>
      <c r="I109" s="197"/>
      <c r="J109" s="198">
        <f>J282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164</v>
      </c>
      <c r="E110" s="197"/>
      <c r="F110" s="197"/>
      <c r="G110" s="197"/>
      <c r="H110" s="197"/>
      <c r="I110" s="197"/>
      <c r="J110" s="198">
        <f>J293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5"/>
      <c r="C111" s="133"/>
      <c r="D111" s="196" t="s">
        <v>165</v>
      </c>
      <c r="E111" s="197"/>
      <c r="F111" s="197"/>
      <c r="G111" s="197"/>
      <c r="H111" s="197"/>
      <c r="I111" s="197"/>
      <c r="J111" s="198">
        <f>J334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5"/>
      <c r="C112" s="133"/>
      <c r="D112" s="196" t="s">
        <v>166</v>
      </c>
      <c r="E112" s="197"/>
      <c r="F112" s="197"/>
      <c r="G112" s="197"/>
      <c r="H112" s="197"/>
      <c r="I112" s="197"/>
      <c r="J112" s="198">
        <f>J360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5"/>
      <c r="C113" s="133"/>
      <c r="D113" s="196" t="s">
        <v>167</v>
      </c>
      <c r="E113" s="197"/>
      <c r="F113" s="197"/>
      <c r="G113" s="197"/>
      <c r="H113" s="197"/>
      <c r="I113" s="197"/>
      <c r="J113" s="198">
        <f>J364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3"/>
      <c r="D114" s="196" t="s">
        <v>168</v>
      </c>
      <c r="E114" s="197"/>
      <c r="F114" s="197"/>
      <c r="G114" s="197"/>
      <c r="H114" s="197"/>
      <c r="I114" s="197"/>
      <c r="J114" s="198">
        <f>J402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169</v>
      </c>
      <c r="E115" s="197"/>
      <c r="F115" s="197"/>
      <c r="G115" s="197"/>
      <c r="H115" s="197"/>
      <c r="I115" s="197"/>
      <c r="J115" s="198">
        <f>J404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9"/>
      <c r="C116" s="190"/>
      <c r="D116" s="191" t="s">
        <v>170</v>
      </c>
      <c r="E116" s="192"/>
      <c r="F116" s="192"/>
      <c r="G116" s="192"/>
      <c r="H116" s="192"/>
      <c r="I116" s="192"/>
      <c r="J116" s="193">
        <f>J409</f>
        <v>0</v>
      </c>
      <c r="K116" s="190"/>
      <c r="L116" s="19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5"/>
      <c r="C117" s="133"/>
      <c r="D117" s="196" t="s">
        <v>171</v>
      </c>
      <c r="E117" s="197"/>
      <c r="F117" s="197"/>
      <c r="G117" s="197"/>
      <c r="H117" s="197"/>
      <c r="I117" s="197"/>
      <c r="J117" s="198">
        <f>J410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172</v>
      </c>
      <c r="E118" s="197"/>
      <c r="F118" s="197"/>
      <c r="G118" s="197"/>
      <c r="H118" s="197"/>
      <c r="I118" s="197"/>
      <c r="J118" s="198">
        <f>J437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3"/>
      <c r="D119" s="196" t="s">
        <v>173</v>
      </c>
      <c r="E119" s="197"/>
      <c r="F119" s="197"/>
      <c r="G119" s="197"/>
      <c r="H119" s="197"/>
      <c r="I119" s="197"/>
      <c r="J119" s="198">
        <f>J446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3"/>
      <c r="D120" s="196" t="s">
        <v>174</v>
      </c>
      <c r="E120" s="197"/>
      <c r="F120" s="197"/>
      <c r="G120" s="197"/>
      <c r="H120" s="197"/>
      <c r="I120" s="197"/>
      <c r="J120" s="198">
        <f>J460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175</v>
      </c>
      <c r="E121" s="197"/>
      <c r="F121" s="197"/>
      <c r="G121" s="197"/>
      <c r="H121" s="197"/>
      <c r="I121" s="197"/>
      <c r="J121" s="198">
        <f>J471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3"/>
      <c r="D122" s="196" t="s">
        <v>176</v>
      </c>
      <c r="E122" s="197"/>
      <c r="F122" s="197"/>
      <c r="G122" s="197"/>
      <c r="H122" s="197"/>
      <c r="I122" s="197"/>
      <c r="J122" s="198">
        <f>J480</f>
        <v>0</v>
      </c>
      <c r="K122" s="133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3"/>
      <c r="D123" s="196" t="s">
        <v>177</v>
      </c>
      <c r="E123" s="197"/>
      <c r="F123" s="197"/>
      <c r="G123" s="197"/>
      <c r="H123" s="197"/>
      <c r="I123" s="197"/>
      <c r="J123" s="198">
        <f>J500</f>
        <v>0</v>
      </c>
      <c r="K123" s="133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3"/>
      <c r="D124" s="196" t="s">
        <v>178</v>
      </c>
      <c r="E124" s="197"/>
      <c r="F124" s="197"/>
      <c r="G124" s="197"/>
      <c r="H124" s="197"/>
      <c r="I124" s="197"/>
      <c r="J124" s="198">
        <f>J550</f>
        <v>0</v>
      </c>
      <c r="K124" s="133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3"/>
      <c r="D125" s="196" t="s">
        <v>179</v>
      </c>
      <c r="E125" s="197"/>
      <c r="F125" s="197"/>
      <c r="G125" s="197"/>
      <c r="H125" s="197"/>
      <c r="I125" s="197"/>
      <c r="J125" s="198">
        <f>J574</f>
        <v>0</v>
      </c>
      <c r="K125" s="133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3"/>
      <c r="D126" s="196" t="s">
        <v>180</v>
      </c>
      <c r="E126" s="197"/>
      <c r="F126" s="197"/>
      <c r="G126" s="197"/>
      <c r="H126" s="197"/>
      <c r="I126" s="197"/>
      <c r="J126" s="198">
        <f>J613</f>
        <v>0</v>
      </c>
      <c r="K126" s="133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3"/>
      <c r="D127" s="196" t="s">
        <v>181</v>
      </c>
      <c r="E127" s="197"/>
      <c r="F127" s="197"/>
      <c r="G127" s="197"/>
      <c r="H127" s="197"/>
      <c r="I127" s="197"/>
      <c r="J127" s="198">
        <f>J618</f>
        <v>0</v>
      </c>
      <c r="K127" s="133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3"/>
      <c r="D128" s="196" t="s">
        <v>182</v>
      </c>
      <c r="E128" s="197"/>
      <c r="F128" s="197"/>
      <c r="G128" s="197"/>
      <c r="H128" s="197"/>
      <c r="I128" s="197"/>
      <c r="J128" s="198">
        <f>J676</f>
        <v>0</v>
      </c>
      <c r="K128" s="133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3"/>
      <c r="D129" s="196" t="s">
        <v>183</v>
      </c>
      <c r="E129" s="197"/>
      <c r="F129" s="197"/>
      <c r="G129" s="197"/>
      <c r="H129" s="197"/>
      <c r="I129" s="197"/>
      <c r="J129" s="198">
        <f>J698</f>
        <v>0</v>
      </c>
      <c r="K129" s="133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3"/>
      <c r="D130" s="196" t="s">
        <v>184</v>
      </c>
      <c r="E130" s="197"/>
      <c r="F130" s="197"/>
      <c r="G130" s="197"/>
      <c r="H130" s="197"/>
      <c r="I130" s="197"/>
      <c r="J130" s="198">
        <f>J720</f>
        <v>0</v>
      </c>
      <c r="K130" s="133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3"/>
      <c r="D131" s="196" t="s">
        <v>185</v>
      </c>
      <c r="E131" s="197"/>
      <c r="F131" s="197"/>
      <c r="G131" s="197"/>
      <c r="H131" s="197"/>
      <c r="I131" s="197"/>
      <c r="J131" s="198">
        <f>J723</f>
        <v>0</v>
      </c>
      <c r="K131" s="133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89"/>
      <c r="C132" s="190"/>
      <c r="D132" s="191" t="s">
        <v>186</v>
      </c>
      <c r="E132" s="192"/>
      <c r="F132" s="192"/>
      <c r="G132" s="192"/>
      <c r="H132" s="192"/>
      <c r="I132" s="192"/>
      <c r="J132" s="193">
        <f>J736</f>
        <v>0</v>
      </c>
      <c r="K132" s="190"/>
      <c r="L132" s="194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9" customFormat="1" ht="24.96" customHeight="1">
      <c r="A133" s="9"/>
      <c r="B133" s="189"/>
      <c r="C133" s="190"/>
      <c r="D133" s="191" t="s">
        <v>187</v>
      </c>
      <c r="E133" s="192"/>
      <c r="F133" s="192"/>
      <c r="G133" s="192"/>
      <c r="H133" s="192"/>
      <c r="I133" s="192"/>
      <c r="J133" s="193">
        <f>J745</f>
        <v>0</v>
      </c>
      <c r="K133" s="190"/>
      <c r="L133" s="194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5"/>
      <c r="C134" s="133"/>
      <c r="D134" s="196" t="s">
        <v>188</v>
      </c>
      <c r="E134" s="197"/>
      <c r="F134" s="197"/>
      <c r="G134" s="197"/>
      <c r="H134" s="197"/>
      <c r="I134" s="197"/>
      <c r="J134" s="198">
        <f>J747</f>
        <v>0</v>
      </c>
      <c r="K134" s="133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2" customFormat="1" ht="21.84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40" s="2" customFormat="1" ht="6.96" customHeight="1">
      <c r="A140" s="38"/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24.96" customHeight="1">
      <c r="A141" s="38"/>
      <c r="B141" s="39"/>
      <c r="C141" s="23" t="s">
        <v>189</v>
      </c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16</v>
      </c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6.5" customHeight="1">
      <c r="A144" s="38"/>
      <c r="B144" s="39"/>
      <c r="C144" s="40"/>
      <c r="D144" s="40"/>
      <c r="E144" s="184" t="str">
        <f>E7</f>
        <v>DPS/ZDS STAVEBNÍ PRÁCE- S01,S02,S03</v>
      </c>
      <c r="F144" s="32"/>
      <c r="G144" s="32"/>
      <c r="H144" s="32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" customFormat="1" ht="12" customHeight="1">
      <c r="B145" s="21"/>
      <c r="C145" s="32" t="s">
        <v>135</v>
      </c>
      <c r="D145" s="22"/>
      <c r="E145" s="22"/>
      <c r="F145" s="22"/>
      <c r="G145" s="22"/>
      <c r="H145" s="22"/>
      <c r="I145" s="22"/>
      <c r="J145" s="22"/>
      <c r="K145" s="22"/>
      <c r="L145" s="20"/>
    </row>
    <row r="146" s="2" customFormat="1" ht="16.5" customHeight="1">
      <c r="A146" s="38"/>
      <c r="B146" s="39"/>
      <c r="C146" s="40"/>
      <c r="D146" s="40"/>
      <c r="E146" s="184" t="s">
        <v>139</v>
      </c>
      <c r="F146" s="40"/>
      <c r="G146" s="40"/>
      <c r="H146" s="40"/>
      <c r="I146" s="40"/>
      <c r="J146" s="40"/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2" customHeight="1">
      <c r="A147" s="38"/>
      <c r="B147" s="39"/>
      <c r="C147" s="32" t="s">
        <v>143</v>
      </c>
      <c r="D147" s="40"/>
      <c r="E147" s="40"/>
      <c r="F147" s="40"/>
      <c r="G147" s="40"/>
      <c r="H147" s="40"/>
      <c r="I147" s="40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30" customHeight="1">
      <c r="A148" s="38"/>
      <c r="B148" s="39"/>
      <c r="C148" s="40"/>
      <c r="D148" s="40"/>
      <c r="E148" s="76" t="str">
        <f>E11</f>
        <v xml:space="preserve">01 - PŘÍSTAVBA TRAKČNÍHO VÝTAHU K HLAVNÍ BUDOVĚ KNIHOVNY </v>
      </c>
      <c r="F148" s="40"/>
      <c r="G148" s="40"/>
      <c r="H148" s="40"/>
      <c r="I148" s="40"/>
      <c r="J148" s="40"/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6.96" customHeight="1">
      <c r="A149" s="38"/>
      <c r="B149" s="39"/>
      <c r="C149" s="40"/>
      <c r="D149" s="40"/>
      <c r="E149" s="40"/>
      <c r="F149" s="40"/>
      <c r="G149" s="40"/>
      <c r="H149" s="40"/>
      <c r="I149" s="40"/>
      <c r="J149" s="40"/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2" customHeight="1">
      <c r="A150" s="38"/>
      <c r="B150" s="39"/>
      <c r="C150" s="32" t="s">
        <v>20</v>
      </c>
      <c r="D150" s="40"/>
      <c r="E150" s="40"/>
      <c r="F150" s="27" t="str">
        <f>F14</f>
        <v>parc.č. 446 k.ú. Dačice</v>
      </c>
      <c r="G150" s="40"/>
      <c r="H150" s="40"/>
      <c r="I150" s="32" t="s">
        <v>22</v>
      </c>
      <c r="J150" s="79" t="str">
        <f>IF(J14="","",J14)</f>
        <v>17. 1. 2024</v>
      </c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6.96" customHeight="1">
      <c r="A151" s="38"/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63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40.05" customHeight="1">
      <c r="A152" s="38"/>
      <c r="B152" s="39"/>
      <c r="C152" s="32" t="s">
        <v>24</v>
      </c>
      <c r="D152" s="40"/>
      <c r="E152" s="40"/>
      <c r="F152" s="27" t="str">
        <f>E17</f>
        <v xml:space="preserve">Město Dačice, Krajířova 27, Dačice I, 380 01 </v>
      </c>
      <c r="G152" s="40"/>
      <c r="H152" s="40"/>
      <c r="I152" s="32" t="s">
        <v>31</v>
      </c>
      <c r="J152" s="36" t="str">
        <f>E23</f>
        <v>Projekty-Sládková s.r.o., Mirkovice 70,Velešín</v>
      </c>
      <c r="K152" s="40"/>
      <c r="L152" s="63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5.15" customHeight="1">
      <c r="A153" s="38"/>
      <c r="B153" s="39"/>
      <c r="C153" s="32" t="s">
        <v>29</v>
      </c>
      <c r="D153" s="40"/>
      <c r="E153" s="40"/>
      <c r="F153" s="27" t="str">
        <f>IF(E20="","",E20)</f>
        <v>Vyplň údaj</v>
      </c>
      <c r="G153" s="40"/>
      <c r="H153" s="40"/>
      <c r="I153" s="32" t="s">
        <v>35</v>
      </c>
      <c r="J153" s="36" t="str">
        <f>E26</f>
        <v xml:space="preserve"> </v>
      </c>
      <c r="K153" s="40"/>
      <c r="L153" s="63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2" customFormat="1" ht="10.32" customHeight="1">
      <c r="A154" s="38"/>
      <c r="B154" s="39"/>
      <c r="C154" s="40"/>
      <c r="D154" s="40"/>
      <c r="E154" s="40"/>
      <c r="F154" s="40"/>
      <c r="G154" s="40"/>
      <c r="H154" s="40"/>
      <c r="I154" s="40"/>
      <c r="J154" s="40"/>
      <c r="K154" s="40"/>
      <c r="L154" s="63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="11" customFormat="1" ht="29.28" customHeight="1">
      <c r="A155" s="200"/>
      <c r="B155" s="201"/>
      <c r="C155" s="202" t="s">
        <v>190</v>
      </c>
      <c r="D155" s="203" t="s">
        <v>63</v>
      </c>
      <c r="E155" s="203" t="s">
        <v>59</v>
      </c>
      <c r="F155" s="203" t="s">
        <v>60</v>
      </c>
      <c r="G155" s="203" t="s">
        <v>191</v>
      </c>
      <c r="H155" s="203" t="s">
        <v>192</v>
      </c>
      <c r="I155" s="203" t="s">
        <v>193</v>
      </c>
      <c r="J155" s="203" t="s">
        <v>150</v>
      </c>
      <c r="K155" s="204" t="s">
        <v>194</v>
      </c>
      <c r="L155" s="205"/>
      <c r="M155" s="100" t="s">
        <v>1</v>
      </c>
      <c r="N155" s="101" t="s">
        <v>42</v>
      </c>
      <c r="O155" s="101" t="s">
        <v>195</v>
      </c>
      <c r="P155" s="101" t="s">
        <v>196</v>
      </c>
      <c r="Q155" s="101" t="s">
        <v>197</v>
      </c>
      <c r="R155" s="101" t="s">
        <v>198</v>
      </c>
      <c r="S155" s="101" t="s">
        <v>199</v>
      </c>
      <c r="T155" s="102" t="s">
        <v>200</v>
      </c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</row>
    <row r="156" s="2" customFormat="1" ht="22.8" customHeight="1">
      <c r="A156" s="38"/>
      <c r="B156" s="39"/>
      <c r="C156" s="107" t="s">
        <v>201</v>
      </c>
      <c r="D156" s="40"/>
      <c r="E156" s="40"/>
      <c r="F156" s="40"/>
      <c r="G156" s="40"/>
      <c r="H156" s="40"/>
      <c r="I156" s="40"/>
      <c r="J156" s="206">
        <f>BK156</f>
        <v>0</v>
      </c>
      <c r="K156" s="40"/>
      <c r="L156" s="44"/>
      <c r="M156" s="103"/>
      <c r="N156" s="207"/>
      <c r="O156" s="104"/>
      <c r="P156" s="208">
        <f>P157+P409+P736+P745</f>
        <v>0</v>
      </c>
      <c r="Q156" s="104"/>
      <c r="R156" s="208">
        <f>R157+R409+R736+R745</f>
        <v>52.397613629999988</v>
      </c>
      <c r="S156" s="104"/>
      <c r="T156" s="209">
        <f>T157+T409+T736+T745</f>
        <v>10.3585899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77</v>
      </c>
      <c r="AU156" s="17" t="s">
        <v>152</v>
      </c>
      <c r="BK156" s="210">
        <f>BK157+BK409+BK736+BK745</f>
        <v>0</v>
      </c>
    </row>
    <row r="157" s="12" customFormat="1" ht="25.92" customHeight="1">
      <c r="A157" s="12"/>
      <c r="B157" s="211"/>
      <c r="C157" s="212"/>
      <c r="D157" s="213" t="s">
        <v>77</v>
      </c>
      <c r="E157" s="214" t="s">
        <v>202</v>
      </c>
      <c r="F157" s="214" t="s">
        <v>203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P158+P202+P230+P242+P262+P293+P404</f>
        <v>0</v>
      </c>
      <c r="Q157" s="219"/>
      <c r="R157" s="220">
        <f>R158+R202+R230+R242+R262+R293+R404</f>
        <v>48.420842679999986</v>
      </c>
      <c r="S157" s="219"/>
      <c r="T157" s="221">
        <f>T158+T202+T230+T242+T262+T293+T404</f>
        <v>8.3722875999999999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85</v>
      </c>
      <c r="AT157" s="223" t="s">
        <v>77</v>
      </c>
      <c r="AU157" s="223" t="s">
        <v>78</v>
      </c>
      <c r="AY157" s="222" t="s">
        <v>204</v>
      </c>
      <c r="BK157" s="224">
        <f>BK158+BK202+BK230+BK242+BK262+BK293+BK404</f>
        <v>0</v>
      </c>
    </row>
    <row r="158" s="12" customFormat="1" ht="22.8" customHeight="1">
      <c r="A158" s="12"/>
      <c r="B158" s="211"/>
      <c r="C158" s="212"/>
      <c r="D158" s="213" t="s">
        <v>77</v>
      </c>
      <c r="E158" s="225" t="s">
        <v>85</v>
      </c>
      <c r="F158" s="225" t="s">
        <v>205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P159+SUM(P160:P180)+P183+P186+P197</f>
        <v>0</v>
      </c>
      <c r="Q158" s="219"/>
      <c r="R158" s="220">
        <f>R159+SUM(R160:R180)+R183+R186+R197</f>
        <v>0.01055</v>
      </c>
      <c r="S158" s="219"/>
      <c r="T158" s="221">
        <f>T159+SUM(T160:T180)+T183+T186+T197</f>
        <v>4.8300095999999995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85</v>
      </c>
      <c r="AT158" s="223" t="s">
        <v>77</v>
      </c>
      <c r="AU158" s="223" t="s">
        <v>85</v>
      </c>
      <c r="AY158" s="222" t="s">
        <v>204</v>
      </c>
      <c r="BK158" s="224">
        <f>BK159+SUM(BK160:BK180)+BK183+BK186+BK197</f>
        <v>0</v>
      </c>
    </row>
    <row r="159" s="2" customFormat="1" ht="24.15" customHeight="1">
      <c r="A159" s="38"/>
      <c r="B159" s="39"/>
      <c r="C159" s="227" t="s">
        <v>85</v>
      </c>
      <c r="D159" s="227" t="s">
        <v>206</v>
      </c>
      <c r="E159" s="228" t="s">
        <v>207</v>
      </c>
      <c r="F159" s="229" t="s">
        <v>208</v>
      </c>
      <c r="G159" s="230" t="s">
        <v>209</v>
      </c>
      <c r="H159" s="231">
        <v>10.6</v>
      </c>
      <c r="I159" s="232"/>
      <c r="J159" s="233">
        <f>ROUND(I159*H159,2)</f>
        <v>0</v>
      </c>
      <c r="K159" s="229" t="s">
        <v>210</v>
      </c>
      <c r="L159" s="44"/>
      <c r="M159" s="234" t="s">
        <v>1</v>
      </c>
      <c r="N159" s="235" t="s">
        <v>43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0.255</v>
      </c>
      <c r="T159" s="237">
        <f>S159*H159</f>
        <v>2.7029999999999998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211</v>
      </c>
      <c r="AT159" s="238" t="s">
        <v>206</v>
      </c>
      <c r="AU159" s="238" t="s">
        <v>87</v>
      </c>
      <c r="AY159" s="17" t="s">
        <v>204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211</v>
      </c>
      <c r="BM159" s="238" t="s">
        <v>212</v>
      </c>
    </row>
    <row r="160" s="13" customFormat="1">
      <c r="A160" s="13"/>
      <c r="B160" s="240"/>
      <c r="C160" s="241"/>
      <c r="D160" s="242" t="s">
        <v>213</v>
      </c>
      <c r="E160" s="243" t="s">
        <v>1</v>
      </c>
      <c r="F160" s="244" t="s">
        <v>214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213</v>
      </c>
      <c r="AU160" s="250" t="s">
        <v>87</v>
      </c>
      <c r="AV160" s="13" t="s">
        <v>85</v>
      </c>
      <c r="AW160" s="13" t="s">
        <v>34</v>
      </c>
      <c r="AX160" s="13" t="s">
        <v>78</v>
      </c>
      <c r="AY160" s="250" t="s">
        <v>204</v>
      </c>
    </row>
    <row r="161" s="14" customFormat="1">
      <c r="A161" s="14"/>
      <c r="B161" s="251"/>
      <c r="C161" s="252"/>
      <c r="D161" s="242" t="s">
        <v>213</v>
      </c>
      <c r="E161" s="253" t="s">
        <v>1</v>
      </c>
      <c r="F161" s="254" t="s">
        <v>215</v>
      </c>
      <c r="G161" s="252"/>
      <c r="H161" s="255">
        <v>10.6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213</v>
      </c>
      <c r="AU161" s="261" t="s">
        <v>87</v>
      </c>
      <c r="AV161" s="14" t="s">
        <v>87</v>
      </c>
      <c r="AW161" s="14" t="s">
        <v>34</v>
      </c>
      <c r="AX161" s="14" t="s">
        <v>85</v>
      </c>
      <c r="AY161" s="261" t="s">
        <v>204</v>
      </c>
    </row>
    <row r="162" s="2" customFormat="1" ht="24.15" customHeight="1">
      <c r="A162" s="38"/>
      <c r="B162" s="39"/>
      <c r="C162" s="227" t="s">
        <v>87</v>
      </c>
      <c r="D162" s="227" t="s">
        <v>206</v>
      </c>
      <c r="E162" s="228" t="s">
        <v>216</v>
      </c>
      <c r="F162" s="229" t="s">
        <v>217</v>
      </c>
      <c r="G162" s="230" t="s">
        <v>209</v>
      </c>
      <c r="H162" s="231">
        <v>10.6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43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218</v>
      </c>
      <c r="AT162" s="238" t="s">
        <v>206</v>
      </c>
      <c r="AU162" s="238" t="s">
        <v>87</v>
      </c>
      <c r="AY162" s="17" t="s">
        <v>204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218</v>
      </c>
      <c r="BM162" s="238" t="s">
        <v>219</v>
      </c>
    </row>
    <row r="163" s="13" customFormat="1">
      <c r="A163" s="13"/>
      <c r="B163" s="240"/>
      <c r="C163" s="241"/>
      <c r="D163" s="242" t="s">
        <v>213</v>
      </c>
      <c r="E163" s="243" t="s">
        <v>1</v>
      </c>
      <c r="F163" s="244" t="s">
        <v>220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213</v>
      </c>
      <c r="AU163" s="250" t="s">
        <v>87</v>
      </c>
      <c r="AV163" s="13" t="s">
        <v>85</v>
      </c>
      <c r="AW163" s="13" t="s">
        <v>34</v>
      </c>
      <c r="AX163" s="13" t="s">
        <v>78</v>
      </c>
      <c r="AY163" s="250" t="s">
        <v>204</v>
      </c>
    </row>
    <row r="164" s="14" customFormat="1">
      <c r="A164" s="14"/>
      <c r="B164" s="251"/>
      <c r="C164" s="252"/>
      <c r="D164" s="242" t="s">
        <v>213</v>
      </c>
      <c r="E164" s="253" t="s">
        <v>1</v>
      </c>
      <c r="F164" s="254" t="s">
        <v>221</v>
      </c>
      <c r="G164" s="252"/>
      <c r="H164" s="255">
        <v>10.6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213</v>
      </c>
      <c r="AU164" s="261" t="s">
        <v>87</v>
      </c>
      <c r="AV164" s="14" t="s">
        <v>87</v>
      </c>
      <c r="AW164" s="14" t="s">
        <v>34</v>
      </c>
      <c r="AX164" s="14" t="s">
        <v>85</v>
      </c>
      <c r="AY164" s="261" t="s">
        <v>204</v>
      </c>
    </row>
    <row r="165" s="2" customFormat="1" ht="24.15" customHeight="1">
      <c r="A165" s="38"/>
      <c r="B165" s="39"/>
      <c r="C165" s="227" t="s">
        <v>222</v>
      </c>
      <c r="D165" s="227" t="s">
        <v>206</v>
      </c>
      <c r="E165" s="228" t="s">
        <v>223</v>
      </c>
      <c r="F165" s="229" t="s">
        <v>224</v>
      </c>
      <c r="G165" s="230" t="s">
        <v>209</v>
      </c>
      <c r="H165" s="231">
        <v>11.805999999999999</v>
      </c>
      <c r="I165" s="232"/>
      <c r="J165" s="233">
        <f>ROUND(I165*H165,2)</f>
        <v>0</v>
      </c>
      <c r="K165" s="229" t="s">
        <v>210</v>
      </c>
      <c r="L165" s="44"/>
      <c r="M165" s="234" t="s">
        <v>1</v>
      </c>
      <c r="N165" s="235" t="s">
        <v>43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0.17999999999999999</v>
      </c>
      <c r="T165" s="237">
        <f>S165*H165</f>
        <v>2.1250799999999996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211</v>
      </c>
      <c r="AT165" s="238" t="s">
        <v>206</v>
      </c>
      <c r="AU165" s="238" t="s">
        <v>87</v>
      </c>
      <c r="AY165" s="17" t="s">
        <v>204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211</v>
      </c>
      <c r="BM165" s="238" t="s">
        <v>225</v>
      </c>
    </row>
    <row r="166" s="13" customFormat="1">
      <c r="A166" s="13"/>
      <c r="B166" s="240"/>
      <c r="C166" s="241"/>
      <c r="D166" s="242" t="s">
        <v>213</v>
      </c>
      <c r="E166" s="243" t="s">
        <v>1</v>
      </c>
      <c r="F166" s="244" t="s">
        <v>226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213</v>
      </c>
      <c r="AU166" s="250" t="s">
        <v>87</v>
      </c>
      <c r="AV166" s="13" t="s">
        <v>85</v>
      </c>
      <c r="AW166" s="13" t="s">
        <v>34</v>
      </c>
      <c r="AX166" s="13" t="s">
        <v>78</v>
      </c>
      <c r="AY166" s="250" t="s">
        <v>204</v>
      </c>
    </row>
    <row r="167" s="14" customFormat="1">
      <c r="A167" s="14"/>
      <c r="B167" s="251"/>
      <c r="C167" s="252"/>
      <c r="D167" s="242" t="s">
        <v>213</v>
      </c>
      <c r="E167" s="253" t="s">
        <v>1</v>
      </c>
      <c r="F167" s="254" t="s">
        <v>215</v>
      </c>
      <c r="G167" s="252"/>
      <c r="H167" s="255">
        <v>10.6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213</v>
      </c>
      <c r="AU167" s="261" t="s">
        <v>87</v>
      </c>
      <c r="AV167" s="14" t="s">
        <v>87</v>
      </c>
      <c r="AW167" s="14" t="s">
        <v>34</v>
      </c>
      <c r="AX167" s="14" t="s">
        <v>78</v>
      </c>
      <c r="AY167" s="261" t="s">
        <v>204</v>
      </c>
    </row>
    <row r="168" s="14" customFormat="1">
      <c r="A168" s="14"/>
      <c r="B168" s="251"/>
      <c r="C168" s="252"/>
      <c r="D168" s="242" t="s">
        <v>213</v>
      </c>
      <c r="E168" s="253" t="s">
        <v>1</v>
      </c>
      <c r="F168" s="254" t="s">
        <v>227</v>
      </c>
      <c r="G168" s="252"/>
      <c r="H168" s="255">
        <v>1.206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213</v>
      </c>
      <c r="AU168" s="261" t="s">
        <v>87</v>
      </c>
      <c r="AV168" s="14" t="s">
        <v>87</v>
      </c>
      <c r="AW168" s="14" t="s">
        <v>34</v>
      </c>
      <c r="AX168" s="14" t="s">
        <v>78</v>
      </c>
      <c r="AY168" s="261" t="s">
        <v>204</v>
      </c>
    </row>
    <row r="169" s="15" customFormat="1">
      <c r="A169" s="15"/>
      <c r="B169" s="262"/>
      <c r="C169" s="263"/>
      <c r="D169" s="242" t="s">
        <v>213</v>
      </c>
      <c r="E169" s="264" t="s">
        <v>1</v>
      </c>
      <c r="F169" s="265" t="s">
        <v>228</v>
      </c>
      <c r="G169" s="263"/>
      <c r="H169" s="266">
        <v>11.805999999999999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2" t="s">
        <v>213</v>
      </c>
      <c r="AU169" s="272" t="s">
        <v>87</v>
      </c>
      <c r="AV169" s="15" t="s">
        <v>211</v>
      </c>
      <c r="AW169" s="15" t="s">
        <v>34</v>
      </c>
      <c r="AX169" s="15" t="s">
        <v>85</v>
      </c>
      <c r="AY169" s="272" t="s">
        <v>204</v>
      </c>
    </row>
    <row r="170" s="2" customFormat="1" ht="24.15" customHeight="1">
      <c r="A170" s="38"/>
      <c r="B170" s="39"/>
      <c r="C170" s="227" t="s">
        <v>211</v>
      </c>
      <c r="D170" s="227" t="s">
        <v>206</v>
      </c>
      <c r="E170" s="228" t="s">
        <v>229</v>
      </c>
      <c r="F170" s="229" t="s">
        <v>230</v>
      </c>
      <c r="G170" s="230" t="s">
        <v>231</v>
      </c>
      <c r="H170" s="231">
        <v>7.7439999999999998</v>
      </c>
      <c r="I170" s="232"/>
      <c r="J170" s="233">
        <f>ROUND(I170*H170,2)</f>
        <v>0</v>
      </c>
      <c r="K170" s="229" t="s">
        <v>210</v>
      </c>
      <c r="L170" s="44"/>
      <c r="M170" s="234" t="s">
        <v>1</v>
      </c>
      <c r="N170" s="235" t="s">
        <v>43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211</v>
      </c>
      <c r="AT170" s="238" t="s">
        <v>206</v>
      </c>
      <c r="AU170" s="238" t="s">
        <v>87</v>
      </c>
      <c r="AY170" s="17" t="s">
        <v>204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211</v>
      </c>
      <c r="BM170" s="238" t="s">
        <v>232</v>
      </c>
    </row>
    <row r="171" s="14" customFormat="1">
      <c r="A171" s="14"/>
      <c r="B171" s="251"/>
      <c r="C171" s="252"/>
      <c r="D171" s="242" t="s">
        <v>213</v>
      </c>
      <c r="E171" s="253" t="s">
        <v>1</v>
      </c>
      <c r="F171" s="254" t="s">
        <v>233</v>
      </c>
      <c r="G171" s="252"/>
      <c r="H171" s="255">
        <v>7.7439999999999998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213</v>
      </c>
      <c r="AU171" s="261" t="s">
        <v>87</v>
      </c>
      <c r="AV171" s="14" t="s">
        <v>87</v>
      </c>
      <c r="AW171" s="14" t="s">
        <v>34</v>
      </c>
      <c r="AX171" s="14" t="s">
        <v>78</v>
      </c>
      <c r="AY171" s="261" t="s">
        <v>204</v>
      </c>
    </row>
    <row r="172" s="15" customFormat="1">
      <c r="A172" s="15"/>
      <c r="B172" s="262"/>
      <c r="C172" s="263"/>
      <c r="D172" s="242" t="s">
        <v>213</v>
      </c>
      <c r="E172" s="264" t="s">
        <v>119</v>
      </c>
      <c r="F172" s="265" t="s">
        <v>228</v>
      </c>
      <c r="G172" s="263"/>
      <c r="H172" s="266">
        <v>7.7439999999999998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213</v>
      </c>
      <c r="AU172" s="272" t="s">
        <v>87</v>
      </c>
      <c r="AV172" s="15" t="s">
        <v>211</v>
      </c>
      <c r="AW172" s="15" t="s">
        <v>34</v>
      </c>
      <c r="AX172" s="15" t="s">
        <v>85</v>
      </c>
      <c r="AY172" s="272" t="s">
        <v>204</v>
      </c>
    </row>
    <row r="173" s="2" customFormat="1" ht="33" customHeight="1">
      <c r="A173" s="38"/>
      <c r="B173" s="39"/>
      <c r="C173" s="227" t="s">
        <v>234</v>
      </c>
      <c r="D173" s="227" t="s">
        <v>206</v>
      </c>
      <c r="E173" s="228" t="s">
        <v>235</v>
      </c>
      <c r="F173" s="229" t="s">
        <v>236</v>
      </c>
      <c r="G173" s="230" t="s">
        <v>231</v>
      </c>
      <c r="H173" s="231">
        <v>1.708</v>
      </c>
      <c r="I173" s="232"/>
      <c r="J173" s="233">
        <f>ROUND(I173*H173,2)</f>
        <v>0</v>
      </c>
      <c r="K173" s="229" t="s">
        <v>210</v>
      </c>
      <c r="L173" s="44"/>
      <c r="M173" s="234" t="s">
        <v>1</v>
      </c>
      <c r="N173" s="235" t="s">
        <v>43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211</v>
      </c>
      <c r="AT173" s="238" t="s">
        <v>206</v>
      </c>
      <c r="AU173" s="238" t="s">
        <v>87</v>
      </c>
      <c r="AY173" s="17" t="s">
        <v>204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211</v>
      </c>
      <c r="BM173" s="238" t="s">
        <v>237</v>
      </c>
    </row>
    <row r="174" s="13" customFormat="1">
      <c r="A174" s="13"/>
      <c r="B174" s="240"/>
      <c r="C174" s="241"/>
      <c r="D174" s="242" t="s">
        <v>213</v>
      </c>
      <c r="E174" s="243" t="s">
        <v>1</v>
      </c>
      <c r="F174" s="244" t="s">
        <v>238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213</v>
      </c>
      <c r="AU174" s="250" t="s">
        <v>87</v>
      </c>
      <c r="AV174" s="13" t="s">
        <v>85</v>
      </c>
      <c r="AW174" s="13" t="s">
        <v>34</v>
      </c>
      <c r="AX174" s="13" t="s">
        <v>78</v>
      </c>
      <c r="AY174" s="250" t="s">
        <v>204</v>
      </c>
    </row>
    <row r="175" s="14" customFormat="1">
      <c r="A175" s="14"/>
      <c r="B175" s="251"/>
      <c r="C175" s="252"/>
      <c r="D175" s="242" t="s">
        <v>213</v>
      </c>
      <c r="E175" s="253" t="s">
        <v>123</v>
      </c>
      <c r="F175" s="254" t="s">
        <v>239</v>
      </c>
      <c r="G175" s="252"/>
      <c r="H175" s="255">
        <v>1.708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213</v>
      </c>
      <c r="AU175" s="261" t="s">
        <v>87</v>
      </c>
      <c r="AV175" s="14" t="s">
        <v>87</v>
      </c>
      <c r="AW175" s="14" t="s">
        <v>34</v>
      </c>
      <c r="AX175" s="14" t="s">
        <v>85</v>
      </c>
      <c r="AY175" s="261" t="s">
        <v>204</v>
      </c>
    </row>
    <row r="176" s="2" customFormat="1" ht="21.75" customHeight="1">
      <c r="A176" s="38"/>
      <c r="B176" s="39"/>
      <c r="C176" s="227" t="s">
        <v>240</v>
      </c>
      <c r="D176" s="227" t="s">
        <v>206</v>
      </c>
      <c r="E176" s="228" t="s">
        <v>241</v>
      </c>
      <c r="F176" s="229" t="s">
        <v>242</v>
      </c>
      <c r="G176" s="230" t="s">
        <v>243</v>
      </c>
      <c r="H176" s="231">
        <v>1</v>
      </c>
      <c r="I176" s="232"/>
      <c r="J176" s="233">
        <f>ROUND(I176*H176,2)</f>
        <v>0</v>
      </c>
      <c r="K176" s="229" t="s">
        <v>210</v>
      </c>
      <c r="L176" s="44"/>
      <c r="M176" s="234" t="s">
        <v>1</v>
      </c>
      <c r="N176" s="235" t="s">
        <v>43</v>
      </c>
      <c r="O176" s="91"/>
      <c r="P176" s="236">
        <f>O176*H176</f>
        <v>0</v>
      </c>
      <c r="Q176" s="236">
        <v>0.0099000000000000008</v>
      </c>
      <c r="R176" s="236">
        <f>Q176*H176</f>
        <v>0.0099000000000000008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244</v>
      </c>
      <c r="AT176" s="238" t="s">
        <v>206</v>
      </c>
      <c r="AU176" s="238" t="s">
        <v>87</v>
      </c>
      <c r="AY176" s="17" t="s">
        <v>204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244</v>
      </c>
      <c r="BM176" s="238" t="s">
        <v>245</v>
      </c>
    </row>
    <row r="177" s="14" customFormat="1">
      <c r="A177" s="14"/>
      <c r="B177" s="251"/>
      <c r="C177" s="252"/>
      <c r="D177" s="242" t="s">
        <v>213</v>
      </c>
      <c r="E177" s="253" t="s">
        <v>1</v>
      </c>
      <c r="F177" s="254" t="s">
        <v>85</v>
      </c>
      <c r="G177" s="252"/>
      <c r="H177" s="255">
        <v>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213</v>
      </c>
      <c r="AU177" s="261" t="s">
        <v>87</v>
      </c>
      <c r="AV177" s="14" t="s">
        <v>87</v>
      </c>
      <c r="AW177" s="14" t="s">
        <v>34</v>
      </c>
      <c r="AX177" s="14" t="s">
        <v>85</v>
      </c>
      <c r="AY177" s="261" t="s">
        <v>204</v>
      </c>
    </row>
    <row r="178" s="2" customFormat="1" ht="16.5" customHeight="1">
      <c r="A178" s="38"/>
      <c r="B178" s="39"/>
      <c r="C178" s="227" t="s">
        <v>246</v>
      </c>
      <c r="D178" s="227" t="s">
        <v>206</v>
      </c>
      <c r="E178" s="228" t="s">
        <v>247</v>
      </c>
      <c r="F178" s="229" t="s">
        <v>248</v>
      </c>
      <c r="G178" s="230" t="s">
        <v>209</v>
      </c>
      <c r="H178" s="231">
        <v>2.4119999999999999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43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0.00080000000000000004</v>
      </c>
      <c r="T178" s="237">
        <f>S178*H178</f>
        <v>0.0019296000000000001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211</v>
      </c>
      <c r="AT178" s="238" t="s">
        <v>206</v>
      </c>
      <c r="AU178" s="238" t="s">
        <v>87</v>
      </c>
      <c r="AY178" s="17" t="s">
        <v>204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211</v>
      </c>
      <c r="BM178" s="238" t="s">
        <v>249</v>
      </c>
    </row>
    <row r="179" s="14" customFormat="1">
      <c r="A179" s="14"/>
      <c r="B179" s="251"/>
      <c r="C179" s="252"/>
      <c r="D179" s="242" t="s">
        <v>213</v>
      </c>
      <c r="E179" s="253" t="s">
        <v>1</v>
      </c>
      <c r="F179" s="254" t="s">
        <v>250</v>
      </c>
      <c r="G179" s="252"/>
      <c r="H179" s="255">
        <v>2.4119999999999999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213</v>
      </c>
      <c r="AU179" s="261" t="s">
        <v>87</v>
      </c>
      <c r="AV179" s="14" t="s">
        <v>87</v>
      </c>
      <c r="AW179" s="14" t="s">
        <v>34</v>
      </c>
      <c r="AX179" s="14" t="s">
        <v>85</v>
      </c>
      <c r="AY179" s="261" t="s">
        <v>204</v>
      </c>
    </row>
    <row r="180" s="12" customFormat="1" ht="20.88" customHeight="1">
      <c r="A180" s="12"/>
      <c r="B180" s="211"/>
      <c r="C180" s="212"/>
      <c r="D180" s="213" t="s">
        <v>77</v>
      </c>
      <c r="E180" s="225" t="s">
        <v>251</v>
      </c>
      <c r="F180" s="225" t="s">
        <v>252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SUM(P181:P182)</f>
        <v>0</v>
      </c>
      <c r="Q180" s="219"/>
      <c r="R180" s="220">
        <f>SUM(R181:R182)</f>
        <v>0.00064999999999999997</v>
      </c>
      <c r="S180" s="219"/>
      <c r="T180" s="221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77</v>
      </c>
      <c r="AU180" s="223" t="s">
        <v>87</v>
      </c>
      <c r="AY180" s="222" t="s">
        <v>204</v>
      </c>
      <c r="BK180" s="224">
        <f>SUM(BK181:BK182)</f>
        <v>0</v>
      </c>
    </row>
    <row r="181" s="2" customFormat="1" ht="24.15" customHeight="1">
      <c r="A181" s="38"/>
      <c r="B181" s="39"/>
      <c r="C181" s="227" t="s">
        <v>253</v>
      </c>
      <c r="D181" s="227" t="s">
        <v>206</v>
      </c>
      <c r="E181" s="228" t="s">
        <v>254</v>
      </c>
      <c r="F181" s="229" t="s">
        <v>255</v>
      </c>
      <c r="G181" s="230" t="s">
        <v>256</v>
      </c>
      <c r="H181" s="231">
        <v>1</v>
      </c>
      <c r="I181" s="232"/>
      <c r="J181" s="233">
        <f>ROUND(I181*H181,2)</f>
        <v>0</v>
      </c>
      <c r="K181" s="229" t="s">
        <v>210</v>
      </c>
      <c r="L181" s="44"/>
      <c r="M181" s="234" t="s">
        <v>1</v>
      </c>
      <c r="N181" s="235" t="s">
        <v>43</v>
      </c>
      <c r="O181" s="91"/>
      <c r="P181" s="236">
        <f>O181*H181</f>
        <v>0</v>
      </c>
      <c r="Q181" s="236">
        <v>0.00064999999999999997</v>
      </c>
      <c r="R181" s="236">
        <f>Q181*H181</f>
        <v>0.00064999999999999997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211</v>
      </c>
      <c r="AT181" s="238" t="s">
        <v>206</v>
      </c>
      <c r="AU181" s="238" t="s">
        <v>222</v>
      </c>
      <c r="AY181" s="17" t="s">
        <v>204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211</v>
      </c>
      <c r="BM181" s="238" t="s">
        <v>257</v>
      </c>
    </row>
    <row r="182" s="2" customFormat="1" ht="24.15" customHeight="1">
      <c r="A182" s="38"/>
      <c r="B182" s="39"/>
      <c r="C182" s="227" t="s">
        <v>258</v>
      </c>
      <c r="D182" s="227" t="s">
        <v>206</v>
      </c>
      <c r="E182" s="228" t="s">
        <v>259</v>
      </c>
      <c r="F182" s="229" t="s">
        <v>260</v>
      </c>
      <c r="G182" s="230" t="s">
        <v>256</v>
      </c>
      <c r="H182" s="231">
        <v>1</v>
      </c>
      <c r="I182" s="232"/>
      <c r="J182" s="233">
        <f>ROUND(I182*H182,2)</f>
        <v>0</v>
      </c>
      <c r="K182" s="229" t="s">
        <v>210</v>
      </c>
      <c r="L182" s="44"/>
      <c r="M182" s="234" t="s">
        <v>1</v>
      </c>
      <c r="N182" s="235" t="s">
        <v>43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211</v>
      </c>
      <c r="AT182" s="238" t="s">
        <v>206</v>
      </c>
      <c r="AU182" s="238" t="s">
        <v>222</v>
      </c>
      <c r="AY182" s="17" t="s">
        <v>204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211</v>
      </c>
      <c r="BM182" s="238" t="s">
        <v>261</v>
      </c>
    </row>
    <row r="183" s="12" customFormat="1" ht="20.88" customHeight="1">
      <c r="A183" s="12"/>
      <c r="B183" s="211"/>
      <c r="C183" s="212"/>
      <c r="D183" s="213" t="s">
        <v>77</v>
      </c>
      <c r="E183" s="225" t="s">
        <v>262</v>
      </c>
      <c r="F183" s="225" t="s">
        <v>263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SUM(P184:P185)</f>
        <v>0</v>
      </c>
      <c r="Q183" s="219"/>
      <c r="R183" s="220">
        <f>SUM(R184:R185)</f>
        <v>0</v>
      </c>
      <c r="S183" s="219"/>
      <c r="T183" s="221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85</v>
      </c>
      <c r="AT183" s="223" t="s">
        <v>77</v>
      </c>
      <c r="AU183" s="223" t="s">
        <v>87</v>
      </c>
      <c r="AY183" s="222" t="s">
        <v>204</v>
      </c>
      <c r="BK183" s="224">
        <f>SUM(BK184:BK185)</f>
        <v>0</v>
      </c>
    </row>
    <row r="184" s="2" customFormat="1" ht="24.15" customHeight="1">
      <c r="A184" s="38"/>
      <c r="B184" s="39"/>
      <c r="C184" s="227" t="s">
        <v>264</v>
      </c>
      <c r="D184" s="227" t="s">
        <v>206</v>
      </c>
      <c r="E184" s="228" t="s">
        <v>265</v>
      </c>
      <c r="F184" s="229" t="s">
        <v>266</v>
      </c>
      <c r="G184" s="230" t="s">
        <v>231</v>
      </c>
      <c r="H184" s="231">
        <v>9.452</v>
      </c>
      <c r="I184" s="232"/>
      <c r="J184" s="233">
        <f>ROUND(I184*H184,2)</f>
        <v>0</v>
      </c>
      <c r="K184" s="229" t="s">
        <v>210</v>
      </c>
      <c r="L184" s="44"/>
      <c r="M184" s="234" t="s">
        <v>1</v>
      </c>
      <c r="N184" s="235" t="s">
        <v>43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211</v>
      </c>
      <c r="AT184" s="238" t="s">
        <v>206</v>
      </c>
      <c r="AU184" s="238" t="s">
        <v>222</v>
      </c>
      <c r="AY184" s="17" t="s">
        <v>204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211</v>
      </c>
      <c r="BM184" s="238" t="s">
        <v>267</v>
      </c>
    </row>
    <row r="185" s="14" customFormat="1">
      <c r="A185" s="14"/>
      <c r="B185" s="251"/>
      <c r="C185" s="252"/>
      <c r="D185" s="242" t="s">
        <v>213</v>
      </c>
      <c r="E185" s="253" t="s">
        <v>1</v>
      </c>
      <c r="F185" s="254" t="s">
        <v>268</v>
      </c>
      <c r="G185" s="252"/>
      <c r="H185" s="255">
        <v>9.452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213</v>
      </c>
      <c r="AU185" s="261" t="s">
        <v>222</v>
      </c>
      <c r="AV185" s="14" t="s">
        <v>87</v>
      </c>
      <c r="AW185" s="14" t="s">
        <v>34</v>
      </c>
      <c r="AX185" s="14" t="s">
        <v>85</v>
      </c>
      <c r="AY185" s="261" t="s">
        <v>204</v>
      </c>
    </row>
    <row r="186" s="12" customFormat="1" ht="20.88" customHeight="1">
      <c r="A186" s="12"/>
      <c r="B186" s="211"/>
      <c r="C186" s="212"/>
      <c r="D186" s="213" t="s">
        <v>77</v>
      </c>
      <c r="E186" s="225" t="s">
        <v>218</v>
      </c>
      <c r="F186" s="225" t="s">
        <v>269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SUM(P187:P196)</f>
        <v>0</v>
      </c>
      <c r="Q186" s="219"/>
      <c r="R186" s="220">
        <f>SUM(R187:R196)</f>
        <v>0</v>
      </c>
      <c r="S186" s="219"/>
      <c r="T186" s="221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85</v>
      </c>
      <c r="AT186" s="223" t="s">
        <v>77</v>
      </c>
      <c r="AU186" s="223" t="s">
        <v>87</v>
      </c>
      <c r="AY186" s="222" t="s">
        <v>204</v>
      </c>
      <c r="BK186" s="224">
        <f>SUM(BK187:BK196)</f>
        <v>0</v>
      </c>
    </row>
    <row r="187" s="2" customFormat="1" ht="37.8" customHeight="1">
      <c r="A187" s="38"/>
      <c r="B187" s="39"/>
      <c r="C187" s="227" t="s">
        <v>251</v>
      </c>
      <c r="D187" s="227" t="s">
        <v>206</v>
      </c>
      <c r="E187" s="228" t="s">
        <v>270</v>
      </c>
      <c r="F187" s="229" t="s">
        <v>271</v>
      </c>
      <c r="G187" s="230" t="s">
        <v>231</v>
      </c>
      <c r="H187" s="231">
        <v>9.452</v>
      </c>
      <c r="I187" s="232"/>
      <c r="J187" s="233">
        <f>ROUND(I187*H187,2)</f>
        <v>0</v>
      </c>
      <c r="K187" s="229" t="s">
        <v>210</v>
      </c>
      <c r="L187" s="44"/>
      <c r="M187" s="234" t="s">
        <v>1</v>
      </c>
      <c r="N187" s="235" t="s">
        <v>43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211</v>
      </c>
      <c r="AT187" s="238" t="s">
        <v>206</v>
      </c>
      <c r="AU187" s="238" t="s">
        <v>222</v>
      </c>
      <c r="AY187" s="17" t="s">
        <v>204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211</v>
      </c>
      <c r="BM187" s="238" t="s">
        <v>272</v>
      </c>
    </row>
    <row r="188" s="14" customFormat="1">
      <c r="A188" s="14"/>
      <c r="B188" s="251"/>
      <c r="C188" s="252"/>
      <c r="D188" s="242" t="s">
        <v>213</v>
      </c>
      <c r="E188" s="253" t="s">
        <v>1</v>
      </c>
      <c r="F188" s="254" t="s">
        <v>268</v>
      </c>
      <c r="G188" s="252"/>
      <c r="H188" s="255">
        <v>9.452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213</v>
      </c>
      <c r="AU188" s="261" t="s">
        <v>222</v>
      </c>
      <c r="AV188" s="14" t="s">
        <v>87</v>
      </c>
      <c r="AW188" s="14" t="s">
        <v>34</v>
      </c>
      <c r="AX188" s="14" t="s">
        <v>85</v>
      </c>
      <c r="AY188" s="261" t="s">
        <v>204</v>
      </c>
    </row>
    <row r="189" s="2" customFormat="1" ht="37.8" customHeight="1">
      <c r="A189" s="38"/>
      <c r="B189" s="39"/>
      <c r="C189" s="227" t="s">
        <v>8</v>
      </c>
      <c r="D189" s="227" t="s">
        <v>206</v>
      </c>
      <c r="E189" s="228" t="s">
        <v>273</v>
      </c>
      <c r="F189" s="229" t="s">
        <v>274</v>
      </c>
      <c r="G189" s="230" t="s">
        <v>231</v>
      </c>
      <c r="H189" s="231">
        <v>18.904</v>
      </c>
      <c r="I189" s="232"/>
      <c r="J189" s="233">
        <f>ROUND(I189*H189,2)</f>
        <v>0</v>
      </c>
      <c r="K189" s="229" t="s">
        <v>210</v>
      </c>
      <c r="L189" s="44"/>
      <c r="M189" s="234" t="s">
        <v>1</v>
      </c>
      <c r="N189" s="235" t="s">
        <v>43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211</v>
      </c>
      <c r="AT189" s="238" t="s">
        <v>206</v>
      </c>
      <c r="AU189" s="238" t="s">
        <v>222</v>
      </c>
      <c r="AY189" s="17" t="s">
        <v>204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211</v>
      </c>
      <c r="BM189" s="238" t="s">
        <v>275</v>
      </c>
    </row>
    <row r="190" s="13" customFormat="1">
      <c r="A190" s="13"/>
      <c r="B190" s="240"/>
      <c r="C190" s="241"/>
      <c r="D190" s="242" t="s">
        <v>213</v>
      </c>
      <c r="E190" s="243" t="s">
        <v>1</v>
      </c>
      <c r="F190" s="244" t="s">
        <v>276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213</v>
      </c>
      <c r="AU190" s="250" t="s">
        <v>222</v>
      </c>
      <c r="AV190" s="13" t="s">
        <v>85</v>
      </c>
      <c r="AW190" s="13" t="s">
        <v>34</v>
      </c>
      <c r="AX190" s="13" t="s">
        <v>78</v>
      </c>
      <c r="AY190" s="250" t="s">
        <v>204</v>
      </c>
    </row>
    <row r="191" s="14" customFormat="1">
      <c r="A191" s="14"/>
      <c r="B191" s="251"/>
      <c r="C191" s="252"/>
      <c r="D191" s="242" t="s">
        <v>213</v>
      </c>
      <c r="E191" s="253" t="s">
        <v>1</v>
      </c>
      <c r="F191" s="254" t="s">
        <v>277</v>
      </c>
      <c r="G191" s="252"/>
      <c r="H191" s="255">
        <v>18.904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213</v>
      </c>
      <c r="AU191" s="261" t="s">
        <v>222</v>
      </c>
      <c r="AV191" s="14" t="s">
        <v>87</v>
      </c>
      <c r="AW191" s="14" t="s">
        <v>34</v>
      </c>
      <c r="AX191" s="14" t="s">
        <v>85</v>
      </c>
      <c r="AY191" s="261" t="s">
        <v>204</v>
      </c>
    </row>
    <row r="192" s="2" customFormat="1" ht="37.8" customHeight="1">
      <c r="A192" s="38"/>
      <c r="B192" s="39"/>
      <c r="C192" s="227" t="s">
        <v>262</v>
      </c>
      <c r="D192" s="227" t="s">
        <v>206</v>
      </c>
      <c r="E192" s="228" t="s">
        <v>278</v>
      </c>
      <c r="F192" s="229" t="s">
        <v>279</v>
      </c>
      <c r="G192" s="230" t="s">
        <v>231</v>
      </c>
      <c r="H192" s="231">
        <v>9.452</v>
      </c>
      <c r="I192" s="232"/>
      <c r="J192" s="233">
        <f>ROUND(I192*H192,2)</f>
        <v>0</v>
      </c>
      <c r="K192" s="229" t="s">
        <v>210</v>
      </c>
      <c r="L192" s="44"/>
      <c r="M192" s="234" t="s">
        <v>1</v>
      </c>
      <c r="N192" s="235" t="s">
        <v>43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211</v>
      </c>
      <c r="AT192" s="238" t="s">
        <v>206</v>
      </c>
      <c r="AU192" s="238" t="s">
        <v>222</v>
      </c>
      <c r="AY192" s="17" t="s">
        <v>204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211</v>
      </c>
      <c r="BM192" s="238" t="s">
        <v>280</v>
      </c>
    </row>
    <row r="193" s="14" customFormat="1">
      <c r="A193" s="14"/>
      <c r="B193" s="251"/>
      <c r="C193" s="252"/>
      <c r="D193" s="242" t="s">
        <v>213</v>
      </c>
      <c r="E193" s="253" t="s">
        <v>1</v>
      </c>
      <c r="F193" s="254" t="s">
        <v>268</v>
      </c>
      <c r="G193" s="252"/>
      <c r="H193" s="255">
        <v>9.452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213</v>
      </c>
      <c r="AU193" s="261" t="s">
        <v>222</v>
      </c>
      <c r="AV193" s="14" t="s">
        <v>87</v>
      </c>
      <c r="AW193" s="14" t="s">
        <v>34</v>
      </c>
      <c r="AX193" s="14" t="s">
        <v>85</v>
      </c>
      <c r="AY193" s="261" t="s">
        <v>204</v>
      </c>
    </row>
    <row r="194" s="2" customFormat="1" ht="37.8" customHeight="1">
      <c r="A194" s="38"/>
      <c r="B194" s="39"/>
      <c r="C194" s="227" t="s">
        <v>281</v>
      </c>
      <c r="D194" s="227" t="s">
        <v>206</v>
      </c>
      <c r="E194" s="228" t="s">
        <v>282</v>
      </c>
      <c r="F194" s="229" t="s">
        <v>283</v>
      </c>
      <c r="G194" s="230" t="s">
        <v>231</v>
      </c>
      <c r="H194" s="231">
        <v>179.58799999999999</v>
      </c>
      <c r="I194" s="232"/>
      <c r="J194" s="233">
        <f>ROUND(I194*H194,2)</f>
        <v>0</v>
      </c>
      <c r="K194" s="229" t="s">
        <v>210</v>
      </c>
      <c r="L194" s="44"/>
      <c r="M194" s="234" t="s">
        <v>1</v>
      </c>
      <c r="N194" s="235" t="s">
        <v>43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211</v>
      </c>
      <c r="AT194" s="238" t="s">
        <v>206</v>
      </c>
      <c r="AU194" s="238" t="s">
        <v>222</v>
      </c>
      <c r="AY194" s="17" t="s">
        <v>204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211</v>
      </c>
      <c r="BM194" s="238" t="s">
        <v>284</v>
      </c>
    </row>
    <row r="195" s="13" customFormat="1">
      <c r="A195" s="13"/>
      <c r="B195" s="240"/>
      <c r="C195" s="241"/>
      <c r="D195" s="242" t="s">
        <v>213</v>
      </c>
      <c r="E195" s="243" t="s">
        <v>1</v>
      </c>
      <c r="F195" s="244" t="s">
        <v>285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213</v>
      </c>
      <c r="AU195" s="250" t="s">
        <v>222</v>
      </c>
      <c r="AV195" s="13" t="s">
        <v>85</v>
      </c>
      <c r="AW195" s="13" t="s">
        <v>34</v>
      </c>
      <c r="AX195" s="13" t="s">
        <v>78</v>
      </c>
      <c r="AY195" s="250" t="s">
        <v>204</v>
      </c>
    </row>
    <row r="196" s="14" customFormat="1">
      <c r="A196" s="14"/>
      <c r="B196" s="251"/>
      <c r="C196" s="252"/>
      <c r="D196" s="242" t="s">
        <v>213</v>
      </c>
      <c r="E196" s="253" t="s">
        <v>1</v>
      </c>
      <c r="F196" s="254" t="s">
        <v>286</v>
      </c>
      <c r="G196" s="252"/>
      <c r="H196" s="255">
        <v>179.58799999999999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213</v>
      </c>
      <c r="AU196" s="261" t="s">
        <v>222</v>
      </c>
      <c r="AV196" s="14" t="s">
        <v>87</v>
      </c>
      <c r="AW196" s="14" t="s">
        <v>34</v>
      </c>
      <c r="AX196" s="14" t="s">
        <v>85</v>
      </c>
      <c r="AY196" s="261" t="s">
        <v>204</v>
      </c>
    </row>
    <row r="197" s="12" customFormat="1" ht="20.88" customHeight="1">
      <c r="A197" s="12"/>
      <c r="B197" s="211"/>
      <c r="C197" s="212"/>
      <c r="D197" s="213" t="s">
        <v>77</v>
      </c>
      <c r="E197" s="225" t="s">
        <v>287</v>
      </c>
      <c r="F197" s="225" t="s">
        <v>288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SUM(P198:P201)</f>
        <v>0</v>
      </c>
      <c r="Q197" s="219"/>
      <c r="R197" s="220">
        <f>SUM(R198:R201)</f>
        <v>0</v>
      </c>
      <c r="S197" s="219"/>
      <c r="T197" s="221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85</v>
      </c>
      <c r="AT197" s="223" t="s">
        <v>77</v>
      </c>
      <c r="AU197" s="223" t="s">
        <v>87</v>
      </c>
      <c r="AY197" s="222" t="s">
        <v>204</v>
      </c>
      <c r="BK197" s="224">
        <f>SUM(BK198:BK201)</f>
        <v>0</v>
      </c>
    </row>
    <row r="198" s="2" customFormat="1" ht="16.5" customHeight="1">
      <c r="A198" s="38"/>
      <c r="B198" s="39"/>
      <c r="C198" s="227" t="s">
        <v>289</v>
      </c>
      <c r="D198" s="227" t="s">
        <v>206</v>
      </c>
      <c r="E198" s="228" t="s">
        <v>290</v>
      </c>
      <c r="F198" s="229" t="s">
        <v>291</v>
      </c>
      <c r="G198" s="230" t="s">
        <v>231</v>
      </c>
      <c r="H198" s="231">
        <v>9.452</v>
      </c>
      <c r="I198" s="232"/>
      <c r="J198" s="233">
        <f>ROUND(I198*H198,2)</f>
        <v>0</v>
      </c>
      <c r="K198" s="229" t="s">
        <v>210</v>
      </c>
      <c r="L198" s="44"/>
      <c r="M198" s="234" t="s">
        <v>1</v>
      </c>
      <c r="N198" s="235" t="s">
        <v>43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211</v>
      </c>
      <c r="AT198" s="238" t="s">
        <v>206</v>
      </c>
      <c r="AU198" s="238" t="s">
        <v>222</v>
      </c>
      <c r="AY198" s="17" t="s">
        <v>204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211</v>
      </c>
      <c r="BM198" s="238" t="s">
        <v>292</v>
      </c>
    </row>
    <row r="199" s="14" customFormat="1">
      <c r="A199" s="14"/>
      <c r="B199" s="251"/>
      <c r="C199" s="252"/>
      <c r="D199" s="242" t="s">
        <v>213</v>
      </c>
      <c r="E199" s="253" t="s">
        <v>1</v>
      </c>
      <c r="F199" s="254" t="s">
        <v>268</v>
      </c>
      <c r="G199" s="252"/>
      <c r="H199" s="255">
        <v>9.452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213</v>
      </c>
      <c r="AU199" s="261" t="s">
        <v>222</v>
      </c>
      <c r="AV199" s="14" t="s">
        <v>87</v>
      </c>
      <c r="AW199" s="14" t="s">
        <v>34</v>
      </c>
      <c r="AX199" s="14" t="s">
        <v>85</v>
      </c>
      <c r="AY199" s="261" t="s">
        <v>204</v>
      </c>
    </row>
    <row r="200" s="2" customFormat="1" ht="24.15" customHeight="1">
      <c r="A200" s="38"/>
      <c r="B200" s="39"/>
      <c r="C200" s="227" t="s">
        <v>218</v>
      </c>
      <c r="D200" s="227" t="s">
        <v>206</v>
      </c>
      <c r="E200" s="228" t="s">
        <v>293</v>
      </c>
      <c r="F200" s="229" t="s">
        <v>294</v>
      </c>
      <c r="G200" s="230" t="s">
        <v>295</v>
      </c>
      <c r="H200" s="231">
        <v>17.486000000000001</v>
      </c>
      <c r="I200" s="232"/>
      <c r="J200" s="233">
        <f>ROUND(I200*H200,2)</f>
        <v>0</v>
      </c>
      <c r="K200" s="229" t="s">
        <v>210</v>
      </c>
      <c r="L200" s="44"/>
      <c r="M200" s="234" t="s">
        <v>1</v>
      </c>
      <c r="N200" s="235" t="s">
        <v>43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211</v>
      </c>
      <c r="AT200" s="238" t="s">
        <v>206</v>
      </c>
      <c r="AU200" s="238" t="s">
        <v>222</v>
      </c>
      <c r="AY200" s="17" t="s">
        <v>204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211</v>
      </c>
      <c r="BM200" s="238" t="s">
        <v>296</v>
      </c>
    </row>
    <row r="201" s="14" customFormat="1">
      <c r="A201" s="14"/>
      <c r="B201" s="251"/>
      <c r="C201" s="252"/>
      <c r="D201" s="242" t="s">
        <v>213</v>
      </c>
      <c r="E201" s="253" t="s">
        <v>1</v>
      </c>
      <c r="F201" s="254" t="s">
        <v>297</v>
      </c>
      <c r="G201" s="252"/>
      <c r="H201" s="255">
        <v>17.486000000000001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213</v>
      </c>
      <c r="AU201" s="261" t="s">
        <v>222</v>
      </c>
      <c r="AV201" s="14" t="s">
        <v>87</v>
      </c>
      <c r="AW201" s="14" t="s">
        <v>34</v>
      </c>
      <c r="AX201" s="14" t="s">
        <v>85</v>
      </c>
      <c r="AY201" s="261" t="s">
        <v>204</v>
      </c>
    </row>
    <row r="202" s="12" customFormat="1" ht="22.8" customHeight="1">
      <c r="A202" s="12"/>
      <c r="B202" s="211"/>
      <c r="C202" s="212"/>
      <c r="D202" s="213" t="s">
        <v>77</v>
      </c>
      <c r="E202" s="225" t="s">
        <v>87</v>
      </c>
      <c r="F202" s="225" t="s">
        <v>298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SUM(P203:P229)</f>
        <v>0</v>
      </c>
      <c r="Q202" s="219"/>
      <c r="R202" s="220">
        <f>SUM(R203:R229)</f>
        <v>18.792659549999996</v>
      </c>
      <c r="S202" s="219"/>
      <c r="T202" s="221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85</v>
      </c>
      <c r="AT202" s="223" t="s">
        <v>77</v>
      </c>
      <c r="AU202" s="223" t="s">
        <v>85</v>
      </c>
      <c r="AY202" s="222" t="s">
        <v>204</v>
      </c>
      <c r="BK202" s="224">
        <f>SUM(BK203:BK229)</f>
        <v>0</v>
      </c>
    </row>
    <row r="203" s="2" customFormat="1" ht="24.15" customHeight="1">
      <c r="A203" s="38"/>
      <c r="B203" s="39"/>
      <c r="C203" s="227" t="s">
        <v>287</v>
      </c>
      <c r="D203" s="227" t="s">
        <v>206</v>
      </c>
      <c r="E203" s="228" t="s">
        <v>299</v>
      </c>
      <c r="F203" s="229" t="s">
        <v>300</v>
      </c>
      <c r="G203" s="230" t="s">
        <v>209</v>
      </c>
      <c r="H203" s="231">
        <v>7.3010000000000002</v>
      </c>
      <c r="I203" s="232"/>
      <c r="J203" s="233">
        <f>ROUND(I203*H203,2)</f>
        <v>0</v>
      </c>
      <c r="K203" s="229" t="s">
        <v>210</v>
      </c>
      <c r="L203" s="44"/>
      <c r="M203" s="234" t="s">
        <v>1</v>
      </c>
      <c r="N203" s="235" t="s">
        <v>43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211</v>
      </c>
      <c r="AT203" s="238" t="s">
        <v>206</v>
      </c>
      <c r="AU203" s="238" t="s">
        <v>87</v>
      </c>
      <c r="AY203" s="17" t="s">
        <v>204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211</v>
      </c>
      <c r="BM203" s="238" t="s">
        <v>301</v>
      </c>
    </row>
    <row r="204" s="13" customFormat="1">
      <c r="A204" s="13"/>
      <c r="B204" s="240"/>
      <c r="C204" s="241"/>
      <c r="D204" s="242" t="s">
        <v>213</v>
      </c>
      <c r="E204" s="243" t="s">
        <v>1</v>
      </c>
      <c r="F204" s="244" t="s">
        <v>302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213</v>
      </c>
      <c r="AU204" s="250" t="s">
        <v>87</v>
      </c>
      <c r="AV204" s="13" t="s">
        <v>85</v>
      </c>
      <c r="AW204" s="13" t="s">
        <v>34</v>
      </c>
      <c r="AX204" s="13" t="s">
        <v>78</v>
      </c>
      <c r="AY204" s="250" t="s">
        <v>204</v>
      </c>
    </row>
    <row r="205" s="14" customFormat="1">
      <c r="A205" s="14"/>
      <c r="B205" s="251"/>
      <c r="C205" s="252"/>
      <c r="D205" s="242" t="s">
        <v>213</v>
      </c>
      <c r="E205" s="253" t="s">
        <v>1</v>
      </c>
      <c r="F205" s="254" t="s">
        <v>303</v>
      </c>
      <c r="G205" s="252"/>
      <c r="H205" s="255">
        <v>7.3010000000000002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213</v>
      </c>
      <c r="AU205" s="261" t="s">
        <v>87</v>
      </c>
      <c r="AV205" s="14" t="s">
        <v>87</v>
      </c>
      <c r="AW205" s="14" t="s">
        <v>34</v>
      </c>
      <c r="AX205" s="14" t="s">
        <v>85</v>
      </c>
      <c r="AY205" s="261" t="s">
        <v>204</v>
      </c>
    </row>
    <row r="206" s="2" customFormat="1" ht="24.15" customHeight="1">
      <c r="A206" s="38"/>
      <c r="B206" s="39"/>
      <c r="C206" s="227" t="s">
        <v>304</v>
      </c>
      <c r="D206" s="227" t="s">
        <v>206</v>
      </c>
      <c r="E206" s="228" t="s">
        <v>305</v>
      </c>
      <c r="F206" s="229" t="s">
        <v>306</v>
      </c>
      <c r="G206" s="230" t="s">
        <v>231</v>
      </c>
      <c r="H206" s="231">
        <v>1.9219999999999999</v>
      </c>
      <c r="I206" s="232"/>
      <c r="J206" s="233">
        <f>ROUND(I206*H206,2)</f>
        <v>0</v>
      </c>
      <c r="K206" s="229" t="s">
        <v>210</v>
      </c>
      <c r="L206" s="44"/>
      <c r="M206" s="234" t="s">
        <v>1</v>
      </c>
      <c r="N206" s="235" t="s">
        <v>43</v>
      </c>
      <c r="O206" s="91"/>
      <c r="P206" s="236">
        <f>O206*H206</f>
        <v>0</v>
      </c>
      <c r="Q206" s="236">
        <v>2.1600000000000001</v>
      </c>
      <c r="R206" s="236">
        <f>Q206*H206</f>
        <v>4.1515200000000005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211</v>
      </c>
      <c r="AT206" s="238" t="s">
        <v>206</v>
      </c>
      <c r="AU206" s="238" t="s">
        <v>87</v>
      </c>
      <c r="AY206" s="17" t="s">
        <v>204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211</v>
      </c>
      <c r="BM206" s="238" t="s">
        <v>307</v>
      </c>
    </row>
    <row r="207" s="14" customFormat="1">
      <c r="A207" s="14"/>
      <c r="B207" s="251"/>
      <c r="C207" s="252"/>
      <c r="D207" s="242" t="s">
        <v>213</v>
      </c>
      <c r="E207" s="253" t="s">
        <v>1</v>
      </c>
      <c r="F207" s="254" t="s">
        <v>308</v>
      </c>
      <c r="G207" s="252"/>
      <c r="H207" s="255">
        <v>1.0329999999999999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213</v>
      </c>
      <c r="AU207" s="261" t="s">
        <v>87</v>
      </c>
      <c r="AV207" s="14" t="s">
        <v>87</v>
      </c>
      <c r="AW207" s="14" t="s">
        <v>34</v>
      </c>
      <c r="AX207" s="14" t="s">
        <v>78</v>
      </c>
      <c r="AY207" s="261" t="s">
        <v>204</v>
      </c>
    </row>
    <row r="208" s="14" customFormat="1">
      <c r="A208" s="14"/>
      <c r="B208" s="251"/>
      <c r="C208" s="252"/>
      <c r="D208" s="242" t="s">
        <v>213</v>
      </c>
      <c r="E208" s="253" t="s">
        <v>1</v>
      </c>
      <c r="F208" s="254" t="s">
        <v>309</v>
      </c>
      <c r="G208" s="252"/>
      <c r="H208" s="255">
        <v>0.88900000000000001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213</v>
      </c>
      <c r="AU208" s="261" t="s">
        <v>87</v>
      </c>
      <c r="AV208" s="14" t="s">
        <v>87</v>
      </c>
      <c r="AW208" s="14" t="s">
        <v>34</v>
      </c>
      <c r="AX208" s="14" t="s">
        <v>78</v>
      </c>
      <c r="AY208" s="261" t="s">
        <v>204</v>
      </c>
    </row>
    <row r="209" s="15" customFormat="1">
      <c r="A209" s="15"/>
      <c r="B209" s="262"/>
      <c r="C209" s="263"/>
      <c r="D209" s="242" t="s">
        <v>213</v>
      </c>
      <c r="E209" s="264" t="s">
        <v>1</v>
      </c>
      <c r="F209" s="265" t="s">
        <v>228</v>
      </c>
      <c r="G209" s="263"/>
      <c r="H209" s="266">
        <v>1.9219999999999999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213</v>
      </c>
      <c r="AU209" s="272" t="s">
        <v>87</v>
      </c>
      <c r="AV209" s="15" t="s">
        <v>211</v>
      </c>
      <c r="AW209" s="15" t="s">
        <v>34</v>
      </c>
      <c r="AX209" s="15" t="s">
        <v>85</v>
      </c>
      <c r="AY209" s="272" t="s">
        <v>204</v>
      </c>
    </row>
    <row r="210" s="2" customFormat="1" ht="16.5" customHeight="1">
      <c r="A210" s="38"/>
      <c r="B210" s="39"/>
      <c r="C210" s="227" t="s">
        <v>310</v>
      </c>
      <c r="D210" s="227" t="s">
        <v>206</v>
      </c>
      <c r="E210" s="228" t="s">
        <v>311</v>
      </c>
      <c r="F210" s="229" t="s">
        <v>312</v>
      </c>
      <c r="G210" s="230" t="s">
        <v>231</v>
      </c>
      <c r="H210" s="231">
        <v>2.2189999999999999</v>
      </c>
      <c r="I210" s="232"/>
      <c r="J210" s="233">
        <f>ROUND(I210*H210,2)</f>
        <v>0</v>
      </c>
      <c r="K210" s="229" t="s">
        <v>210</v>
      </c>
      <c r="L210" s="44"/>
      <c r="M210" s="234" t="s">
        <v>1</v>
      </c>
      <c r="N210" s="235" t="s">
        <v>43</v>
      </c>
      <c r="O210" s="91"/>
      <c r="P210" s="236">
        <f>O210*H210</f>
        <v>0</v>
      </c>
      <c r="Q210" s="236">
        <v>2.5018699999999998</v>
      </c>
      <c r="R210" s="236">
        <f>Q210*H210</f>
        <v>5.5516495299999988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211</v>
      </c>
      <c r="AT210" s="238" t="s">
        <v>206</v>
      </c>
      <c r="AU210" s="238" t="s">
        <v>87</v>
      </c>
      <c r="AY210" s="17" t="s">
        <v>204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211</v>
      </c>
      <c r="BM210" s="238" t="s">
        <v>313</v>
      </c>
    </row>
    <row r="211" s="14" customFormat="1">
      <c r="A211" s="14"/>
      <c r="B211" s="251"/>
      <c r="C211" s="252"/>
      <c r="D211" s="242" t="s">
        <v>213</v>
      </c>
      <c r="E211" s="253" t="s">
        <v>1</v>
      </c>
      <c r="F211" s="254" t="s">
        <v>308</v>
      </c>
      <c r="G211" s="252"/>
      <c r="H211" s="255">
        <v>1.0329999999999999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213</v>
      </c>
      <c r="AU211" s="261" t="s">
        <v>87</v>
      </c>
      <c r="AV211" s="14" t="s">
        <v>87</v>
      </c>
      <c r="AW211" s="14" t="s">
        <v>34</v>
      </c>
      <c r="AX211" s="14" t="s">
        <v>78</v>
      </c>
      <c r="AY211" s="261" t="s">
        <v>204</v>
      </c>
    </row>
    <row r="212" s="14" customFormat="1">
      <c r="A212" s="14"/>
      <c r="B212" s="251"/>
      <c r="C212" s="252"/>
      <c r="D212" s="242" t="s">
        <v>213</v>
      </c>
      <c r="E212" s="253" t="s">
        <v>1</v>
      </c>
      <c r="F212" s="254" t="s">
        <v>314</v>
      </c>
      <c r="G212" s="252"/>
      <c r="H212" s="255">
        <v>1.1859999999999999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213</v>
      </c>
      <c r="AU212" s="261" t="s">
        <v>87</v>
      </c>
      <c r="AV212" s="14" t="s">
        <v>87</v>
      </c>
      <c r="AW212" s="14" t="s">
        <v>34</v>
      </c>
      <c r="AX212" s="14" t="s">
        <v>78</v>
      </c>
      <c r="AY212" s="261" t="s">
        <v>204</v>
      </c>
    </row>
    <row r="213" s="15" customFormat="1">
      <c r="A213" s="15"/>
      <c r="B213" s="262"/>
      <c r="C213" s="263"/>
      <c r="D213" s="242" t="s">
        <v>213</v>
      </c>
      <c r="E213" s="264" t="s">
        <v>1</v>
      </c>
      <c r="F213" s="265" t="s">
        <v>228</v>
      </c>
      <c r="G213" s="263"/>
      <c r="H213" s="266">
        <v>2.2189999999999999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213</v>
      </c>
      <c r="AU213" s="272" t="s">
        <v>87</v>
      </c>
      <c r="AV213" s="15" t="s">
        <v>211</v>
      </c>
      <c r="AW213" s="15" t="s">
        <v>34</v>
      </c>
      <c r="AX213" s="15" t="s">
        <v>85</v>
      </c>
      <c r="AY213" s="272" t="s">
        <v>204</v>
      </c>
    </row>
    <row r="214" s="2" customFormat="1" ht="16.5" customHeight="1">
      <c r="A214" s="38"/>
      <c r="B214" s="39"/>
      <c r="C214" s="227" t="s">
        <v>315</v>
      </c>
      <c r="D214" s="227" t="s">
        <v>206</v>
      </c>
      <c r="E214" s="228" t="s">
        <v>316</v>
      </c>
      <c r="F214" s="229" t="s">
        <v>317</v>
      </c>
      <c r="G214" s="230" t="s">
        <v>295</v>
      </c>
      <c r="H214" s="231">
        <v>0.042999999999999997</v>
      </c>
      <c r="I214" s="232"/>
      <c r="J214" s="233">
        <f>ROUND(I214*H214,2)</f>
        <v>0</v>
      </c>
      <c r="K214" s="229" t="s">
        <v>210</v>
      </c>
      <c r="L214" s="44"/>
      <c r="M214" s="234" t="s">
        <v>1</v>
      </c>
      <c r="N214" s="235" t="s">
        <v>43</v>
      </c>
      <c r="O214" s="91"/>
      <c r="P214" s="236">
        <f>O214*H214</f>
        <v>0</v>
      </c>
      <c r="Q214" s="236">
        <v>1.06277</v>
      </c>
      <c r="R214" s="236">
        <f>Q214*H214</f>
        <v>0.045699109999999994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211</v>
      </c>
      <c r="AT214" s="238" t="s">
        <v>206</v>
      </c>
      <c r="AU214" s="238" t="s">
        <v>87</v>
      </c>
      <c r="AY214" s="17" t="s">
        <v>204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85</v>
      </c>
      <c r="BK214" s="239">
        <f>ROUND(I214*H214,2)</f>
        <v>0</v>
      </c>
      <c r="BL214" s="17" t="s">
        <v>211</v>
      </c>
      <c r="BM214" s="238" t="s">
        <v>318</v>
      </c>
    </row>
    <row r="215" s="13" customFormat="1">
      <c r="A215" s="13"/>
      <c r="B215" s="240"/>
      <c r="C215" s="241"/>
      <c r="D215" s="242" t="s">
        <v>213</v>
      </c>
      <c r="E215" s="243" t="s">
        <v>1</v>
      </c>
      <c r="F215" s="244" t="s">
        <v>319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213</v>
      </c>
      <c r="AU215" s="250" t="s">
        <v>87</v>
      </c>
      <c r="AV215" s="13" t="s">
        <v>85</v>
      </c>
      <c r="AW215" s="13" t="s">
        <v>34</v>
      </c>
      <c r="AX215" s="13" t="s">
        <v>78</v>
      </c>
      <c r="AY215" s="250" t="s">
        <v>204</v>
      </c>
    </row>
    <row r="216" s="14" customFormat="1">
      <c r="A216" s="14"/>
      <c r="B216" s="251"/>
      <c r="C216" s="252"/>
      <c r="D216" s="242" t="s">
        <v>213</v>
      </c>
      <c r="E216" s="253" t="s">
        <v>1</v>
      </c>
      <c r="F216" s="254" t="s">
        <v>320</v>
      </c>
      <c r="G216" s="252"/>
      <c r="H216" s="255">
        <v>0.024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213</v>
      </c>
      <c r="AU216" s="261" t="s">
        <v>87</v>
      </c>
      <c r="AV216" s="14" t="s">
        <v>87</v>
      </c>
      <c r="AW216" s="14" t="s">
        <v>34</v>
      </c>
      <c r="AX216" s="14" t="s">
        <v>78</v>
      </c>
      <c r="AY216" s="261" t="s">
        <v>204</v>
      </c>
    </row>
    <row r="217" s="14" customFormat="1">
      <c r="A217" s="14"/>
      <c r="B217" s="251"/>
      <c r="C217" s="252"/>
      <c r="D217" s="242" t="s">
        <v>213</v>
      </c>
      <c r="E217" s="253" t="s">
        <v>1</v>
      </c>
      <c r="F217" s="254" t="s">
        <v>321</v>
      </c>
      <c r="G217" s="252"/>
      <c r="H217" s="255">
        <v>0.019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213</v>
      </c>
      <c r="AU217" s="261" t="s">
        <v>87</v>
      </c>
      <c r="AV217" s="14" t="s">
        <v>87</v>
      </c>
      <c r="AW217" s="14" t="s">
        <v>34</v>
      </c>
      <c r="AX217" s="14" t="s">
        <v>78</v>
      </c>
      <c r="AY217" s="261" t="s">
        <v>204</v>
      </c>
    </row>
    <row r="218" s="15" customFormat="1">
      <c r="A218" s="15"/>
      <c r="B218" s="262"/>
      <c r="C218" s="263"/>
      <c r="D218" s="242" t="s">
        <v>213</v>
      </c>
      <c r="E218" s="264" t="s">
        <v>1</v>
      </c>
      <c r="F218" s="265" t="s">
        <v>228</v>
      </c>
      <c r="G218" s="263"/>
      <c r="H218" s="266">
        <v>0.042999999999999997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213</v>
      </c>
      <c r="AU218" s="272" t="s">
        <v>87</v>
      </c>
      <c r="AV218" s="15" t="s">
        <v>211</v>
      </c>
      <c r="AW218" s="15" t="s">
        <v>34</v>
      </c>
      <c r="AX218" s="15" t="s">
        <v>85</v>
      </c>
      <c r="AY218" s="272" t="s">
        <v>204</v>
      </c>
    </row>
    <row r="219" s="2" customFormat="1" ht="16.5" customHeight="1">
      <c r="A219" s="38"/>
      <c r="B219" s="39"/>
      <c r="C219" s="227" t="s">
        <v>7</v>
      </c>
      <c r="D219" s="227" t="s">
        <v>206</v>
      </c>
      <c r="E219" s="228" t="s">
        <v>322</v>
      </c>
      <c r="F219" s="229" t="s">
        <v>323</v>
      </c>
      <c r="G219" s="230" t="s">
        <v>231</v>
      </c>
      <c r="H219" s="231">
        <v>1.9750000000000001</v>
      </c>
      <c r="I219" s="232"/>
      <c r="J219" s="233">
        <f>ROUND(I219*H219,2)</f>
        <v>0</v>
      </c>
      <c r="K219" s="229" t="s">
        <v>210</v>
      </c>
      <c r="L219" s="44"/>
      <c r="M219" s="234" t="s">
        <v>1</v>
      </c>
      <c r="N219" s="235" t="s">
        <v>43</v>
      </c>
      <c r="O219" s="91"/>
      <c r="P219" s="236">
        <f>O219*H219</f>
        <v>0</v>
      </c>
      <c r="Q219" s="236">
        <v>2.3010199999999998</v>
      </c>
      <c r="R219" s="236">
        <f>Q219*H219</f>
        <v>4.5445145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211</v>
      </c>
      <c r="AT219" s="238" t="s">
        <v>206</v>
      </c>
      <c r="AU219" s="238" t="s">
        <v>87</v>
      </c>
      <c r="AY219" s="17" t="s">
        <v>204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85</v>
      </c>
      <c r="BK219" s="239">
        <f>ROUND(I219*H219,2)</f>
        <v>0</v>
      </c>
      <c r="BL219" s="17" t="s">
        <v>211</v>
      </c>
      <c r="BM219" s="238" t="s">
        <v>324</v>
      </c>
    </row>
    <row r="220" s="13" customFormat="1">
      <c r="A220" s="13"/>
      <c r="B220" s="240"/>
      <c r="C220" s="241"/>
      <c r="D220" s="242" t="s">
        <v>213</v>
      </c>
      <c r="E220" s="243" t="s">
        <v>1</v>
      </c>
      <c r="F220" s="244" t="s">
        <v>238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213</v>
      </c>
      <c r="AU220" s="250" t="s">
        <v>87</v>
      </c>
      <c r="AV220" s="13" t="s">
        <v>85</v>
      </c>
      <c r="AW220" s="13" t="s">
        <v>34</v>
      </c>
      <c r="AX220" s="13" t="s">
        <v>78</v>
      </c>
      <c r="AY220" s="250" t="s">
        <v>204</v>
      </c>
    </row>
    <row r="221" s="14" customFormat="1">
      <c r="A221" s="14"/>
      <c r="B221" s="251"/>
      <c r="C221" s="252"/>
      <c r="D221" s="242" t="s">
        <v>213</v>
      </c>
      <c r="E221" s="253" t="s">
        <v>1</v>
      </c>
      <c r="F221" s="254" t="s">
        <v>325</v>
      </c>
      <c r="G221" s="252"/>
      <c r="H221" s="255">
        <v>1.9750000000000001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213</v>
      </c>
      <c r="AU221" s="261" t="s">
        <v>87</v>
      </c>
      <c r="AV221" s="14" t="s">
        <v>87</v>
      </c>
      <c r="AW221" s="14" t="s">
        <v>34</v>
      </c>
      <c r="AX221" s="14" t="s">
        <v>85</v>
      </c>
      <c r="AY221" s="261" t="s">
        <v>204</v>
      </c>
    </row>
    <row r="222" s="2" customFormat="1" ht="21.75" customHeight="1">
      <c r="A222" s="38"/>
      <c r="B222" s="39"/>
      <c r="C222" s="227" t="s">
        <v>326</v>
      </c>
      <c r="D222" s="227" t="s">
        <v>206</v>
      </c>
      <c r="E222" s="228" t="s">
        <v>327</v>
      </c>
      <c r="F222" s="229" t="s">
        <v>328</v>
      </c>
      <c r="G222" s="230" t="s">
        <v>295</v>
      </c>
      <c r="H222" s="231">
        <v>0.38100000000000001</v>
      </c>
      <c r="I222" s="232"/>
      <c r="J222" s="233">
        <f>ROUND(I222*H222,2)</f>
        <v>0</v>
      </c>
      <c r="K222" s="229" t="s">
        <v>329</v>
      </c>
      <c r="L222" s="44"/>
      <c r="M222" s="234" t="s">
        <v>1</v>
      </c>
      <c r="N222" s="235" t="s">
        <v>43</v>
      </c>
      <c r="O222" s="91"/>
      <c r="P222" s="236">
        <f>O222*H222</f>
        <v>0</v>
      </c>
      <c r="Q222" s="236">
        <v>1.05962</v>
      </c>
      <c r="R222" s="236">
        <f>Q222*H222</f>
        <v>0.40371521999999999</v>
      </c>
      <c r="S222" s="236">
        <v>0</v>
      </c>
      <c r="T222" s="23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211</v>
      </c>
      <c r="AT222" s="238" t="s">
        <v>206</v>
      </c>
      <c r="AU222" s="238" t="s">
        <v>87</v>
      </c>
      <c r="AY222" s="17" t="s">
        <v>204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85</v>
      </c>
      <c r="BK222" s="239">
        <f>ROUND(I222*H222,2)</f>
        <v>0</v>
      </c>
      <c r="BL222" s="17" t="s">
        <v>211</v>
      </c>
      <c r="BM222" s="238" t="s">
        <v>330</v>
      </c>
    </row>
    <row r="223" s="13" customFormat="1">
      <c r="A223" s="13"/>
      <c r="B223" s="240"/>
      <c r="C223" s="241"/>
      <c r="D223" s="242" t="s">
        <v>213</v>
      </c>
      <c r="E223" s="243" t="s">
        <v>1</v>
      </c>
      <c r="F223" s="244" t="s">
        <v>319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213</v>
      </c>
      <c r="AU223" s="250" t="s">
        <v>87</v>
      </c>
      <c r="AV223" s="13" t="s">
        <v>85</v>
      </c>
      <c r="AW223" s="13" t="s">
        <v>34</v>
      </c>
      <c r="AX223" s="13" t="s">
        <v>78</v>
      </c>
      <c r="AY223" s="250" t="s">
        <v>204</v>
      </c>
    </row>
    <row r="224" s="14" customFormat="1">
      <c r="A224" s="14"/>
      <c r="B224" s="251"/>
      <c r="C224" s="252"/>
      <c r="D224" s="242" t="s">
        <v>213</v>
      </c>
      <c r="E224" s="253" t="s">
        <v>1</v>
      </c>
      <c r="F224" s="254" t="s">
        <v>331</v>
      </c>
      <c r="G224" s="252"/>
      <c r="H224" s="255">
        <v>0.38100000000000001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213</v>
      </c>
      <c r="AU224" s="261" t="s">
        <v>87</v>
      </c>
      <c r="AV224" s="14" t="s">
        <v>87</v>
      </c>
      <c r="AW224" s="14" t="s">
        <v>34</v>
      </c>
      <c r="AX224" s="14" t="s">
        <v>85</v>
      </c>
      <c r="AY224" s="261" t="s">
        <v>204</v>
      </c>
    </row>
    <row r="225" s="2" customFormat="1" ht="16.5" customHeight="1">
      <c r="A225" s="38"/>
      <c r="B225" s="39"/>
      <c r="C225" s="227" t="s">
        <v>332</v>
      </c>
      <c r="D225" s="227" t="s">
        <v>206</v>
      </c>
      <c r="E225" s="228" t="s">
        <v>333</v>
      </c>
      <c r="F225" s="229" t="s">
        <v>334</v>
      </c>
      <c r="G225" s="230" t="s">
        <v>231</v>
      </c>
      <c r="H225" s="231">
        <v>1.637</v>
      </c>
      <c r="I225" s="232"/>
      <c r="J225" s="233">
        <f>ROUND(I225*H225,2)</f>
        <v>0</v>
      </c>
      <c r="K225" s="229" t="s">
        <v>210</v>
      </c>
      <c r="L225" s="44"/>
      <c r="M225" s="234" t="s">
        <v>1</v>
      </c>
      <c r="N225" s="235" t="s">
        <v>43</v>
      </c>
      <c r="O225" s="91"/>
      <c r="P225" s="236">
        <f>O225*H225</f>
        <v>0</v>
      </c>
      <c r="Q225" s="236">
        <v>2.5018699999999998</v>
      </c>
      <c r="R225" s="236">
        <f>Q225*H225</f>
        <v>4.0955611899999997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211</v>
      </c>
      <c r="AT225" s="238" t="s">
        <v>206</v>
      </c>
      <c r="AU225" s="238" t="s">
        <v>87</v>
      </c>
      <c r="AY225" s="17" t="s">
        <v>204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85</v>
      </c>
      <c r="BK225" s="239">
        <f>ROUND(I225*H225,2)</f>
        <v>0</v>
      </c>
      <c r="BL225" s="17" t="s">
        <v>211</v>
      </c>
      <c r="BM225" s="238" t="s">
        <v>335</v>
      </c>
    </row>
    <row r="226" s="13" customFormat="1">
      <c r="A226" s="13"/>
      <c r="B226" s="240"/>
      <c r="C226" s="241"/>
      <c r="D226" s="242" t="s">
        <v>213</v>
      </c>
      <c r="E226" s="243" t="s">
        <v>1</v>
      </c>
      <c r="F226" s="244" t="s">
        <v>336</v>
      </c>
      <c r="G226" s="241"/>
      <c r="H226" s="243" t="s">
        <v>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213</v>
      </c>
      <c r="AU226" s="250" t="s">
        <v>87</v>
      </c>
      <c r="AV226" s="13" t="s">
        <v>85</v>
      </c>
      <c r="AW226" s="13" t="s">
        <v>34</v>
      </c>
      <c r="AX226" s="13" t="s">
        <v>78</v>
      </c>
      <c r="AY226" s="250" t="s">
        <v>204</v>
      </c>
    </row>
    <row r="227" s="14" customFormat="1">
      <c r="A227" s="14"/>
      <c r="B227" s="251"/>
      <c r="C227" s="252"/>
      <c r="D227" s="242" t="s">
        <v>213</v>
      </c>
      <c r="E227" s="253" t="s">
        <v>1</v>
      </c>
      <c r="F227" s="254" t="s">
        <v>337</v>
      </c>
      <c r="G227" s="252"/>
      <c r="H227" s="255">
        <v>1.486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213</v>
      </c>
      <c r="AU227" s="261" t="s">
        <v>87</v>
      </c>
      <c r="AV227" s="14" t="s">
        <v>87</v>
      </c>
      <c r="AW227" s="14" t="s">
        <v>34</v>
      </c>
      <c r="AX227" s="14" t="s">
        <v>78</v>
      </c>
      <c r="AY227" s="261" t="s">
        <v>204</v>
      </c>
    </row>
    <row r="228" s="14" customFormat="1">
      <c r="A228" s="14"/>
      <c r="B228" s="251"/>
      <c r="C228" s="252"/>
      <c r="D228" s="242" t="s">
        <v>213</v>
      </c>
      <c r="E228" s="253" t="s">
        <v>1</v>
      </c>
      <c r="F228" s="254" t="s">
        <v>338</v>
      </c>
      <c r="G228" s="252"/>
      <c r="H228" s="255">
        <v>0.151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213</v>
      </c>
      <c r="AU228" s="261" t="s">
        <v>87</v>
      </c>
      <c r="AV228" s="14" t="s">
        <v>87</v>
      </c>
      <c r="AW228" s="14" t="s">
        <v>34</v>
      </c>
      <c r="AX228" s="14" t="s">
        <v>78</v>
      </c>
      <c r="AY228" s="261" t="s">
        <v>204</v>
      </c>
    </row>
    <row r="229" s="15" customFormat="1">
      <c r="A229" s="15"/>
      <c r="B229" s="262"/>
      <c r="C229" s="263"/>
      <c r="D229" s="242" t="s">
        <v>213</v>
      </c>
      <c r="E229" s="264" t="s">
        <v>1</v>
      </c>
      <c r="F229" s="265" t="s">
        <v>228</v>
      </c>
      <c r="G229" s="263"/>
      <c r="H229" s="266">
        <v>1.637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213</v>
      </c>
      <c r="AU229" s="272" t="s">
        <v>87</v>
      </c>
      <c r="AV229" s="15" t="s">
        <v>211</v>
      </c>
      <c r="AW229" s="15" t="s">
        <v>34</v>
      </c>
      <c r="AX229" s="15" t="s">
        <v>85</v>
      </c>
      <c r="AY229" s="272" t="s">
        <v>204</v>
      </c>
    </row>
    <row r="230" s="12" customFormat="1" ht="22.8" customHeight="1">
      <c r="A230" s="12"/>
      <c r="B230" s="211"/>
      <c r="C230" s="212"/>
      <c r="D230" s="213" t="s">
        <v>77</v>
      </c>
      <c r="E230" s="225" t="s">
        <v>222</v>
      </c>
      <c r="F230" s="225" t="s">
        <v>339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SUM(P231:P241)</f>
        <v>0</v>
      </c>
      <c r="Q230" s="219"/>
      <c r="R230" s="220">
        <f>SUM(R231:R241)</f>
        <v>1.466062</v>
      </c>
      <c r="S230" s="219"/>
      <c r="T230" s="221">
        <f>SUM(T231:T241)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85</v>
      </c>
      <c r="AT230" s="223" t="s">
        <v>77</v>
      </c>
      <c r="AU230" s="223" t="s">
        <v>85</v>
      </c>
      <c r="AY230" s="222" t="s">
        <v>204</v>
      </c>
      <c r="BK230" s="224">
        <f>SUM(BK231:BK241)</f>
        <v>0</v>
      </c>
    </row>
    <row r="231" s="2" customFormat="1" ht="24.15" customHeight="1">
      <c r="A231" s="38"/>
      <c r="B231" s="39"/>
      <c r="C231" s="227" t="s">
        <v>340</v>
      </c>
      <c r="D231" s="227" t="s">
        <v>206</v>
      </c>
      <c r="E231" s="228" t="s">
        <v>341</v>
      </c>
      <c r="F231" s="229" t="s">
        <v>342</v>
      </c>
      <c r="G231" s="230" t="s">
        <v>209</v>
      </c>
      <c r="H231" s="231">
        <v>1.3999999999999999</v>
      </c>
      <c r="I231" s="232"/>
      <c r="J231" s="233">
        <f>ROUND(I231*H231,2)</f>
        <v>0</v>
      </c>
      <c r="K231" s="229" t="s">
        <v>210</v>
      </c>
      <c r="L231" s="44"/>
      <c r="M231" s="234" t="s">
        <v>1</v>
      </c>
      <c r="N231" s="235" t="s">
        <v>43</v>
      </c>
      <c r="O231" s="91"/>
      <c r="P231" s="236">
        <f>O231*H231</f>
        <v>0</v>
      </c>
      <c r="Q231" s="236">
        <v>0.26998</v>
      </c>
      <c r="R231" s="236">
        <f>Q231*H231</f>
        <v>0.37797199999999997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211</v>
      </c>
      <c r="AT231" s="238" t="s">
        <v>206</v>
      </c>
      <c r="AU231" s="238" t="s">
        <v>87</v>
      </c>
      <c r="AY231" s="17" t="s">
        <v>204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85</v>
      </c>
      <c r="BK231" s="239">
        <f>ROUND(I231*H231,2)</f>
        <v>0</v>
      </c>
      <c r="BL231" s="17" t="s">
        <v>211</v>
      </c>
      <c r="BM231" s="238" t="s">
        <v>343</v>
      </c>
    </row>
    <row r="232" s="13" customFormat="1">
      <c r="A232" s="13"/>
      <c r="B232" s="240"/>
      <c r="C232" s="241"/>
      <c r="D232" s="242" t="s">
        <v>213</v>
      </c>
      <c r="E232" s="243" t="s">
        <v>1</v>
      </c>
      <c r="F232" s="244" t="s">
        <v>344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213</v>
      </c>
      <c r="AU232" s="250" t="s">
        <v>87</v>
      </c>
      <c r="AV232" s="13" t="s">
        <v>85</v>
      </c>
      <c r="AW232" s="13" t="s">
        <v>34</v>
      </c>
      <c r="AX232" s="13" t="s">
        <v>78</v>
      </c>
      <c r="AY232" s="250" t="s">
        <v>204</v>
      </c>
    </row>
    <row r="233" s="14" customFormat="1">
      <c r="A233" s="14"/>
      <c r="B233" s="251"/>
      <c r="C233" s="252"/>
      <c r="D233" s="242" t="s">
        <v>213</v>
      </c>
      <c r="E233" s="253" t="s">
        <v>1</v>
      </c>
      <c r="F233" s="254" t="s">
        <v>345</v>
      </c>
      <c r="G233" s="252"/>
      <c r="H233" s="255">
        <v>1.3999999999999999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213</v>
      </c>
      <c r="AU233" s="261" t="s">
        <v>87</v>
      </c>
      <c r="AV233" s="14" t="s">
        <v>87</v>
      </c>
      <c r="AW233" s="14" t="s">
        <v>34</v>
      </c>
      <c r="AX233" s="14" t="s">
        <v>85</v>
      </c>
      <c r="AY233" s="261" t="s">
        <v>204</v>
      </c>
    </row>
    <row r="234" s="2" customFormat="1" ht="21.75" customHeight="1">
      <c r="A234" s="38"/>
      <c r="B234" s="39"/>
      <c r="C234" s="227" t="s">
        <v>346</v>
      </c>
      <c r="D234" s="227" t="s">
        <v>206</v>
      </c>
      <c r="E234" s="228" t="s">
        <v>347</v>
      </c>
      <c r="F234" s="229" t="s">
        <v>348</v>
      </c>
      <c r="G234" s="230" t="s">
        <v>256</v>
      </c>
      <c r="H234" s="231">
        <v>25</v>
      </c>
      <c r="I234" s="232"/>
      <c r="J234" s="233">
        <f>ROUND(I234*H234,2)</f>
        <v>0</v>
      </c>
      <c r="K234" s="229" t="s">
        <v>210</v>
      </c>
      <c r="L234" s="44"/>
      <c r="M234" s="234" t="s">
        <v>1</v>
      </c>
      <c r="N234" s="235" t="s">
        <v>43</v>
      </c>
      <c r="O234" s="91"/>
      <c r="P234" s="236">
        <f>O234*H234</f>
        <v>0</v>
      </c>
      <c r="Q234" s="236">
        <v>0.036549999999999999</v>
      </c>
      <c r="R234" s="236">
        <f>Q234*H234</f>
        <v>0.91374999999999995</v>
      </c>
      <c r="S234" s="236">
        <v>0</v>
      </c>
      <c r="T234" s="23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8" t="s">
        <v>211</v>
      </c>
      <c r="AT234" s="238" t="s">
        <v>206</v>
      </c>
      <c r="AU234" s="238" t="s">
        <v>87</v>
      </c>
      <c r="AY234" s="17" t="s">
        <v>204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7" t="s">
        <v>85</v>
      </c>
      <c r="BK234" s="239">
        <f>ROUND(I234*H234,2)</f>
        <v>0</v>
      </c>
      <c r="BL234" s="17" t="s">
        <v>211</v>
      </c>
      <c r="BM234" s="238" t="s">
        <v>349</v>
      </c>
    </row>
    <row r="235" s="14" customFormat="1">
      <c r="A235" s="14"/>
      <c r="B235" s="251"/>
      <c r="C235" s="252"/>
      <c r="D235" s="242" t="s">
        <v>213</v>
      </c>
      <c r="E235" s="253" t="s">
        <v>1</v>
      </c>
      <c r="F235" s="254" t="s">
        <v>350</v>
      </c>
      <c r="G235" s="252"/>
      <c r="H235" s="255">
        <v>25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213</v>
      </c>
      <c r="AU235" s="261" t="s">
        <v>87</v>
      </c>
      <c r="AV235" s="14" t="s">
        <v>87</v>
      </c>
      <c r="AW235" s="14" t="s">
        <v>34</v>
      </c>
      <c r="AX235" s="14" t="s">
        <v>85</v>
      </c>
      <c r="AY235" s="261" t="s">
        <v>204</v>
      </c>
    </row>
    <row r="236" s="2" customFormat="1" ht="24.15" customHeight="1">
      <c r="A236" s="38"/>
      <c r="B236" s="39"/>
      <c r="C236" s="227" t="s">
        <v>351</v>
      </c>
      <c r="D236" s="227" t="s">
        <v>206</v>
      </c>
      <c r="E236" s="228" t="s">
        <v>352</v>
      </c>
      <c r="F236" s="229" t="s">
        <v>353</v>
      </c>
      <c r="G236" s="230" t="s">
        <v>354</v>
      </c>
      <c r="H236" s="231">
        <v>3</v>
      </c>
      <c r="I236" s="232"/>
      <c r="J236" s="233">
        <f>ROUND(I236*H236,2)</f>
        <v>0</v>
      </c>
      <c r="K236" s="229" t="s">
        <v>210</v>
      </c>
      <c r="L236" s="44"/>
      <c r="M236" s="234" t="s">
        <v>1</v>
      </c>
      <c r="N236" s="235" t="s">
        <v>43</v>
      </c>
      <c r="O236" s="91"/>
      <c r="P236" s="236">
        <f>O236*H236</f>
        <v>0</v>
      </c>
      <c r="Q236" s="236">
        <v>0.00038000000000000002</v>
      </c>
      <c r="R236" s="236">
        <f>Q236*H236</f>
        <v>0.00114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211</v>
      </c>
      <c r="AT236" s="238" t="s">
        <v>206</v>
      </c>
      <c r="AU236" s="238" t="s">
        <v>87</v>
      </c>
      <c r="AY236" s="17" t="s">
        <v>204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85</v>
      </c>
      <c r="BK236" s="239">
        <f>ROUND(I236*H236,2)</f>
        <v>0</v>
      </c>
      <c r="BL236" s="17" t="s">
        <v>211</v>
      </c>
      <c r="BM236" s="238" t="s">
        <v>355</v>
      </c>
    </row>
    <row r="237" s="14" customFormat="1">
      <c r="A237" s="14"/>
      <c r="B237" s="251"/>
      <c r="C237" s="252"/>
      <c r="D237" s="242" t="s">
        <v>213</v>
      </c>
      <c r="E237" s="253" t="s">
        <v>1</v>
      </c>
      <c r="F237" s="254" t="s">
        <v>356</v>
      </c>
      <c r="G237" s="252"/>
      <c r="H237" s="255">
        <v>3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213</v>
      </c>
      <c r="AU237" s="261" t="s">
        <v>87</v>
      </c>
      <c r="AV237" s="14" t="s">
        <v>87</v>
      </c>
      <c r="AW237" s="14" t="s">
        <v>34</v>
      </c>
      <c r="AX237" s="14" t="s">
        <v>85</v>
      </c>
      <c r="AY237" s="261" t="s">
        <v>204</v>
      </c>
    </row>
    <row r="238" s="2" customFormat="1" ht="16.5" customHeight="1">
      <c r="A238" s="38"/>
      <c r="B238" s="39"/>
      <c r="C238" s="227" t="s">
        <v>357</v>
      </c>
      <c r="D238" s="227" t="s">
        <v>206</v>
      </c>
      <c r="E238" s="228" t="s">
        <v>358</v>
      </c>
      <c r="F238" s="229" t="s">
        <v>359</v>
      </c>
      <c r="G238" s="230" t="s">
        <v>256</v>
      </c>
      <c r="H238" s="231">
        <v>4</v>
      </c>
      <c r="I238" s="232"/>
      <c r="J238" s="233">
        <f>ROUND(I238*H238,2)</f>
        <v>0</v>
      </c>
      <c r="K238" s="229" t="s">
        <v>1</v>
      </c>
      <c r="L238" s="44"/>
      <c r="M238" s="234" t="s">
        <v>1</v>
      </c>
      <c r="N238" s="235" t="s">
        <v>43</v>
      </c>
      <c r="O238" s="91"/>
      <c r="P238" s="236">
        <f>O238*H238</f>
        <v>0</v>
      </c>
      <c r="Q238" s="236">
        <v>0.043299999999999998</v>
      </c>
      <c r="R238" s="236">
        <f>Q238*H238</f>
        <v>0.17319999999999999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211</v>
      </c>
      <c r="AT238" s="238" t="s">
        <v>206</v>
      </c>
      <c r="AU238" s="238" t="s">
        <v>87</v>
      </c>
      <c r="AY238" s="17" t="s">
        <v>204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85</v>
      </c>
      <c r="BK238" s="239">
        <f>ROUND(I238*H238,2)</f>
        <v>0</v>
      </c>
      <c r="BL238" s="17" t="s">
        <v>211</v>
      </c>
      <c r="BM238" s="238" t="s">
        <v>360</v>
      </c>
    </row>
    <row r="239" s="14" customFormat="1">
      <c r="A239" s="14"/>
      <c r="B239" s="251"/>
      <c r="C239" s="252"/>
      <c r="D239" s="242" t="s">
        <v>213</v>
      </c>
      <c r="E239" s="253" t="s">
        <v>1</v>
      </c>
      <c r="F239" s="254" t="s">
        <v>361</v>
      </c>
      <c r="G239" s="252"/>
      <c r="H239" s="255">
        <v>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213</v>
      </c>
      <c r="AU239" s="261" t="s">
        <v>87</v>
      </c>
      <c r="AV239" s="14" t="s">
        <v>87</v>
      </c>
      <c r="AW239" s="14" t="s">
        <v>34</v>
      </c>
      <c r="AX239" s="14" t="s">
        <v>78</v>
      </c>
      <c r="AY239" s="261" t="s">
        <v>204</v>
      </c>
    </row>
    <row r="240" s="14" customFormat="1">
      <c r="A240" s="14"/>
      <c r="B240" s="251"/>
      <c r="C240" s="252"/>
      <c r="D240" s="242" t="s">
        <v>213</v>
      </c>
      <c r="E240" s="253" t="s">
        <v>1</v>
      </c>
      <c r="F240" s="254" t="s">
        <v>362</v>
      </c>
      <c r="G240" s="252"/>
      <c r="H240" s="255">
        <v>3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213</v>
      </c>
      <c r="AU240" s="261" t="s">
        <v>87</v>
      </c>
      <c r="AV240" s="14" t="s">
        <v>87</v>
      </c>
      <c r="AW240" s="14" t="s">
        <v>34</v>
      </c>
      <c r="AX240" s="14" t="s">
        <v>78</v>
      </c>
      <c r="AY240" s="261" t="s">
        <v>204</v>
      </c>
    </row>
    <row r="241" s="15" customFormat="1">
      <c r="A241" s="15"/>
      <c r="B241" s="262"/>
      <c r="C241" s="263"/>
      <c r="D241" s="242" t="s">
        <v>213</v>
      </c>
      <c r="E241" s="264" t="s">
        <v>1</v>
      </c>
      <c r="F241" s="265" t="s">
        <v>228</v>
      </c>
      <c r="G241" s="263"/>
      <c r="H241" s="266">
        <v>4</v>
      </c>
      <c r="I241" s="267"/>
      <c r="J241" s="263"/>
      <c r="K241" s="263"/>
      <c r="L241" s="268"/>
      <c r="M241" s="269"/>
      <c r="N241" s="270"/>
      <c r="O241" s="270"/>
      <c r="P241" s="270"/>
      <c r="Q241" s="270"/>
      <c r="R241" s="270"/>
      <c r="S241" s="270"/>
      <c r="T241" s="27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2" t="s">
        <v>213</v>
      </c>
      <c r="AU241" s="272" t="s">
        <v>87</v>
      </c>
      <c r="AV241" s="15" t="s">
        <v>211</v>
      </c>
      <c r="AW241" s="15" t="s">
        <v>34</v>
      </c>
      <c r="AX241" s="15" t="s">
        <v>85</v>
      </c>
      <c r="AY241" s="272" t="s">
        <v>204</v>
      </c>
    </row>
    <row r="242" s="12" customFormat="1" ht="22.8" customHeight="1">
      <c r="A242" s="12"/>
      <c r="B242" s="211"/>
      <c r="C242" s="212"/>
      <c r="D242" s="213" t="s">
        <v>77</v>
      </c>
      <c r="E242" s="225" t="s">
        <v>211</v>
      </c>
      <c r="F242" s="225" t="s">
        <v>363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SUM(P243:P261)</f>
        <v>0</v>
      </c>
      <c r="Q242" s="219"/>
      <c r="R242" s="220">
        <f>SUM(R243:R261)</f>
        <v>1.3688068500000001</v>
      </c>
      <c r="S242" s="219"/>
      <c r="T242" s="221">
        <f>SUM(T243:T261)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85</v>
      </c>
      <c r="AT242" s="223" t="s">
        <v>77</v>
      </c>
      <c r="AU242" s="223" t="s">
        <v>85</v>
      </c>
      <c r="AY242" s="222" t="s">
        <v>204</v>
      </c>
      <c r="BK242" s="224">
        <f>SUM(BK243:BK261)</f>
        <v>0</v>
      </c>
    </row>
    <row r="243" s="2" customFormat="1" ht="24.15" customHeight="1">
      <c r="A243" s="38"/>
      <c r="B243" s="39"/>
      <c r="C243" s="227" t="s">
        <v>364</v>
      </c>
      <c r="D243" s="227" t="s">
        <v>206</v>
      </c>
      <c r="E243" s="228" t="s">
        <v>365</v>
      </c>
      <c r="F243" s="229" t="s">
        <v>366</v>
      </c>
      <c r="G243" s="230" t="s">
        <v>209</v>
      </c>
      <c r="H243" s="231">
        <v>13.756</v>
      </c>
      <c r="I243" s="232"/>
      <c r="J243" s="233">
        <f>ROUND(I243*H243,2)</f>
        <v>0</v>
      </c>
      <c r="K243" s="229" t="s">
        <v>210</v>
      </c>
      <c r="L243" s="44"/>
      <c r="M243" s="234" t="s">
        <v>1</v>
      </c>
      <c r="N243" s="235" t="s">
        <v>43</v>
      </c>
      <c r="O243" s="91"/>
      <c r="P243" s="236">
        <f>O243*H243</f>
        <v>0</v>
      </c>
      <c r="Q243" s="236">
        <v>0.0073699999999999998</v>
      </c>
      <c r="R243" s="236">
        <f>Q243*H243</f>
        <v>0.10138172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211</v>
      </c>
      <c r="AT243" s="238" t="s">
        <v>206</v>
      </c>
      <c r="AU243" s="238" t="s">
        <v>87</v>
      </c>
      <c r="AY243" s="17" t="s">
        <v>204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85</v>
      </c>
      <c r="BK243" s="239">
        <f>ROUND(I243*H243,2)</f>
        <v>0</v>
      </c>
      <c r="BL243" s="17" t="s">
        <v>211</v>
      </c>
      <c r="BM243" s="238" t="s">
        <v>367</v>
      </c>
    </row>
    <row r="244" s="14" customFormat="1">
      <c r="A244" s="14"/>
      <c r="B244" s="251"/>
      <c r="C244" s="252"/>
      <c r="D244" s="242" t="s">
        <v>213</v>
      </c>
      <c r="E244" s="253" t="s">
        <v>1</v>
      </c>
      <c r="F244" s="254" t="s">
        <v>368</v>
      </c>
      <c r="G244" s="252"/>
      <c r="H244" s="255">
        <v>12.505000000000001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213</v>
      </c>
      <c r="AU244" s="261" t="s">
        <v>87</v>
      </c>
      <c r="AV244" s="14" t="s">
        <v>87</v>
      </c>
      <c r="AW244" s="14" t="s">
        <v>34</v>
      </c>
      <c r="AX244" s="14" t="s">
        <v>78</v>
      </c>
      <c r="AY244" s="261" t="s">
        <v>204</v>
      </c>
    </row>
    <row r="245" s="15" customFormat="1">
      <c r="A245" s="15"/>
      <c r="B245" s="262"/>
      <c r="C245" s="263"/>
      <c r="D245" s="242" t="s">
        <v>213</v>
      </c>
      <c r="E245" s="264" t="s">
        <v>126</v>
      </c>
      <c r="F245" s="265" t="s">
        <v>228</v>
      </c>
      <c r="G245" s="263"/>
      <c r="H245" s="266">
        <v>12.505000000000001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213</v>
      </c>
      <c r="AU245" s="272" t="s">
        <v>87</v>
      </c>
      <c r="AV245" s="15" t="s">
        <v>211</v>
      </c>
      <c r="AW245" s="15" t="s">
        <v>34</v>
      </c>
      <c r="AX245" s="15" t="s">
        <v>85</v>
      </c>
      <c r="AY245" s="272" t="s">
        <v>204</v>
      </c>
    </row>
    <row r="246" s="14" customFormat="1">
      <c r="A246" s="14"/>
      <c r="B246" s="251"/>
      <c r="C246" s="252"/>
      <c r="D246" s="242" t="s">
        <v>213</v>
      </c>
      <c r="E246" s="252"/>
      <c r="F246" s="254" t="s">
        <v>369</v>
      </c>
      <c r="G246" s="252"/>
      <c r="H246" s="255">
        <v>13.756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213</v>
      </c>
      <c r="AU246" s="261" t="s">
        <v>87</v>
      </c>
      <c r="AV246" s="14" t="s">
        <v>87</v>
      </c>
      <c r="AW246" s="14" t="s">
        <v>4</v>
      </c>
      <c r="AX246" s="14" t="s">
        <v>85</v>
      </c>
      <c r="AY246" s="261" t="s">
        <v>204</v>
      </c>
    </row>
    <row r="247" s="2" customFormat="1" ht="24.15" customHeight="1">
      <c r="A247" s="38"/>
      <c r="B247" s="39"/>
      <c r="C247" s="227" t="s">
        <v>370</v>
      </c>
      <c r="D247" s="227" t="s">
        <v>206</v>
      </c>
      <c r="E247" s="228" t="s">
        <v>371</v>
      </c>
      <c r="F247" s="229" t="s">
        <v>372</v>
      </c>
      <c r="G247" s="230" t="s">
        <v>209</v>
      </c>
      <c r="H247" s="231">
        <v>5.3330000000000002</v>
      </c>
      <c r="I247" s="232"/>
      <c r="J247" s="233">
        <f>ROUND(I247*H247,2)</f>
        <v>0</v>
      </c>
      <c r="K247" s="229" t="s">
        <v>210</v>
      </c>
      <c r="L247" s="44"/>
      <c r="M247" s="234" t="s">
        <v>1</v>
      </c>
      <c r="N247" s="235" t="s">
        <v>43</v>
      </c>
      <c r="O247" s="91"/>
      <c r="P247" s="236">
        <f>O247*H247</f>
        <v>0</v>
      </c>
      <c r="Q247" s="236">
        <v>0.01</v>
      </c>
      <c r="R247" s="236">
        <f>Q247*H247</f>
        <v>0.053330000000000002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211</v>
      </c>
      <c r="AT247" s="238" t="s">
        <v>206</v>
      </c>
      <c r="AU247" s="238" t="s">
        <v>87</v>
      </c>
      <c r="AY247" s="17" t="s">
        <v>204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85</v>
      </c>
      <c r="BK247" s="239">
        <f>ROUND(I247*H247,2)</f>
        <v>0</v>
      </c>
      <c r="BL247" s="17" t="s">
        <v>211</v>
      </c>
      <c r="BM247" s="238" t="s">
        <v>373</v>
      </c>
    </row>
    <row r="248" s="14" customFormat="1">
      <c r="A248" s="14"/>
      <c r="B248" s="251"/>
      <c r="C248" s="252"/>
      <c r="D248" s="242" t="s">
        <v>213</v>
      </c>
      <c r="E248" s="253" t="s">
        <v>1</v>
      </c>
      <c r="F248" s="254" t="s">
        <v>374</v>
      </c>
      <c r="G248" s="252"/>
      <c r="H248" s="255">
        <v>5.3330000000000002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213</v>
      </c>
      <c r="AU248" s="261" t="s">
        <v>87</v>
      </c>
      <c r="AV248" s="14" t="s">
        <v>87</v>
      </c>
      <c r="AW248" s="14" t="s">
        <v>34</v>
      </c>
      <c r="AX248" s="14" t="s">
        <v>85</v>
      </c>
      <c r="AY248" s="261" t="s">
        <v>204</v>
      </c>
    </row>
    <row r="249" s="2" customFormat="1" ht="16.5" customHeight="1">
      <c r="A249" s="38"/>
      <c r="B249" s="39"/>
      <c r="C249" s="227" t="s">
        <v>375</v>
      </c>
      <c r="D249" s="227" t="s">
        <v>206</v>
      </c>
      <c r="E249" s="228" t="s">
        <v>376</v>
      </c>
      <c r="F249" s="229" t="s">
        <v>377</v>
      </c>
      <c r="G249" s="230" t="s">
        <v>231</v>
      </c>
      <c r="H249" s="231">
        <v>0.44500000000000001</v>
      </c>
      <c r="I249" s="232"/>
      <c r="J249" s="233">
        <f>ROUND(I249*H249,2)</f>
        <v>0</v>
      </c>
      <c r="K249" s="229" t="s">
        <v>210</v>
      </c>
      <c r="L249" s="44"/>
      <c r="M249" s="234" t="s">
        <v>1</v>
      </c>
      <c r="N249" s="235" t="s">
        <v>43</v>
      </c>
      <c r="O249" s="91"/>
      <c r="P249" s="236">
        <f>O249*H249</f>
        <v>0</v>
      </c>
      <c r="Q249" s="236">
        <v>2.5019800000000001</v>
      </c>
      <c r="R249" s="236">
        <f>Q249*H249</f>
        <v>1.1133811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211</v>
      </c>
      <c r="AT249" s="238" t="s">
        <v>206</v>
      </c>
      <c r="AU249" s="238" t="s">
        <v>87</v>
      </c>
      <c r="AY249" s="17" t="s">
        <v>204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85</v>
      </c>
      <c r="BK249" s="239">
        <f>ROUND(I249*H249,2)</f>
        <v>0</v>
      </c>
      <c r="BL249" s="17" t="s">
        <v>211</v>
      </c>
      <c r="BM249" s="238" t="s">
        <v>378</v>
      </c>
    </row>
    <row r="250" s="13" customFormat="1">
      <c r="A250" s="13"/>
      <c r="B250" s="240"/>
      <c r="C250" s="241"/>
      <c r="D250" s="242" t="s">
        <v>213</v>
      </c>
      <c r="E250" s="243" t="s">
        <v>1</v>
      </c>
      <c r="F250" s="244" t="s">
        <v>379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213</v>
      </c>
      <c r="AU250" s="250" t="s">
        <v>87</v>
      </c>
      <c r="AV250" s="13" t="s">
        <v>85</v>
      </c>
      <c r="AW250" s="13" t="s">
        <v>34</v>
      </c>
      <c r="AX250" s="13" t="s">
        <v>78</v>
      </c>
      <c r="AY250" s="250" t="s">
        <v>204</v>
      </c>
    </row>
    <row r="251" s="14" customFormat="1">
      <c r="A251" s="14"/>
      <c r="B251" s="251"/>
      <c r="C251" s="252"/>
      <c r="D251" s="242" t="s">
        <v>213</v>
      </c>
      <c r="E251" s="253" t="s">
        <v>1</v>
      </c>
      <c r="F251" s="254" t="s">
        <v>380</v>
      </c>
      <c r="G251" s="252"/>
      <c r="H251" s="255">
        <v>0.44500000000000001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213</v>
      </c>
      <c r="AU251" s="261" t="s">
        <v>87</v>
      </c>
      <c r="AV251" s="14" t="s">
        <v>87</v>
      </c>
      <c r="AW251" s="14" t="s">
        <v>34</v>
      </c>
      <c r="AX251" s="14" t="s">
        <v>85</v>
      </c>
      <c r="AY251" s="261" t="s">
        <v>204</v>
      </c>
    </row>
    <row r="252" s="2" customFormat="1" ht="16.5" customHeight="1">
      <c r="A252" s="38"/>
      <c r="B252" s="39"/>
      <c r="C252" s="227" t="s">
        <v>381</v>
      </c>
      <c r="D252" s="227" t="s">
        <v>206</v>
      </c>
      <c r="E252" s="228" t="s">
        <v>382</v>
      </c>
      <c r="F252" s="229" t="s">
        <v>383</v>
      </c>
      <c r="G252" s="230" t="s">
        <v>209</v>
      </c>
      <c r="H252" s="231">
        <v>5.3399999999999999</v>
      </c>
      <c r="I252" s="232"/>
      <c r="J252" s="233">
        <f>ROUND(I252*H252,2)</f>
        <v>0</v>
      </c>
      <c r="K252" s="229" t="s">
        <v>210</v>
      </c>
      <c r="L252" s="44"/>
      <c r="M252" s="234" t="s">
        <v>1</v>
      </c>
      <c r="N252" s="235" t="s">
        <v>43</v>
      </c>
      <c r="O252" s="91"/>
      <c r="P252" s="236">
        <f>O252*H252</f>
        <v>0</v>
      </c>
      <c r="Q252" s="236">
        <v>0.0084200000000000004</v>
      </c>
      <c r="R252" s="236">
        <f>Q252*H252</f>
        <v>0.044962800000000004</v>
      </c>
      <c r="S252" s="236">
        <v>0</v>
      </c>
      <c r="T252" s="23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8" t="s">
        <v>211</v>
      </c>
      <c r="AT252" s="238" t="s">
        <v>206</v>
      </c>
      <c r="AU252" s="238" t="s">
        <v>87</v>
      </c>
      <c r="AY252" s="17" t="s">
        <v>204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7" t="s">
        <v>85</v>
      </c>
      <c r="BK252" s="239">
        <f>ROUND(I252*H252,2)</f>
        <v>0</v>
      </c>
      <c r="BL252" s="17" t="s">
        <v>211</v>
      </c>
      <c r="BM252" s="238" t="s">
        <v>384</v>
      </c>
    </row>
    <row r="253" s="13" customFormat="1">
      <c r="A253" s="13"/>
      <c r="B253" s="240"/>
      <c r="C253" s="241"/>
      <c r="D253" s="242" t="s">
        <v>213</v>
      </c>
      <c r="E253" s="243" t="s">
        <v>1</v>
      </c>
      <c r="F253" s="244" t="s">
        <v>379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213</v>
      </c>
      <c r="AU253" s="250" t="s">
        <v>87</v>
      </c>
      <c r="AV253" s="13" t="s">
        <v>85</v>
      </c>
      <c r="AW253" s="13" t="s">
        <v>34</v>
      </c>
      <c r="AX253" s="13" t="s">
        <v>78</v>
      </c>
      <c r="AY253" s="250" t="s">
        <v>204</v>
      </c>
    </row>
    <row r="254" s="14" customFormat="1">
      <c r="A254" s="14"/>
      <c r="B254" s="251"/>
      <c r="C254" s="252"/>
      <c r="D254" s="242" t="s">
        <v>213</v>
      </c>
      <c r="E254" s="253" t="s">
        <v>1</v>
      </c>
      <c r="F254" s="254" t="s">
        <v>385</v>
      </c>
      <c r="G254" s="252"/>
      <c r="H254" s="255">
        <v>5.3399999999999999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213</v>
      </c>
      <c r="AU254" s="261" t="s">
        <v>87</v>
      </c>
      <c r="AV254" s="14" t="s">
        <v>87</v>
      </c>
      <c r="AW254" s="14" t="s">
        <v>34</v>
      </c>
      <c r="AX254" s="14" t="s">
        <v>85</v>
      </c>
      <c r="AY254" s="261" t="s">
        <v>204</v>
      </c>
    </row>
    <row r="255" s="2" customFormat="1" ht="16.5" customHeight="1">
      <c r="A255" s="38"/>
      <c r="B255" s="39"/>
      <c r="C255" s="227" t="s">
        <v>386</v>
      </c>
      <c r="D255" s="227" t="s">
        <v>206</v>
      </c>
      <c r="E255" s="228" t="s">
        <v>387</v>
      </c>
      <c r="F255" s="229" t="s">
        <v>388</v>
      </c>
      <c r="G255" s="230" t="s">
        <v>209</v>
      </c>
      <c r="H255" s="231">
        <v>5.3399999999999999</v>
      </c>
      <c r="I255" s="232"/>
      <c r="J255" s="233">
        <f>ROUND(I255*H255,2)</f>
        <v>0</v>
      </c>
      <c r="K255" s="229" t="s">
        <v>210</v>
      </c>
      <c r="L255" s="44"/>
      <c r="M255" s="234" t="s">
        <v>1</v>
      </c>
      <c r="N255" s="235" t="s">
        <v>43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211</v>
      </c>
      <c r="AT255" s="238" t="s">
        <v>206</v>
      </c>
      <c r="AU255" s="238" t="s">
        <v>87</v>
      </c>
      <c r="AY255" s="17" t="s">
        <v>204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85</v>
      </c>
      <c r="BK255" s="239">
        <f>ROUND(I255*H255,2)</f>
        <v>0</v>
      </c>
      <c r="BL255" s="17" t="s">
        <v>211</v>
      </c>
      <c r="BM255" s="238" t="s">
        <v>389</v>
      </c>
    </row>
    <row r="256" s="13" customFormat="1">
      <c r="A256" s="13"/>
      <c r="B256" s="240"/>
      <c r="C256" s="241"/>
      <c r="D256" s="242" t="s">
        <v>213</v>
      </c>
      <c r="E256" s="243" t="s">
        <v>1</v>
      </c>
      <c r="F256" s="244" t="s">
        <v>379</v>
      </c>
      <c r="G256" s="241"/>
      <c r="H256" s="243" t="s">
        <v>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213</v>
      </c>
      <c r="AU256" s="250" t="s">
        <v>87</v>
      </c>
      <c r="AV256" s="13" t="s">
        <v>85</v>
      </c>
      <c r="AW256" s="13" t="s">
        <v>34</v>
      </c>
      <c r="AX256" s="13" t="s">
        <v>78</v>
      </c>
      <c r="AY256" s="250" t="s">
        <v>204</v>
      </c>
    </row>
    <row r="257" s="14" customFormat="1">
      <c r="A257" s="14"/>
      <c r="B257" s="251"/>
      <c r="C257" s="252"/>
      <c r="D257" s="242" t="s">
        <v>213</v>
      </c>
      <c r="E257" s="253" t="s">
        <v>1</v>
      </c>
      <c r="F257" s="254" t="s">
        <v>385</v>
      </c>
      <c r="G257" s="252"/>
      <c r="H257" s="255">
        <v>5.3399999999999999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213</v>
      </c>
      <c r="AU257" s="261" t="s">
        <v>87</v>
      </c>
      <c r="AV257" s="14" t="s">
        <v>87</v>
      </c>
      <c r="AW257" s="14" t="s">
        <v>34</v>
      </c>
      <c r="AX257" s="14" t="s">
        <v>85</v>
      </c>
      <c r="AY257" s="261" t="s">
        <v>204</v>
      </c>
    </row>
    <row r="258" s="2" customFormat="1" ht="24.15" customHeight="1">
      <c r="A258" s="38"/>
      <c r="B258" s="39"/>
      <c r="C258" s="227" t="s">
        <v>390</v>
      </c>
      <c r="D258" s="227" t="s">
        <v>206</v>
      </c>
      <c r="E258" s="228" t="s">
        <v>391</v>
      </c>
      <c r="F258" s="229" t="s">
        <v>392</v>
      </c>
      <c r="G258" s="230" t="s">
        <v>295</v>
      </c>
      <c r="H258" s="231">
        <v>0.052999999999999998</v>
      </c>
      <c r="I258" s="232"/>
      <c r="J258" s="233">
        <f>ROUND(I258*H258,2)</f>
        <v>0</v>
      </c>
      <c r="K258" s="229" t="s">
        <v>210</v>
      </c>
      <c r="L258" s="44"/>
      <c r="M258" s="234" t="s">
        <v>1</v>
      </c>
      <c r="N258" s="235" t="s">
        <v>43</v>
      </c>
      <c r="O258" s="91"/>
      <c r="P258" s="236">
        <f>O258*H258</f>
        <v>0</v>
      </c>
      <c r="Q258" s="236">
        <v>1.0519099999999999</v>
      </c>
      <c r="R258" s="236">
        <f>Q258*H258</f>
        <v>0.055751229999999992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211</v>
      </c>
      <c r="AT258" s="238" t="s">
        <v>206</v>
      </c>
      <c r="AU258" s="238" t="s">
        <v>87</v>
      </c>
      <c r="AY258" s="17" t="s">
        <v>204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85</v>
      </c>
      <c r="BK258" s="239">
        <f>ROUND(I258*H258,2)</f>
        <v>0</v>
      </c>
      <c r="BL258" s="17" t="s">
        <v>211</v>
      </c>
      <c r="BM258" s="238" t="s">
        <v>393</v>
      </c>
    </row>
    <row r="259" s="13" customFormat="1">
      <c r="A259" s="13"/>
      <c r="B259" s="240"/>
      <c r="C259" s="241"/>
      <c r="D259" s="242" t="s">
        <v>213</v>
      </c>
      <c r="E259" s="243" t="s">
        <v>1</v>
      </c>
      <c r="F259" s="244" t="s">
        <v>394</v>
      </c>
      <c r="G259" s="241"/>
      <c r="H259" s="243" t="s">
        <v>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213</v>
      </c>
      <c r="AU259" s="250" t="s">
        <v>87</v>
      </c>
      <c r="AV259" s="13" t="s">
        <v>85</v>
      </c>
      <c r="AW259" s="13" t="s">
        <v>34</v>
      </c>
      <c r="AX259" s="13" t="s">
        <v>78</v>
      </c>
      <c r="AY259" s="250" t="s">
        <v>204</v>
      </c>
    </row>
    <row r="260" s="13" customFormat="1">
      <c r="A260" s="13"/>
      <c r="B260" s="240"/>
      <c r="C260" s="241"/>
      <c r="D260" s="242" t="s">
        <v>213</v>
      </c>
      <c r="E260" s="243" t="s">
        <v>1</v>
      </c>
      <c r="F260" s="244" t="s">
        <v>379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213</v>
      </c>
      <c r="AU260" s="250" t="s">
        <v>87</v>
      </c>
      <c r="AV260" s="13" t="s">
        <v>85</v>
      </c>
      <c r="AW260" s="13" t="s">
        <v>34</v>
      </c>
      <c r="AX260" s="13" t="s">
        <v>78</v>
      </c>
      <c r="AY260" s="250" t="s">
        <v>204</v>
      </c>
    </row>
    <row r="261" s="14" customFormat="1">
      <c r="A261" s="14"/>
      <c r="B261" s="251"/>
      <c r="C261" s="252"/>
      <c r="D261" s="242" t="s">
        <v>213</v>
      </c>
      <c r="E261" s="253" t="s">
        <v>1</v>
      </c>
      <c r="F261" s="254" t="s">
        <v>395</v>
      </c>
      <c r="G261" s="252"/>
      <c r="H261" s="255">
        <v>0.052999999999999998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213</v>
      </c>
      <c r="AU261" s="261" t="s">
        <v>87</v>
      </c>
      <c r="AV261" s="14" t="s">
        <v>87</v>
      </c>
      <c r="AW261" s="14" t="s">
        <v>34</v>
      </c>
      <c r="AX261" s="14" t="s">
        <v>85</v>
      </c>
      <c r="AY261" s="261" t="s">
        <v>204</v>
      </c>
    </row>
    <row r="262" s="12" customFormat="1" ht="22.8" customHeight="1">
      <c r="A262" s="12"/>
      <c r="B262" s="211"/>
      <c r="C262" s="212"/>
      <c r="D262" s="213" t="s">
        <v>77</v>
      </c>
      <c r="E262" s="225" t="s">
        <v>240</v>
      </c>
      <c r="F262" s="225" t="s">
        <v>396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P263+SUM(P264:P282)</f>
        <v>0</v>
      </c>
      <c r="Q262" s="219"/>
      <c r="R262" s="220">
        <f>R263+SUM(R264:R282)</f>
        <v>26.756027639999996</v>
      </c>
      <c r="S262" s="219"/>
      <c r="T262" s="221">
        <f>T263+SUM(T264:T282)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85</v>
      </c>
      <c r="AT262" s="223" t="s">
        <v>77</v>
      </c>
      <c r="AU262" s="223" t="s">
        <v>85</v>
      </c>
      <c r="AY262" s="222" t="s">
        <v>204</v>
      </c>
      <c r="BK262" s="224">
        <f>BK263+SUM(BK264:BK282)</f>
        <v>0</v>
      </c>
    </row>
    <row r="263" s="2" customFormat="1" ht="24.15" customHeight="1">
      <c r="A263" s="38"/>
      <c r="B263" s="39"/>
      <c r="C263" s="227" t="s">
        <v>397</v>
      </c>
      <c r="D263" s="227" t="s">
        <v>206</v>
      </c>
      <c r="E263" s="228" t="s">
        <v>398</v>
      </c>
      <c r="F263" s="229" t="s">
        <v>399</v>
      </c>
      <c r="G263" s="230" t="s">
        <v>354</v>
      </c>
      <c r="H263" s="231">
        <v>9.7799999999999994</v>
      </c>
      <c r="I263" s="232"/>
      <c r="J263" s="233">
        <f>ROUND(I263*H263,2)</f>
        <v>0</v>
      </c>
      <c r="K263" s="229" t="s">
        <v>210</v>
      </c>
      <c r="L263" s="44"/>
      <c r="M263" s="234" t="s">
        <v>1</v>
      </c>
      <c r="N263" s="235" t="s">
        <v>43</v>
      </c>
      <c r="O263" s="91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211</v>
      </c>
      <c r="AT263" s="238" t="s">
        <v>206</v>
      </c>
      <c r="AU263" s="238" t="s">
        <v>87</v>
      </c>
      <c r="AY263" s="17" t="s">
        <v>204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85</v>
      </c>
      <c r="BK263" s="239">
        <f>ROUND(I263*H263,2)</f>
        <v>0</v>
      </c>
      <c r="BL263" s="17" t="s">
        <v>211</v>
      </c>
      <c r="BM263" s="238" t="s">
        <v>400</v>
      </c>
    </row>
    <row r="264" s="14" customFormat="1">
      <c r="A264" s="14"/>
      <c r="B264" s="251"/>
      <c r="C264" s="252"/>
      <c r="D264" s="242" t="s">
        <v>213</v>
      </c>
      <c r="E264" s="253" t="s">
        <v>1</v>
      </c>
      <c r="F264" s="254" t="s">
        <v>401</v>
      </c>
      <c r="G264" s="252"/>
      <c r="H264" s="255">
        <v>4.6799999999999997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213</v>
      </c>
      <c r="AU264" s="261" t="s">
        <v>87</v>
      </c>
      <c r="AV264" s="14" t="s">
        <v>87</v>
      </c>
      <c r="AW264" s="14" t="s">
        <v>34</v>
      </c>
      <c r="AX264" s="14" t="s">
        <v>78</v>
      </c>
      <c r="AY264" s="261" t="s">
        <v>204</v>
      </c>
    </row>
    <row r="265" s="14" customFormat="1">
      <c r="A265" s="14"/>
      <c r="B265" s="251"/>
      <c r="C265" s="252"/>
      <c r="D265" s="242" t="s">
        <v>213</v>
      </c>
      <c r="E265" s="253" t="s">
        <v>1</v>
      </c>
      <c r="F265" s="254" t="s">
        <v>402</v>
      </c>
      <c r="G265" s="252"/>
      <c r="H265" s="255">
        <v>5.0999999999999996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213</v>
      </c>
      <c r="AU265" s="261" t="s">
        <v>87</v>
      </c>
      <c r="AV265" s="14" t="s">
        <v>87</v>
      </c>
      <c r="AW265" s="14" t="s">
        <v>34</v>
      </c>
      <c r="AX265" s="14" t="s">
        <v>78</v>
      </c>
      <c r="AY265" s="261" t="s">
        <v>204</v>
      </c>
    </row>
    <row r="266" s="15" customFormat="1">
      <c r="A266" s="15"/>
      <c r="B266" s="262"/>
      <c r="C266" s="263"/>
      <c r="D266" s="242" t="s">
        <v>213</v>
      </c>
      <c r="E266" s="264" t="s">
        <v>1</v>
      </c>
      <c r="F266" s="265" t="s">
        <v>228</v>
      </c>
      <c r="G266" s="263"/>
      <c r="H266" s="266">
        <v>9.7799999999999994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2" t="s">
        <v>213</v>
      </c>
      <c r="AU266" s="272" t="s">
        <v>87</v>
      </c>
      <c r="AV266" s="15" t="s">
        <v>211</v>
      </c>
      <c r="AW266" s="15" t="s">
        <v>34</v>
      </c>
      <c r="AX266" s="15" t="s">
        <v>85</v>
      </c>
      <c r="AY266" s="272" t="s">
        <v>204</v>
      </c>
    </row>
    <row r="267" s="2" customFormat="1" ht="16.5" customHeight="1">
      <c r="A267" s="38"/>
      <c r="B267" s="39"/>
      <c r="C267" s="273" t="s">
        <v>403</v>
      </c>
      <c r="D267" s="273" t="s">
        <v>404</v>
      </c>
      <c r="E267" s="274" t="s">
        <v>405</v>
      </c>
      <c r="F267" s="275" t="s">
        <v>406</v>
      </c>
      <c r="G267" s="276" t="s">
        <v>354</v>
      </c>
      <c r="H267" s="277">
        <v>10.269</v>
      </c>
      <c r="I267" s="278"/>
      <c r="J267" s="279">
        <f>ROUND(I267*H267,2)</f>
        <v>0</v>
      </c>
      <c r="K267" s="275" t="s">
        <v>210</v>
      </c>
      <c r="L267" s="280"/>
      <c r="M267" s="281" t="s">
        <v>1</v>
      </c>
      <c r="N267" s="282" t="s">
        <v>43</v>
      </c>
      <c r="O267" s="91"/>
      <c r="P267" s="236">
        <f>O267*H267</f>
        <v>0</v>
      </c>
      <c r="Q267" s="236">
        <v>0.00010000000000000001</v>
      </c>
      <c r="R267" s="236">
        <f>Q267*H267</f>
        <v>0.0010269000000000001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253</v>
      </c>
      <c r="AT267" s="238" t="s">
        <v>404</v>
      </c>
      <c r="AU267" s="238" t="s">
        <v>87</v>
      </c>
      <c r="AY267" s="17" t="s">
        <v>204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85</v>
      </c>
      <c r="BK267" s="239">
        <f>ROUND(I267*H267,2)</f>
        <v>0</v>
      </c>
      <c r="BL267" s="17" t="s">
        <v>211</v>
      </c>
      <c r="BM267" s="238" t="s">
        <v>407</v>
      </c>
    </row>
    <row r="268" s="14" customFormat="1">
      <c r="A268" s="14"/>
      <c r="B268" s="251"/>
      <c r="C268" s="252"/>
      <c r="D268" s="242" t="s">
        <v>213</v>
      </c>
      <c r="E268" s="252"/>
      <c r="F268" s="254" t="s">
        <v>408</v>
      </c>
      <c r="G268" s="252"/>
      <c r="H268" s="255">
        <v>10.269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213</v>
      </c>
      <c r="AU268" s="261" t="s">
        <v>87</v>
      </c>
      <c r="AV268" s="14" t="s">
        <v>87</v>
      </c>
      <c r="AW268" s="14" t="s">
        <v>4</v>
      </c>
      <c r="AX268" s="14" t="s">
        <v>85</v>
      </c>
      <c r="AY268" s="261" t="s">
        <v>204</v>
      </c>
    </row>
    <row r="269" s="2" customFormat="1" ht="24.15" customHeight="1">
      <c r="A269" s="38"/>
      <c r="B269" s="39"/>
      <c r="C269" s="227" t="s">
        <v>409</v>
      </c>
      <c r="D269" s="227" t="s">
        <v>206</v>
      </c>
      <c r="E269" s="228" t="s">
        <v>410</v>
      </c>
      <c r="F269" s="229" t="s">
        <v>411</v>
      </c>
      <c r="G269" s="230" t="s">
        <v>354</v>
      </c>
      <c r="H269" s="231">
        <v>7.2599999999999998</v>
      </c>
      <c r="I269" s="232"/>
      <c r="J269" s="233">
        <f>ROUND(I269*H269,2)</f>
        <v>0</v>
      </c>
      <c r="K269" s="229" t="s">
        <v>210</v>
      </c>
      <c r="L269" s="44"/>
      <c r="M269" s="234" t="s">
        <v>1</v>
      </c>
      <c r="N269" s="235" t="s">
        <v>43</v>
      </c>
      <c r="O269" s="91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211</v>
      </c>
      <c r="AT269" s="238" t="s">
        <v>206</v>
      </c>
      <c r="AU269" s="238" t="s">
        <v>87</v>
      </c>
      <c r="AY269" s="17" t="s">
        <v>204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85</v>
      </c>
      <c r="BK269" s="239">
        <f>ROUND(I269*H269,2)</f>
        <v>0</v>
      </c>
      <c r="BL269" s="17" t="s">
        <v>211</v>
      </c>
      <c r="BM269" s="238" t="s">
        <v>412</v>
      </c>
    </row>
    <row r="270" s="14" customFormat="1">
      <c r="A270" s="14"/>
      <c r="B270" s="251"/>
      <c r="C270" s="252"/>
      <c r="D270" s="242" t="s">
        <v>213</v>
      </c>
      <c r="E270" s="253" t="s">
        <v>1</v>
      </c>
      <c r="F270" s="254" t="s">
        <v>413</v>
      </c>
      <c r="G270" s="252"/>
      <c r="H270" s="255">
        <v>7.2599999999999998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213</v>
      </c>
      <c r="AU270" s="261" t="s">
        <v>87</v>
      </c>
      <c r="AV270" s="14" t="s">
        <v>87</v>
      </c>
      <c r="AW270" s="14" t="s">
        <v>34</v>
      </c>
      <c r="AX270" s="14" t="s">
        <v>85</v>
      </c>
      <c r="AY270" s="261" t="s">
        <v>204</v>
      </c>
    </row>
    <row r="271" s="2" customFormat="1" ht="24.15" customHeight="1">
      <c r="A271" s="38"/>
      <c r="B271" s="39"/>
      <c r="C271" s="273" t="s">
        <v>414</v>
      </c>
      <c r="D271" s="273" t="s">
        <v>404</v>
      </c>
      <c r="E271" s="274" t="s">
        <v>415</v>
      </c>
      <c r="F271" s="275" t="s">
        <v>416</v>
      </c>
      <c r="G271" s="276" t="s">
        <v>354</v>
      </c>
      <c r="H271" s="277">
        <v>7.6230000000000002</v>
      </c>
      <c r="I271" s="278"/>
      <c r="J271" s="279">
        <f>ROUND(I271*H271,2)</f>
        <v>0</v>
      </c>
      <c r="K271" s="275" t="s">
        <v>210</v>
      </c>
      <c r="L271" s="280"/>
      <c r="M271" s="281" t="s">
        <v>1</v>
      </c>
      <c r="N271" s="282" t="s">
        <v>43</v>
      </c>
      <c r="O271" s="91"/>
      <c r="P271" s="236">
        <f>O271*H271</f>
        <v>0</v>
      </c>
      <c r="Q271" s="236">
        <v>4.0000000000000003E-05</v>
      </c>
      <c r="R271" s="236">
        <f>Q271*H271</f>
        <v>0.00030492000000000003</v>
      </c>
      <c r="S271" s="236">
        <v>0</v>
      </c>
      <c r="T271" s="23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8" t="s">
        <v>253</v>
      </c>
      <c r="AT271" s="238" t="s">
        <v>404</v>
      </c>
      <c r="AU271" s="238" t="s">
        <v>87</v>
      </c>
      <c r="AY271" s="17" t="s">
        <v>204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7" t="s">
        <v>85</v>
      </c>
      <c r="BK271" s="239">
        <f>ROUND(I271*H271,2)</f>
        <v>0</v>
      </c>
      <c r="BL271" s="17" t="s">
        <v>211</v>
      </c>
      <c r="BM271" s="238" t="s">
        <v>417</v>
      </c>
    </row>
    <row r="272" s="14" customFormat="1">
      <c r="A272" s="14"/>
      <c r="B272" s="251"/>
      <c r="C272" s="252"/>
      <c r="D272" s="242" t="s">
        <v>213</v>
      </c>
      <c r="E272" s="252"/>
      <c r="F272" s="254" t="s">
        <v>418</v>
      </c>
      <c r="G272" s="252"/>
      <c r="H272" s="255">
        <v>7.6230000000000002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213</v>
      </c>
      <c r="AU272" s="261" t="s">
        <v>87</v>
      </c>
      <c r="AV272" s="14" t="s">
        <v>87</v>
      </c>
      <c r="AW272" s="14" t="s">
        <v>4</v>
      </c>
      <c r="AX272" s="14" t="s">
        <v>85</v>
      </c>
      <c r="AY272" s="261" t="s">
        <v>204</v>
      </c>
    </row>
    <row r="273" s="2" customFormat="1" ht="33" customHeight="1">
      <c r="A273" s="38"/>
      <c r="B273" s="39"/>
      <c r="C273" s="227" t="s">
        <v>419</v>
      </c>
      <c r="D273" s="227" t="s">
        <v>206</v>
      </c>
      <c r="E273" s="228" t="s">
        <v>420</v>
      </c>
      <c r="F273" s="229" t="s">
        <v>421</v>
      </c>
      <c r="G273" s="230" t="s">
        <v>231</v>
      </c>
      <c r="H273" s="231">
        <v>10.584</v>
      </c>
      <c r="I273" s="232"/>
      <c r="J273" s="233">
        <f>ROUND(I273*H273,2)</f>
        <v>0</v>
      </c>
      <c r="K273" s="229" t="s">
        <v>210</v>
      </c>
      <c r="L273" s="44"/>
      <c r="M273" s="234" t="s">
        <v>1</v>
      </c>
      <c r="N273" s="235" t="s">
        <v>43</v>
      </c>
      <c r="O273" s="91"/>
      <c r="P273" s="236">
        <f>O273*H273</f>
        <v>0</v>
      </c>
      <c r="Q273" s="236">
        <v>2.5018699999999998</v>
      </c>
      <c r="R273" s="236">
        <f>Q273*H273</f>
        <v>26.479792079999996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211</v>
      </c>
      <c r="AT273" s="238" t="s">
        <v>206</v>
      </c>
      <c r="AU273" s="238" t="s">
        <v>87</v>
      </c>
      <c r="AY273" s="17" t="s">
        <v>204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85</v>
      </c>
      <c r="BK273" s="239">
        <f>ROUND(I273*H273,2)</f>
        <v>0</v>
      </c>
      <c r="BL273" s="17" t="s">
        <v>211</v>
      </c>
      <c r="BM273" s="238" t="s">
        <v>422</v>
      </c>
    </row>
    <row r="274" s="13" customFormat="1">
      <c r="A274" s="13"/>
      <c r="B274" s="240"/>
      <c r="C274" s="241"/>
      <c r="D274" s="242" t="s">
        <v>213</v>
      </c>
      <c r="E274" s="243" t="s">
        <v>1</v>
      </c>
      <c r="F274" s="244" t="s">
        <v>423</v>
      </c>
      <c r="G274" s="241"/>
      <c r="H274" s="243" t="s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213</v>
      </c>
      <c r="AU274" s="250" t="s">
        <v>87</v>
      </c>
      <c r="AV274" s="13" t="s">
        <v>85</v>
      </c>
      <c r="AW274" s="13" t="s">
        <v>34</v>
      </c>
      <c r="AX274" s="13" t="s">
        <v>78</v>
      </c>
      <c r="AY274" s="250" t="s">
        <v>204</v>
      </c>
    </row>
    <row r="275" s="14" customFormat="1">
      <c r="A275" s="14"/>
      <c r="B275" s="251"/>
      <c r="C275" s="252"/>
      <c r="D275" s="242" t="s">
        <v>213</v>
      </c>
      <c r="E275" s="253" t="s">
        <v>1</v>
      </c>
      <c r="F275" s="254" t="s">
        <v>424</v>
      </c>
      <c r="G275" s="252"/>
      <c r="H275" s="255">
        <v>5.2510000000000003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213</v>
      </c>
      <c r="AU275" s="261" t="s">
        <v>87</v>
      </c>
      <c r="AV275" s="14" t="s">
        <v>87</v>
      </c>
      <c r="AW275" s="14" t="s">
        <v>34</v>
      </c>
      <c r="AX275" s="14" t="s">
        <v>78</v>
      </c>
      <c r="AY275" s="261" t="s">
        <v>204</v>
      </c>
    </row>
    <row r="276" s="14" customFormat="1">
      <c r="A276" s="14"/>
      <c r="B276" s="251"/>
      <c r="C276" s="252"/>
      <c r="D276" s="242" t="s">
        <v>213</v>
      </c>
      <c r="E276" s="253" t="s">
        <v>1</v>
      </c>
      <c r="F276" s="254" t="s">
        <v>425</v>
      </c>
      <c r="G276" s="252"/>
      <c r="H276" s="255">
        <v>5.3330000000000002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213</v>
      </c>
      <c r="AU276" s="261" t="s">
        <v>87</v>
      </c>
      <c r="AV276" s="14" t="s">
        <v>87</v>
      </c>
      <c r="AW276" s="14" t="s">
        <v>34</v>
      </c>
      <c r="AX276" s="14" t="s">
        <v>78</v>
      </c>
      <c r="AY276" s="261" t="s">
        <v>204</v>
      </c>
    </row>
    <row r="277" s="15" customFormat="1">
      <c r="A277" s="15"/>
      <c r="B277" s="262"/>
      <c r="C277" s="263"/>
      <c r="D277" s="242" t="s">
        <v>213</v>
      </c>
      <c r="E277" s="264" t="s">
        <v>1</v>
      </c>
      <c r="F277" s="265" t="s">
        <v>228</v>
      </c>
      <c r="G277" s="263"/>
      <c r="H277" s="266">
        <v>10.584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213</v>
      </c>
      <c r="AU277" s="272" t="s">
        <v>87</v>
      </c>
      <c r="AV277" s="15" t="s">
        <v>211</v>
      </c>
      <c r="AW277" s="15" t="s">
        <v>34</v>
      </c>
      <c r="AX277" s="15" t="s">
        <v>85</v>
      </c>
      <c r="AY277" s="272" t="s">
        <v>204</v>
      </c>
    </row>
    <row r="278" s="2" customFormat="1" ht="24.15" customHeight="1">
      <c r="A278" s="38"/>
      <c r="B278" s="39"/>
      <c r="C278" s="227" t="s">
        <v>426</v>
      </c>
      <c r="D278" s="227" t="s">
        <v>206</v>
      </c>
      <c r="E278" s="228" t="s">
        <v>427</v>
      </c>
      <c r="F278" s="229" t="s">
        <v>428</v>
      </c>
      <c r="G278" s="230" t="s">
        <v>256</v>
      </c>
      <c r="H278" s="231">
        <v>1</v>
      </c>
      <c r="I278" s="232"/>
      <c r="J278" s="233">
        <f>ROUND(I278*H278,2)</f>
        <v>0</v>
      </c>
      <c r="K278" s="229" t="s">
        <v>210</v>
      </c>
      <c r="L278" s="44"/>
      <c r="M278" s="234" t="s">
        <v>1</v>
      </c>
      <c r="N278" s="235" t="s">
        <v>43</v>
      </c>
      <c r="O278" s="91"/>
      <c r="P278" s="236">
        <f>O278*H278</f>
        <v>0</v>
      </c>
      <c r="Q278" s="236">
        <v>0.017770000000000001</v>
      </c>
      <c r="R278" s="236">
        <f>Q278*H278</f>
        <v>0.017770000000000001</v>
      </c>
      <c r="S278" s="236">
        <v>0</v>
      </c>
      <c r="T278" s="23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8" t="s">
        <v>211</v>
      </c>
      <c r="AT278" s="238" t="s">
        <v>206</v>
      </c>
      <c r="AU278" s="238" t="s">
        <v>87</v>
      </c>
      <c r="AY278" s="17" t="s">
        <v>204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7" t="s">
        <v>85</v>
      </c>
      <c r="BK278" s="239">
        <f>ROUND(I278*H278,2)</f>
        <v>0</v>
      </c>
      <c r="BL278" s="17" t="s">
        <v>211</v>
      </c>
      <c r="BM278" s="238" t="s">
        <v>429</v>
      </c>
    </row>
    <row r="279" s="14" customFormat="1">
      <c r="A279" s="14"/>
      <c r="B279" s="251"/>
      <c r="C279" s="252"/>
      <c r="D279" s="242" t="s">
        <v>213</v>
      </c>
      <c r="E279" s="253" t="s">
        <v>1</v>
      </c>
      <c r="F279" s="254" t="s">
        <v>430</v>
      </c>
      <c r="G279" s="252"/>
      <c r="H279" s="255">
        <v>1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213</v>
      </c>
      <c r="AU279" s="261" t="s">
        <v>87</v>
      </c>
      <c r="AV279" s="14" t="s">
        <v>87</v>
      </c>
      <c r="AW279" s="14" t="s">
        <v>34</v>
      </c>
      <c r="AX279" s="14" t="s">
        <v>85</v>
      </c>
      <c r="AY279" s="261" t="s">
        <v>204</v>
      </c>
    </row>
    <row r="280" s="2" customFormat="1" ht="24.15" customHeight="1">
      <c r="A280" s="38"/>
      <c r="B280" s="39"/>
      <c r="C280" s="273" t="s">
        <v>431</v>
      </c>
      <c r="D280" s="273" t="s">
        <v>404</v>
      </c>
      <c r="E280" s="274" t="s">
        <v>432</v>
      </c>
      <c r="F280" s="275" t="s">
        <v>433</v>
      </c>
      <c r="G280" s="276" t="s">
        <v>256</v>
      </c>
      <c r="H280" s="277">
        <v>1</v>
      </c>
      <c r="I280" s="278"/>
      <c r="J280" s="279">
        <f>ROUND(I280*H280,2)</f>
        <v>0</v>
      </c>
      <c r="K280" s="275" t="s">
        <v>1</v>
      </c>
      <c r="L280" s="280"/>
      <c r="M280" s="281" t="s">
        <v>1</v>
      </c>
      <c r="N280" s="282" t="s">
        <v>43</v>
      </c>
      <c r="O280" s="91"/>
      <c r="P280" s="236">
        <f>O280*H280</f>
        <v>0</v>
      </c>
      <c r="Q280" s="236">
        <v>0.041000000000000002</v>
      </c>
      <c r="R280" s="236">
        <f>Q280*H280</f>
        <v>0.041000000000000002</v>
      </c>
      <c r="S280" s="236">
        <v>0</v>
      </c>
      <c r="T280" s="23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8" t="s">
        <v>253</v>
      </c>
      <c r="AT280" s="238" t="s">
        <v>404</v>
      </c>
      <c r="AU280" s="238" t="s">
        <v>87</v>
      </c>
      <c r="AY280" s="17" t="s">
        <v>204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7" t="s">
        <v>85</v>
      </c>
      <c r="BK280" s="239">
        <f>ROUND(I280*H280,2)</f>
        <v>0</v>
      </c>
      <c r="BL280" s="17" t="s">
        <v>211</v>
      </c>
      <c r="BM280" s="238" t="s">
        <v>434</v>
      </c>
    </row>
    <row r="281" s="14" customFormat="1">
      <c r="A281" s="14"/>
      <c r="B281" s="251"/>
      <c r="C281" s="252"/>
      <c r="D281" s="242" t="s">
        <v>213</v>
      </c>
      <c r="E281" s="253" t="s">
        <v>1</v>
      </c>
      <c r="F281" s="254" t="s">
        <v>85</v>
      </c>
      <c r="G281" s="252"/>
      <c r="H281" s="255">
        <v>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213</v>
      </c>
      <c r="AU281" s="261" t="s">
        <v>87</v>
      </c>
      <c r="AV281" s="14" t="s">
        <v>87</v>
      </c>
      <c r="AW281" s="14" t="s">
        <v>34</v>
      </c>
      <c r="AX281" s="14" t="s">
        <v>85</v>
      </c>
      <c r="AY281" s="261" t="s">
        <v>204</v>
      </c>
    </row>
    <row r="282" s="12" customFormat="1" ht="20.88" customHeight="1">
      <c r="A282" s="12"/>
      <c r="B282" s="211"/>
      <c r="C282" s="212"/>
      <c r="D282" s="213" t="s">
        <v>77</v>
      </c>
      <c r="E282" s="225" t="s">
        <v>435</v>
      </c>
      <c r="F282" s="225" t="s">
        <v>436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SUM(P283:P292)</f>
        <v>0</v>
      </c>
      <c r="Q282" s="219"/>
      <c r="R282" s="220">
        <f>SUM(R283:R292)</f>
        <v>0.21613373999999999</v>
      </c>
      <c r="S282" s="219"/>
      <c r="T282" s="221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85</v>
      </c>
      <c r="AT282" s="223" t="s">
        <v>77</v>
      </c>
      <c r="AU282" s="223" t="s">
        <v>87</v>
      </c>
      <c r="AY282" s="222" t="s">
        <v>204</v>
      </c>
      <c r="BK282" s="224">
        <f>SUM(BK283:BK292)</f>
        <v>0</v>
      </c>
    </row>
    <row r="283" s="2" customFormat="1" ht="24.15" customHeight="1">
      <c r="A283" s="38"/>
      <c r="B283" s="39"/>
      <c r="C283" s="227" t="s">
        <v>437</v>
      </c>
      <c r="D283" s="227" t="s">
        <v>206</v>
      </c>
      <c r="E283" s="228" t="s">
        <v>438</v>
      </c>
      <c r="F283" s="229" t="s">
        <v>439</v>
      </c>
      <c r="G283" s="230" t="s">
        <v>209</v>
      </c>
      <c r="H283" s="231">
        <v>9.3849999999999998</v>
      </c>
      <c r="I283" s="232"/>
      <c r="J283" s="233">
        <f>ROUND(I283*H283,2)</f>
        <v>0</v>
      </c>
      <c r="K283" s="229" t="s">
        <v>210</v>
      </c>
      <c r="L283" s="44"/>
      <c r="M283" s="234" t="s">
        <v>1</v>
      </c>
      <c r="N283" s="235" t="s">
        <v>43</v>
      </c>
      <c r="O283" s="91"/>
      <c r="P283" s="236">
        <f>O283*H283</f>
        <v>0</v>
      </c>
      <c r="Q283" s="236">
        <v>0.00025999999999999998</v>
      </c>
      <c r="R283" s="236">
        <f>Q283*H283</f>
        <v>0.0024400999999999997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8" t="s">
        <v>211</v>
      </c>
      <c r="AT283" s="238" t="s">
        <v>206</v>
      </c>
      <c r="AU283" s="238" t="s">
        <v>222</v>
      </c>
      <c r="AY283" s="17" t="s">
        <v>204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7" t="s">
        <v>85</v>
      </c>
      <c r="BK283" s="239">
        <f>ROUND(I283*H283,2)</f>
        <v>0</v>
      </c>
      <c r="BL283" s="17" t="s">
        <v>211</v>
      </c>
      <c r="BM283" s="238" t="s">
        <v>440</v>
      </c>
    </row>
    <row r="284" s="14" customFormat="1">
      <c r="A284" s="14"/>
      <c r="B284" s="251"/>
      <c r="C284" s="252"/>
      <c r="D284" s="242" t="s">
        <v>213</v>
      </c>
      <c r="E284" s="253" t="s">
        <v>129</v>
      </c>
      <c r="F284" s="254" t="s">
        <v>441</v>
      </c>
      <c r="G284" s="252"/>
      <c r="H284" s="255">
        <v>9.3849999999999998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213</v>
      </c>
      <c r="AU284" s="261" t="s">
        <v>222</v>
      </c>
      <c r="AV284" s="14" t="s">
        <v>87</v>
      </c>
      <c r="AW284" s="14" t="s">
        <v>34</v>
      </c>
      <c r="AX284" s="14" t="s">
        <v>85</v>
      </c>
      <c r="AY284" s="261" t="s">
        <v>204</v>
      </c>
    </row>
    <row r="285" s="2" customFormat="1" ht="24.15" customHeight="1">
      <c r="A285" s="38"/>
      <c r="B285" s="39"/>
      <c r="C285" s="227" t="s">
        <v>442</v>
      </c>
      <c r="D285" s="227" t="s">
        <v>206</v>
      </c>
      <c r="E285" s="228" t="s">
        <v>443</v>
      </c>
      <c r="F285" s="229" t="s">
        <v>444</v>
      </c>
      <c r="G285" s="230" t="s">
        <v>209</v>
      </c>
      <c r="H285" s="231">
        <v>9.3889999999999993</v>
      </c>
      <c r="I285" s="232"/>
      <c r="J285" s="233">
        <f>ROUND(I285*H285,2)</f>
        <v>0</v>
      </c>
      <c r="K285" s="229" t="s">
        <v>210</v>
      </c>
      <c r="L285" s="44"/>
      <c r="M285" s="234" t="s">
        <v>1</v>
      </c>
      <c r="N285" s="235" t="s">
        <v>43</v>
      </c>
      <c r="O285" s="91"/>
      <c r="P285" s="236">
        <f>O285*H285</f>
        <v>0</v>
      </c>
      <c r="Q285" s="236">
        <v>0.0043800000000000002</v>
      </c>
      <c r="R285" s="236">
        <f>Q285*H285</f>
        <v>0.041123819999999998</v>
      </c>
      <c r="S285" s="236">
        <v>0</v>
      </c>
      <c r="T285" s="23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8" t="s">
        <v>211</v>
      </c>
      <c r="AT285" s="238" t="s">
        <v>206</v>
      </c>
      <c r="AU285" s="238" t="s">
        <v>222</v>
      </c>
      <c r="AY285" s="17" t="s">
        <v>204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7" t="s">
        <v>85</v>
      </c>
      <c r="BK285" s="239">
        <f>ROUND(I285*H285,2)</f>
        <v>0</v>
      </c>
      <c r="BL285" s="17" t="s">
        <v>211</v>
      </c>
      <c r="BM285" s="238" t="s">
        <v>445</v>
      </c>
    </row>
    <row r="286" s="14" customFormat="1">
      <c r="A286" s="14"/>
      <c r="B286" s="251"/>
      <c r="C286" s="252"/>
      <c r="D286" s="242" t="s">
        <v>213</v>
      </c>
      <c r="E286" s="253" t="s">
        <v>1</v>
      </c>
      <c r="F286" s="254" t="s">
        <v>446</v>
      </c>
      <c r="G286" s="252"/>
      <c r="H286" s="255">
        <v>9.3849999999999998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213</v>
      </c>
      <c r="AU286" s="261" t="s">
        <v>222</v>
      </c>
      <c r="AV286" s="14" t="s">
        <v>87</v>
      </c>
      <c r="AW286" s="14" t="s">
        <v>34</v>
      </c>
      <c r="AX286" s="14" t="s">
        <v>78</v>
      </c>
      <c r="AY286" s="261" t="s">
        <v>204</v>
      </c>
    </row>
    <row r="287" s="14" customFormat="1">
      <c r="A287" s="14"/>
      <c r="B287" s="251"/>
      <c r="C287" s="252"/>
      <c r="D287" s="242" t="s">
        <v>213</v>
      </c>
      <c r="E287" s="253" t="s">
        <v>1</v>
      </c>
      <c r="F287" s="254" t="s">
        <v>447</v>
      </c>
      <c r="G287" s="252"/>
      <c r="H287" s="255">
        <v>0.0040000000000000001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213</v>
      </c>
      <c r="AU287" s="261" t="s">
        <v>222</v>
      </c>
      <c r="AV287" s="14" t="s">
        <v>87</v>
      </c>
      <c r="AW287" s="14" t="s">
        <v>34</v>
      </c>
      <c r="AX287" s="14" t="s">
        <v>78</v>
      </c>
      <c r="AY287" s="261" t="s">
        <v>204</v>
      </c>
    </row>
    <row r="288" s="15" customFormat="1">
      <c r="A288" s="15"/>
      <c r="B288" s="262"/>
      <c r="C288" s="263"/>
      <c r="D288" s="242" t="s">
        <v>213</v>
      </c>
      <c r="E288" s="264" t="s">
        <v>1</v>
      </c>
      <c r="F288" s="265" t="s">
        <v>228</v>
      </c>
      <c r="G288" s="263"/>
      <c r="H288" s="266">
        <v>9.3889999999999993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2" t="s">
        <v>213</v>
      </c>
      <c r="AU288" s="272" t="s">
        <v>222</v>
      </c>
      <c r="AV288" s="15" t="s">
        <v>211</v>
      </c>
      <c r="AW288" s="15" t="s">
        <v>34</v>
      </c>
      <c r="AX288" s="15" t="s">
        <v>85</v>
      </c>
      <c r="AY288" s="272" t="s">
        <v>204</v>
      </c>
    </row>
    <row r="289" s="2" customFormat="1" ht="24.15" customHeight="1">
      <c r="A289" s="38"/>
      <c r="B289" s="39"/>
      <c r="C289" s="227" t="s">
        <v>448</v>
      </c>
      <c r="D289" s="227" t="s">
        <v>206</v>
      </c>
      <c r="E289" s="228" t="s">
        <v>449</v>
      </c>
      <c r="F289" s="229" t="s">
        <v>450</v>
      </c>
      <c r="G289" s="230" t="s">
        <v>209</v>
      </c>
      <c r="H289" s="231">
        <v>9.3889999999999993</v>
      </c>
      <c r="I289" s="232"/>
      <c r="J289" s="233">
        <f>ROUND(I289*H289,2)</f>
        <v>0</v>
      </c>
      <c r="K289" s="229" t="s">
        <v>210</v>
      </c>
      <c r="L289" s="44"/>
      <c r="M289" s="234" t="s">
        <v>1</v>
      </c>
      <c r="N289" s="235" t="s">
        <v>43</v>
      </c>
      <c r="O289" s="91"/>
      <c r="P289" s="236">
        <f>O289*H289</f>
        <v>0</v>
      </c>
      <c r="Q289" s="236">
        <v>0.018380000000000001</v>
      </c>
      <c r="R289" s="236">
        <f>Q289*H289</f>
        <v>0.17256981999999999</v>
      </c>
      <c r="S289" s="236">
        <v>0</v>
      </c>
      <c r="T289" s="23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8" t="s">
        <v>211</v>
      </c>
      <c r="AT289" s="238" t="s">
        <v>206</v>
      </c>
      <c r="AU289" s="238" t="s">
        <v>222</v>
      </c>
      <c r="AY289" s="17" t="s">
        <v>204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7" t="s">
        <v>85</v>
      </c>
      <c r="BK289" s="239">
        <f>ROUND(I289*H289,2)</f>
        <v>0</v>
      </c>
      <c r="BL289" s="17" t="s">
        <v>211</v>
      </c>
      <c r="BM289" s="238" t="s">
        <v>451</v>
      </c>
    </row>
    <row r="290" s="14" customFormat="1">
      <c r="A290" s="14"/>
      <c r="B290" s="251"/>
      <c r="C290" s="252"/>
      <c r="D290" s="242" t="s">
        <v>213</v>
      </c>
      <c r="E290" s="253" t="s">
        <v>1</v>
      </c>
      <c r="F290" s="254" t="s">
        <v>129</v>
      </c>
      <c r="G290" s="252"/>
      <c r="H290" s="255">
        <v>9.3849999999999998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213</v>
      </c>
      <c r="AU290" s="261" t="s">
        <v>222</v>
      </c>
      <c r="AV290" s="14" t="s">
        <v>87</v>
      </c>
      <c r="AW290" s="14" t="s">
        <v>34</v>
      </c>
      <c r="AX290" s="14" t="s">
        <v>78</v>
      </c>
      <c r="AY290" s="261" t="s">
        <v>204</v>
      </c>
    </row>
    <row r="291" s="14" customFormat="1">
      <c r="A291" s="14"/>
      <c r="B291" s="251"/>
      <c r="C291" s="252"/>
      <c r="D291" s="242" t="s">
        <v>213</v>
      </c>
      <c r="E291" s="253" t="s">
        <v>1</v>
      </c>
      <c r="F291" s="254" t="s">
        <v>447</v>
      </c>
      <c r="G291" s="252"/>
      <c r="H291" s="255">
        <v>0.0040000000000000001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213</v>
      </c>
      <c r="AU291" s="261" t="s">
        <v>222</v>
      </c>
      <c r="AV291" s="14" t="s">
        <v>87</v>
      </c>
      <c r="AW291" s="14" t="s">
        <v>34</v>
      </c>
      <c r="AX291" s="14" t="s">
        <v>78</v>
      </c>
      <c r="AY291" s="261" t="s">
        <v>204</v>
      </c>
    </row>
    <row r="292" s="15" customFormat="1">
      <c r="A292" s="15"/>
      <c r="B292" s="262"/>
      <c r="C292" s="263"/>
      <c r="D292" s="242" t="s">
        <v>213</v>
      </c>
      <c r="E292" s="264" t="s">
        <v>1</v>
      </c>
      <c r="F292" s="265" t="s">
        <v>228</v>
      </c>
      <c r="G292" s="263"/>
      <c r="H292" s="266">
        <v>9.3889999999999993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2" t="s">
        <v>213</v>
      </c>
      <c r="AU292" s="272" t="s">
        <v>222</v>
      </c>
      <c r="AV292" s="15" t="s">
        <v>211</v>
      </c>
      <c r="AW292" s="15" t="s">
        <v>34</v>
      </c>
      <c r="AX292" s="15" t="s">
        <v>85</v>
      </c>
      <c r="AY292" s="272" t="s">
        <v>204</v>
      </c>
    </row>
    <row r="293" s="12" customFormat="1" ht="22.8" customHeight="1">
      <c r="A293" s="12"/>
      <c r="B293" s="211"/>
      <c r="C293" s="212"/>
      <c r="D293" s="213" t="s">
        <v>77</v>
      </c>
      <c r="E293" s="225" t="s">
        <v>258</v>
      </c>
      <c r="F293" s="225" t="s">
        <v>452</v>
      </c>
      <c r="G293" s="212"/>
      <c r="H293" s="212"/>
      <c r="I293" s="215"/>
      <c r="J293" s="226">
        <f>BK293</f>
        <v>0</v>
      </c>
      <c r="K293" s="212"/>
      <c r="L293" s="217"/>
      <c r="M293" s="218"/>
      <c r="N293" s="219"/>
      <c r="O293" s="219"/>
      <c r="P293" s="220">
        <f>P294+SUM(P295:P334)+P360+P364+P402</f>
        <v>0</v>
      </c>
      <c r="Q293" s="219"/>
      <c r="R293" s="220">
        <f>R294+SUM(R295:R334)+R360+R364+R402</f>
        <v>0.022736640000000002</v>
      </c>
      <c r="S293" s="219"/>
      <c r="T293" s="221">
        <f>T294+SUM(T295:T334)+T360+T364+T402</f>
        <v>3.5422779999999996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2" t="s">
        <v>85</v>
      </c>
      <c r="AT293" s="223" t="s">
        <v>77</v>
      </c>
      <c r="AU293" s="223" t="s">
        <v>85</v>
      </c>
      <c r="AY293" s="222" t="s">
        <v>204</v>
      </c>
      <c r="BK293" s="224">
        <f>BK294+SUM(BK295:BK334)+BK360+BK364+BK402</f>
        <v>0</v>
      </c>
    </row>
    <row r="294" s="2" customFormat="1" ht="24.15" customHeight="1">
      <c r="A294" s="38"/>
      <c r="B294" s="39"/>
      <c r="C294" s="227" t="s">
        <v>453</v>
      </c>
      <c r="D294" s="227" t="s">
        <v>206</v>
      </c>
      <c r="E294" s="228" t="s">
        <v>454</v>
      </c>
      <c r="F294" s="229" t="s">
        <v>455</v>
      </c>
      <c r="G294" s="230" t="s">
        <v>209</v>
      </c>
      <c r="H294" s="231">
        <v>25.295000000000002</v>
      </c>
      <c r="I294" s="232"/>
      <c r="J294" s="233">
        <f>ROUND(I294*H294,2)</f>
        <v>0</v>
      </c>
      <c r="K294" s="229" t="s">
        <v>210</v>
      </c>
      <c r="L294" s="44"/>
      <c r="M294" s="234" t="s">
        <v>1</v>
      </c>
      <c r="N294" s="235" t="s">
        <v>43</v>
      </c>
      <c r="O294" s="91"/>
      <c r="P294" s="236">
        <f>O294*H294</f>
        <v>0</v>
      </c>
      <c r="Q294" s="236">
        <v>0.00036000000000000002</v>
      </c>
      <c r="R294" s="236">
        <f>Q294*H294</f>
        <v>0.0091062000000000018</v>
      </c>
      <c r="S294" s="236">
        <v>0</v>
      </c>
      <c r="T294" s="23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8" t="s">
        <v>211</v>
      </c>
      <c r="AT294" s="238" t="s">
        <v>206</v>
      </c>
      <c r="AU294" s="238" t="s">
        <v>87</v>
      </c>
      <c r="AY294" s="17" t="s">
        <v>204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7" t="s">
        <v>85</v>
      </c>
      <c r="BK294" s="239">
        <f>ROUND(I294*H294,2)</f>
        <v>0</v>
      </c>
      <c r="BL294" s="17" t="s">
        <v>211</v>
      </c>
      <c r="BM294" s="238" t="s">
        <v>456</v>
      </c>
    </row>
    <row r="295" s="14" customFormat="1">
      <c r="A295" s="14"/>
      <c r="B295" s="251"/>
      <c r="C295" s="252"/>
      <c r="D295" s="242" t="s">
        <v>213</v>
      </c>
      <c r="E295" s="253" t="s">
        <v>1</v>
      </c>
      <c r="F295" s="254" t="s">
        <v>457</v>
      </c>
      <c r="G295" s="252"/>
      <c r="H295" s="255">
        <v>12.505000000000001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213</v>
      </c>
      <c r="AU295" s="261" t="s">
        <v>87</v>
      </c>
      <c r="AV295" s="14" t="s">
        <v>87</v>
      </c>
      <c r="AW295" s="14" t="s">
        <v>34</v>
      </c>
      <c r="AX295" s="14" t="s">
        <v>78</v>
      </c>
      <c r="AY295" s="261" t="s">
        <v>204</v>
      </c>
    </row>
    <row r="296" s="14" customFormat="1">
      <c r="A296" s="14"/>
      <c r="B296" s="251"/>
      <c r="C296" s="252"/>
      <c r="D296" s="242" t="s">
        <v>213</v>
      </c>
      <c r="E296" s="253" t="s">
        <v>1</v>
      </c>
      <c r="F296" s="254" t="s">
        <v>458</v>
      </c>
      <c r="G296" s="252"/>
      <c r="H296" s="255">
        <v>10.07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213</v>
      </c>
      <c r="AU296" s="261" t="s">
        <v>87</v>
      </c>
      <c r="AV296" s="14" t="s">
        <v>87</v>
      </c>
      <c r="AW296" s="14" t="s">
        <v>34</v>
      </c>
      <c r="AX296" s="14" t="s">
        <v>78</v>
      </c>
      <c r="AY296" s="261" t="s">
        <v>204</v>
      </c>
    </row>
    <row r="297" s="14" customFormat="1">
      <c r="A297" s="14"/>
      <c r="B297" s="251"/>
      <c r="C297" s="252"/>
      <c r="D297" s="242" t="s">
        <v>213</v>
      </c>
      <c r="E297" s="253" t="s">
        <v>136</v>
      </c>
      <c r="F297" s="254" t="s">
        <v>459</v>
      </c>
      <c r="G297" s="252"/>
      <c r="H297" s="255">
        <v>2.7200000000000002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213</v>
      </c>
      <c r="AU297" s="261" t="s">
        <v>87</v>
      </c>
      <c r="AV297" s="14" t="s">
        <v>87</v>
      </c>
      <c r="AW297" s="14" t="s">
        <v>34</v>
      </c>
      <c r="AX297" s="14" t="s">
        <v>78</v>
      </c>
      <c r="AY297" s="261" t="s">
        <v>204</v>
      </c>
    </row>
    <row r="298" s="15" customFormat="1">
      <c r="A298" s="15"/>
      <c r="B298" s="262"/>
      <c r="C298" s="263"/>
      <c r="D298" s="242" t="s">
        <v>213</v>
      </c>
      <c r="E298" s="264" t="s">
        <v>1</v>
      </c>
      <c r="F298" s="265" t="s">
        <v>228</v>
      </c>
      <c r="G298" s="263"/>
      <c r="H298" s="266">
        <v>25.295000000000002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213</v>
      </c>
      <c r="AU298" s="272" t="s">
        <v>87</v>
      </c>
      <c r="AV298" s="15" t="s">
        <v>211</v>
      </c>
      <c r="AW298" s="15" t="s">
        <v>34</v>
      </c>
      <c r="AX298" s="15" t="s">
        <v>85</v>
      </c>
      <c r="AY298" s="272" t="s">
        <v>204</v>
      </c>
    </row>
    <row r="299" s="2" customFormat="1" ht="24.15" customHeight="1">
      <c r="A299" s="38"/>
      <c r="B299" s="39"/>
      <c r="C299" s="273" t="s">
        <v>460</v>
      </c>
      <c r="D299" s="273" t="s">
        <v>404</v>
      </c>
      <c r="E299" s="274" t="s">
        <v>461</v>
      </c>
      <c r="F299" s="275" t="s">
        <v>462</v>
      </c>
      <c r="G299" s="276" t="s">
        <v>209</v>
      </c>
      <c r="H299" s="277">
        <v>25.295000000000002</v>
      </c>
      <c r="I299" s="278"/>
      <c r="J299" s="279">
        <f>ROUND(I299*H299,2)</f>
        <v>0</v>
      </c>
      <c r="K299" s="275" t="s">
        <v>1</v>
      </c>
      <c r="L299" s="280"/>
      <c r="M299" s="281" t="s">
        <v>1</v>
      </c>
      <c r="N299" s="282" t="s">
        <v>43</v>
      </c>
      <c r="O299" s="91"/>
      <c r="P299" s="236">
        <f>O299*H299</f>
        <v>0</v>
      </c>
      <c r="Q299" s="236">
        <v>0.00014999999999999999</v>
      </c>
      <c r="R299" s="236">
        <f>Q299*H299</f>
        <v>0.0037942499999999999</v>
      </c>
      <c r="S299" s="236">
        <v>0</v>
      </c>
      <c r="T299" s="23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8" t="s">
        <v>253</v>
      </c>
      <c r="AT299" s="238" t="s">
        <v>404</v>
      </c>
      <c r="AU299" s="238" t="s">
        <v>87</v>
      </c>
      <c r="AY299" s="17" t="s">
        <v>204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7" t="s">
        <v>85</v>
      </c>
      <c r="BK299" s="239">
        <f>ROUND(I299*H299,2)</f>
        <v>0</v>
      </c>
      <c r="BL299" s="17" t="s">
        <v>211</v>
      </c>
      <c r="BM299" s="238" t="s">
        <v>463</v>
      </c>
    </row>
    <row r="300" s="14" customFormat="1">
      <c r="A300" s="14"/>
      <c r="B300" s="251"/>
      <c r="C300" s="252"/>
      <c r="D300" s="242" t="s">
        <v>213</v>
      </c>
      <c r="E300" s="253" t="s">
        <v>1</v>
      </c>
      <c r="F300" s="254" t="s">
        <v>126</v>
      </c>
      <c r="G300" s="252"/>
      <c r="H300" s="255">
        <v>12.505000000000001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213</v>
      </c>
      <c r="AU300" s="261" t="s">
        <v>87</v>
      </c>
      <c r="AV300" s="14" t="s">
        <v>87</v>
      </c>
      <c r="AW300" s="14" t="s">
        <v>34</v>
      </c>
      <c r="AX300" s="14" t="s">
        <v>78</v>
      </c>
      <c r="AY300" s="261" t="s">
        <v>204</v>
      </c>
    </row>
    <row r="301" s="14" customFormat="1">
      <c r="A301" s="14"/>
      <c r="B301" s="251"/>
      <c r="C301" s="252"/>
      <c r="D301" s="242" t="s">
        <v>213</v>
      </c>
      <c r="E301" s="253" t="s">
        <v>1</v>
      </c>
      <c r="F301" s="254" t="s">
        <v>458</v>
      </c>
      <c r="G301" s="252"/>
      <c r="H301" s="255">
        <v>10.07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213</v>
      </c>
      <c r="AU301" s="261" t="s">
        <v>87</v>
      </c>
      <c r="AV301" s="14" t="s">
        <v>87</v>
      </c>
      <c r="AW301" s="14" t="s">
        <v>34</v>
      </c>
      <c r="AX301" s="14" t="s">
        <v>78</v>
      </c>
      <c r="AY301" s="261" t="s">
        <v>204</v>
      </c>
    </row>
    <row r="302" s="14" customFormat="1">
      <c r="A302" s="14"/>
      <c r="B302" s="251"/>
      <c r="C302" s="252"/>
      <c r="D302" s="242" t="s">
        <v>213</v>
      </c>
      <c r="E302" s="253" t="s">
        <v>1</v>
      </c>
      <c r="F302" s="254" t="s">
        <v>464</v>
      </c>
      <c r="G302" s="252"/>
      <c r="H302" s="255">
        <v>2.7200000000000002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213</v>
      </c>
      <c r="AU302" s="261" t="s">
        <v>87</v>
      </c>
      <c r="AV302" s="14" t="s">
        <v>87</v>
      </c>
      <c r="AW302" s="14" t="s">
        <v>34</v>
      </c>
      <c r="AX302" s="14" t="s">
        <v>78</v>
      </c>
      <c r="AY302" s="261" t="s">
        <v>204</v>
      </c>
    </row>
    <row r="303" s="15" customFormat="1">
      <c r="A303" s="15"/>
      <c r="B303" s="262"/>
      <c r="C303" s="263"/>
      <c r="D303" s="242" t="s">
        <v>213</v>
      </c>
      <c r="E303" s="264" t="s">
        <v>1</v>
      </c>
      <c r="F303" s="265" t="s">
        <v>228</v>
      </c>
      <c r="G303" s="263"/>
      <c r="H303" s="266">
        <v>25.295000000000002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213</v>
      </c>
      <c r="AU303" s="272" t="s">
        <v>87</v>
      </c>
      <c r="AV303" s="15" t="s">
        <v>211</v>
      </c>
      <c r="AW303" s="15" t="s">
        <v>34</v>
      </c>
      <c r="AX303" s="15" t="s">
        <v>85</v>
      </c>
      <c r="AY303" s="272" t="s">
        <v>204</v>
      </c>
    </row>
    <row r="304" s="2" customFormat="1" ht="24.15" customHeight="1">
      <c r="A304" s="38"/>
      <c r="B304" s="39"/>
      <c r="C304" s="227" t="s">
        <v>465</v>
      </c>
      <c r="D304" s="227" t="s">
        <v>206</v>
      </c>
      <c r="E304" s="228" t="s">
        <v>466</v>
      </c>
      <c r="F304" s="229" t="s">
        <v>467</v>
      </c>
      <c r="G304" s="230" t="s">
        <v>209</v>
      </c>
      <c r="H304" s="231">
        <v>4.2000000000000002</v>
      </c>
      <c r="I304" s="232"/>
      <c r="J304" s="233">
        <f>ROUND(I304*H304,2)</f>
        <v>0</v>
      </c>
      <c r="K304" s="229" t="s">
        <v>210</v>
      </c>
      <c r="L304" s="44"/>
      <c r="M304" s="234" t="s">
        <v>1</v>
      </c>
      <c r="N304" s="235" t="s">
        <v>43</v>
      </c>
      <c r="O304" s="91"/>
      <c r="P304" s="236">
        <f>O304*H304</f>
        <v>0</v>
      </c>
      <c r="Q304" s="236">
        <v>0.00068999999999999997</v>
      </c>
      <c r="R304" s="236">
        <f>Q304*H304</f>
        <v>0.002898</v>
      </c>
      <c r="S304" s="236">
        <v>0</v>
      </c>
      <c r="T304" s="23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8" t="s">
        <v>211</v>
      </c>
      <c r="AT304" s="238" t="s">
        <v>206</v>
      </c>
      <c r="AU304" s="238" t="s">
        <v>87</v>
      </c>
      <c r="AY304" s="17" t="s">
        <v>204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7" t="s">
        <v>85</v>
      </c>
      <c r="BK304" s="239">
        <f>ROUND(I304*H304,2)</f>
        <v>0</v>
      </c>
      <c r="BL304" s="17" t="s">
        <v>211</v>
      </c>
      <c r="BM304" s="238" t="s">
        <v>468</v>
      </c>
    </row>
    <row r="305" s="14" customFormat="1">
      <c r="A305" s="14"/>
      <c r="B305" s="251"/>
      <c r="C305" s="252"/>
      <c r="D305" s="242" t="s">
        <v>213</v>
      </c>
      <c r="E305" s="253" t="s">
        <v>1</v>
      </c>
      <c r="F305" s="254" t="s">
        <v>469</v>
      </c>
      <c r="G305" s="252"/>
      <c r="H305" s="255">
        <v>4.2000000000000002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213</v>
      </c>
      <c r="AU305" s="261" t="s">
        <v>87</v>
      </c>
      <c r="AV305" s="14" t="s">
        <v>87</v>
      </c>
      <c r="AW305" s="14" t="s">
        <v>34</v>
      </c>
      <c r="AX305" s="14" t="s">
        <v>78</v>
      </c>
      <c r="AY305" s="261" t="s">
        <v>204</v>
      </c>
    </row>
    <row r="306" s="15" customFormat="1">
      <c r="A306" s="15"/>
      <c r="B306" s="262"/>
      <c r="C306" s="263"/>
      <c r="D306" s="242" t="s">
        <v>213</v>
      </c>
      <c r="E306" s="264" t="s">
        <v>1</v>
      </c>
      <c r="F306" s="265" t="s">
        <v>228</v>
      </c>
      <c r="G306" s="263"/>
      <c r="H306" s="266">
        <v>4.2000000000000002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2" t="s">
        <v>213</v>
      </c>
      <c r="AU306" s="272" t="s">
        <v>87</v>
      </c>
      <c r="AV306" s="15" t="s">
        <v>211</v>
      </c>
      <c r="AW306" s="15" t="s">
        <v>34</v>
      </c>
      <c r="AX306" s="15" t="s">
        <v>85</v>
      </c>
      <c r="AY306" s="272" t="s">
        <v>204</v>
      </c>
    </row>
    <row r="307" s="2" customFormat="1" ht="24.15" customHeight="1">
      <c r="A307" s="38"/>
      <c r="B307" s="39"/>
      <c r="C307" s="273" t="s">
        <v>470</v>
      </c>
      <c r="D307" s="273" t="s">
        <v>404</v>
      </c>
      <c r="E307" s="274" t="s">
        <v>471</v>
      </c>
      <c r="F307" s="275" t="s">
        <v>472</v>
      </c>
      <c r="G307" s="276" t="s">
        <v>209</v>
      </c>
      <c r="H307" s="277">
        <v>4.2000000000000002</v>
      </c>
      <c r="I307" s="278"/>
      <c r="J307" s="279">
        <f>ROUND(I307*H307,2)</f>
        <v>0</v>
      </c>
      <c r="K307" s="275" t="s">
        <v>210</v>
      </c>
      <c r="L307" s="280"/>
      <c r="M307" s="281" t="s">
        <v>1</v>
      </c>
      <c r="N307" s="282" t="s">
        <v>43</v>
      </c>
      <c r="O307" s="91"/>
      <c r="P307" s="236">
        <f>O307*H307</f>
        <v>0</v>
      </c>
      <c r="Q307" s="236">
        <v>0.00029999999999999997</v>
      </c>
      <c r="R307" s="236">
        <f>Q307*H307</f>
        <v>0.0012599999999999998</v>
      </c>
      <c r="S307" s="236">
        <v>0</v>
      </c>
      <c r="T307" s="23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8" t="s">
        <v>253</v>
      </c>
      <c r="AT307" s="238" t="s">
        <v>404</v>
      </c>
      <c r="AU307" s="238" t="s">
        <v>87</v>
      </c>
      <c r="AY307" s="17" t="s">
        <v>204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7" t="s">
        <v>85</v>
      </c>
      <c r="BK307" s="239">
        <f>ROUND(I307*H307,2)</f>
        <v>0</v>
      </c>
      <c r="BL307" s="17" t="s">
        <v>211</v>
      </c>
      <c r="BM307" s="238" t="s">
        <v>473</v>
      </c>
    </row>
    <row r="308" s="14" customFormat="1">
      <c r="A308" s="14"/>
      <c r="B308" s="251"/>
      <c r="C308" s="252"/>
      <c r="D308" s="242" t="s">
        <v>213</v>
      </c>
      <c r="E308" s="253" t="s">
        <v>1</v>
      </c>
      <c r="F308" s="254" t="s">
        <v>469</v>
      </c>
      <c r="G308" s="252"/>
      <c r="H308" s="255">
        <v>4.2000000000000002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213</v>
      </c>
      <c r="AU308" s="261" t="s">
        <v>87</v>
      </c>
      <c r="AV308" s="14" t="s">
        <v>87</v>
      </c>
      <c r="AW308" s="14" t="s">
        <v>34</v>
      </c>
      <c r="AX308" s="14" t="s">
        <v>78</v>
      </c>
      <c r="AY308" s="261" t="s">
        <v>204</v>
      </c>
    </row>
    <row r="309" s="15" customFormat="1">
      <c r="A309" s="15"/>
      <c r="B309" s="262"/>
      <c r="C309" s="263"/>
      <c r="D309" s="242" t="s">
        <v>213</v>
      </c>
      <c r="E309" s="264" t="s">
        <v>1</v>
      </c>
      <c r="F309" s="265" t="s">
        <v>228</v>
      </c>
      <c r="G309" s="263"/>
      <c r="H309" s="266">
        <v>4.2000000000000002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2" t="s">
        <v>213</v>
      </c>
      <c r="AU309" s="272" t="s">
        <v>87</v>
      </c>
      <c r="AV309" s="15" t="s">
        <v>211</v>
      </c>
      <c r="AW309" s="15" t="s">
        <v>34</v>
      </c>
      <c r="AX309" s="15" t="s">
        <v>85</v>
      </c>
      <c r="AY309" s="272" t="s">
        <v>204</v>
      </c>
    </row>
    <row r="310" s="2" customFormat="1" ht="33" customHeight="1">
      <c r="A310" s="38"/>
      <c r="B310" s="39"/>
      <c r="C310" s="227" t="s">
        <v>474</v>
      </c>
      <c r="D310" s="227" t="s">
        <v>206</v>
      </c>
      <c r="E310" s="228" t="s">
        <v>475</v>
      </c>
      <c r="F310" s="229" t="s">
        <v>476</v>
      </c>
      <c r="G310" s="230" t="s">
        <v>209</v>
      </c>
      <c r="H310" s="231">
        <v>9.0129999999999999</v>
      </c>
      <c r="I310" s="232"/>
      <c r="J310" s="233">
        <f>ROUND(I310*H310,2)</f>
        <v>0</v>
      </c>
      <c r="K310" s="229" t="s">
        <v>210</v>
      </c>
      <c r="L310" s="44"/>
      <c r="M310" s="234" t="s">
        <v>1</v>
      </c>
      <c r="N310" s="235" t="s">
        <v>43</v>
      </c>
      <c r="O310" s="91"/>
      <c r="P310" s="236">
        <f>O310*H310</f>
        <v>0</v>
      </c>
      <c r="Q310" s="236">
        <v>0.00063000000000000003</v>
      </c>
      <c r="R310" s="236">
        <f>Q310*H310</f>
        <v>0.0056781900000000005</v>
      </c>
      <c r="S310" s="236">
        <v>0</v>
      </c>
      <c r="T310" s="23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8" t="s">
        <v>211</v>
      </c>
      <c r="AT310" s="238" t="s">
        <v>206</v>
      </c>
      <c r="AU310" s="238" t="s">
        <v>87</v>
      </c>
      <c r="AY310" s="17" t="s">
        <v>204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7" t="s">
        <v>85</v>
      </c>
      <c r="BK310" s="239">
        <f>ROUND(I310*H310,2)</f>
        <v>0</v>
      </c>
      <c r="BL310" s="17" t="s">
        <v>211</v>
      </c>
      <c r="BM310" s="238" t="s">
        <v>477</v>
      </c>
    </row>
    <row r="311" s="13" customFormat="1">
      <c r="A311" s="13"/>
      <c r="B311" s="240"/>
      <c r="C311" s="241"/>
      <c r="D311" s="242" t="s">
        <v>213</v>
      </c>
      <c r="E311" s="243" t="s">
        <v>1</v>
      </c>
      <c r="F311" s="244" t="s">
        <v>478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213</v>
      </c>
      <c r="AU311" s="250" t="s">
        <v>87</v>
      </c>
      <c r="AV311" s="13" t="s">
        <v>85</v>
      </c>
      <c r="AW311" s="13" t="s">
        <v>34</v>
      </c>
      <c r="AX311" s="13" t="s">
        <v>78</v>
      </c>
      <c r="AY311" s="250" t="s">
        <v>204</v>
      </c>
    </row>
    <row r="312" s="14" customFormat="1">
      <c r="A312" s="14"/>
      <c r="B312" s="251"/>
      <c r="C312" s="252"/>
      <c r="D312" s="242" t="s">
        <v>213</v>
      </c>
      <c r="E312" s="253" t="s">
        <v>1</v>
      </c>
      <c r="F312" s="254" t="s">
        <v>479</v>
      </c>
      <c r="G312" s="252"/>
      <c r="H312" s="255">
        <v>9.0129999999999999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213</v>
      </c>
      <c r="AU312" s="261" t="s">
        <v>87</v>
      </c>
      <c r="AV312" s="14" t="s">
        <v>87</v>
      </c>
      <c r="AW312" s="14" t="s">
        <v>34</v>
      </c>
      <c r="AX312" s="14" t="s">
        <v>78</v>
      </c>
      <c r="AY312" s="261" t="s">
        <v>204</v>
      </c>
    </row>
    <row r="313" s="15" customFormat="1">
      <c r="A313" s="15"/>
      <c r="B313" s="262"/>
      <c r="C313" s="263"/>
      <c r="D313" s="242" t="s">
        <v>213</v>
      </c>
      <c r="E313" s="264" t="s">
        <v>1</v>
      </c>
      <c r="F313" s="265" t="s">
        <v>228</v>
      </c>
      <c r="G313" s="263"/>
      <c r="H313" s="266">
        <v>9.0129999999999999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213</v>
      </c>
      <c r="AU313" s="272" t="s">
        <v>87</v>
      </c>
      <c r="AV313" s="15" t="s">
        <v>211</v>
      </c>
      <c r="AW313" s="15" t="s">
        <v>34</v>
      </c>
      <c r="AX313" s="15" t="s">
        <v>85</v>
      </c>
      <c r="AY313" s="272" t="s">
        <v>204</v>
      </c>
    </row>
    <row r="314" s="2" customFormat="1" ht="24.15" customHeight="1">
      <c r="A314" s="38"/>
      <c r="B314" s="39"/>
      <c r="C314" s="227" t="s">
        <v>480</v>
      </c>
      <c r="D314" s="227" t="s">
        <v>206</v>
      </c>
      <c r="E314" s="228" t="s">
        <v>481</v>
      </c>
      <c r="F314" s="229" t="s">
        <v>482</v>
      </c>
      <c r="G314" s="230" t="s">
        <v>354</v>
      </c>
      <c r="H314" s="231">
        <v>1.1799999999999999</v>
      </c>
      <c r="I314" s="232"/>
      <c r="J314" s="233">
        <f>ROUND(I314*H314,2)</f>
        <v>0</v>
      </c>
      <c r="K314" s="229" t="s">
        <v>210</v>
      </c>
      <c r="L314" s="44"/>
      <c r="M314" s="234" t="s">
        <v>1</v>
      </c>
      <c r="N314" s="235" t="s">
        <v>43</v>
      </c>
      <c r="O314" s="91"/>
      <c r="P314" s="236">
        <f>O314*H314</f>
        <v>0</v>
      </c>
      <c r="Q314" s="236">
        <v>0</v>
      </c>
      <c r="R314" s="236">
        <f>Q314*H314</f>
        <v>0</v>
      </c>
      <c r="S314" s="236">
        <v>0.112</v>
      </c>
      <c r="T314" s="237">
        <f>S314*H314</f>
        <v>0.13216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8" t="s">
        <v>211</v>
      </c>
      <c r="AT314" s="238" t="s">
        <v>206</v>
      </c>
      <c r="AU314" s="238" t="s">
        <v>87</v>
      </c>
      <c r="AY314" s="17" t="s">
        <v>204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7" t="s">
        <v>85</v>
      </c>
      <c r="BK314" s="239">
        <f>ROUND(I314*H314,2)</f>
        <v>0</v>
      </c>
      <c r="BL314" s="17" t="s">
        <v>211</v>
      </c>
      <c r="BM314" s="238" t="s">
        <v>483</v>
      </c>
    </row>
    <row r="315" s="14" customFormat="1">
      <c r="A315" s="14"/>
      <c r="B315" s="251"/>
      <c r="C315" s="252"/>
      <c r="D315" s="242" t="s">
        <v>213</v>
      </c>
      <c r="E315" s="253" t="s">
        <v>1</v>
      </c>
      <c r="F315" s="254" t="s">
        <v>484</v>
      </c>
      <c r="G315" s="252"/>
      <c r="H315" s="255">
        <v>1.1799999999999999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213</v>
      </c>
      <c r="AU315" s="261" t="s">
        <v>87</v>
      </c>
      <c r="AV315" s="14" t="s">
        <v>87</v>
      </c>
      <c r="AW315" s="14" t="s">
        <v>34</v>
      </c>
      <c r="AX315" s="14" t="s">
        <v>85</v>
      </c>
      <c r="AY315" s="261" t="s">
        <v>204</v>
      </c>
    </row>
    <row r="316" s="2" customFormat="1" ht="24.15" customHeight="1">
      <c r="A316" s="38"/>
      <c r="B316" s="39"/>
      <c r="C316" s="227" t="s">
        <v>485</v>
      </c>
      <c r="D316" s="227" t="s">
        <v>206</v>
      </c>
      <c r="E316" s="228" t="s">
        <v>486</v>
      </c>
      <c r="F316" s="229" t="s">
        <v>487</v>
      </c>
      <c r="G316" s="230" t="s">
        <v>354</v>
      </c>
      <c r="H316" s="231">
        <v>5.25</v>
      </c>
      <c r="I316" s="232"/>
      <c r="J316" s="233">
        <f>ROUND(I316*H316,2)</f>
        <v>0</v>
      </c>
      <c r="K316" s="229" t="s">
        <v>210</v>
      </c>
      <c r="L316" s="44"/>
      <c r="M316" s="234" t="s">
        <v>1</v>
      </c>
      <c r="N316" s="235" t="s">
        <v>43</v>
      </c>
      <c r="O316" s="91"/>
      <c r="P316" s="236">
        <f>O316*H316</f>
        <v>0</v>
      </c>
      <c r="Q316" s="236">
        <v>0</v>
      </c>
      <c r="R316" s="236">
        <f>Q316*H316</f>
        <v>0</v>
      </c>
      <c r="S316" s="236">
        <v>0.082000000000000003</v>
      </c>
      <c r="T316" s="237">
        <f>S316*H316</f>
        <v>0.43049999999999999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8" t="s">
        <v>211</v>
      </c>
      <c r="AT316" s="238" t="s">
        <v>206</v>
      </c>
      <c r="AU316" s="238" t="s">
        <v>87</v>
      </c>
      <c r="AY316" s="17" t="s">
        <v>204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7" t="s">
        <v>85</v>
      </c>
      <c r="BK316" s="239">
        <f>ROUND(I316*H316,2)</f>
        <v>0</v>
      </c>
      <c r="BL316" s="17" t="s">
        <v>211</v>
      </c>
      <c r="BM316" s="238" t="s">
        <v>488</v>
      </c>
    </row>
    <row r="317" s="14" customFormat="1">
      <c r="A317" s="14"/>
      <c r="B317" s="251"/>
      <c r="C317" s="252"/>
      <c r="D317" s="242" t="s">
        <v>213</v>
      </c>
      <c r="E317" s="253" t="s">
        <v>1</v>
      </c>
      <c r="F317" s="254" t="s">
        <v>489</v>
      </c>
      <c r="G317" s="252"/>
      <c r="H317" s="255">
        <v>5.25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213</v>
      </c>
      <c r="AU317" s="261" t="s">
        <v>87</v>
      </c>
      <c r="AV317" s="14" t="s">
        <v>87</v>
      </c>
      <c r="AW317" s="14" t="s">
        <v>34</v>
      </c>
      <c r="AX317" s="14" t="s">
        <v>85</v>
      </c>
      <c r="AY317" s="261" t="s">
        <v>204</v>
      </c>
    </row>
    <row r="318" s="2" customFormat="1" ht="24.15" customHeight="1">
      <c r="A318" s="38"/>
      <c r="B318" s="39"/>
      <c r="C318" s="227" t="s">
        <v>490</v>
      </c>
      <c r="D318" s="227" t="s">
        <v>206</v>
      </c>
      <c r="E318" s="228" t="s">
        <v>491</v>
      </c>
      <c r="F318" s="229" t="s">
        <v>492</v>
      </c>
      <c r="G318" s="230" t="s">
        <v>209</v>
      </c>
      <c r="H318" s="231">
        <v>0.61199999999999999</v>
      </c>
      <c r="I318" s="232"/>
      <c r="J318" s="233">
        <f>ROUND(I318*H318,2)</f>
        <v>0</v>
      </c>
      <c r="K318" s="229" t="s">
        <v>210</v>
      </c>
      <c r="L318" s="44"/>
      <c r="M318" s="234" t="s">
        <v>1</v>
      </c>
      <c r="N318" s="235" t="s">
        <v>43</v>
      </c>
      <c r="O318" s="91"/>
      <c r="P318" s="236">
        <f>O318*H318</f>
        <v>0</v>
      </c>
      <c r="Q318" s="236">
        <v>0</v>
      </c>
      <c r="R318" s="236">
        <f>Q318*H318</f>
        <v>0</v>
      </c>
      <c r="S318" s="236">
        <v>0.072999999999999995</v>
      </c>
      <c r="T318" s="237">
        <f>S318*H318</f>
        <v>0.044675999999999993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8" t="s">
        <v>211</v>
      </c>
      <c r="AT318" s="238" t="s">
        <v>206</v>
      </c>
      <c r="AU318" s="238" t="s">
        <v>87</v>
      </c>
      <c r="AY318" s="17" t="s">
        <v>204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7" t="s">
        <v>85</v>
      </c>
      <c r="BK318" s="239">
        <f>ROUND(I318*H318,2)</f>
        <v>0</v>
      </c>
      <c r="BL318" s="17" t="s">
        <v>211</v>
      </c>
      <c r="BM318" s="238" t="s">
        <v>493</v>
      </c>
    </row>
    <row r="319" s="14" customFormat="1">
      <c r="A319" s="14"/>
      <c r="B319" s="251"/>
      <c r="C319" s="252"/>
      <c r="D319" s="242" t="s">
        <v>213</v>
      </c>
      <c r="E319" s="253" t="s">
        <v>1</v>
      </c>
      <c r="F319" s="254" t="s">
        <v>494</v>
      </c>
      <c r="G319" s="252"/>
      <c r="H319" s="255">
        <v>0.61199999999999999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213</v>
      </c>
      <c r="AU319" s="261" t="s">
        <v>87</v>
      </c>
      <c r="AV319" s="14" t="s">
        <v>87</v>
      </c>
      <c r="AW319" s="14" t="s">
        <v>34</v>
      </c>
      <c r="AX319" s="14" t="s">
        <v>85</v>
      </c>
      <c r="AY319" s="261" t="s">
        <v>204</v>
      </c>
    </row>
    <row r="320" s="2" customFormat="1" ht="24.15" customHeight="1">
      <c r="A320" s="38"/>
      <c r="B320" s="39"/>
      <c r="C320" s="227" t="s">
        <v>495</v>
      </c>
      <c r="D320" s="227" t="s">
        <v>206</v>
      </c>
      <c r="E320" s="228" t="s">
        <v>496</v>
      </c>
      <c r="F320" s="229" t="s">
        <v>497</v>
      </c>
      <c r="G320" s="230" t="s">
        <v>209</v>
      </c>
      <c r="H320" s="231">
        <v>1.6379999999999999</v>
      </c>
      <c r="I320" s="232"/>
      <c r="J320" s="233">
        <f>ROUND(I320*H320,2)</f>
        <v>0</v>
      </c>
      <c r="K320" s="229" t="s">
        <v>210</v>
      </c>
      <c r="L320" s="44"/>
      <c r="M320" s="234" t="s">
        <v>1</v>
      </c>
      <c r="N320" s="235" t="s">
        <v>43</v>
      </c>
      <c r="O320" s="91"/>
      <c r="P320" s="236">
        <f>O320*H320</f>
        <v>0</v>
      </c>
      <c r="Q320" s="236">
        <v>0</v>
      </c>
      <c r="R320" s="236">
        <f>Q320*H320</f>
        <v>0</v>
      </c>
      <c r="S320" s="236">
        <v>0.058999999999999997</v>
      </c>
      <c r="T320" s="237">
        <f>S320*H320</f>
        <v>0.096641999999999992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8" t="s">
        <v>211</v>
      </c>
      <c r="AT320" s="238" t="s">
        <v>206</v>
      </c>
      <c r="AU320" s="238" t="s">
        <v>87</v>
      </c>
      <c r="AY320" s="17" t="s">
        <v>204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7" t="s">
        <v>85</v>
      </c>
      <c r="BK320" s="239">
        <f>ROUND(I320*H320,2)</f>
        <v>0</v>
      </c>
      <c r="BL320" s="17" t="s">
        <v>211</v>
      </c>
      <c r="BM320" s="238" t="s">
        <v>498</v>
      </c>
    </row>
    <row r="321" s="14" customFormat="1">
      <c r="A321" s="14"/>
      <c r="B321" s="251"/>
      <c r="C321" s="252"/>
      <c r="D321" s="242" t="s">
        <v>213</v>
      </c>
      <c r="E321" s="253" t="s">
        <v>1</v>
      </c>
      <c r="F321" s="254" t="s">
        <v>499</v>
      </c>
      <c r="G321" s="252"/>
      <c r="H321" s="255">
        <v>1.6379999999999999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213</v>
      </c>
      <c r="AU321" s="261" t="s">
        <v>87</v>
      </c>
      <c r="AV321" s="14" t="s">
        <v>87</v>
      </c>
      <c r="AW321" s="14" t="s">
        <v>34</v>
      </c>
      <c r="AX321" s="14" t="s">
        <v>85</v>
      </c>
      <c r="AY321" s="261" t="s">
        <v>204</v>
      </c>
    </row>
    <row r="322" s="2" customFormat="1" ht="24.15" customHeight="1">
      <c r="A322" s="38"/>
      <c r="B322" s="39"/>
      <c r="C322" s="227" t="s">
        <v>500</v>
      </c>
      <c r="D322" s="227" t="s">
        <v>206</v>
      </c>
      <c r="E322" s="228" t="s">
        <v>501</v>
      </c>
      <c r="F322" s="229" t="s">
        <v>502</v>
      </c>
      <c r="G322" s="230" t="s">
        <v>256</v>
      </c>
      <c r="H322" s="231">
        <v>3</v>
      </c>
      <c r="I322" s="232"/>
      <c r="J322" s="233">
        <f>ROUND(I322*H322,2)</f>
        <v>0</v>
      </c>
      <c r="K322" s="229" t="s">
        <v>210</v>
      </c>
      <c r="L322" s="44"/>
      <c r="M322" s="234" t="s">
        <v>1</v>
      </c>
      <c r="N322" s="235" t="s">
        <v>43</v>
      </c>
      <c r="O322" s="91"/>
      <c r="P322" s="236">
        <f>O322*H322</f>
        <v>0</v>
      </c>
      <c r="Q322" s="236">
        <v>0</v>
      </c>
      <c r="R322" s="236">
        <f>Q322*H322</f>
        <v>0</v>
      </c>
      <c r="S322" s="236">
        <v>0.34399999999999997</v>
      </c>
      <c r="T322" s="237">
        <f>S322*H322</f>
        <v>1.032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8" t="s">
        <v>211</v>
      </c>
      <c r="AT322" s="238" t="s">
        <v>206</v>
      </c>
      <c r="AU322" s="238" t="s">
        <v>87</v>
      </c>
      <c r="AY322" s="17" t="s">
        <v>204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7" t="s">
        <v>85</v>
      </c>
      <c r="BK322" s="239">
        <f>ROUND(I322*H322,2)</f>
        <v>0</v>
      </c>
      <c r="BL322" s="17" t="s">
        <v>211</v>
      </c>
      <c r="BM322" s="238" t="s">
        <v>503</v>
      </c>
    </row>
    <row r="323" s="14" customFormat="1">
      <c r="A323" s="14"/>
      <c r="B323" s="251"/>
      <c r="C323" s="252"/>
      <c r="D323" s="242" t="s">
        <v>213</v>
      </c>
      <c r="E323" s="253" t="s">
        <v>1</v>
      </c>
      <c r="F323" s="254" t="s">
        <v>504</v>
      </c>
      <c r="G323" s="252"/>
      <c r="H323" s="255">
        <v>3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213</v>
      </c>
      <c r="AU323" s="261" t="s">
        <v>87</v>
      </c>
      <c r="AV323" s="14" t="s">
        <v>87</v>
      </c>
      <c r="AW323" s="14" t="s">
        <v>34</v>
      </c>
      <c r="AX323" s="14" t="s">
        <v>85</v>
      </c>
      <c r="AY323" s="261" t="s">
        <v>204</v>
      </c>
    </row>
    <row r="324" s="2" customFormat="1" ht="24.15" customHeight="1">
      <c r="A324" s="38"/>
      <c r="B324" s="39"/>
      <c r="C324" s="227" t="s">
        <v>505</v>
      </c>
      <c r="D324" s="227" t="s">
        <v>206</v>
      </c>
      <c r="E324" s="228" t="s">
        <v>506</v>
      </c>
      <c r="F324" s="229" t="s">
        <v>507</v>
      </c>
      <c r="G324" s="230" t="s">
        <v>354</v>
      </c>
      <c r="H324" s="231">
        <v>1.5</v>
      </c>
      <c r="I324" s="232"/>
      <c r="J324" s="233">
        <f>ROUND(I324*H324,2)</f>
        <v>0</v>
      </c>
      <c r="K324" s="229" t="s">
        <v>210</v>
      </c>
      <c r="L324" s="44"/>
      <c r="M324" s="234" t="s">
        <v>1</v>
      </c>
      <c r="N324" s="235" t="s">
        <v>43</v>
      </c>
      <c r="O324" s="91"/>
      <c r="P324" s="236">
        <f>O324*H324</f>
        <v>0</v>
      </c>
      <c r="Q324" s="236">
        <v>0</v>
      </c>
      <c r="R324" s="236">
        <f>Q324*H324</f>
        <v>0</v>
      </c>
      <c r="S324" s="236">
        <v>0.0050000000000000001</v>
      </c>
      <c r="T324" s="237">
        <f>S324*H324</f>
        <v>0.0074999999999999997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8" t="s">
        <v>211</v>
      </c>
      <c r="AT324" s="238" t="s">
        <v>206</v>
      </c>
      <c r="AU324" s="238" t="s">
        <v>87</v>
      </c>
      <c r="AY324" s="17" t="s">
        <v>204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7" t="s">
        <v>85</v>
      </c>
      <c r="BK324" s="239">
        <f>ROUND(I324*H324,2)</f>
        <v>0</v>
      </c>
      <c r="BL324" s="17" t="s">
        <v>211</v>
      </c>
      <c r="BM324" s="238" t="s">
        <v>508</v>
      </c>
    </row>
    <row r="325" s="13" customFormat="1">
      <c r="A325" s="13"/>
      <c r="B325" s="240"/>
      <c r="C325" s="241"/>
      <c r="D325" s="242" t="s">
        <v>213</v>
      </c>
      <c r="E325" s="243" t="s">
        <v>1</v>
      </c>
      <c r="F325" s="244" t="s">
        <v>509</v>
      </c>
      <c r="G325" s="241"/>
      <c r="H325" s="243" t="s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213</v>
      </c>
      <c r="AU325" s="250" t="s">
        <v>87</v>
      </c>
      <c r="AV325" s="13" t="s">
        <v>85</v>
      </c>
      <c r="AW325" s="13" t="s">
        <v>34</v>
      </c>
      <c r="AX325" s="13" t="s">
        <v>78</v>
      </c>
      <c r="AY325" s="250" t="s">
        <v>204</v>
      </c>
    </row>
    <row r="326" s="14" customFormat="1">
      <c r="A326" s="14"/>
      <c r="B326" s="251"/>
      <c r="C326" s="252"/>
      <c r="D326" s="242" t="s">
        <v>213</v>
      </c>
      <c r="E326" s="253" t="s">
        <v>1</v>
      </c>
      <c r="F326" s="254" t="s">
        <v>510</v>
      </c>
      <c r="G326" s="252"/>
      <c r="H326" s="255">
        <v>1.5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213</v>
      </c>
      <c r="AU326" s="261" t="s">
        <v>87</v>
      </c>
      <c r="AV326" s="14" t="s">
        <v>87</v>
      </c>
      <c r="AW326" s="14" t="s">
        <v>34</v>
      </c>
      <c r="AX326" s="14" t="s">
        <v>85</v>
      </c>
      <c r="AY326" s="261" t="s">
        <v>204</v>
      </c>
    </row>
    <row r="327" s="2" customFormat="1" ht="16.5" customHeight="1">
      <c r="A327" s="38"/>
      <c r="B327" s="39"/>
      <c r="C327" s="227" t="s">
        <v>511</v>
      </c>
      <c r="D327" s="227" t="s">
        <v>206</v>
      </c>
      <c r="E327" s="228" t="s">
        <v>512</v>
      </c>
      <c r="F327" s="229" t="s">
        <v>513</v>
      </c>
      <c r="G327" s="230" t="s">
        <v>256</v>
      </c>
      <c r="H327" s="231">
        <v>2</v>
      </c>
      <c r="I327" s="232"/>
      <c r="J327" s="233">
        <f>ROUND(I327*H327,2)</f>
        <v>0</v>
      </c>
      <c r="K327" s="229" t="s">
        <v>1</v>
      </c>
      <c r="L327" s="44"/>
      <c r="M327" s="234" t="s">
        <v>1</v>
      </c>
      <c r="N327" s="235" t="s">
        <v>43</v>
      </c>
      <c r="O327" s="91"/>
      <c r="P327" s="236">
        <f>O327*H327</f>
        <v>0</v>
      </c>
      <c r="Q327" s="236">
        <v>0</v>
      </c>
      <c r="R327" s="236">
        <f>Q327*H327</f>
        <v>0</v>
      </c>
      <c r="S327" s="236">
        <v>0.34399999999999997</v>
      </c>
      <c r="T327" s="237">
        <f>S327*H327</f>
        <v>0.68799999999999994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8" t="s">
        <v>211</v>
      </c>
      <c r="AT327" s="238" t="s">
        <v>206</v>
      </c>
      <c r="AU327" s="238" t="s">
        <v>87</v>
      </c>
      <c r="AY327" s="17" t="s">
        <v>204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7" t="s">
        <v>85</v>
      </c>
      <c r="BK327" s="239">
        <f>ROUND(I327*H327,2)</f>
        <v>0</v>
      </c>
      <c r="BL327" s="17" t="s">
        <v>211</v>
      </c>
      <c r="BM327" s="238" t="s">
        <v>514</v>
      </c>
    </row>
    <row r="328" s="14" customFormat="1">
      <c r="A328" s="14"/>
      <c r="B328" s="251"/>
      <c r="C328" s="252"/>
      <c r="D328" s="242" t="s">
        <v>213</v>
      </c>
      <c r="E328" s="253" t="s">
        <v>1</v>
      </c>
      <c r="F328" s="254" t="s">
        <v>515</v>
      </c>
      <c r="G328" s="252"/>
      <c r="H328" s="255">
        <v>2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213</v>
      </c>
      <c r="AU328" s="261" t="s">
        <v>87</v>
      </c>
      <c r="AV328" s="14" t="s">
        <v>87</v>
      </c>
      <c r="AW328" s="14" t="s">
        <v>34</v>
      </c>
      <c r="AX328" s="14" t="s">
        <v>85</v>
      </c>
      <c r="AY328" s="261" t="s">
        <v>204</v>
      </c>
    </row>
    <row r="329" s="2" customFormat="1" ht="16.5" customHeight="1">
      <c r="A329" s="38"/>
      <c r="B329" s="39"/>
      <c r="C329" s="227" t="s">
        <v>516</v>
      </c>
      <c r="D329" s="227" t="s">
        <v>206</v>
      </c>
      <c r="E329" s="228" t="s">
        <v>517</v>
      </c>
      <c r="F329" s="229" t="s">
        <v>518</v>
      </c>
      <c r="G329" s="230" t="s">
        <v>256</v>
      </c>
      <c r="H329" s="231">
        <v>1</v>
      </c>
      <c r="I329" s="232"/>
      <c r="J329" s="233">
        <f>ROUND(I329*H329,2)</f>
        <v>0</v>
      </c>
      <c r="K329" s="229" t="s">
        <v>1</v>
      </c>
      <c r="L329" s="44"/>
      <c r="M329" s="234" t="s">
        <v>1</v>
      </c>
      <c r="N329" s="235" t="s">
        <v>43</v>
      </c>
      <c r="O329" s="91"/>
      <c r="P329" s="236">
        <f>O329*H329</f>
        <v>0</v>
      </c>
      <c r="Q329" s="236">
        <v>0</v>
      </c>
      <c r="R329" s="236">
        <f>Q329*H329</f>
        <v>0</v>
      </c>
      <c r="S329" s="236">
        <v>0.34399999999999997</v>
      </c>
      <c r="T329" s="237">
        <f>S329*H329</f>
        <v>0.34399999999999997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8" t="s">
        <v>211</v>
      </c>
      <c r="AT329" s="238" t="s">
        <v>206</v>
      </c>
      <c r="AU329" s="238" t="s">
        <v>87</v>
      </c>
      <c r="AY329" s="17" t="s">
        <v>204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7" t="s">
        <v>85</v>
      </c>
      <c r="BK329" s="239">
        <f>ROUND(I329*H329,2)</f>
        <v>0</v>
      </c>
      <c r="BL329" s="17" t="s">
        <v>211</v>
      </c>
      <c r="BM329" s="238" t="s">
        <v>519</v>
      </c>
    </row>
    <row r="330" s="13" customFormat="1">
      <c r="A330" s="13"/>
      <c r="B330" s="240"/>
      <c r="C330" s="241"/>
      <c r="D330" s="242" t="s">
        <v>213</v>
      </c>
      <c r="E330" s="243" t="s">
        <v>1</v>
      </c>
      <c r="F330" s="244" t="s">
        <v>520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213</v>
      </c>
      <c r="AU330" s="250" t="s">
        <v>87</v>
      </c>
      <c r="AV330" s="13" t="s">
        <v>85</v>
      </c>
      <c r="AW330" s="13" t="s">
        <v>34</v>
      </c>
      <c r="AX330" s="13" t="s">
        <v>78</v>
      </c>
      <c r="AY330" s="250" t="s">
        <v>204</v>
      </c>
    </row>
    <row r="331" s="13" customFormat="1">
      <c r="A331" s="13"/>
      <c r="B331" s="240"/>
      <c r="C331" s="241"/>
      <c r="D331" s="242" t="s">
        <v>213</v>
      </c>
      <c r="E331" s="243" t="s">
        <v>1</v>
      </c>
      <c r="F331" s="244" t="s">
        <v>521</v>
      </c>
      <c r="G331" s="241"/>
      <c r="H331" s="243" t="s">
        <v>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213</v>
      </c>
      <c r="AU331" s="250" t="s">
        <v>87</v>
      </c>
      <c r="AV331" s="13" t="s">
        <v>85</v>
      </c>
      <c r="AW331" s="13" t="s">
        <v>34</v>
      </c>
      <c r="AX331" s="13" t="s">
        <v>78</v>
      </c>
      <c r="AY331" s="250" t="s">
        <v>204</v>
      </c>
    </row>
    <row r="332" s="13" customFormat="1">
      <c r="A332" s="13"/>
      <c r="B332" s="240"/>
      <c r="C332" s="241"/>
      <c r="D332" s="242" t="s">
        <v>213</v>
      </c>
      <c r="E332" s="243" t="s">
        <v>1</v>
      </c>
      <c r="F332" s="244" t="s">
        <v>522</v>
      </c>
      <c r="G332" s="241"/>
      <c r="H332" s="243" t="s">
        <v>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213</v>
      </c>
      <c r="AU332" s="250" t="s">
        <v>87</v>
      </c>
      <c r="AV332" s="13" t="s">
        <v>85</v>
      </c>
      <c r="AW332" s="13" t="s">
        <v>34</v>
      </c>
      <c r="AX332" s="13" t="s">
        <v>78</v>
      </c>
      <c r="AY332" s="250" t="s">
        <v>204</v>
      </c>
    </row>
    <row r="333" s="14" customFormat="1">
      <c r="A333" s="14"/>
      <c r="B333" s="251"/>
      <c r="C333" s="252"/>
      <c r="D333" s="242" t="s">
        <v>213</v>
      </c>
      <c r="E333" s="253" t="s">
        <v>1</v>
      </c>
      <c r="F333" s="254" t="s">
        <v>523</v>
      </c>
      <c r="G333" s="252"/>
      <c r="H333" s="255">
        <v>1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213</v>
      </c>
      <c r="AU333" s="261" t="s">
        <v>87</v>
      </c>
      <c r="AV333" s="14" t="s">
        <v>87</v>
      </c>
      <c r="AW333" s="14" t="s">
        <v>34</v>
      </c>
      <c r="AX333" s="14" t="s">
        <v>85</v>
      </c>
      <c r="AY333" s="261" t="s">
        <v>204</v>
      </c>
    </row>
    <row r="334" s="12" customFormat="1" ht="20.88" customHeight="1">
      <c r="A334" s="12"/>
      <c r="B334" s="211"/>
      <c r="C334" s="212"/>
      <c r="D334" s="213" t="s">
        <v>77</v>
      </c>
      <c r="E334" s="225" t="s">
        <v>524</v>
      </c>
      <c r="F334" s="225" t="s">
        <v>525</v>
      </c>
      <c r="G334" s="212"/>
      <c r="H334" s="212"/>
      <c r="I334" s="215"/>
      <c r="J334" s="226">
        <f>BK334</f>
        <v>0</v>
      </c>
      <c r="K334" s="212"/>
      <c r="L334" s="217"/>
      <c r="M334" s="218"/>
      <c r="N334" s="219"/>
      <c r="O334" s="219"/>
      <c r="P334" s="220">
        <f>SUM(P335:P359)</f>
        <v>0</v>
      </c>
      <c r="Q334" s="219"/>
      <c r="R334" s="220">
        <f>SUM(R335:R359)</f>
        <v>0</v>
      </c>
      <c r="S334" s="219"/>
      <c r="T334" s="221">
        <f>SUM(T335:T359)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2" t="s">
        <v>85</v>
      </c>
      <c r="AT334" s="223" t="s">
        <v>77</v>
      </c>
      <c r="AU334" s="223" t="s">
        <v>87</v>
      </c>
      <c r="AY334" s="222" t="s">
        <v>204</v>
      </c>
      <c r="BK334" s="224">
        <f>SUM(BK335:BK359)</f>
        <v>0</v>
      </c>
    </row>
    <row r="335" s="2" customFormat="1" ht="37.8" customHeight="1">
      <c r="A335" s="38"/>
      <c r="B335" s="39"/>
      <c r="C335" s="227" t="s">
        <v>526</v>
      </c>
      <c r="D335" s="227" t="s">
        <v>206</v>
      </c>
      <c r="E335" s="228" t="s">
        <v>527</v>
      </c>
      <c r="F335" s="229" t="s">
        <v>528</v>
      </c>
      <c r="G335" s="230" t="s">
        <v>209</v>
      </c>
      <c r="H335" s="231">
        <v>49.545000000000002</v>
      </c>
      <c r="I335" s="232"/>
      <c r="J335" s="233">
        <f>ROUND(I335*H335,2)</f>
        <v>0</v>
      </c>
      <c r="K335" s="229" t="s">
        <v>210</v>
      </c>
      <c r="L335" s="44"/>
      <c r="M335" s="234" t="s">
        <v>1</v>
      </c>
      <c r="N335" s="235" t="s">
        <v>43</v>
      </c>
      <c r="O335" s="91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8" t="s">
        <v>211</v>
      </c>
      <c r="AT335" s="238" t="s">
        <v>206</v>
      </c>
      <c r="AU335" s="238" t="s">
        <v>222</v>
      </c>
      <c r="AY335" s="17" t="s">
        <v>204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7" t="s">
        <v>85</v>
      </c>
      <c r="BK335" s="239">
        <f>ROUND(I335*H335,2)</f>
        <v>0</v>
      </c>
      <c r="BL335" s="17" t="s">
        <v>211</v>
      </c>
      <c r="BM335" s="238" t="s">
        <v>529</v>
      </c>
    </row>
    <row r="336" s="14" customFormat="1">
      <c r="A336" s="14"/>
      <c r="B336" s="251"/>
      <c r="C336" s="252"/>
      <c r="D336" s="242" t="s">
        <v>213</v>
      </c>
      <c r="E336" s="253" t="s">
        <v>140</v>
      </c>
      <c r="F336" s="254" t="s">
        <v>530</v>
      </c>
      <c r="G336" s="252"/>
      <c r="H336" s="255">
        <v>49.545000000000002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213</v>
      </c>
      <c r="AU336" s="261" t="s">
        <v>222</v>
      </c>
      <c r="AV336" s="14" t="s">
        <v>87</v>
      </c>
      <c r="AW336" s="14" t="s">
        <v>34</v>
      </c>
      <c r="AX336" s="14" t="s">
        <v>85</v>
      </c>
      <c r="AY336" s="261" t="s">
        <v>204</v>
      </c>
    </row>
    <row r="337" s="2" customFormat="1" ht="37.8" customHeight="1">
      <c r="A337" s="38"/>
      <c r="B337" s="39"/>
      <c r="C337" s="227" t="s">
        <v>531</v>
      </c>
      <c r="D337" s="227" t="s">
        <v>206</v>
      </c>
      <c r="E337" s="228" t="s">
        <v>532</v>
      </c>
      <c r="F337" s="229" t="s">
        <v>533</v>
      </c>
      <c r="G337" s="230" t="s">
        <v>209</v>
      </c>
      <c r="H337" s="231">
        <v>1387.26</v>
      </c>
      <c r="I337" s="232"/>
      <c r="J337" s="233">
        <f>ROUND(I337*H337,2)</f>
        <v>0</v>
      </c>
      <c r="K337" s="229" t="s">
        <v>210</v>
      </c>
      <c r="L337" s="44"/>
      <c r="M337" s="234" t="s">
        <v>1</v>
      </c>
      <c r="N337" s="235" t="s">
        <v>43</v>
      </c>
      <c r="O337" s="91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8" t="s">
        <v>211</v>
      </c>
      <c r="AT337" s="238" t="s">
        <v>206</v>
      </c>
      <c r="AU337" s="238" t="s">
        <v>222</v>
      </c>
      <c r="AY337" s="17" t="s">
        <v>204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7" t="s">
        <v>85</v>
      </c>
      <c r="BK337" s="239">
        <f>ROUND(I337*H337,2)</f>
        <v>0</v>
      </c>
      <c r="BL337" s="17" t="s">
        <v>211</v>
      </c>
      <c r="BM337" s="238" t="s">
        <v>534</v>
      </c>
    </row>
    <row r="338" s="13" customFormat="1">
      <c r="A338" s="13"/>
      <c r="B338" s="240"/>
      <c r="C338" s="241"/>
      <c r="D338" s="242" t="s">
        <v>213</v>
      </c>
      <c r="E338" s="243" t="s">
        <v>1</v>
      </c>
      <c r="F338" s="244" t="s">
        <v>535</v>
      </c>
      <c r="G338" s="241"/>
      <c r="H338" s="243" t="s">
        <v>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213</v>
      </c>
      <c r="AU338" s="250" t="s">
        <v>222</v>
      </c>
      <c r="AV338" s="13" t="s">
        <v>85</v>
      </c>
      <c r="AW338" s="13" t="s">
        <v>34</v>
      </c>
      <c r="AX338" s="13" t="s">
        <v>78</v>
      </c>
      <c r="AY338" s="250" t="s">
        <v>204</v>
      </c>
    </row>
    <row r="339" s="14" customFormat="1">
      <c r="A339" s="14"/>
      <c r="B339" s="251"/>
      <c r="C339" s="252"/>
      <c r="D339" s="242" t="s">
        <v>213</v>
      </c>
      <c r="E339" s="253" t="s">
        <v>1</v>
      </c>
      <c r="F339" s="254" t="s">
        <v>536</v>
      </c>
      <c r="G339" s="252"/>
      <c r="H339" s="255">
        <v>1387.26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213</v>
      </c>
      <c r="AU339" s="261" t="s">
        <v>222</v>
      </c>
      <c r="AV339" s="14" t="s">
        <v>87</v>
      </c>
      <c r="AW339" s="14" t="s">
        <v>34</v>
      </c>
      <c r="AX339" s="14" t="s">
        <v>85</v>
      </c>
      <c r="AY339" s="261" t="s">
        <v>204</v>
      </c>
    </row>
    <row r="340" s="2" customFormat="1" ht="37.8" customHeight="1">
      <c r="A340" s="38"/>
      <c r="B340" s="39"/>
      <c r="C340" s="227" t="s">
        <v>537</v>
      </c>
      <c r="D340" s="227" t="s">
        <v>206</v>
      </c>
      <c r="E340" s="228" t="s">
        <v>538</v>
      </c>
      <c r="F340" s="229" t="s">
        <v>539</v>
      </c>
      <c r="G340" s="230" t="s">
        <v>209</v>
      </c>
      <c r="H340" s="231">
        <v>49.545000000000002</v>
      </c>
      <c r="I340" s="232"/>
      <c r="J340" s="233">
        <f>ROUND(I340*H340,2)</f>
        <v>0</v>
      </c>
      <c r="K340" s="229" t="s">
        <v>210</v>
      </c>
      <c r="L340" s="44"/>
      <c r="M340" s="234" t="s">
        <v>1</v>
      </c>
      <c r="N340" s="235" t="s">
        <v>43</v>
      </c>
      <c r="O340" s="91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8" t="s">
        <v>211</v>
      </c>
      <c r="AT340" s="238" t="s">
        <v>206</v>
      </c>
      <c r="AU340" s="238" t="s">
        <v>222</v>
      </c>
      <c r="AY340" s="17" t="s">
        <v>204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7" t="s">
        <v>85</v>
      </c>
      <c r="BK340" s="239">
        <f>ROUND(I340*H340,2)</f>
        <v>0</v>
      </c>
      <c r="BL340" s="17" t="s">
        <v>211</v>
      </c>
      <c r="BM340" s="238" t="s">
        <v>540</v>
      </c>
    </row>
    <row r="341" s="14" customFormat="1">
      <c r="A341" s="14"/>
      <c r="B341" s="251"/>
      <c r="C341" s="252"/>
      <c r="D341" s="242" t="s">
        <v>213</v>
      </c>
      <c r="E341" s="253" t="s">
        <v>1</v>
      </c>
      <c r="F341" s="254" t="s">
        <v>140</v>
      </c>
      <c r="G341" s="252"/>
      <c r="H341" s="255">
        <v>49.545000000000002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213</v>
      </c>
      <c r="AU341" s="261" t="s">
        <v>222</v>
      </c>
      <c r="AV341" s="14" t="s">
        <v>87</v>
      </c>
      <c r="AW341" s="14" t="s">
        <v>34</v>
      </c>
      <c r="AX341" s="14" t="s">
        <v>85</v>
      </c>
      <c r="AY341" s="261" t="s">
        <v>204</v>
      </c>
    </row>
    <row r="342" s="2" customFormat="1" ht="16.5" customHeight="1">
      <c r="A342" s="38"/>
      <c r="B342" s="39"/>
      <c r="C342" s="227" t="s">
        <v>541</v>
      </c>
      <c r="D342" s="227" t="s">
        <v>206</v>
      </c>
      <c r="E342" s="228" t="s">
        <v>542</v>
      </c>
      <c r="F342" s="229" t="s">
        <v>543</v>
      </c>
      <c r="G342" s="230" t="s">
        <v>209</v>
      </c>
      <c r="H342" s="231">
        <v>49.545000000000002</v>
      </c>
      <c r="I342" s="232"/>
      <c r="J342" s="233">
        <f>ROUND(I342*H342,2)</f>
        <v>0</v>
      </c>
      <c r="K342" s="229" t="s">
        <v>210</v>
      </c>
      <c r="L342" s="44"/>
      <c r="M342" s="234" t="s">
        <v>1</v>
      </c>
      <c r="N342" s="235" t="s">
        <v>43</v>
      </c>
      <c r="O342" s="91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8" t="s">
        <v>211</v>
      </c>
      <c r="AT342" s="238" t="s">
        <v>206</v>
      </c>
      <c r="AU342" s="238" t="s">
        <v>222</v>
      </c>
      <c r="AY342" s="17" t="s">
        <v>204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7" t="s">
        <v>85</v>
      </c>
      <c r="BK342" s="239">
        <f>ROUND(I342*H342,2)</f>
        <v>0</v>
      </c>
      <c r="BL342" s="17" t="s">
        <v>211</v>
      </c>
      <c r="BM342" s="238" t="s">
        <v>544</v>
      </c>
    </row>
    <row r="343" s="14" customFormat="1">
      <c r="A343" s="14"/>
      <c r="B343" s="251"/>
      <c r="C343" s="252"/>
      <c r="D343" s="242" t="s">
        <v>213</v>
      </c>
      <c r="E343" s="253" t="s">
        <v>1</v>
      </c>
      <c r="F343" s="254" t="s">
        <v>140</v>
      </c>
      <c r="G343" s="252"/>
      <c r="H343" s="255">
        <v>49.545000000000002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213</v>
      </c>
      <c r="AU343" s="261" t="s">
        <v>222</v>
      </c>
      <c r="AV343" s="14" t="s">
        <v>87</v>
      </c>
      <c r="AW343" s="14" t="s">
        <v>34</v>
      </c>
      <c r="AX343" s="14" t="s">
        <v>85</v>
      </c>
      <c r="AY343" s="261" t="s">
        <v>204</v>
      </c>
    </row>
    <row r="344" s="2" customFormat="1" ht="16.5" customHeight="1">
      <c r="A344" s="38"/>
      <c r="B344" s="39"/>
      <c r="C344" s="227" t="s">
        <v>435</v>
      </c>
      <c r="D344" s="227" t="s">
        <v>206</v>
      </c>
      <c r="E344" s="228" t="s">
        <v>545</v>
      </c>
      <c r="F344" s="229" t="s">
        <v>546</v>
      </c>
      <c r="G344" s="230" t="s">
        <v>209</v>
      </c>
      <c r="H344" s="231">
        <v>1387.26</v>
      </c>
      <c r="I344" s="232"/>
      <c r="J344" s="233">
        <f>ROUND(I344*H344,2)</f>
        <v>0</v>
      </c>
      <c r="K344" s="229" t="s">
        <v>210</v>
      </c>
      <c r="L344" s="44"/>
      <c r="M344" s="234" t="s">
        <v>1</v>
      </c>
      <c r="N344" s="235" t="s">
        <v>43</v>
      </c>
      <c r="O344" s="91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8" t="s">
        <v>211</v>
      </c>
      <c r="AT344" s="238" t="s">
        <v>206</v>
      </c>
      <c r="AU344" s="238" t="s">
        <v>222</v>
      </c>
      <c r="AY344" s="17" t="s">
        <v>204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7" t="s">
        <v>85</v>
      </c>
      <c r="BK344" s="239">
        <f>ROUND(I344*H344,2)</f>
        <v>0</v>
      </c>
      <c r="BL344" s="17" t="s">
        <v>211</v>
      </c>
      <c r="BM344" s="238" t="s">
        <v>547</v>
      </c>
    </row>
    <row r="345" s="13" customFormat="1">
      <c r="A345" s="13"/>
      <c r="B345" s="240"/>
      <c r="C345" s="241"/>
      <c r="D345" s="242" t="s">
        <v>213</v>
      </c>
      <c r="E345" s="243" t="s">
        <v>1</v>
      </c>
      <c r="F345" s="244" t="s">
        <v>535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213</v>
      </c>
      <c r="AU345" s="250" t="s">
        <v>222</v>
      </c>
      <c r="AV345" s="13" t="s">
        <v>85</v>
      </c>
      <c r="AW345" s="13" t="s">
        <v>34</v>
      </c>
      <c r="AX345" s="13" t="s">
        <v>78</v>
      </c>
      <c r="AY345" s="250" t="s">
        <v>204</v>
      </c>
    </row>
    <row r="346" s="14" customFormat="1">
      <c r="A346" s="14"/>
      <c r="B346" s="251"/>
      <c r="C346" s="252"/>
      <c r="D346" s="242" t="s">
        <v>213</v>
      </c>
      <c r="E346" s="253" t="s">
        <v>1</v>
      </c>
      <c r="F346" s="254" t="s">
        <v>536</v>
      </c>
      <c r="G346" s="252"/>
      <c r="H346" s="255">
        <v>1387.26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213</v>
      </c>
      <c r="AU346" s="261" t="s">
        <v>222</v>
      </c>
      <c r="AV346" s="14" t="s">
        <v>87</v>
      </c>
      <c r="AW346" s="14" t="s">
        <v>34</v>
      </c>
      <c r="AX346" s="14" t="s">
        <v>85</v>
      </c>
      <c r="AY346" s="261" t="s">
        <v>204</v>
      </c>
    </row>
    <row r="347" s="2" customFormat="1" ht="21.75" customHeight="1">
      <c r="A347" s="38"/>
      <c r="B347" s="39"/>
      <c r="C347" s="227" t="s">
        <v>548</v>
      </c>
      <c r="D347" s="227" t="s">
        <v>206</v>
      </c>
      <c r="E347" s="228" t="s">
        <v>549</v>
      </c>
      <c r="F347" s="229" t="s">
        <v>550</v>
      </c>
      <c r="G347" s="230" t="s">
        <v>209</v>
      </c>
      <c r="H347" s="231">
        <v>49.545000000000002</v>
      </c>
      <c r="I347" s="232"/>
      <c r="J347" s="233">
        <f>ROUND(I347*H347,2)</f>
        <v>0</v>
      </c>
      <c r="K347" s="229" t="s">
        <v>210</v>
      </c>
      <c r="L347" s="44"/>
      <c r="M347" s="234" t="s">
        <v>1</v>
      </c>
      <c r="N347" s="235" t="s">
        <v>43</v>
      </c>
      <c r="O347" s="91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8" t="s">
        <v>211</v>
      </c>
      <c r="AT347" s="238" t="s">
        <v>206</v>
      </c>
      <c r="AU347" s="238" t="s">
        <v>222</v>
      </c>
      <c r="AY347" s="17" t="s">
        <v>204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7" t="s">
        <v>85</v>
      </c>
      <c r="BK347" s="239">
        <f>ROUND(I347*H347,2)</f>
        <v>0</v>
      </c>
      <c r="BL347" s="17" t="s">
        <v>211</v>
      </c>
      <c r="BM347" s="238" t="s">
        <v>551</v>
      </c>
    </row>
    <row r="348" s="14" customFormat="1">
      <c r="A348" s="14"/>
      <c r="B348" s="251"/>
      <c r="C348" s="252"/>
      <c r="D348" s="242" t="s">
        <v>213</v>
      </c>
      <c r="E348" s="253" t="s">
        <v>1</v>
      </c>
      <c r="F348" s="254" t="s">
        <v>140</v>
      </c>
      <c r="G348" s="252"/>
      <c r="H348" s="255">
        <v>49.545000000000002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213</v>
      </c>
      <c r="AU348" s="261" t="s">
        <v>222</v>
      </c>
      <c r="AV348" s="14" t="s">
        <v>87</v>
      </c>
      <c r="AW348" s="14" t="s">
        <v>34</v>
      </c>
      <c r="AX348" s="14" t="s">
        <v>85</v>
      </c>
      <c r="AY348" s="261" t="s">
        <v>204</v>
      </c>
    </row>
    <row r="349" s="2" customFormat="1" ht="16.5" customHeight="1">
      <c r="A349" s="38"/>
      <c r="B349" s="39"/>
      <c r="C349" s="227" t="s">
        <v>552</v>
      </c>
      <c r="D349" s="227" t="s">
        <v>206</v>
      </c>
      <c r="E349" s="228" t="s">
        <v>553</v>
      </c>
      <c r="F349" s="229" t="s">
        <v>554</v>
      </c>
      <c r="G349" s="230" t="s">
        <v>354</v>
      </c>
      <c r="H349" s="231">
        <v>1</v>
      </c>
      <c r="I349" s="232"/>
      <c r="J349" s="233">
        <f>ROUND(I349*H349,2)</f>
        <v>0</v>
      </c>
      <c r="K349" s="229" t="s">
        <v>210</v>
      </c>
      <c r="L349" s="44"/>
      <c r="M349" s="234" t="s">
        <v>1</v>
      </c>
      <c r="N349" s="235" t="s">
        <v>43</v>
      </c>
      <c r="O349" s="91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8" t="s">
        <v>211</v>
      </c>
      <c r="AT349" s="238" t="s">
        <v>206</v>
      </c>
      <c r="AU349" s="238" t="s">
        <v>222</v>
      </c>
      <c r="AY349" s="17" t="s">
        <v>204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7" t="s">
        <v>85</v>
      </c>
      <c r="BK349" s="239">
        <f>ROUND(I349*H349,2)</f>
        <v>0</v>
      </c>
      <c r="BL349" s="17" t="s">
        <v>211</v>
      </c>
      <c r="BM349" s="238" t="s">
        <v>555</v>
      </c>
    </row>
    <row r="350" s="2" customFormat="1" ht="24.15" customHeight="1">
      <c r="A350" s="38"/>
      <c r="B350" s="39"/>
      <c r="C350" s="227" t="s">
        <v>244</v>
      </c>
      <c r="D350" s="227" t="s">
        <v>206</v>
      </c>
      <c r="E350" s="228" t="s">
        <v>556</v>
      </c>
      <c r="F350" s="229" t="s">
        <v>557</v>
      </c>
      <c r="G350" s="230" t="s">
        <v>354</v>
      </c>
      <c r="H350" s="231">
        <v>56</v>
      </c>
      <c r="I350" s="232"/>
      <c r="J350" s="233">
        <f>ROUND(I350*H350,2)</f>
        <v>0</v>
      </c>
      <c r="K350" s="229" t="s">
        <v>210</v>
      </c>
      <c r="L350" s="44"/>
      <c r="M350" s="234" t="s">
        <v>1</v>
      </c>
      <c r="N350" s="235" t="s">
        <v>43</v>
      </c>
      <c r="O350" s="91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8" t="s">
        <v>211</v>
      </c>
      <c r="AT350" s="238" t="s">
        <v>206</v>
      </c>
      <c r="AU350" s="238" t="s">
        <v>222</v>
      </c>
      <c r="AY350" s="17" t="s">
        <v>204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7" t="s">
        <v>85</v>
      </c>
      <c r="BK350" s="239">
        <f>ROUND(I350*H350,2)</f>
        <v>0</v>
      </c>
      <c r="BL350" s="17" t="s">
        <v>211</v>
      </c>
      <c r="BM350" s="238" t="s">
        <v>558</v>
      </c>
    </row>
    <row r="351" s="14" customFormat="1">
      <c r="A351" s="14"/>
      <c r="B351" s="251"/>
      <c r="C351" s="252"/>
      <c r="D351" s="242" t="s">
        <v>213</v>
      </c>
      <c r="E351" s="253" t="s">
        <v>1</v>
      </c>
      <c r="F351" s="254" t="s">
        <v>559</v>
      </c>
      <c r="G351" s="252"/>
      <c r="H351" s="255">
        <v>56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213</v>
      </c>
      <c r="AU351" s="261" t="s">
        <v>222</v>
      </c>
      <c r="AV351" s="14" t="s">
        <v>87</v>
      </c>
      <c r="AW351" s="14" t="s">
        <v>34</v>
      </c>
      <c r="AX351" s="14" t="s">
        <v>85</v>
      </c>
      <c r="AY351" s="261" t="s">
        <v>204</v>
      </c>
    </row>
    <row r="352" s="2" customFormat="1" ht="16.5" customHeight="1">
      <c r="A352" s="38"/>
      <c r="B352" s="39"/>
      <c r="C352" s="227" t="s">
        <v>560</v>
      </c>
      <c r="D352" s="227" t="s">
        <v>206</v>
      </c>
      <c r="E352" s="228" t="s">
        <v>561</v>
      </c>
      <c r="F352" s="229" t="s">
        <v>562</v>
      </c>
      <c r="G352" s="230" t="s">
        <v>354</v>
      </c>
      <c r="H352" s="231">
        <v>2</v>
      </c>
      <c r="I352" s="232"/>
      <c r="J352" s="233">
        <f>ROUND(I352*H352,2)</f>
        <v>0</v>
      </c>
      <c r="K352" s="229" t="s">
        <v>210</v>
      </c>
      <c r="L352" s="44"/>
      <c r="M352" s="234" t="s">
        <v>1</v>
      </c>
      <c r="N352" s="235" t="s">
        <v>43</v>
      </c>
      <c r="O352" s="91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8" t="s">
        <v>211</v>
      </c>
      <c r="AT352" s="238" t="s">
        <v>206</v>
      </c>
      <c r="AU352" s="238" t="s">
        <v>222</v>
      </c>
      <c r="AY352" s="17" t="s">
        <v>204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7" t="s">
        <v>85</v>
      </c>
      <c r="BK352" s="239">
        <f>ROUND(I352*H352,2)</f>
        <v>0</v>
      </c>
      <c r="BL352" s="17" t="s">
        <v>211</v>
      </c>
      <c r="BM352" s="238" t="s">
        <v>563</v>
      </c>
    </row>
    <row r="353" s="2" customFormat="1" ht="21.75" customHeight="1">
      <c r="A353" s="38"/>
      <c r="B353" s="39"/>
      <c r="C353" s="227" t="s">
        <v>564</v>
      </c>
      <c r="D353" s="227" t="s">
        <v>206</v>
      </c>
      <c r="E353" s="228" t="s">
        <v>565</v>
      </c>
      <c r="F353" s="229" t="s">
        <v>566</v>
      </c>
      <c r="G353" s="230" t="s">
        <v>567</v>
      </c>
      <c r="H353" s="231">
        <v>2</v>
      </c>
      <c r="I353" s="232"/>
      <c r="J353" s="233">
        <f>ROUND(I353*H353,2)</f>
        <v>0</v>
      </c>
      <c r="K353" s="229" t="s">
        <v>210</v>
      </c>
      <c r="L353" s="44"/>
      <c r="M353" s="234" t="s">
        <v>1</v>
      </c>
      <c r="N353" s="235" t="s">
        <v>43</v>
      </c>
      <c r="O353" s="91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8" t="s">
        <v>211</v>
      </c>
      <c r="AT353" s="238" t="s">
        <v>206</v>
      </c>
      <c r="AU353" s="238" t="s">
        <v>222</v>
      </c>
      <c r="AY353" s="17" t="s">
        <v>204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7" t="s">
        <v>85</v>
      </c>
      <c r="BK353" s="239">
        <f>ROUND(I353*H353,2)</f>
        <v>0</v>
      </c>
      <c r="BL353" s="17" t="s">
        <v>211</v>
      </c>
      <c r="BM353" s="238" t="s">
        <v>568</v>
      </c>
    </row>
    <row r="354" s="13" customFormat="1">
      <c r="A354" s="13"/>
      <c r="B354" s="240"/>
      <c r="C354" s="241"/>
      <c r="D354" s="242" t="s">
        <v>213</v>
      </c>
      <c r="E354" s="243" t="s">
        <v>1</v>
      </c>
      <c r="F354" s="244" t="s">
        <v>569</v>
      </c>
      <c r="G354" s="241"/>
      <c r="H354" s="243" t="s">
        <v>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213</v>
      </c>
      <c r="AU354" s="250" t="s">
        <v>222</v>
      </c>
      <c r="AV354" s="13" t="s">
        <v>85</v>
      </c>
      <c r="AW354" s="13" t="s">
        <v>34</v>
      </c>
      <c r="AX354" s="13" t="s">
        <v>78</v>
      </c>
      <c r="AY354" s="250" t="s">
        <v>204</v>
      </c>
    </row>
    <row r="355" s="14" customFormat="1">
      <c r="A355" s="14"/>
      <c r="B355" s="251"/>
      <c r="C355" s="252"/>
      <c r="D355" s="242" t="s">
        <v>213</v>
      </c>
      <c r="E355" s="253" t="s">
        <v>1</v>
      </c>
      <c r="F355" s="254" t="s">
        <v>87</v>
      </c>
      <c r="G355" s="252"/>
      <c r="H355" s="255">
        <v>2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213</v>
      </c>
      <c r="AU355" s="261" t="s">
        <v>222</v>
      </c>
      <c r="AV355" s="14" t="s">
        <v>87</v>
      </c>
      <c r="AW355" s="14" t="s">
        <v>34</v>
      </c>
      <c r="AX355" s="14" t="s">
        <v>85</v>
      </c>
      <c r="AY355" s="261" t="s">
        <v>204</v>
      </c>
    </row>
    <row r="356" s="2" customFormat="1" ht="24.15" customHeight="1">
      <c r="A356" s="38"/>
      <c r="B356" s="39"/>
      <c r="C356" s="227" t="s">
        <v>570</v>
      </c>
      <c r="D356" s="227" t="s">
        <v>206</v>
      </c>
      <c r="E356" s="228" t="s">
        <v>571</v>
      </c>
      <c r="F356" s="229" t="s">
        <v>572</v>
      </c>
      <c r="G356" s="230" t="s">
        <v>567</v>
      </c>
      <c r="H356" s="231">
        <v>28</v>
      </c>
      <c r="I356" s="232"/>
      <c r="J356" s="233">
        <f>ROUND(I356*H356,2)</f>
        <v>0</v>
      </c>
      <c r="K356" s="229" t="s">
        <v>210</v>
      </c>
      <c r="L356" s="44"/>
      <c r="M356" s="234" t="s">
        <v>1</v>
      </c>
      <c r="N356" s="235" t="s">
        <v>43</v>
      </c>
      <c r="O356" s="91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8" t="s">
        <v>211</v>
      </c>
      <c r="AT356" s="238" t="s">
        <v>206</v>
      </c>
      <c r="AU356" s="238" t="s">
        <v>222</v>
      </c>
      <c r="AY356" s="17" t="s">
        <v>204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7" t="s">
        <v>85</v>
      </c>
      <c r="BK356" s="239">
        <f>ROUND(I356*H356,2)</f>
        <v>0</v>
      </c>
      <c r="BL356" s="17" t="s">
        <v>211</v>
      </c>
      <c r="BM356" s="238" t="s">
        <v>573</v>
      </c>
    </row>
    <row r="357" s="13" customFormat="1">
      <c r="A357" s="13"/>
      <c r="B357" s="240"/>
      <c r="C357" s="241"/>
      <c r="D357" s="242" t="s">
        <v>213</v>
      </c>
      <c r="E357" s="243" t="s">
        <v>1</v>
      </c>
      <c r="F357" s="244" t="s">
        <v>574</v>
      </c>
      <c r="G357" s="241"/>
      <c r="H357" s="243" t="s">
        <v>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213</v>
      </c>
      <c r="AU357" s="250" t="s">
        <v>222</v>
      </c>
      <c r="AV357" s="13" t="s">
        <v>85</v>
      </c>
      <c r="AW357" s="13" t="s">
        <v>34</v>
      </c>
      <c r="AX357" s="13" t="s">
        <v>78</v>
      </c>
      <c r="AY357" s="250" t="s">
        <v>204</v>
      </c>
    </row>
    <row r="358" s="14" customFormat="1">
      <c r="A358" s="14"/>
      <c r="B358" s="251"/>
      <c r="C358" s="252"/>
      <c r="D358" s="242" t="s">
        <v>213</v>
      </c>
      <c r="E358" s="253" t="s">
        <v>1</v>
      </c>
      <c r="F358" s="254" t="s">
        <v>575</v>
      </c>
      <c r="G358" s="252"/>
      <c r="H358" s="255">
        <v>28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213</v>
      </c>
      <c r="AU358" s="261" t="s">
        <v>222</v>
      </c>
      <c r="AV358" s="14" t="s">
        <v>87</v>
      </c>
      <c r="AW358" s="14" t="s">
        <v>34</v>
      </c>
      <c r="AX358" s="14" t="s">
        <v>85</v>
      </c>
      <c r="AY358" s="261" t="s">
        <v>204</v>
      </c>
    </row>
    <row r="359" s="2" customFormat="1" ht="24.15" customHeight="1">
      <c r="A359" s="38"/>
      <c r="B359" s="39"/>
      <c r="C359" s="227" t="s">
        <v>576</v>
      </c>
      <c r="D359" s="227" t="s">
        <v>206</v>
      </c>
      <c r="E359" s="228" t="s">
        <v>577</v>
      </c>
      <c r="F359" s="229" t="s">
        <v>578</v>
      </c>
      <c r="G359" s="230" t="s">
        <v>567</v>
      </c>
      <c r="H359" s="231">
        <v>2</v>
      </c>
      <c r="I359" s="232"/>
      <c r="J359" s="233">
        <f>ROUND(I359*H359,2)</f>
        <v>0</v>
      </c>
      <c r="K359" s="229" t="s">
        <v>210</v>
      </c>
      <c r="L359" s="44"/>
      <c r="M359" s="234" t="s">
        <v>1</v>
      </c>
      <c r="N359" s="235" t="s">
        <v>43</v>
      </c>
      <c r="O359" s="91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8" t="s">
        <v>211</v>
      </c>
      <c r="AT359" s="238" t="s">
        <v>206</v>
      </c>
      <c r="AU359" s="238" t="s">
        <v>222</v>
      </c>
      <c r="AY359" s="17" t="s">
        <v>204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7" t="s">
        <v>85</v>
      </c>
      <c r="BK359" s="239">
        <f>ROUND(I359*H359,2)</f>
        <v>0</v>
      </c>
      <c r="BL359" s="17" t="s">
        <v>211</v>
      </c>
      <c r="BM359" s="238" t="s">
        <v>579</v>
      </c>
    </row>
    <row r="360" s="12" customFormat="1" ht="20.88" customHeight="1">
      <c r="A360" s="12"/>
      <c r="B360" s="211"/>
      <c r="C360" s="212"/>
      <c r="D360" s="213" t="s">
        <v>77</v>
      </c>
      <c r="E360" s="225" t="s">
        <v>580</v>
      </c>
      <c r="F360" s="225" t="s">
        <v>581</v>
      </c>
      <c r="G360" s="212"/>
      <c r="H360" s="212"/>
      <c r="I360" s="215"/>
      <c r="J360" s="226">
        <f>BK360</f>
        <v>0</v>
      </c>
      <c r="K360" s="212"/>
      <c r="L360" s="217"/>
      <c r="M360" s="218"/>
      <c r="N360" s="219"/>
      <c r="O360" s="219"/>
      <c r="P360" s="220">
        <f>SUM(P361:P363)</f>
        <v>0</v>
      </c>
      <c r="Q360" s="219"/>
      <c r="R360" s="220">
        <f>SUM(R361:R363)</f>
        <v>0</v>
      </c>
      <c r="S360" s="219"/>
      <c r="T360" s="221">
        <f>SUM(T361:T363)</f>
        <v>0.76680000000000004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2" t="s">
        <v>85</v>
      </c>
      <c r="AT360" s="223" t="s">
        <v>77</v>
      </c>
      <c r="AU360" s="223" t="s">
        <v>87</v>
      </c>
      <c r="AY360" s="222" t="s">
        <v>204</v>
      </c>
      <c r="BK360" s="224">
        <f>SUM(BK361:BK363)</f>
        <v>0</v>
      </c>
    </row>
    <row r="361" s="2" customFormat="1" ht="24.15" customHeight="1">
      <c r="A361" s="38"/>
      <c r="B361" s="39"/>
      <c r="C361" s="227" t="s">
        <v>582</v>
      </c>
      <c r="D361" s="227" t="s">
        <v>206</v>
      </c>
      <c r="E361" s="228" t="s">
        <v>583</v>
      </c>
      <c r="F361" s="229" t="s">
        <v>584</v>
      </c>
      <c r="G361" s="230" t="s">
        <v>231</v>
      </c>
      <c r="H361" s="231">
        <v>0.42599999999999999</v>
      </c>
      <c r="I361" s="232"/>
      <c r="J361" s="233">
        <f>ROUND(I361*H361,2)</f>
        <v>0</v>
      </c>
      <c r="K361" s="229" t="s">
        <v>210</v>
      </c>
      <c r="L361" s="44"/>
      <c r="M361" s="234" t="s">
        <v>1</v>
      </c>
      <c r="N361" s="235" t="s">
        <v>43</v>
      </c>
      <c r="O361" s="91"/>
      <c r="P361" s="236">
        <f>O361*H361</f>
        <v>0</v>
      </c>
      <c r="Q361" s="236">
        <v>0</v>
      </c>
      <c r="R361" s="236">
        <f>Q361*H361</f>
        <v>0</v>
      </c>
      <c r="S361" s="236">
        <v>1.8</v>
      </c>
      <c r="T361" s="237">
        <f>S361*H361</f>
        <v>0.76680000000000004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8" t="s">
        <v>211</v>
      </c>
      <c r="AT361" s="238" t="s">
        <v>206</v>
      </c>
      <c r="AU361" s="238" t="s">
        <v>222</v>
      </c>
      <c r="AY361" s="17" t="s">
        <v>204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7" t="s">
        <v>85</v>
      </c>
      <c r="BK361" s="239">
        <f>ROUND(I361*H361,2)</f>
        <v>0</v>
      </c>
      <c r="BL361" s="17" t="s">
        <v>211</v>
      </c>
      <c r="BM361" s="238" t="s">
        <v>585</v>
      </c>
    </row>
    <row r="362" s="14" customFormat="1">
      <c r="A362" s="14"/>
      <c r="B362" s="251"/>
      <c r="C362" s="252"/>
      <c r="D362" s="242" t="s">
        <v>213</v>
      </c>
      <c r="E362" s="253" t="s">
        <v>1</v>
      </c>
      <c r="F362" s="254" t="s">
        <v>586</v>
      </c>
      <c r="G362" s="252"/>
      <c r="H362" s="255">
        <v>0.42599999999999999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213</v>
      </c>
      <c r="AU362" s="261" t="s">
        <v>222</v>
      </c>
      <c r="AV362" s="14" t="s">
        <v>87</v>
      </c>
      <c r="AW362" s="14" t="s">
        <v>34</v>
      </c>
      <c r="AX362" s="14" t="s">
        <v>78</v>
      </c>
      <c r="AY362" s="261" t="s">
        <v>204</v>
      </c>
    </row>
    <row r="363" s="15" customFormat="1">
      <c r="A363" s="15"/>
      <c r="B363" s="262"/>
      <c r="C363" s="263"/>
      <c r="D363" s="242" t="s">
        <v>213</v>
      </c>
      <c r="E363" s="264" t="s">
        <v>1</v>
      </c>
      <c r="F363" s="265" t="s">
        <v>228</v>
      </c>
      <c r="G363" s="263"/>
      <c r="H363" s="266">
        <v>0.42599999999999999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213</v>
      </c>
      <c r="AU363" s="272" t="s">
        <v>222</v>
      </c>
      <c r="AV363" s="15" t="s">
        <v>211</v>
      </c>
      <c r="AW363" s="15" t="s">
        <v>34</v>
      </c>
      <c r="AX363" s="15" t="s">
        <v>85</v>
      </c>
      <c r="AY363" s="272" t="s">
        <v>204</v>
      </c>
    </row>
    <row r="364" s="12" customFormat="1" ht="20.88" customHeight="1">
      <c r="A364" s="12"/>
      <c r="B364" s="211"/>
      <c r="C364" s="212"/>
      <c r="D364" s="213" t="s">
        <v>77</v>
      </c>
      <c r="E364" s="225" t="s">
        <v>587</v>
      </c>
      <c r="F364" s="225" t="s">
        <v>588</v>
      </c>
      <c r="G364" s="212"/>
      <c r="H364" s="212"/>
      <c r="I364" s="215"/>
      <c r="J364" s="226">
        <f>BK364</f>
        <v>0</v>
      </c>
      <c r="K364" s="212"/>
      <c r="L364" s="217"/>
      <c r="M364" s="218"/>
      <c r="N364" s="219"/>
      <c r="O364" s="219"/>
      <c r="P364" s="220">
        <f>SUM(P365:P401)</f>
        <v>0</v>
      </c>
      <c r="Q364" s="219"/>
      <c r="R364" s="220">
        <f>SUM(R365:R401)</f>
        <v>0</v>
      </c>
      <c r="S364" s="219"/>
      <c r="T364" s="221">
        <f>SUM(T365:T401)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2" t="s">
        <v>85</v>
      </c>
      <c r="AT364" s="223" t="s">
        <v>77</v>
      </c>
      <c r="AU364" s="223" t="s">
        <v>87</v>
      </c>
      <c r="AY364" s="222" t="s">
        <v>204</v>
      </c>
      <c r="BK364" s="224">
        <f>SUM(BK365:BK401)</f>
        <v>0</v>
      </c>
    </row>
    <row r="365" s="2" customFormat="1" ht="33" customHeight="1">
      <c r="A365" s="38"/>
      <c r="B365" s="39"/>
      <c r="C365" s="227" t="s">
        <v>589</v>
      </c>
      <c r="D365" s="227" t="s">
        <v>206</v>
      </c>
      <c r="E365" s="228" t="s">
        <v>590</v>
      </c>
      <c r="F365" s="229" t="s">
        <v>591</v>
      </c>
      <c r="G365" s="230" t="s">
        <v>295</v>
      </c>
      <c r="H365" s="231">
        <v>10.359</v>
      </c>
      <c r="I365" s="232"/>
      <c r="J365" s="233">
        <f>ROUND(I365*H365,2)</f>
        <v>0</v>
      </c>
      <c r="K365" s="229" t="s">
        <v>210</v>
      </c>
      <c r="L365" s="44"/>
      <c r="M365" s="234" t="s">
        <v>1</v>
      </c>
      <c r="N365" s="235" t="s">
        <v>43</v>
      </c>
      <c r="O365" s="91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8" t="s">
        <v>211</v>
      </c>
      <c r="AT365" s="238" t="s">
        <v>206</v>
      </c>
      <c r="AU365" s="238" t="s">
        <v>222</v>
      </c>
      <c r="AY365" s="17" t="s">
        <v>204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7" t="s">
        <v>85</v>
      </c>
      <c r="BK365" s="239">
        <f>ROUND(I365*H365,2)</f>
        <v>0</v>
      </c>
      <c r="BL365" s="17" t="s">
        <v>211</v>
      </c>
      <c r="BM365" s="238" t="s">
        <v>592</v>
      </c>
    </row>
    <row r="366" s="2" customFormat="1" ht="24.15" customHeight="1">
      <c r="A366" s="38"/>
      <c r="B366" s="39"/>
      <c r="C366" s="227" t="s">
        <v>593</v>
      </c>
      <c r="D366" s="227" t="s">
        <v>206</v>
      </c>
      <c r="E366" s="228" t="s">
        <v>594</v>
      </c>
      <c r="F366" s="229" t="s">
        <v>595</v>
      </c>
      <c r="G366" s="230" t="s">
        <v>295</v>
      </c>
      <c r="H366" s="231">
        <v>10.359</v>
      </c>
      <c r="I366" s="232"/>
      <c r="J366" s="233">
        <f>ROUND(I366*H366,2)</f>
        <v>0</v>
      </c>
      <c r="K366" s="229" t="s">
        <v>210</v>
      </c>
      <c r="L366" s="44"/>
      <c r="M366" s="234" t="s">
        <v>1</v>
      </c>
      <c r="N366" s="235" t="s">
        <v>43</v>
      </c>
      <c r="O366" s="91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8" t="s">
        <v>211</v>
      </c>
      <c r="AT366" s="238" t="s">
        <v>206</v>
      </c>
      <c r="AU366" s="238" t="s">
        <v>222</v>
      </c>
      <c r="AY366" s="17" t="s">
        <v>204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7" t="s">
        <v>85</v>
      </c>
      <c r="BK366" s="239">
        <f>ROUND(I366*H366,2)</f>
        <v>0</v>
      </c>
      <c r="BL366" s="17" t="s">
        <v>211</v>
      </c>
      <c r="BM366" s="238" t="s">
        <v>596</v>
      </c>
    </row>
    <row r="367" s="2" customFormat="1" ht="24.15" customHeight="1">
      <c r="A367" s="38"/>
      <c r="B367" s="39"/>
      <c r="C367" s="227" t="s">
        <v>597</v>
      </c>
      <c r="D367" s="227" t="s">
        <v>206</v>
      </c>
      <c r="E367" s="228" t="s">
        <v>598</v>
      </c>
      <c r="F367" s="229" t="s">
        <v>599</v>
      </c>
      <c r="G367" s="230" t="s">
        <v>295</v>
      </c>
      <c r="H367" s="231">
        <v>200.678</v>
      </c>
      <c r="I367" s="232"/>
      <c r="J367" s="233">
        <f>ROUND(I367*H367,2)</f>
        <v>0</v>
      </c>
      <c r="K367" s="229" t="s">
        <v>210</v>
      </c>
      <c r="L367" s="44"/>
      <c r="M367" s="234" t="s">
        <v>1</v>
      </c>
      <c r="N367" s="235" t="s">
        <v>43</v>
      </c>
      <c r="O367" s="91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8" t="s">
        <v>211</v>
      </c>
      <c r="AT367" s="238" t="s">
        <v>206</v>
      </c>
      <c r="AU367" s="238" t="s">
        <v>222</v>
      </c>
      <c r="AY367" s="17" t="s">
        <v>204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7" t="s">
        <v>85</v>
      </c>
      <c r="BK367" s="239">
        <f>ROUND(I367*H367,2)</f>
        <v>0</v>
      </c>
      <c r="BL367" s="17" t="s">
        <v>211</v>
      </c>
      <c r="BM367" s="238" t="s">
        <v>600</v>
      </c>
    </row>
    <row r="368" s="13" customFormat="1">
      <c r="A368" s="13"/>
      <c r="B368" s="240"/>
      <c r="C368" s="241"/>
      <c r="D368" s="242" t="s">
        <v>213</v>
      </c>
      <c r="E368" s="243" t="s">
        <v>1</v>
      </c>
      <c r="F368" s="244" t="s">
        <v>601</v>
      </c>
      <c r="G368" s="241"/>
      <c r="H368" s="243" t="s">
        <v>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213</v>
      </c>
      <c r="AU368" s="250" t="s">
        <v>222</v>
      </c>
      <c r="AV368" s="13" t="s">
        <v>85</v>
      </c>
      <c r="AW368" s="13" t="s">
        <v>34</v>
      </c>
      <c r="AX368" s="13" t="s">
        <v>78</v>
      </c>
      <c r="AY368" s="250" t="s">
        <v>204</v>
      </c>
    </row>
    <row r="369" s="14" customFormat="1">
      <c r="A369" s="14"/>
      <c r="B369" s="251"/>
      <c r="C369" s="252"/>
      <c r="D369" s="242" t="s">
        <v>213</v>
      </c>
      <c r="E369" s="253" t="s">
        <v>1</v>
      </c>
      <c r="F369" s="254" t="s">
        <v>602</v>
      </c>
      <c r="G369" s="252"/>
      <c r="H369" s="255">
        <v>200.678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213</v>
      </c>
      <c r="AU369" s="261" t="s">
        <v>222</v>
      </c>
      <c r="AV369" s="14" t="s">
        <v>87</v>
      </c>
      <c r="AW369" s="14" t="s">
        <v>34</v>
      </c>
      <c r="AX369" s="14" t="s">
        <v>85</v>
      </c>
      <c r="AY369" s="261" t="s">
        <v>204</v>
      </c>
    </row>
    <row r="370" s="2" customFormat="1" ht="33" customHeight="1">
      <c r="A370" s="38"/>
      <c r="B370" s="39"/>
      <c r="C370" s="227" t="s">
        <v>603</v>
      </c>
      <c r="D370" s="227" t="s">
        <v>206</v>
      </c>
      <c r="E370" s="228" t="s">
        <v>604</v>
      </c>
      <c r="F370" s="229" t="s">
        <v>605</v>
      </c>
      <c r="G370" s="230" t="s">
        <v>295</v>
      </c>
      <c r="H370" s="231">
        <v>2.7029999999999998</v>
      </c>
      <c r="I370" s="232"/>
      <c r="J370" s="233">
        <f>ROUND(I370*H370,2)</f>
        <v>0</v>
      </c>
      <c r="K370" s="229" t="s">
        <v>210</v>
      </c>
      <c r="L370" s="44"/>
      <c r="M370" s="234" t="s">
        <v>1</v>
      </c>
      <c r="N370" s="235" t="s">
        <v>43</v>
      </c>
      <c r="O370" s="91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8" t="s">
        <v>211</v>
      </c>
      <c r="AT370" s="238" t="s">
        <v>206</v>
      </c>
      <c r="AU370" s="238" t="s">
        <v>222</v>
      </c>
      <c r="AY370" s="17" t="s">
        <v>204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7" t="s">
        <v>85</v>
      </c>
      <c r="BK370" s="239">
        <f>ROUND(I370*H370,2)</f>
        <v>0</v>
      </c>
      <c r="BL370" s="17" t="s">
        <v>211</v>
      </c>
      <c r="BM370" s="238" t="s">
        <v>606</v>
      </c>
    </row>
    <row r="371" s="14" customFormat="1">
      <c r="A371" s="14"/>
      <c r="B371" s="251"/>
      <c r="C371" s="252"/>
      <c r="D371" s="242" t="s">
        <v>213</v>
      </c>
      <c r="E371" s="253" t="s">
        <v>1</v>
      </c>
      <c r="F371" s="254" t="s">
        <v>607</v>
      </c>
      <c r="G371" s="252"/>
      <c r="H371" s="255">
        <v>2.7029999999999998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213</v>
      </c>
      <c r="AU371" s="261" t="s">
        <v>222</v>
      </c>
      <c r="AV371" s="14" t="s">
        <v>87</v>
      </c>
      <c r="AW371" s="14" t="s">
        <v>34</v>
      </c>
      <c r="AX371" s="14" t="s">
        <v>78</v>
      </c>
      <c r="AY371" s="261" t="s">
        <v>204</v>
      </c>
    </row>
    <row r="372" s="15" customFormat="1">
      <c r="A372" s="15"/>
      <c r="B372" s="262"/>
      <c r="C372" s="263"/>
      <c r="D372" s="242" t="s">
        <v>213</v>
      </c>
      <c r="E372" s="264" t="s">
        <v>1</v>
      </c>
      <c r="F372" s="265" t="s">
        <v>228</v>
      </c>
      <c r="G372" s="263"/>
      <c r="H372" s="266">
        <v>2.7029999999999998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2" t="s">
        <v>213</v>
      </c>
      <c r="AU372" s="272" t="s">
        <v>222</v>
      </c>
      <c r="AV372" s="15" t="s">
        <v>211</v>
      </c>
      <c r="AW372" s="15" t="s">
        <v>34</v>
      </c>
      <c r="AX372" s="15" t="s">
        <v>85</v>
      </c>
      <c r="AY372" s="272" t="s">
        <v>204</v>
      </c>
    </row>
    <row r="373" s="2" customFormat="1" ht="33" customHeight="1">
      <c r="A373" s="38"/>
      <c r="B373" s="39"/>
      <c r="C373" s="227" t="s">
        <v>608</v>
      </c>
      <c r="D373" s="227" t="s">
        <v>206</v>
      </c>
      <c r="E373" s="228" t="s">
        <v>609</v>
      </c>
      <c r="F373" s="229" t="s">
        <v>610</v>
      </c>
      <c r="G373" s="230" t="s">
        <v>295</v>
      </c>
      <c r="H373" s="231">
        <v>2.23</v>
      </c>
      <c r="I373" s="232"/>
      <c r="J373" s="233">
        <f>ROUND(I373*H373,2)</f>
        <v>0</v>
      </c>
      <c r="K373" s="229" t="s">
        <v>210</v>
      </c>
      <c r="L373" s="44"/>
      <c r="M373" s="234" t="s">
        <v>1</v>
      </c>
      <c r="N373" s="235" t="s">
        <v>43</v>
      </c>
      <c r="O373" s="91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8" t="s">
        <v>211</v>
      </c>
      <c r="AT373" s="238" t="s">
        <v>206</v>
      </c>
      <c r="AU373" s="238" t="s">
        <v>222</v>
      </c>
      <c r="AY373" s="17" t="s">
        <v>204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7" t="s">
        <v>85</v>
      </c>
      <c r="BK373" s="239">
        <f>ROUND(I373*H373,2)</f>
        <v>0</v>
      </c>
      <c r="BL373" s="17" t="s">
        <v>211</v>
      </c>
      <c r="BM373" s="238" t="s">
        <v>611</v>
      </c>
    </row>
    <row r="374" s="14" customFormat="1">
      <c r="A374" s="14"/>
      <c r="B374" s="251"/>
      <c r="C374" s="252"/>
      <c r="D374" s="242" t="s">
        <v>213</v>
      </c>
      <c r="E374" s="253" t="s">
        <v>1</v>
      </c>
      <c r="F374" s="254" t="s">
        <v>612</v>
      </c>
      <c r="G374" s="252"/>
      <c r="H374" s="255">
        <v>0.43099999999999999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213</v>
      </c>
      <c r="AU374" s="261" t="s">
        <v>222</v>
      </c>
      <c r="AV374" s="14" t="s">
        <v>87</v>
      </c>
      <c r="AW374" s="14" t="s">
        <v>34</v>
      </c>
      <c r="AX374" s="14" t="s">
        <v>78</v>
      </c>
      <c r="AY374" s="261" t="s">
        <v>204</v>
      </c>
    </row>
    <row r="375" s="14" customFormat="1">
      <c r="A375" s="14"/>
      <c r="B375" s="251"/>
      <c r="C375" s="252"/>
      <c r="D375" s="242" t="s">
        <v>213</v>
      </c>
      <c r="E375" s="253" t="s">
        <v>1</v>
      </c>
      <c r="F375" s="254" t="s">
        <v>613</v>
      </c>
      <c r="G375" s="252"/>
      <c r="H375" s="255">
        <v>1.7989999999999999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213</v>
      </c>
      <c r="AU375" s="261" t="s">
        <v>222</v>
      </c>
      <c r="AV375" s="14" t="s">
        <v>87</v>
      </c>
      <c r="AW375" s="14" t="s">
        <v>34</v>
      </c>
      <c r="AX375" s="14" t="s">
        <v>78</v>
      </c>
      <c r="AY375" s="261" t="s">
        <v>204</v>
      </c>
    </row>
    <row r="376" s="15" customFormat="1">
      <c r="A376" s="15"/>
      <c r="B376" s="262"/>
      <c r="C376" s="263"/>
      <c r="D376" s="242" t="s">
        <v>213</v>
      </c>
      <c r="E376" s="264" t="s">
        <v>1</v>
      </c>
      <c r="F376" s="265" t="s">
        <v>228</v>
      </c>
      <c r="G376" s="263"/>
      <c r="H376" s="266">
        <v>2.23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213</v>
      </c>
      <c r="AU376" s="272" t="s">
        <v>222</v>
      </c>
      <c r="AV376" s="15" t="s">
        <v>211</v>
      </c>
      <c r="AW376" s="15" t="s">
        <v>34</v>
      </c>
      <c r="AX376" s="15" t="s">
        <v>85</v>
      </c>
      <c r="AY376" s="272" t="s">
        <v>204</v>
      </c>
    </row>
    <row r="377" s="2" customFormat="1" ht="33" customHeight="1">
      <c r="A377" s="38"/>
      <c r="B377" s="39"/>
      <c r="C377" s="227" t="s">
        <v>614</v>
      </c>
      <c r="D377" s="227" t="s">
        <v>206</v>
      </c>
      <c r="E377" s="228" t="s">
        <v>615</v>
      </c>
      <c r="F377" s="229" t="s">
        <v>616</v>
      </c>
      <c r="G377" s="230" t="s">
        <v>295</v>
      </c>
      <c r="H377" s="231">
        <v>0.63100000000000001</v>
      </c>
      <c r="I377" s="232"/>
      <c r="J377" s="233">
        <f>ROUND(I377*H377,2)</f>
        <v>0</v>
      </c>
      <c r="K377" s="229" t="s">
        <v>210</v>
      </c>
      <c r="L377" s="44"/>
      <c r="M377" s="234" t="s">
        <v>1</v>
      </c>
      <c r="N377" s="235" t="s">
        <v>43</v>
      </c>
      <c r="O377" s="91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8" t="s">
        <v>211</v>
      </c>
      <c r="AT377" s="238" t="s">
        <v>206</v>
      </c>
      <c r="AU377" s="238" t="s">
        <v>222</v>
      </c>
      <c r="AY377" s="17" t="s">
        <v>204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7" t="s">
        <v>85</v>
      </c>
      <c r="BK377" s="239">
        <f>ROUND(I377*H377,2)</f>
        <v>0</v>
      </c>
      <c r="BL377" s="17" t="s">
        <v>211</v>
      </c>
      <c r="BM377" s="238" t="s">
        <v>617</v>
      </c>
    </row>
    <row r="378" s="14" customFormat="1">
      <c r="A378" s="14"/>
      <c r="B378" s="251"/>
      <c r="C378" s="252"/>
      <c r="D378" s="242" t="s">
        <v>213</v>
      </c>
      <c r="E378" s="253" t="s">
        <v>1</v>
      </c>
      <c r="F378" s="254" t="s">
        <v>618</v>
      </c>
      <c r="G378" s="252"/>
      <c r="H378" s="255">
        <v>0.58999999999999997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1" t="s">
        <v>213</v>
      </c>
      <c r="AU378" s="261" t="s">
        <v>222</v>
      </c>
      <c r="AV378" s="14" t="s">
        <v>87</v>
      </c>
      <c r="AW378" s="14" t="s">
        <v>34</v>
      </c>
      <c r="AX378" s="14" t="s">
        <v>78</v>
      </c>
      <c r="AY378" s="261" t="s">
        <v>204</v>
      </c>
    </row>
    <row r="379" s="14" customFormat="1">
      <c r="A379" s="14"/>
      <c r="B379" s="251"/>
      <c r="C379" s="252"/>
      <c r="D379" s="242" t="s">
        <v>213</v>
      </c>
      <c r="E379" s="253" t="s">
        <v>1</v>
      </c>
      <c r="F379" s="254" t="s">
        <v>619</v>
      </c>
      <c r="G379" s="252"/>
      <c r="H379" s="255">
        <v>0.041000000000000002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213</v>
      </c>
      <c r="AU379" s="261" t="s">
        <v>222</v>
      </c>
      <c r="AV379" s="14" t="s">
        <v>87</v>
      </c>
      <c r="AW379" s="14" t="s">
        <v>34</v>
      </c>
      <c r="AX379" s="14" t="s">
        <v>78</v>
      </c>
      <c r="AY379" s="261" t="s">
        <v>204</v>
      </c>
    </row>
    <row r="380" s="15" customFormat="1">
      <c r="A380" s="15"/>
      <c r="B380" s="262"/>
      <c r="C380" s="263"/>
      <c r="D380" s="242" t="s">
        <v>213</v>
      </c>
      <c r="E380" s="264" t="s">
        <v>1</v>
      </c>
      <c r="F380" s="265" t="s">
        <v>228</v>
      </c>
      <c r="G380" s="263"/>
      <c r="H380" s="266">
        <v>0.63100000000000001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213</v>
      </c>
      <c r="AU380" s="272" t="s">
        <v>222</v>
      </c>
      <c r="AV380" s="15" t="s">
        <v>211</v>
      </c>
      <c r="AW380" s="15" t="s">
        <v>34</v>
      </c>
      <c r="AX380" s="15" t="s">
        <v>85</v>
      </c>
      <c r="AY380" s="272" t="s">
        <v>204</v>
      </c>
    </row>
    <row r="381" s="2" customFormat="1" ht="33" customHeight="1">
      <c r="A381" s="38"/>
      <c r="B381" s="39"/>
      <c r="C381" s="227" t="s">
        <v>620</v>
      </c>
      <c r="D381" s="227" t="s">
        <v>206</v>
      </c>
      <c r="E381" s="228" t="s">
        <v>621</v>
      </c>
      <c r="F381" s="229" t="s">
        <v>622</v>
      </c>
      <c r="G381" s="230" t="s">
        <v>295</v>
      </c>
      <c r="H381" s="231">
        <v>0.90800000000000003</v>
      </c>
      <c r="I381" s="232"/>
      <c r="J381" s="233">
        <f>ROUND(I381*H381,2)</f>
        <v>0</v>
      </c>
      <c r="K381" s="229" t="s">
        <v>210</v>
      </c>
      <c r="L381" s="44"/>
      <c r="M381" s="234" t="s">
        <v>1</v>
      </c>
      <c r="N381" s="235" t="s">
        <v>43</v>
      </c>
      <c r="O381" s="91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8" t="s">
        <v>211</v>
      </c>
      <c r="AT381" s="238" t="s">
        <v>206</v>
      </c>
      <c r="AU381" s="238" t="s">
        <v>222</v>
      </c>
      <c r="AY381" s="17" t="s">
        <v>204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7" t="s">
        <v>85</v>
      </c>
      <c r="BK381" s="239">
        <f>ROUND(I381*H381,2)</f>
        <v>0</v>
      </c>
      <c r="BL381" s="17" t="s">
        <v>211</v>
      </c>
      <c r="BM381" s="238" t="s">
        <v>623</v>
      </c>
    </row>
    <row r="382" s="14" customFormat="1">
      <c r="A382" s="14"/>
      <c r="B382" s="251"/>
      <c r="C382" s="252"/>
      <c r="D382" s="242" t="s">
        <v>213</v>
      </c>
      <c r="E382" s="253" t="s">
        <v>1</v>
      </c>
      <c r="F382" s="254" t="s">
        <v>624</v>
      </c>
      <c r="G382" s="252"/>
      <c r="H382" s="255">
        <v>0.097000000000000003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213</v>
      </c>
      <c r="AU382" s="261" t="s">
        <v>222</v>
      </c>
      <c r="AV382" s="14" t="s">
        <v>87</v>
      </c>
      <c r="AW382" s="14" t="s">
        <v>34</v>
      </c>
      <c r="AX382" s="14" t="s">
        <v>78</v>
      </c>
      <c r="AY382" s="261" t="s">
        <v>204</v>
      </c>
    </row>
    <row r="383" s="14" customFormat="1">
      <c r="A383" s="14"/>
      <c r="B383" s="251"/>
      <c r="C383" s="252"/>
      <c r="D383" s="242" t="s">
        <v>213</v>
      </c>
      <c r="E383" s="253" t="s">
        <v>1</v>
      </c>
      <c r="F383" s="254" t="s">
        <v>625</v>
      </c>
      <c r="G383" s="252"/>
      <c r="H383" s="255">
        <v>0.68799999999999994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213</v>
      </c>
      <c r="AU383" s="261" t="s">
        <v>222</v>
      </c>
      <c r="AV383" s="14" t="s">
        <v>87</v>
      </c>
      <c r="AW383" s="14" t="s">
        <v>34</v>
      </c>
      <c r="AX383" s="14" t="s">
        <v>78</v>
      </c>
      <c r="AY383" s="261" t="s">
        <v>204</v>
      </c>
    </row>
    <row r="384" s="14" customFormat="1">
      <c r="A384" s="14"/>
      <c r="B384" s="251"/>
      <c r="C384" s="252"/>
      <c r="D384" s="242" t="s">
        <v>213</v>
      </c>
      <c r="E384" s="253" t="s">
        <v>1</v>
      </c>
      <c r="F384" s="254" t="s">
        <v>626</v>
      </c>
      <c r="G384" s="252"/>
      <c r="H384" s="255">
        <v>0.002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213</v>
      </c>
      <c r="AU384" s="261" t="s">
        <v>222</v>
      </c>
      <c r="AV384" s="14" t="s">
        <v>87</v>
      </c>
      <c r="AW384" s="14" t="s">
        <v>34</v>
      </c>
      <c r="AX384" s="14" t="s">
        <v>78</v>
      </c>
      <c r="AY384" s="261" t="s">
        <v>204</v>
      </c>
    </row>
    <row r="385" s="14" customFormat="1">
      <c r="A385" s="14"/>
      <c r="B385" s="251"/>
      <c r="C385" s="252"/>
      <c r="D385" s="242" t="s">
        <v>213</v>
      </c>
      <c r="E385" s="253" t="s">
        <v>1</v>
      </c>
      <c r="F385" s="254" t="s">
        <v>627</v>
      </c>
      <c r="G385" s="252"/>
      <c r="H385" s="255">
        <v>0.0040000000000000001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213</v>
      </c>
      <c r="AU385" s="261" t="s">
        <v>222</v>
      </c>
      <c r="AV385" s="14" t="s">
        <v>87</v>
      </c>
      <c r="AW385" s="14" t="s">
        <v>34</v>
      </c>
      <c r="AX385" s="14" t="s">
        <v>78</v>
      </c>
      <c r="AY385" s="261" t="s">
        <v>204</v>
      </c>
    </row>
    <row r="386" s="14" customFormat="1">
      <c r="A386" s="14"/>
      <c r="B386" s="251"/>
      <c r="C386" s="252"/>
      <c r="D386" s="242" t="s">
        <v>213</v>
      </c>
      <c r="E386" s="253" t="s">
        <v>1</v>
      </c>
      <c r="F386" s="254" t="s">
        <v>628</v>
      </c>
      <c r="G386" s="252"/>
      <c r="H386" s="255">
        <v>0.041000000000000002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213</v>
      </c>
      <c r="AU386" s="261" t="s">
        <v>222</v>
      </c>
      <c r="AV386" s="14" t="s">
        <v>87</v>
      </c>
      <c r="AW386" s="14" t="s">
        <v>34</v>
      </c>
      <c r="AX386" s="14" t="s">
        <v>78</v>
      </c>
      <c r="AY386" s="261" t="s">
        <v>204</v>
      </c>
    </row>
    <row r="387" s="14" customFormat="1">
      <c r="A387" s="14"/>
      <c r="B387" s="251"/>
      <c r="C387" s="252"/>
      <c r="D387" s="242" t="s">
        <v>213</v>
      </c>
      <c r="E387" s="253" t="s">
        <v>1</v>
      </c>
      <c r="F387" s="254" t="s">
        <v>629</v>
      </c>
      <c r="G387" s="252"/>
      <c r="H387" s="255">
        <v>0.048000000000000001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213</v>
      </c>
      <c r="AU387" s="261" t="s">
        <v>222</v>
      </c>
      <c r="AV387" s="14" t="s">
        <v>87</v>
      </c>
      <c r="AW387" s="14" t="s">
        <v>34</v>
      </c>
      <c r="AX387" s="14" t="s">
        <v>78</v>
      </c>
      <c r="AY387" s="261" t="s">
        <v>204</v>
      </c>
    </row>
    <row r="388" s="14" customFormat="1">
      <c r="A388" s="14"/>
      <c r="B388" s="251"/>
      <c r="C388" s="252"/>
      <c r="D388" s="242" t="s">
        <v>213</v>
      </c>
      <c r="E388" s="253" t="s">
        <v>1</v>
      </c>
      <c r="F388" s="254" t="s">
        <v>630</v>
      </c>
      <c r="G388" s="252"/>
      <c r="H388" s="255">
        <v>0.028000000000000001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1" t="s">
        <v>213</v>
      </c>
      <c r="AU388" s="261" t="s">
        <v>222</v>
      </c>
      <c r="AV388" s="14" t="s">
        <v>87</v>
      </c>
      <c r="AW388" s="14" t="s">
        <v>34</v>
      </c>
      <c r="AX388" s="14" t="s">
        <v>78</v>
      </c>
      <c r="AY388" s="261" t="s">
        <v>204</v>
      </c>
    </row>
    <row r="389" s="15" customFormat="1">
      <c r="A389" s="15"/>
      <c r="B389" s="262"/>
      <c r="C389" s="263"/>
      <c r="D389" s="242" t="s">
        <v>213</v>
      </c>
      <c r="E389" s="264" t="s">
        <v>1</v>
      </c>
      <c r="F389" s="265" t="s">
        <v>228</v>
      </c>
      <c r="G389" s="263"/>
      <c r="H389" s="266">
        <v>0.90800000000000003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2" t="s">
        <v>213</v>
      </c>
      <c r="AU389" s="272" t="s">
        <v>222</v>
      </c>
      <c r="AV389" s="15" t="s">
        <v>211</v>
      </c>
      <c r="AW389" s="15" t="s">
        <v>34</v>
      </c>
      <c r="AX389" s="15" t="s">
        <v>85</v>
      </c>
      <c r="AY389" s="272" t="s">
        <v>204</v>
      </c>
    </row>
    <row r="390" s="2" customFormat="1" ht="24.15" customHeight="1">
      <c r="A390" s="38"/>
      <c r="B390" s="39"/>
      <c r="C390" s="227" t="s">
        <v>631</v>
      </c>
      <c r="D390" s="227" t="s">
        <v>206</v>
      </c>
      <c r="E390" s="228" t="s">
        <v>632</v>
      </c>
      <c r="F390" s="229" t="s">
        <v>294</v>
      </c>
      <c r="G390" s="230" t="s">
        <v>295</v>
      </c>
      <c r="H390" s="231">
        <v>2.2570000000000001</v>
      </c>
      <c r="I390" s="232"/>
      <c r="J390" s="233">
        <f>ROUND(I390*H390,2)</f>
        <v>0</v>
      </c>
      <c r="K390" s="229" t="s">
        <v>210</v>
      </c>
      <c r="L390" s="44"/>
      <c r="M390" s="234" t="s">
        <v>1</v>
      </c>
      <c r="N390" s="235" t="s">
        <v>43</v>
      </c>
      <c r="O390" s="91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8" t="s">
        <v>211</v>
      </c>
      <c r="AT390" s="238" t="s">
        <v>206</v>
      </c>
      <c r="AU390" s="238" t="s">
        <v>222</v>
      </c>
      <c r="AY390" s="17" t="s">
        <v>204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7" t="s">
        <v>85</v>
      </c>
      <c r="BK390" s="239">
        <f>ROUND(I390*H390,2)</f>
        <v>0</v>
      </c>
      <c r="BL390" s="17" t="s">
        <v>211</v>
      </c>
      <c r="BM390" s="238" t="s">
        <v>633</v>
      </c>
    </row>
    <row r="391" s="14" customFormat="1">
      <c r="A391" s="14"/>
      <c r="B391" s="251"/>
      <c r="C391" s="252"/>
      <c r="D391" s="242" t="s">
        <v>213</v>
      </c>
      <c r="E391" s="253" t="s">
        <v>1</v>
      </c>
      <c r="F391" s="254" t="s">
        <v>634</v>
      </c>
      <c r="G391" s="252"/>
      <c r="H391" s="255">
        <v>2.125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213</v>
      </c>
      <c r="AU391" s="261" t="s">
        <v>222</v>
      </c>
      <c r="AV391" s="14" t="s">
        <v>87</v>
      </c>
      <c r="AW391" s="14" t="s">
        <v>34</v>
      </c>
      <c r="AX391" s="14" t="s">
        <v>78</v>
      </c>
      <c r="AY391" s="261" t="s">
        <v>204</v>
      </c>
    </row>
    <row r="392" s="14" customFormat="1">
      <c r="A392" s="14"/>
      <c r="B392" s="251"/>
      <c r="C392" s="252"/>
      <c r="D392" s="242" t="s">
        <v>213</v>
      </c>
      <c r="E392" s="253" t="s">
        <v>1</v>
      </c>
      <c r="F392" s="254" t="s">
        <v>635</v>
      </c>
      <c r="G392" s="252"/>
      <c r="H392" s="255">
        <v>0.13200000000000001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213</v>
      </c>
      <c r="AU392" s="261" t="s">
        <v>222</v>
      </c>
      <c r="AV392" s="14" t="s">
        <v>87</v>
      </c>
      <c r="AW392" s="14" t="s">
        <v>34</v>
      </c>
      <c r="AX392" s="14" t="s">
        <v>78</v>
      </c>
      <c r="AY392" s="261" t="s">
        <v>204</v>
      </c>
    </row>
    <row r="393" s="15" customFormat="1">
      <c r="A393" s="15"/>
      <c r="B393" s="262"/>
      <c r="C393" s="263"/>
      <c r="D393" s="242" t="s">
        <v>213</v>
      </c>
      <c r="E393" s="264" t="s">
        <v>1</v>
      </c>
      <c r="F393" s="265" t="s">
        <v>228</v>
      </c>
      <c r="G393" s="263"/>
      <c r="H393" s="266">
        <v>2.2570000000000001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2" t="s">
        <v>213</v>
      </c>
      <c r="AU393" s="272" t="s">
        <v>222</v>
      </c>
      <c r="AV393" s="15" t="s">
        <v>211</v>
      </c>
      <c r="AW393" s="15" t="s">
        <v>34</v>
      </c>
      <c r="AX393" s="15" t="s">
        <v>85</v>
      </c>
      <c r="AY393" s="272" t="s">
        <v>204</v>
      </c>
    </row>
    <row r="394" s="2" customFormat="1" ht="33" customHeight="1">
      <c r="A394" s="38"/>
      <c r="B394" s="39"/>
      <c r="C394" s="227" t="s">
        <v>636</v>
      </c>
      <c r="D394" s="227" t="s">
        <v>206</v>
      </c>
      <c r="E394" s="228" t="s">
        <v>637</v>
      </c>
      <c r="F394" s="229" t="s">
        <v>638</v>
      </c>
      <c r="G394" s="230" t="s">
        <v>295</v>
      </c>
      <c r="H394" s="231">
        <v>0.71199999999999997</v>
      </c>
      <c r="I394" s="232"/>
      <c r="J394" s="233">
        <f>ROUND(I394*H394,2)</f>
        <v>0</v>
      </c>
      <c r="K394" s="229" t="s">
        <v>210</v>
      </c>
      <c r="L394" s="44"/>
      <c r="M394" s="234" t="s">
        <v>1</v>
      </c>
      <c r="N394" s="235" t="s">
        <v>43</v>
      </c>
      <c r="O394" s="91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8" t="s">
        <v>211</v>
      </c>
      <c r="AT394" s="238" t="s">
        <v>206</v>
      </c>
      <c r="AU394" s="238" t="s">
        <v>222</v>
      </c>
      <c r="AY394" s="17" t="s">
        <v>204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7" t="s">
        <v>85</v>
      </c>
      <c r="BK394" s="239">
        <f>ROUND(I394*H394,2)</f>
        <v>0</v>
      </c>
      <c r="BL394" s="17" t="s">
        <v>211</v>
      </c>
      <c r="BM394" s="238" t="s">
        <v>639</v>
      </c>
    </row>
    <row r="395" s="14" customFormat="1">
      <c r="A395" s="14"/>
      <c r="B395" s="251"/>
      <c r="C395" s="252"/>
      <c r="D395" s="242" t="s">
        <v>213</v>
      </c>
      <c r="E395" s="253" t="s">
        <v>1</v>
      </c>
      <c r="F395" s="254" t="s">
        <v>640</v>
      </c>
      <c r="G395" s="252"/>
      <c r="H395" s="255">
        <v>0.066000000000000003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213</v>
      </c>
      <c r="AU395" s="261" t="s">
        <v>222</v>
      </c>
      <c r="AV395" s="14" t="s">
        <v>87</v>
      </c>
      <c r="AW395" s="14" t="s">
        <v>34</v>
      </c>
      <c r="AX395" s="14" t="s">
        <v>78</v>
      </c>
      <c r="AY395" s="261" t="s">
        <v>204</v>
      </c>
    </row>
    <row r="396" s="14" customFormat="1">
      <c r="A396" s="14"/>
      <c r="B396" s="251"/>
      <c r="C396" s="252"/>
      <c r="D396" s="242" t="s">
        <v>213</v>
      </c>
      <c r="E396" s="253" t="s">
        <v>1</v>
      </c>
      <c r="F396" s="254" t="s">
        <v>641</v>
      </c>
      <c r="G396" s="252"/>
      <c r="H396" s="255">
        <v>0.64600000000000002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213</v>
      </c>
      <c r="AU396" s="261" t="s">
        <v>222</v>
      </c>
      <c r="AV396" s="14" t="s">
        <v>87</v>
      </c>
      <c r="AW396" s="14" t="s">
        <v>34</v>
      </c>
      <c r="AX396" s="14" t="s">
        <v>78</v>
      </c>
      <c r="AY396" s="261" t="s">
        <v>204</v>
      </c>
    </row>
    <row r="397" s="15" customFormat="1">
      <c r="A397" s="15"/>
      <c r="B397" s="262"/>
      <c r="C397" s="263"/>
      <c r="D397" s="242" t="s">
        <v>213</v>
      </c>
      <c r="E397" s="264" t="s">
        <v>1</v>
      </c>
      <c r="F397" s="265" t="s">
        <v>228</v>
      </c>
      <c r="G397" s="263"/>
      <c r="H397" s="266">
        <v>0.71199999999999997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2" t="s">
        <v>213</v>
      </c>
      <c r="AU397" s="272" t="s">
        <v>222</v>
      </c>
      <c r="AV397" s="15" t="s">
        <v>211</v>
      </c>
      <c r="AW397" s="15" t="s">
        <v>34</v>
      </c>
      <c r="AX397" s="15" t="s">
        <v>85</v>
      </c>
      <c r="AY397" s="272" t="s">
        <v>204</v>
      </c>
    </row>
    <row r="398" s="2" customFormat="1" ht="33" customHeight="1">
      <c r="A398" s="38"/>
      <c r="B398" s="39"/>
      <c r="C398" s="227" t="s">
        <v>642</v>
      </c>
      <c r="D398" s="227" t="s">
        <v>206</v>
      </c>
      <c r="E398" s="228" t="s">
        <v>643</v>
      </c>
      <c r="F398" s="229" t="s">
        <v>644</v>
      </c>
      <c r="G398" s="230" t="s">
        <v>295</v>
      </c>
      <c r="H398" s="231">
        <v>0.037999999999999999</v>
      </c>
      <c r="I398" s="232"/>
      <c r="J398" s="233">
        <f>ROUND(I398*H398,2)</f>
        <v>0</v>
      </c>
      <c r="K398" s="229" t="s">
        <v>210</v>
      </c>
      <c r="L398" s="44"/>
      <c r="M398" s="234" t="s">
        <v>1</v>
      </c>
      <c r="N398" s="235" t="s">
        <v>43</v>
      </c>
      <c r="O398" s="91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8" t="s">
        <v>211</v>
      </c>
      <c r="AT398" s="238" t="s">
        <v>206</v>
      </c>
      <c r="AU398" s="238" t="s">
        <v>222</v>
      </c>
      <c r="AY398" s="17" t="s">
        <v>204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7" t="s">
        <v>85</v>
      </c>
      <c r="BK398" s="239">
        <f>ROUND(I398*H398,2)</f>
        <v>0</v>
      </c>
      <c r="BL398" s="17" t="s">
        <v>211</v>
      </c>
      <c r="BM398" s="238" t="s">
        <v>645</v>
      </c>
    </row>
    <row r="399" s="14" customFormat="1">
      <c r="A399" s="14"/>
      <c r="B399" s="251"/>
      <c r="C399" s="252"/>
      <c r="D399" s="242" t="s">
        <v>213</v>
      </c>
      <c r="E399" s="253" t="s">
        <v>1</v>
      </c>
      <c r="F399" s="254" t="s">
        <v>646</v>
      </c>
      <c r="G399" s="252"/>
      <c r="H399" s="255">
        <v>0.028000000000000001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213</v>
      </c>
      <c r="AU399" s="261" t="s">
        <v>222</v>
      </c>
      <c r="AV399" s="14" t="s">
        <v>87</v>
      </c>
      <c r="AW399" s="14" t="s">
        <v>34</v>
      </c>
      <c r="AX399" s="14" t="s">
        <v>78</v>
      </c>
      <c r="AY399" s="261" t="s">
        <v>204</v>
      </c>
    </row>
    <row r="400" s="14" customFormat="1">
      <c r="A400" s="14"/>
      <c r="B400" s="251"/>
      <c r="C400" s="252"/>
      <c r="D400" s="242" t="s">
        <v>213</v>
      </c>
      <c r="E400" s="253" t="s">
        <v>1</v>
      </c>
      <c r="F400" s="254" t="s">
        <v>647</v>
      </c>
      <c r="G400" s="252"/>
      <c r="H400" s="255">
        <v>0.01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213</v>
      </c>
      <c r="AU400" s="261" t="s">
        <v>222</v>
      </c>
      <c r="AV400" s="14" t="s">
        <v>87</v>
      </c>
      <c r="AW400" s="14" t="s">
        <v>34</v>
      </c>
      <c r="AX400" s="14" t="s">
        <v>78</v>
      </c>
      <c r="AY400" s="261" t="s">
        <v>204</v>
      </c>
    </row>
    <row r="401" s="15" customFormat="1">
      <c r="A401" s="15"/>
      <c r="B401" s="262"/>
      <c r="C401" s="263"/>
      <c r="D401" s="242" t="s">
        <v>213</v>
      </c>
      <c r="E401" s="264" t="s">
        <v>1</v>
      </c>
      <c r="F401" s="265" t="s">
        <v>228</v>
      </c>
      <c r="G401" s="263"/>
      <c r="H401" s="266">
        <v>0.037999999999999999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2" t="s">
        <v>213</v>
      </c>
      <c r="AU401" s="272" t="s">
        <v>222</v>
      </c>
      <c r="AV401" s="15" t="s">
        <v>211</v>
      </c>
      <c r="AW401" s="15" t="s">
        <v>34</v>
      </c>
      <c r="AX401" s="15" t="s">
        <v>85</v>
      </c>
      <c r="AY401" s="272" t="s">
        <v>204</v>
      </c>
    </row>
    <row r="402" s="12" customFormat="1" ht="20.88" customHeight="1">
      <c r="A402" s="12"/>
      <c r="B402" s="211"/>
      <c r="C402" s="212"/>
      <c r="D402" s="213" t="s">
        <v>77</v>
      </c>
      <c r="E402" s="225" t="s">
        <v>648</v>
      </c>
      <c r="F402" s="225" t="s">
        <v>649</v>
      </c>
      <c r="G402" s="212"/>
      <c r="H402" s="212"/>
      <c r="I402" s="215"/>
      <c r="J402" s="226">
        <f>BK402</f>
        <v>0</v>
      </c>
      <c r="K402" s="212"/>
      <c r="L402" s="217"/>
      <c r="M402" s="218"/>
      <c r="N402" s="219"/>
      <c r="O402" s="219"/>
      <c r="P402" s="220">
        <f>P403</f>
        <v>0</v>
      </c>
      <c r="Q402" s="219"/>
      <c r="R402" s="220">
        <f>R403</f>
        <v>0</v>
      </c>
      <c r="S402" s="219"/>
      <c r="T402" s="221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2" t="s">
        <v>85</v>
      </c>
      <c r="AT402" s="223" t="s">
        <v>77</v>
      </c>
      <c r="AU402" s="223" t="s">
        <v>87</v>
      </c>
      <c r="AY402" s="222" t="s">
        <v>204</v>
      </c>
      <c r="BK402" s="224">
        <f>BK403</f>
        <v>0</v>
      </c>
    </row>
    <row r="403" s="2" customFormat="1" ht="21.75" customHeight="1">
      <c r="A403" s="38"/>
      <c r="B403" s="39"/>
      <c r="C403" s="227" t="s">
        <v>650</v>
      </c>
      <c r="D403" s="227" t="s">
        <v>206</v>
      </c>
      <c r="E403" s="228" t="s">
        <v>651</v>
      </c>
      <c r="F403" s="229" t="s">
        <v>652</v>
      </c>
      <c r="G403" s="230" t="s">
        <v>295</v>
      </c>
      <c r="H403" s="231">
        <v>48.411000000000001</v>
      </c>
      <c r="I403" s="232"/>
      <c r="J403" s="233">
        <f>ROUND(I403*H403,2)</f>
        <v>0</v>
      </c>
      <c r="K403" s="229" t="s">
        <v>210</v>
      </c>
      <c r="L403" s="44"/>
      <c r="M403" s="234" t="s">
        <v>1</v>
      </c>
      <c r="N403" s="235" t="s">
        <v>43</v>
      </c>
      <c r="O403" s="91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8" t="s">
        <v>211</v>
      </c>
      <c r="AT403" s="238" t="s">
        <v>206</v>
      </c>
      <c r="AU403" s="238" t="s">
        <v>222</v>
      </c>
      <c r="AY403" s="17" t="s">
        <v>204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7" t="s">
        <v>85</v>
      </c>
      <c r="BK403" s="239">
        <f>ROUND(I403*H403,2)</f>
        <v>0</v>
      </c>
      <c r="BL403" s="17" t="s">
        <v>211</v>
      </c>
      <c r="BM403" s="238" t="s">
        <v>653</v>
      </c>
    </row>
    <row r="404" s="12" customFormat="1" ht="22.8" customHeight="1">
      <c r="A404" s="12"/>
      <c r="B404" s="211"/>
      <c r="C404" s="212"/>
      <c r="D404" s="213" t="s">
        <v>77</v>
      </c>
      <c r="E404" s="225" t="s">
        <v>654</v>
      </c>
      <c r="F404" s="225" t="s">
        <v>655</v>
      </c>
      <c r="G404" s="212"/>
      <c r="H404" s="212"/>
      <c r="I404" s="215"/>
      <c r="J404" s="226">
        <f>BK404</f>
        <v>0</v>
      </c>
      <c r="K404" s="212"/>
      <c r="L404" s="217"/>
      <c r="M404" s="218"/>
      <c r="N404" s="219"/>
      <c r="O404" s="219"/>
      <c r="P404" s="220">
        <f>SUM(P405:P408)</f>
        <v>0</v>
      </c>
      <c r="Q404" s="219"/>
      <c r="R404" s="220">
        <f>SUM(R405:R408)</f>
        <v>0.0040000000000000001</v>
      </c>
      <c r="S404" s="219"/>
      <c r="T404" s="221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2" t="s">
        <v>85</v>
      </c>
      <c r="AT404" s="223" t="s">
        <v>77</v>
      </c>
      <c r="AU404" s="223" t="s">
        <v>85</v>
      </c>
      <c r="AY404" s="222" t="s">
        <v>204</v>
      </c>
      <c r="BK404" s="224">
        <f>SUM(BK405:BK408)</f>
        <v>0</v>
      </c>
    </row>
    <row r="405" s="2" customFormat="1" ht="24.15" customHeight="1">
      <c r="A405" s="38"/>
      <c r="B405" s="39"/>
      <c r="C405" s="227" t="s">
        <v>656</v>
      </c>
      <c r="D405" s="227" t="s">
        <v>206</v>
      </c>
      <c r="E405" s="228" t="s">
        <v>657</v>
      </c>
      <c r="F405" s="229" t="s">
        <v>658</v>
      </c>
      <c r="G405" s="230" t="s">
        <v>209</v>
      </c>
      <c r="H405" s="231">
        <v>100</v>
      </c>
      <c r="I405" s="232"/>
      <c r="J405" s="233">
        <f>ROUND(I405*H405,2)</f>
        <v>0</v>
      </c>
      <c r="K405" s="229" t="s">
        <v>210</v>
      </c>
      <c r="L405" s="44"/>
      <c r="M405" s="234" t="s">
        <v>1</v>
      </c>
      <c r="N405" s="235" t="s">
        <v>43</v>
      </c>
      <c r="O405" s="91"/>
      <c r="P405" s="236">
        <f>O405*H405</f>
        <v>0</v>
      </c>
      <c r="Q405" s="236">
        <v>4.0000000000000003E-05</v>
      </c>
      <c r="R405" s="236">
        <f>Q405*H405</f>
        <v>0.0040000000000000001</v>
      </c>
      <c r="S405" s="236">
        <v>0</v>
      </c>
      <c r="T405" s="237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8" t="s">
        <v>211</v>
      </c>
      <c r="AT405" s="238" t="s">
        <v>206</v>
      </c>
      <c r="AU405" s="238" t="s">
        <v>87</v>
      </c>
      <c r="AY405" s="17" t="s">
        <v>204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7" t="s">
        <v>85</v>
      </c>
      <c r="BK405" s="239">
        <f>ROUND(I405*H405,2)</f>
        <v>0</v>
      </c>
      <c r="BL405" s="17" t="s">
        <v>211</v>
      </c>
      <c r="BM405" s="238" t="s">
        <v>659</v>
      </c>
    </row>
    <row r="406" s="14" customFormat="1">
      <c r="A406" s="14"/>
      <c r="B406" s="251"/>
      <c r="C406" s="252"/>
      <c r="D406" s="242" t="s">
        <v>213</v>
      </c>
      <c r="E406" s="253" t="s">
        <v>1</v>
      </c>
      <c r="F406" s="254" t="s">
        <v>660</v>
      </c>
      <c r="G406" s="252"/>
      <c r="H406" s="255">
        <v>100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213</v>
      </c>
      <c r="AU406" s="261" t="s">
        <v>87</v>
      </c>
      <c r="AV406" s="14" t="s">
        <v>87</v>
      </c>
      <c r="AW406" s="14" t="s">
        <v>34</v>
      </c>
      <c r="AX406" s="14" t="s">
        <v>85</v>
      </c>
      <c r="AY406" s="261" t="s">
        <v>204</v>
      </c>
    </row>
    <row r="407" s="2" customFormat="1" ht="16.5" customHeight="1">
      <c r="A407" s="38"/>
      <c r="B407" s="39"/>
      <c r="C407" s="227" t="s">
        <v>661</v>
      </c>
      <c r="D407" s="227" t="s">
        <v>206</v>
      </c>
      <c r="E407" s="228" t="s">
        <v>662</v>
      </c>
      <c r="F407" s="229" t="s">
        <v>663</v>
      </c>
      <c r="G407" s="230" t="s">
        <v>209</v>
      </c>
      <c r="H407" s="231">
        <v>100</v>
      </c>
      <c r="I407" s="232"/>
      <c r="J407" s="233">
        <f>ROUND(I407*H407,2)</f>
        <v>0</v>
      </c>
      <c r="K407" s="229" t="s">
        <v>210</v>
      </c>
      <c r="L407" s="44"/>
      <c r="M407" s="234" t="s">
        <v>1</v>
      </c>
      <c r="N407" s="235" t="s">
        <v>43</v>
      </c>
      <c r="O407" s="91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8" t="s">
        <v>211</v>
      </c>
      <c r="AT407" s="238" t="s">
        <v>206</v>
      </c>
      <c r="AU407" s="238" t="s">
        <v>87</v>
      </c>
      <c r="AY407" s="17" t="s">
        <v>204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7" t="s">
        <v>85</v>
      </c>
      <c r="BK407" s="239">
        <f>ROUND(I407*H407,2)</f>
        <v>0</v>
      </c>
      <c r="BL407" s="17" t="s">
        <v>211</v>
      </c>
      <c r="BM407" s="238" t="s">
        <v>664</v>
      </c>
    </row>
    <row r="408" s="14" customFormat="1">
      <c r="A408" s="14"/>
      <c r="B408" s="251"/>
      <c r="C408" s="252"/>
      <c r="D408" s="242" t="s">
        <v>213</v>
      </c>
      <c r="E408" s="253" t="s">
        <v>1</v>
      </c>
      <c r="F408" s="254" t="s">
        <v>660</v>
      </c>
      <c r="G408" s="252"/>
      <c r="H408" s="255">
        <v>100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213</v>
      </c>
      <c r="AU408" s="261" t="s">
        <v>87</v>
      </c>
      <c r="AV408" s="14" t="s">
        <v>87</v>
      </c>
      <c r="AW408" s="14" t="s">
        <v>34</v>
      </c>
      <c r="AX408" s="14" t="s">
        <v>85</v>
      </c>
      <c r="AY408" s="261" t="s">
        <v>204</v>
      </c>
    </row>
    <row r="409" s="12" customFormat="1" ht="25.92" customHeight="1">
      <c r="A409" s="12"/>
      <c r="B409" s="211"/>
      <c r="C409" s="212"/>
      <c r="D409" s="213" t="s">
        <v>77</v>
      </c>
      <c r="E409" s="214" t="s">
        <v>665</v>
      </c>
      <c r="F409" s="214" t="s">
        <v>666</v>
      </c>
      <c r="G409" s="212"/>
      <c r="H409" s="212"/>
      <c r="I409" s="215"/>
      <c r="J409" s="216">
        <f>BK409</f>
        <v>0</v>
      </c>
      <c r="K409" s="212"/>
      <c r="L409" s="217"/>
      <c r="M409" s="218"/>
      <c r="N409" s="219"/>
      <c r="O409" s="219"/>
      <c r="P409" s="220">
        <f>P410+P437+P446+P460+P471+P480+P500+P550+P574+P613+P618+P676+P698+P720+P723</f>
        <v>0</v>
      </c>
      <c r="Q409" s="219"/>
      <c r="R409" s="220">
        <f>R410+R437+R446+R460+R471+R480+R500+R550+R574+R613+R618+R676+R698+R720+R723</f>
        <v>3.9767709500000001</v>
      </c>
      <c r="S409" s="219"/>
      <c r="T409" s="221">
        <f>T410+T437+T446+T460+T471+T480+T500+T550+T574+T613+T618+T676+T698+T720+T723</f>
        <v>1.9863023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2" t="s">
        <v>87</v>
      </c>
      <c r="AT409" s="223" t="s">
        <v>77</v>
      </c>
      <c r="AU409" s="223" t="s">
        <v>78</v>
      </c>
      <c r="AY409" s="222" t="s">
        <v>204</v>
      </c>
      <c r="BK409" s="224">
        <f>BK410+BK437+BK446+BK460+BK471+BK480+BK500+BK550+BK574+BK613+BK618+BK676+BK698+BK720+BK723</f>
        <v>0</v>
      </c>
    </row>
    <row r="410" s="12" customFormat="1" ht="22.8" customHeight="1">
      <c r="A410" s="12"/>
      <c r="B410" s="211"/>
      <c r="C410" s="212"/>
      <c r="D410" s="213" t="s">
        <v>77</v>
      </c>
      <c r="E410" s="225" t="s">
        <v>667</v>
      </c>
      <c r="F410" s="225" t="s">
        <v>668</v>
      </c>
      <c r="G410" s="212"/>
      <c r="H410" s="212"/>
      <c r="I410" s="215"/>
      <c r="J410" s="226">
        <f>BK410</f>
        <v>0</v>
      </c>
      <c r="K410" s="212"/>
      <c r="L410" s="217"/>
      <c r="M410" s="218"/>
      <c r="N410" s="219"/>
      <c r="O410" s="219"/>
      <c r="P410" s="220">
        <f>SUM(P411:P436)</f>
        <v>0</v>
      </c>
      <c r="Q410" s="219"/>
      <c r="R410" s="220">
        <f>SUM(R411:R436)</f>
        <v>0.27056617999999999</v>
      </c>
      <c r="S410" s="219"/>
      <c r="T410" s="221">
        <f>SUM(T411:T436)</f>
        <v>0.0096480000000000003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2" t="s">
        <v>87</v>
      </c>
      <c r="AT410" s="223" t="s">
        <v>77</v>
      </c>
      <c r="AU410" s="223" t="s">
        <v>85</v>
      </c>
      <c r="AY410" s="222" t="s">
        <v>204</v>
      </c>
      <c r="BK410" s="224">
        <f>SUM(BK411:BK436)</f>
        <v>0</v>
      </c>
    </row>
    <row r="411" s="2" customFormat="1" ht="24.15" customHeight="1">
      <c r="A411" s="38"/>
      <c r="B411" s="39"/>
      <c r="C411" s="227" t="s">
        <v>669</v>
      </c>
      <c r="D411" s="227" t="s">
        <v>206</v>
      </c>
      <c r="E411" s="228" t="s">
        <v>670</v>
      </c>
      <c r="F411" s="229" t="s">
        <v>671</v>
      </c>
      <c r="G411" s="230" t="s">
        <v>209</v>
      </c>
      <c r="H411" s="231">
        <v>23.088999999999999</v>
      </c>
      <c r="I411" s="232"/>
      <c r="J411" s="233">
        <f>ROUND(I411*H411,2)</f>
        <v>0</v>
      </c>
      <c r="K411" s="229" t="s">
        <v>210</v>
      </c>
      <c r="L411" s="44"/>
      <c r="M411" s="234" t="s">
        <v>1</v>
      </c>
      <c r="N411" s="235" t="s">
        <v>43</v>
      </c>
      <c r="O411" s="91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8" t="s">
        <v>218</v>
      </c>
      <c r="AT411" s="238" t="s">
        <v>206</v>
      </c>
      <c r="AU411" s="238" t="s">
        <v>87</v>
      </c>
      <c r="AY411" s="17" t="s">
        <v>204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7" t="s">
        <v>85</v>
      </c>
      <c r="BK411" s="239">
        <f>ROUND(I411*H411,2)</f>
        <v>0</v>
      </c>
      <c r="BL411" s="17" t="s">
        <v>218</v>
      </c>
      <c r="BM411" s="238" t="s">
        <v>672</v>
      </c>
    </row>
    <row r="412" s="14" customFormat="1">
      <c r="A412" s="14"/>
      <c r="B412" s="251"/>
      <c r="C412" s="252"/>
      <c r="D412" s="242" t="s">
        <v>213</v>
      </c>
      <c r="E412" s="253" t="s">
        <v>1</v>
      </c>
      <c r="F412" s="254" t="s">
        <v>424</v>
      </c>
      <c r="G412" s="252"/>
      <c r="H412" s="255">
        <v>5.2510000000000003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1" t="s">
        <v>213</v>
      </c>
      <c r="AU412" s="261" t="s">
        <v>87</v>
      </c>
      <c r="AV412" s="14" t="s">
        <v>87</v>
      </c>
      <c r="AW412" s="14" t="s">
        <v>34</v>
      </c>
      <c r="AX412" s="14" t="s">
        <v>78</v>
      </c>
      <c r="AY412" s="261" t="s">
        <v>204</v>
      </c>
    </row>
    <row r="413" s="14" customFormat="1">
      <c r="A413" s="14"/>
      <c r="B413" s="251"/>
      <c r="C413" s="252"/>
      <c r="D413" s="242" t="s">
        <v>213</v>
      </c>
      <c r="E413" s="253" t="s">
        <v>1</v>
      </c>
      <c r="F413" s="254" t="s">
        <v>457</v>
      </c>
      <c r="G413" s="252"/>
      <c r="H413" s="255">
        <v>12.505000000000001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213</v>
      </c>
      <c r="AU413" s="261" t="s">
        <v>87</v>
      </c>
      <c r="AV413" s="14" t="s">
        <v>87</v>
      </c>
      <c r="AW413" s="14" t="s">
        <v>34</v>
      </c>
      <c r="AX413" s="14" t="s">
        <v>78</v>
      </c>
      <c r="AY413" s="261" t="s">
        <v>204</v>
      </c>
    </row>
    <row r="414" s="14" customFormat="1">
      <c r="A414" s="14"/>
      <c r="B414" s="251"/>
      <c r="C414" s="252"/>
      <c r="D414" s="242" t="s">
        <v>213</v>
      </c>
      <c r="E414" s="253" t="s">
        <v>1</v>
      </c>
      <c r="F414" s="254" t="s">
        <v>673</v>
      </c>
      <c r="G414" s="252"/>
      <c r="H414" s="255">
        <v>5.3330000000000002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213</v>
      </c>
      <c r="AU414" s="261" t="s">
        <v>87</v>
      </c>
      <c r="AV414" s="14" t="s">
        <v>87</v>
      </c>
      <c r="AW414" s="14" t="s">
        <v>34</v>
      </c>
      <c r="AX414" s="14" t="s">
        <v>78</v>
      </c>
      <c r="AY414" s="261" t="s">
        <v>204</v>
      </c>
    </row>
    <row r="415" s="15" customFormat="1">
      <c r="A415" s="15"/>
      <c r="B415" s="262"/>
      <c r="C415" s="263"/>
      <c r="D415" s="242" t="s">
        <v>213</v>
      </c>
      <c r="E415" s="264" t="s">
        <v>1</v>
      </c>
      <c r="F415" s="265" t="s">
        <v>228</v>
      </c>
      <c r="G415" s="263"/>
      <c r="H415" s="266">
        <v>23.088999999999999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2" t="s">
        <v>213</v>
      </c>
      <c r="AU415" s="272" t="s">
        <v>87</v>
      </c>
      <c r="AV415" s="15" t="s">
        <v>211</v>
      </c>
      <c r="AW415" s="15" t="s">
        <v>34</v>
      </c>
      <c r="AX415" s="15" t="s">
        <v>85</v>
      </c>
      <c r="AY415" s="272" t="s">
        <v>204</v>
      </c>
    </row>
    <row r="416" s="2" customFormat="1" ht="16.5" customHeight="1">
      <c r="A416" s="38"/>
      <c r="B416" s="39"/>
      <c r="C416" s="273" t="s">
        <v>674</v>
      </c>
      <c r="D416" s="273" t="s">
        <v>404</v>
      </c>
      <c r="E416" s="274" t="s">
        <v>675</v>
      </c>
      <c r="F416" s="275" t="s">
        <v>676</v>
      </c>
      <c r="G416" s="276" t="s">
        <v>295</v>
      </c>
      <c r="H416" s="277">
        <v>0.024</v>
      </c>
      <c r="I416" s="278"/>
      <c r="J416" s="279">
        <f>ROUND(I416*H416,2)</f>
        <v>0</v>
      </c>
      <c r="K416" s="275" t="s">
        <v>210</v>
      </c>
      <c r="L416" s="280"/>
      <c r="M416" s="281" t="s">
        <v>1</v>
      </c>
      <c r="N416" s="282" t="s">
        <v>43</v>
      </c>
      <c r="O416" s="91"/>
      <c r="P416" s="236">
        <f>O416*H416</f>
        <v>0</v>
      </c>
      <c r="Q416" s="236">
        <v>1</v>
      </c>
      <c r="R416" s="236">
        <f>Q416*H416</f>
        <v>0.024</v>
      </c>
      <c r="S416" s="236">
        <v>0</v>
      </c>
      <c r="T416" s="23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8" t="s">
        <v>386</v>
      </c>
      <c r="AT416" s="238" t="s">
        <v>404</v>
      </c>
      <c r="AU416" s="238" t="s">
        <v>87</v>
      </c>
      <c r="AY416" s="17" t="s">
        <v>204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7" t="s">
        <v>85</v>
      </c>
      <c r="BK416" s="239">
        <f>ROUND(I416*H416,2)</f>
        <v>0</v>
      </c>
      <c r="BL416" s="17" t="s">
        <v>218</v>
      </c>
      <c r="BM416" s="238" t="s">
        <v>677</v>
      </c>
    </row>
    <row r="417" s="2" customFormat="1">
      <c r="A417" s="38"/>
      <c r="B417" s="39"/>
      <c r="C417" s="40"/>
      <c r="D417" s="242" t="s">
        <v>678</v>
      </c>
      <c r="E417" s="40"/>
      <c r="F417" s="283" t="s">
        <v>679</v>
      </c>
      <c r="G417" s="40"/>
      <c r="H417" s="40"/>
      <c r="I417" s="284"/>
      <c r="J417" s="40"/>
      <c r="K417" s="40"/>
      <c r="L417" s="44"/>
      <c r="M417" s="285"/>
      <c r="N417" s="28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678</v>
      </c>
      <c r="AU417" s="17" t="s">
        <v>87</v>
      </c>
    </row>
    <row r="418" s="14" customFormat="1">
      <c r="A418" s="14"/>
      <c r="B418" s="251"/>
      <c r="C418" s="252"/>
      <c r="D418" s="242" t="s">
        <v>213</v>
      </c>
      <c r="E418" s="252"/>
      <c r="F418" s="254" t="s">
        <v>680</v>
      </c>
      <c r="G418" s="252"/>
      <c r="H418" s="255">
        <v>0.024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213</v>
      </c>
      <c r="AU418" s="261" t="s">
        <v>87</v>
      </c>
      <c r="AV418" s="14" t="s">
        <v>87</v>
      </c>
      <c r="AW418" s="14" t="s">
        <v>4</v>
      </c>
      <c r="AX418" s="14" t="s">
        <v>85</v>
      </c>
      <c r="AY418" s="261" t="s">
        <v>204</v>
      </c>
    </row>
    <row r="419" s="2" customFormat="1" ht="16.5" customHeight="1">
      <c r="A419" s="38"/>
      <c r="B419" s="39"/>
      <c r="C419" s="227" t="s">
        <v>681</v>
      </c>
      <c r="D419" s="227" t="s">
        <v>206</v>
      </c>
      <c r="E419" s="228" t="s">
        <v>682</v>
      </c>
      <c r="F419" s="229" t="s">
        <v>683</v>
      </c>
      <c r="G419" s="230" t="s">
        <v>209</v>
      </c>
      <c r="H419" s="231">
        <v>2.4119999999999999</v>
      </c>
      <c r="I419" s="232"/>
      <c r="J419" s="233">
        <f>ROUND(I419*H419,2)</f>
        <v>0</v>
      </c>
      <c r="K419" s="229" t="s">
        <v>210</v>
      </c>
      <c r="L419" s="44"/>
      <c r="M419" s="234" t="s">
        <v>1</v>
      </c>
      <c r="N419" s="235" t="s">
        <v>43</v>
      </c>
      <c r="O419" s="91"/>
      <c r="P419" s="236">
        <f>O419*H419</f>
        <v>0</v>
      </c>
      <c r="Q419" s="236">
        <v>0</v>
      </c>
      <c r="R419" s="236">
        <f>Q419*H419</f>
        <v>0</v>
      </c>
      <c r="S419" s="236">
        <v>0.0040000000000000001</v>
      </c>
      <c r="T419" s="237">
        <f>S419*H419</f>
        <v>0.0096480000000000003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8" t="s">
        <v>218</v>
      </c>
      <c r="AT419" s="238" t="s">
        <v>206</v>
      </c>
      <c r="AU419" s="238" t="s">
        <v>87</v>
      </c>
      <c r="AY419" s="17" t="s">
        <v>204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7" t="s">
        <v>85</v>
      </c>
      <c r="BK419" s="239">
        <f>ROUND(I419*H419,2)</f>
        <v>0</v>
      </c>
      <c r="BL419" s="17" t="s">
        <v>218</v>
      </c>
      <c r="BM419" s="238" t="s">
        <v>684</v>
      </c>
    </row>
    <row r="420" s="14" customFormat="1">
      <c r="A420" s="14"/>
      <c r="B420" s="251"/>
      <c r="C420" s="252"/>
      <c r="D420" s="242" t="s">
        <v>213</v>
      </c>
      <c r="E420" s="253" t="s">
        <v>1</v>
      </c>
      <c r="F420" s="254" t="s">
        <v>685</v>
      </c>
      <c r="G420" s="252"/>
      <c r="H420" s="255">
        <v>2.4119999999999999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213</v>
      </c>
      <c r="AU420" s="261" t="s">
        <v>87</v>
      </c>
      <c r="AV420" s="14" t="s">
        <v>87</v>
      </c>
      <c r="AW420" s="14" t="s">
        <v>34</v>
      </c>
      <c r="AX420" s="14" t="s">
        <v>85</v>
      </c>
      <c r="AY420" s="261" t="s">
        <v>204</v>
      </c>
    </row>
    <row r="421" s="2" customFormat="1" ht="24.15" customHeight="1">
      <c r="A421" s="38"/>
      <c r="B421" s="39"/>
      <c r="C421" s="227" t="s">
        <v>686</v>
      </c>
      <c r="D421" s="227" t="s">
        <v>206</v>
      </c>
      <c r="E421" s="228" t="s">
        <v>687</v>
      </c>
      <c r="F421" s="229" t="s">
        <v>688</v>
      </c>
      <c r="G421" s="230" t="s">
        <v>209</v>
      </c>
      <c r="H421" s="231">
        <v>27.826000000000001</v>
      </c>
      <c r="I421" s="232"/>
      <c r="J421" s="233">
        <f>ROUND(I421*H421,2)</f>
        <v>0</v>
      </c>
      <c r="K421" s="229" t="s">
        <v>210</v>
      </c>
      <c r="L421" s="44"/>
      <c r="M421" s="234" t="s">
        <v>1</v>
      </c>
      <c r="N421" s="235" t="s">
        <v>43</v>
      </c>
      <c r="O421" s="91"/>
      <c r="P421" s="236">
        <f>O421*H421</f>
        <v>0</v>
      </c>
      <c r="Q421" s="236">
        <v>0.00040000000000000002</v>
      </c>
      <c r="R421" s="236">
        <f>Q421*H421</f>
        <v>0.0111304</v>
      </c>
      <c r="S421" s="236">
        <v>0</v>
      </c>
      <c r="T421" s="23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8" t="s">
        <v>218</v>
      </c>
      <c r="AT421" s="238" t="s">
        <v>206</v>
      </c>
      <c r="AU421" s="238" t="s">
        <v>87</v>
      </c>
      <c r="AY421" s="17" t="s">
        <v>204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7" t="s">
        <v>85</v>
      </c>
      <c r="BK421" s="239">
        <f>ROUND(I421*H421,2)</f>
        <v>0</v>
      </c>
      <c r="BL421" s="17" t="s">
        <v>218</v>
      </c>
      <c r="BM421" s="238" t="s">
        <v>689</v>
      </c>
    </row>
    <row r="422" s="14" customFormat="1">
      <c r="A422" s="14"/>
      <c r="B422" s="251"/>
      <c r="C422" s="252"/>
      <c r="D422" s="242" t="s">
        <v>213</v>
      </c>
      <c r="E422" s="253" t="s">
        <v>1</v>
      </c>
      <c r="F422" s="254" t="s">
        <v>424</v>
      </c>
      <c r="G422" s="252"/>
      <c r="H422" s="255">
        <v>5.2510000000000003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213</v>
      </c>
      <c r="AU422" s="261" t="s">
        <v>87</v>
      </c>
      <c r="AV422" s="14" t="s">
        <v>87</v>
      </c>
      <c r="AW422" s="14" t="s">
        <v>34</v>
      </c>
      <c r="AX422" s="14" t="s">
        <v>78</v>
      </c>
      <c r="AY422" s="261" t="s">
        <v>204</v>
      </c>
    </row>
    <row r="423" s="14" customFormat="1">
      <c r="A423" s="14"/>
      <c r="B423" s="251"/>
      <c r="C423" s="252"/>
      <c r="D423" s="242" t="s">
        <v>213</v>
      </c>
      <c r="E423" s="253" t="s">
        <v>1</v>
      </c>
      <c r="F423" s="254" t="s">
        <v>457</v>
      </c>
      <c r="G423" s="252"/>
      <c r="H423" s="255">
        <v>12.505000000000001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1" t="s">
        <v>213</v>
      </c>
      <c r="AU423" s="261" t="s">
        <v>87</v>
      </c>
      <c r="AV423" s="14" t="s">
        <v>87</v>
      </c>
      <c r="AW423" s="14" t="s">
        <v>34</v>
      </c>
      <c r="AX423" s="14" t="s">
        <v>78</v>
      </c>
      <c r="AY423" s="261" t="s">
        <v>204</v>
      </c>
    </row>
    <row r="424" s="14" customFormat="1">
      <c r="A424" s="14"/>
      <c r="B424" s="251"/>
      <c r="C424" s="252"/>
      <c r="D424" s="242" t="s">
        <v>213</v>
      </c>
      <c r="E424" s="253" t="s">
        <v>1</v>
      </c>
      <c r="F424" s="254" t="s">
        <v>690</v>
      </c>
      <c r="G424" s="252"/>
      <c r="H424" s="255">
        <v>10.07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213</v>
      </c>
      <c r="AU424" s="261" t="s">
        <v>87</v>
      </c>
      <c r="AV424" s="14" t="s">
        <v>87</v>
      </c>
      <c r="AW424" s="14" t="s">
        <v>34</v>
      </c>
      <c r="AX424" s="14" t="s">
        <v>78</v>
      </c>
      <c r="AY424" s="261" t="s">
        <v>204</v>
      </c>
    </row>
    <row r="425" s="15" customFormat="1">
      <c r="A425" s="15"/>
      <c r="B425" s="262"/>
      <c r="C425" s="263"/>
      <c r="D425" s="242" t="s">
        <v>213</v>
      </c>
      <c r="E425" s="264" t="s">
        <v>1</v>
      </c>
      <c r="F425" s="265" t="s">
        <v>228</v>
      </c>
      <c r="G425" s="263"/>
      <c r="H425" s="266">
        <v>27.826000000000001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2" t="s">
        <v>213</v>
      </c>
      <c r="AU425" s="272" t="s">
        <v>87</v>
      </c>
      <c r="AV425" s="15" t="s">
        <v>211</v>
      </c>
      <c r="AW425" s="15" t="s">
        <v>34</v>
      </c>
      <c r="AX425" s="15" t="s">
        <v>85</v>
      </c>
      <c r="AY425" s="272" t="s">
        <v>204</v>
      </c>
    </row>
    <row r="426" s="2" customFormat="1" ht="37.8" customHeight="1">
      <c r="A426" s="38"/>
      <c r="B426" s="39"/>
      <c r="C426" s="273" t="s">
        <v>691</v>
      </c>
      <c r="D426" s="273" t="s">
        <v>404</v>
      </c>
      <c r="E426" s="274" t="s">
        <v>692</v>
      </c>
      <c r="F426" s="275" t="s">
        <v>693</v>
      </c>
      <c r="G426" s="276" t="s">
        <v>209</v>
      </c>
      <c r="H426" s="277">
        <v>32.430999999999997</v>
      </c>
      <c r="I426" s="278"/>
      <c r="J426" s="279">
        <f>ROUND(I426*H426,2)</f>
        <v>0</v>
      </c>
      <c r="K426" s="275" t="s">
        <v>210</v>
      </c>
      <c r="L426" s="280"/>
      <c r="M426" s="281" t="s">
        <v>1</v>
      </c>
      <c r="N426" s="282" t="s">
        <v>43</v>
      </c>
      <c r="O426" s="91"/>
      <c r="P426" s="236">
        <f>O426*H426</f>
        <v>0</v>
      </c>
      <c r="Q426" s="236">
        <v>0.0047999999999999996</v>
      </c>
      <c r="R426" s="236">
        <f>Q426*H426</f>
        <v>0.15566879999999997</v>
      </c>
      <c r="S426" s="236">
        <v>0</v>
      </c>
      <c r="T426" s="237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8" t="s">
        <v>386</v>
      </c>
      <c r="AT426" s="238" t="s">
        <v>404</v>
      </c>
      <c r="AU426" s="238" t="s">
        <v>87</v>
      </c>
      <c r="AY426" s="17" t="s">
        <v>204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7" t="s">
        <v>85</v>
      </c>
      <c r="BK426" s="239">
        <f>ROUND(I426*H426,2)</f>
        <v>0</v>
      </c>
      <c r="BL426" s="17" t="s">
        <v>218</v>
      </c>
      <c r="BM426" s="238" t="s">
        <v>694</v>
      </c>
    </row>
    <row r="427" s="14" customFormat="1">
      <c r="A427" s="14"/>
      <c r="B427" s="251"/>
      <c r="C427" s="252"/>
      <c r="D427" s="242" t="s">
        <v>213</v>
      </c>
      <c r="E427" s="252"/>
      <c r="F427" s="254" t="s">
        <v>695</v>
      </c>
      <c r="G427" s="252"/>
      <c r="H427" s="255">
        <v>32.430999999999997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1" t="s">
        <v>213</v>
      </c>
      <c r="AU427" s="261" t="s">
        <v>87</v>
      </c>
      <c r="AV427" s="14" t="s">
        <v>87</v>
      </c>
      <c r="AW427" s="14" t="s">
        <v>4</v>
      </c>
      <c r="AX427" s="14" t="s">
        <v>85</v>
      </c>
      <c r="AY427" s="261" t="s">
        <v>204</v>
      </c>
    </row>
    <row r="428" s="2" customFormat="1" ht="24.15" customHeight="1">
      <c r="A428" s="38"/>
      <c r="B428" s="39"/>
      <c r="C428" s="227" t="s">
        <v>696</v>
      </c>
      <c r="D428" s="227" t="s">
        <v>206</v>
      </c>
      <c r="E428" s="228" t="s">
        <v>697</v>
      </c>
      <c r="F428" s="229" t="s">
        <v>698</v>
      </c>
      <c r="G428" s="230" t="s">
        <v>209</v>
      </c>
      <c r="H428" s="231">
        <v>32.253</v>
      </c>
      <c r="I428" s="232"/>
      <c r="J428" s="233">
        <f>ROUND(I428*H428,2)</f>
        <v>0</v>
      </c>
      <c r="K428" s="229" t="s">
        <v>210</v>
      </c>
      <c r="L428" s="44"/>
      <c r="M428" s="234" t="s">
        <v>1</v>
      </c>
      <c r="N428" s="235" t="s">
        <v>43</v>
      </c>
      <c r="O428" s="91"/>
      <c r="P428" s="236">
        <f>O428*H428</f>
        <v>0</v>
      </c>
      <c r="Q428" s="236">
        <v>0.00046000000000000001</v>
      </c>
      <c r="R428" s="236">
        <f>Q428*H428</f>
        <v>0.01483638</v>
      </c>
      <c r="S428" s="236">
        <v>0</v>
      </c>
      <c r="T428" s="23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8" t="s">
        <v>218</v>
      </c>
      <c r="AT428" s="238" t="s">
        <v>206</v>
      </c>
      <c r="AU428" s="238" t="s">
        <v>87</v>
      </c>
      <c r="AY428" s="17" t="s">
        <v>204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7" t="s">
        <v>85</v>
      </c>
      <c r="BK428" s="239">
        <f>ROUND(I428*H428,2)</f>
        <v>0</v>
      </c>
      <c r="BL428" s="17" t="s">
        <v>218</v>
      </c>
      <c r="BM428" s="238" t="s">
        <v>699</v>
      </c>
    </row>
    <row r="429" s="14" customFormat="1">
      <c r="A429" s="14"/>
      <c r="B429" s="251"/>
      <c r="C429" s="252"/>
      <c r="D429" s="242" t="s">
        <v>213</v>
      </c>
      <c r="E429" s="253" t="s">
        <v>1</v>
      </c>
      <c r="F429" s="254" t="s">
        <v>700</v>
      </c>
      <c r="G429" s="252"/>
      <c r="H429" s="255">
        <v>13.756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213</v>
      </c>
      <c r="AU429" s="261" t="s">
        <v>87</v>
      </c>
      <c r="AV429" s="14" t="s">
        <v>87</v>
      </c>
      <c r="AW429" s="14" t="s">
        <v>34</v>
      </c>
      <c r="AX429" s="14" t="s">
        <v>78</v>
      </c>
      <c r="AY429" s="261" t="s">
        <v>204</v>
      </c>
    </row>
    <row r="430" s="14" customFormat="1">
      <c r="A430" s="14"/>
      <c r="B430" s="251"/>
      <c r="C430" s="252"/>
      <c r="D430" s="242" t="s">
        <v>213</v>
      </c>
      <c r="E430" s="253" t="s">
        <v>1</v>
      </c>
      <c r="F430" s="254" t="s">
        <v>701</v>
      </c>
      <c r="G430" s="252"/>
      <c r="H430" s="255">
        <v>11.077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213</v>
      </c>
      <c r="AU430" s="261" t="s">
        <v>87</v>
      </c>
      <c r="AV430" s="14" t="s">
        <v>87</v>
      </c>
      <c r="AW430" s="14" t="s">
        <v>34</v>
      </c>
      <c r="AX430" s="14" t="s">
        <v>78</v>
      </c>
      <c r="AY430" s="261" t="s">
        <v>204</v>
      </c>
    </row>
    <row r="431" s="14" customFormat="1">
      <c r="A431" s="14"/>
      <c r="B431" s="251"/>
      <c r="C431" s="252"/>
      <c r="D431" s="242" t="s">
        <v>213</v>
      </c>
      <c r="E431" s="253" t="s">
        <v>1</v>
      </c>
      <c r="F431" s="254" t="s">
        <v>702</v>
      </c>
      <c r="G431" s="252"/>
      <c r="H431" s="255">
        <v>4.4880000000000004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213</v>
      </c>
      <c r="AU431" s="261" t="s">
        <v>87</v>
      </c>
      <c r="AV431" s="14" t="s">
        <v>87</v>
      </c>
      <c r="AW431" s="14" t="s">
        <v>34</v>
      </c>
      <c r="AX431" s="14" t="s">
        <v>78</v>
      </c>
      <c r="AY431" s="261" t="s">
        <v>204</v>
      </c>
    </row>
    <row r="432" s="15" customFormat="1">
      <c r="A432" s="15"/>
      <c r="B432" s="262"/>
      <c r="C432" s="263"/>
      <c r="D432" s="242" t="s">
        <v>213</v>
      </c>
      <c r="E432" s="264" t="s">
        <v>1</v>
      </c>
      <c r="F432" s="265" t="s">
        <v>228</v>
      </c>
      <c r="G432" s="263"/>
      <c r="H432" s="266">
        <v>29.321000000000002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2" t="s">
        <v>213</v>
      </c>
      <c r="AU432" s="272" t="s">
        <v>87</v>
      </c>
      <c r="AV432" s="15" t="s">
        <v>211</v>
      </c>
      <c r="AW432" s="15" t="s">
        <v>34</v>
      </c>
      <c r="AX432" s="15" t="s">
        <v>85</v>
      </c>
      <c r="AY432" s="272" t="s">
        <v>204</v>
      </c>
    </row>
    <row r="433" s="14" customFormat="1">
      <c r="A433" s="14"/>
      <c r="B433" s="251"/>
      <c r="C433" s="252"/>
      <c r="D433" s="242" t="s">
        <v>213</v>
      </c>
      <c r="E433" s="252"/>
      <c r="F433" s="254" t="s">
        <v>703</v>
      </c>
      <c r="G433" s="252"/>
      <c r="H433" s="255">
        <v>32.253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213</v>
      </c>
      <c r="AU433" s="261" t="s">
        <v>87</v>
      </c>
      <c r="AV433" s="14" t="s">
        <v>87</v>
      </c>
      <c r="AW433" s="14" t="s">
        <v>4</v>
      </c>
      <c r="AX433" s="14" t="s">
        <v>85</v>
      </c>
      <c r="AY433" s="261" t="s">
        <v>204</v>
      </c>
    </row>
    <row r="434" s="2" customFormat="1" ht="24.15" customHeight="1">
      <c r="A434" s="38"/>
      <c r="B434" s="39"/>
      <c r="C434" s="273" t="s">
        <v>704</v>
      </c>
      <c r="D434" s="273" t="s">
        <v>404</v>
      </c>
      <c r="E434" s="274" t="s">
        <v>705</v>
      </c>
      <c r="F434" s="275" t="s">
        <v>706</v>
      </c>
      <c r="G434" s="276" t="s">
        <v>209</v>
      </c>
      <c r="H434" s="277">
        <v>34.173999999999999</v>
      </c>
      <c r="I434" s="278"/>
      <c r="J434" s="279">
        <f>ROUND(I434*H434,2)</f>
        <v>0</v>
      </c>
      <c r="K434" s="275" t="s">
        <v>210</v>
      </c>
      <c r="L434" s="280"/>
      <c r="M434" s="281" t="s">
        <v>1</v>
      </c>
      <c r="N434" s="282" t="s">
        <v>43</v>
      </c>
      <c r="O434" s="91"/>
      <c r="P434" s="236">
        <f>O434*H434</f>
        <v>0</v>
      </c>
      <c r="Q434" s="236">
        <v>0.0019</v>
      </c>
      <c r="R434" s="236">
        <f>Q434*H434</f>
        <v>0.064930600000000005</v>
      </c>
      <c r="S434" s="236">
        <v>0</v>
      </c>
      <c r="T434" s="237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8" t="s">
        <v>386</v>
      </c>
      <c r="AT434" s="238" t="s">
        <v>404</v>
      </c>
      <c r="AU434" s="238" t="s">
        <v>87</v>
      </c>
      <c r="AY434" s="17" t="s">
        <v>204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7" t="s">
        <v>85</v>
      </c>
      <c r="BK434" s="239">
        <f>ROUND(I434*H434,2)</f>
        <v>0</v>
      </c>
      <c r="BL434" s="17" t="s">
        <v>218</v>
      </c>
      <c r="BM434" s="238" t="s">
        <v>707</v>
      </c>
    </row>
    <row r="435" s="14" customFormat="1">
      <c r="A435" s="14"/>
      <c r="B435" s="251"/>
      <c r="C435" s="252"/>
      <c r="D435" s="242" t="s">
        <v>213</v>
      </c>
      <c r="E435" s="252"/>
      <c r="F435" s="254" t="s">
        <v>708</v>
      </c>
      <c r="G435" s="252"/>
      <c r="H435" s="255">
        <v>34.173999999999999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1" t="s">
        <v>213</v>
      </c>
      <c r="AU435" s="261" t="s">
        <v>87</v>
      </c>
      <c r="AV435" s="14" t="s">
        <v>87</v>
      </c>
      <c r="AW435" s="14" t="s">
        <v>4</v>
      </c>
      <c r="AX435" s="14" t="s">
        <v>85</v>
      </c>
      <c r="AY435" s="261" t="s">
        <v>204</v>
      </c>
    </row>
    <row r="436" s="2" customFormat="1" ht="33" customHeight="1">
      <c r="A436" s="38"/>
      <c r="B436" s="39"/>
      <c r="C436" s="227" t="s">
        <v>709</v>
      </c>
      <c r="D436" s="227" t="s">
        <v>206</v>
      </c>
      <c r="E436" s="228" t="s">
        <v>710</v>
      </c>
      <c r="F436" s="229" t="s">
        <v>711</v>
      </c>
      <c r="G436" s="230" t="s">
        <v>295</v>
      </c>
      <c r="H436" s="231">
        <v>0.27100000000000002</v>
      </c>
      <c r="I436" s="232"/>
      <c r="J436" s="233">
        <f>ROUND(I436*H436,2)</f>
        <v>0</v>
      </c>
      <c r="K436" s="229" t="s">
        <v>210</v>
      </c>
      <c r="L436" s="44"/>
      <c r="M436" s="234" t="s">
        <v>1</v>
      </c>
      <c r="N436" s="235" t="s">
        <v>43</v>
      </c>
      <c r="O436" s="91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8" t="s">
        <v>218</v>
      </c>
      <c r="AT436" s="238" t="s">
        <v>206</v>
      </c>
      <c r="AU436" s="238" t="s">
        <v>87</v>
      </c>
      <c r="AY436" s="17" t="s">
        <v>204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7" t="s">
        <v>85</v>
      </c>
      <c r="BK436" s="239">
        <f>ROUND(I436*H436,2)</f>
        <v>0</v>
      </c>
      <c r="BL436" s="17" t="s">
        <v>218</v>
      </c>
      <c r="BM436" s="238" t="s">
        <v>712</v>
      </c>
    </row>
    <row r="437" s="12" customFormat="1" ht="22.8" customHeight="1">
      <c r="A437" s="12"/>
      <c r="B437" s="211"/>
      <c r="C437" s="212"/>
      <c r="D437" s="213" t="s">
        <v>77</v>
      </c>
      <c r="E437" s="225" t="s">
        <v>713</v>
      </c>
      <c r="F437" s="225" t="s">
        <v>714</v>
      </c>
      <c r="G437" s="212"/>
      <c r="H437" s="212"/>
      <c r="I437" s="215"/>
      <c r="J437" s="226">
        <f>BK437</f>
        <v>0</v>
      </c>
      <c r="K437" s="212"/>
      <c r="L437" s="217"/>
      <c r="M437" s="218"/>
      <c r="N437" s="219"/>
      <c r="O437" s="219"/>
      <c r="P437" s="220">
        <f>SUM(P438:P445)</f>
        <v>0</v>
      </c>
      <c r="Q437" s="219"/>
      <c r="R437" s="220">
        <f>SUM(R438:R445)</f>
        <v>0.22500000000000001</v>
      </c>
      <c r="S437" s="219"/>
      <c r="T437" s="221">
        <f>SUM(T438:T445)</f>
        <v>0.0038592000000000001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2" t="s">
        <v>87</v>
      </c>
      <c r="AT437" s="223" t="s">
        <v>77</v>
      </c>
      <c r="AU437" s="223" t="s">
        <v>85</v>
      </c>
      <c r="AY437" s="222" t="s">
        <v>204</v>
      </c>
      <c r="BK437" s="224">
        <f>SUM(BK438:BK445)</f>
        <v>0</v>
      </c>
    </row>
    <row r="438" s="2" customFormat="1" ht="24.15" customHeight="1">
      <c r="A438" s="38"/>
      <c r="B438" s="39"/>
      <c r="C438" s="227" t="s">
        <v>715</v>
      </c>
      <c r="D438" s="227" t="s">
        <v>206</v>
      </c>
      <c r="E438" s="228" t="s">
        <v>716</v>
      </c>
      <c r="F438" s="229" t="s">
        <v>717</v>
      </c>
      <c r="G438" s="230" t="s">
        <v>209</v>
      </c>
      <c r="H438" s="231">
        <v>1.206</v>
      </c>
      <c r="I438" s="232"/>
      <c r="J438" s="233">
        <f>ROUND(I438*H438,2)</f>
        <v>0</v>
      </c>
      <c r="K438" s="229" t="s">
        <v>210</v>
      </c>
      <c r="L438" s="44"/>
      <c r="M438" s="234" t="s">
        <v>1</v>
      </c>
      <c r="N438" s="235" t="s">
        <v>43</v>
      </c>
      <c r="O438" s="91"/>
      <c r="P438" s="236">
        <f>O438*H438</f>
        <v>0</v>
      </c>
      <c r="Q438" s="236">
        <v>0</v>
      </c>
      <c r="R438" s="236">
        <f>Q438*H438</f>
        <v>0</v>
      </c>
      <c r="S438" s="236">
        <v>0.0032000000000000002</v>
      </c>
      <c r="T438" s="237">
        <f>S438*H438</f>
        <v>0.0038592000000000001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8" t="s">
        <v>218</v>
      </c>
      <c r="AT438" s="238" t="s">
        <v>206</v>
      </c>
      <c r="AU438" s="238" t="s">
        <v>87</v>
      </c>
      <c r="AY438" s="17" t="s">
        <v>204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7" t="s">
        <v>85</v>
      </c>
      <c r="BK438" s="239">
        <f>ROUND(I438*H438,2)</f>
        <v>0</v>
      </c>
      <c r="BL438" s="17" t="s">
        <v>218</v>
      </c>
      <c r="BM438" s="238" t="s">
        <v>718</v>
      </c>
    </row>
    <row r="439" s="14" customFormat="1">
      <c r="A439" s="14"/>
      <c r="B439" s="251"/>
      <c r="C439" s="252"/>
      <c r="D439" s="242" t="s">
        <v>213</v>
      </c>
      <c r="E439" s="253" t="s">
        <v>1</v>
      </c>
      <c r="F439" s="254" t="s">
        <v>719</v>
      </c>
      <c r="G439" s="252"/>
      <c r="H439" s="255">
        <v>1.206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213</v>
      </c>
      <c r="AU439" s="261" t="s">
        <v>87</v>
      </c>
      <c r="AV439" s="14" t="s">
        <v>87</v>
      </c>
      <c r="AW439" s="14" t="s">
        <v>34</v>
      </c>
      <c r="AX439" s="14" t="s">
        <v>85</v>
      </c>
      <c r="AY439" s="261" t="s">
        <v>204</v>
      </c>
    </row>
    <row r="440" s="2" customFormat="1" ht="24.15" customHeight="1">
      <c r="A440" s="38"/>
      <c r="B440" s="39"/>
      <c r="C440" s="227" t="s">
        <v>720</v>
      </c>
      <c r="D440" s="227" t="s">
        <v>206</v>
      </c>
      <c r="E440" s="228" t="s">
        <v>721</v>
      </c>
      <c r="F440" s="229" t="s">
        <v>722</v>
      </c>
      <c r="G440" s="230" t="s">
        <v>295</v>
      </c>
      <c r="H440" s="231">
        <v>0.22500000000000001</v>
      </c>
      <c r="I440" s="232"/>
      <c r="J440" s="233">
        <f>ROUND(I440*H440,2)</f>
        <v>0</v>
      </c>
      <c r="K440" s="229" t="s">
        <v>210</v>
      </c>
      <c r="L440" s="44"/>
      <c r="M440" s="234" t="s">
        <v>1</v>
      </c>
      <c r="N440" s="235" t="s">
        <v>43</v>
      </c>
      <c r="O440" s="91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8" t="s">
        <v>218</v>
      </c>
      <c r="AT440" s="238" t="s">
        <v>206</v>
      </c>
      <c r="AU440" s="238" t="s">
        <v>87</v>
      </c>
      <c r="AY440" s="17" t="s">
        <v>204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7" t="s">
        <v>85</v>
      </c>
      <c r="BK440" s="239">
        <f>ROUND(I440*H440,2)</f>
        <v>0</v>
      </c>
      <c r="BL440" s="17" t="s">
        <v>218</v>
      </c>
      <c r="BM440" s="238" t="s">
        <v>723</v>
      </c>
    </row>
    <row r="441" s="2" customFormat="1" ht="24.15" customHeight="1">
      <c r="A441" s="38"/>
      <c r="B441" s="39"/>
      <c r="C441" s="227" t="s">
        <v>724</v>
      </c>
      <c r="D441" s="227" t="s">
        <v>206</v>
      </c>
      <c r="E441" s="228" t="s">
        <v>725</v>
      </c>
      <c r="F441" s="229" t="s">
        <v>726</v>
      </c>
      <c r="G441" s="230" t="s">
        <v>295</v>
      </c>
      <c r="H441" s="231">
        <v>0.22500000000000001</v>
      </c>
      <c r="I441" s="232"/>
      <c r="J441" s="233">
        <f>ROUND(I441*H441,2)</f>
        <v>0</v>
      </c>
      <c r="K441" s="229" t="s">
        <v>210</v>
      </c>
      <c r="L441" s="44"/>
      <c r="M441" s="234" t="s">
        <v>1</v>
      </c>
      <c r="N441" s="235" t="s">
        <v>43</v>
      </c>
      <c r="O441" s="91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8" t="s">
        <v>218</v>
      </c>
      <c r="AT441" s="238" t="s">
        <v>206</v>
      </c>
      <c r="AU441" s="238" t="s">
        <v>87</v>
      </c>
      <c r="AY441" s="17" t="s">
        <v>204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7" t="s">
        <v>85</v>
      </c>
      <c r="BK441" s="239">
        <f>ROUND(I441*H441,2)</f>
        <v>0</v>
      </c>
      <c r="BL441" s="17" t="s">
        <v>218</v>
      </c>
      <c r="BM441" s="238" t="s">
        <v>727</v>
      </c>
    </row>
    <row r="442" s="2" customFormat="1" ht="16.5" customHeight="1">
      <c r="A442" s="38"/>
      <c r="B442" s="39"/>
      <c r="C442" s="227" t="s">
        <v>524</v>
      </c>
      <c r="D442" s="227" t="s">
        <v>206</v>
      </c>
      <c r="E442" s="228" t="s">
        <v>728</v>
      </c>
      <c r="F442" s="229" t="s">
        <v>729</v>
      </c>
      <c r="G442" s="230" t="s">
        <v>231</v>
      </c>
      <c r="H442" s="231">
        <v>0.13600000000000001</v>
      </c>
      <c r="I442" s="232"/>
      <c r="J442" s="233">
        <f>ROUND(I442*H442,2)</f>
        <v>0</v>
      </c>
      <c r="K442" s="229" t="s">
        <v>1</v>
      </c>
      <c r="L442" s="44"/>
      <c r="M442" s="234" t="s">
        <v>1</v>
      </c>
      <c r="N442" s="235" t="s">
        <v>43</v>
      </c>
      <c r="O442" s="91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8" t="s">
        <v>218</v>
      </c>
      <c r="AT442" s="238" t="s">
        <v>206</v>
      </c>
      <c r="AU442" s="238" t="s">
        <v>87</v>
      </c>
      <c r="AY442" s="17" t="s">
        <v>204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7" t="s">
        <v>85</v>
      </c>
      <c r="BK442" s="239">
        <f>ROUND(I442*H442,2)</f>
        <v>0</v>
      </c>
      <c r="BL442" s="17" t="s">
        <v>218</v>
      </c>
      <c r="BM442" s="238" t="s">
        <v>730</v>
      </c>
    </row>
    <row r="443" s="14" customFormat="1">
      <c r="A443" s="14"/>
      <c r="B443" s="251"/>
      <c r="C443" s="252"/>
      <c r="D443" s="242" t="s">
        <v>213</v>
      </c>
      <c r="E443" s="253" t="s">
        <v>1</v>
      </c>
      <c r="F443" s="254" t="s">
        <v>731</v>
      </c>
      <c r="G443" s="252"/>
      <c r="H443" s="255">
        <v>0.13600000000000001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1" t="s">
        <v>213</v>
      </c>
      <c r="AU443" s="261" t="s">
        <v>87</v>
      </c>
      <c r="AV443" s="14" t="s">
        <v>87</v>
      </c>
      <c r="AW443" s="14" t="s">
        <v>34</v>
      </c>
      <c r="AX443" s="14" t="s">
        <v>85</v>
      </c>
      <c r="AY443" s="261" t="s">
        <v>204</v>
      </c>
    </row>
    <row r="444" s="2" customFormat="1" ht="16.5" customHeight="1">
      <c r="A444" s="38"/>
      <c r="B444" s="39"/>
      <c r="C444" s="273" t="s">
        <v>654</v>
      </c>
      <c r="D444" s="273" t="s">
        <v>404</v>
      </c>
      <c r="E444" s="274" t="s">
        <v>732</v>
      </c>
      <c r="F444" s="275" t="s">
        <v>733</v>
      </c>
      <c r="G444" s="276" t="s">
        <v>295</v>
      </c>
      <c r="H444" s="277">
        <v>0.22500000000000001</v>
      </c>
      <c r="I444" s="278"/>
      <c r="J444" s="279">
        <f>ROUND(I444*H444,2)</f>
        <v>0</v>
      </c>
      <c r="K444" s="275" t="s">
        <v>210</v>
      </c>
      <c r="L444" s="280"/>
      <c r="M444" s="281" t="s">
        <v>1</v>
      </c>
      <c r="N444" s="282" t="s">
        <v>43</v>
      </c>
      <c r="O444" s="91"/>
      <c r="P444" s="236">
        <f>O444*H444</f>
        <v>0</v>
      </c>
      <c r="Q444" s="236">
        <v>1</v>
      </c>
      <c r="R444" s="236">
        <f>Q444*H444</f>
        <v>0.22500000000000001</v>
      </c>
      <c r="S444" s="236">
        <v>0</v>
      </c>
      <c r="T444" s="23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8" t="s">
        <v>386</v>
      </c>
      <c r="AT444" s="238" t="s">
        <v>404</v>
      </c>
      <c r="AU444" s="238" t="s">
        <v>87</v>
      </c>
      <c r="AY444" s="17" t="s">
        <v>204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7" t="s">
        <v>85</v>
      </c>
      <c r="BK444" s="239">
        <f>ROUND(I444*H444,2)</f>
        <v>0</v>
      </c>
      <c r="BL444" s="17" t="s">
        <v>218</v>
      </c>
      <c r="BM444" s="238" t="s">
        <v>734</v>
      </c>
    </row>
    <row r="445" s="14" customFormat="1">
      <c r="A445" s="14"/>
      <c r="B445" s="251"/>
      <c r="C445" s="252"/>
      <c r="D445" s="242" t="s">
        <v>213</v>
      </c>
      <c r="E445" s="252"/>
      <c r="F445" s="254" t="s">
        <v>735</v>
      </c>
      <c r="G445" s="252"/>
      <c r="H445" s="255">
        <v>0.22500000000000001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213</v>
      </c>
      <c r="AU445" s="261" t="s">
        <v>87</v>
      </c>
      <c r="AV445" s="14" t="s">
        <v>87</v>
      </c>
      <c r="AW445" s="14" t="s">
        <v>4</v>
      </c>
      <c r="AX445" s="14" t="s">
        <v>85</v>
      </c>
      <c r="AY445" s="261" t="s">
        <v>204</v>
      </c>
    </row>
    <row r="446" s="12" customFormat="1" ht="22.8" customHeight="1">
      <c r="A446" s="12"/>
      <c r="B446" s="211"/>
      <c r="C446" s="212"/>
      <c r="D446" s="213" t="s">
        <v>77</v>
      </c>
      <c r="E446" s="225" t="s">
        <v>736</v>
      </c>
      <c r="F446" s="225" t="s">
        <v>737</v>
      </c>
      <c r="G446" s="212"/>
      <c r="H446" s="212"/>
      <c r="I446" s="215"/>
      <c r="J446" s="226">
        <f>BK446</f>
        <v>0</v>
      </c>
      <c r="K446" s="212"/>
      <c r="L446" s="217"/>
      <c r="M446" s="218"/>
      <c r="N446" s="219"/>
      <c r="O446" s="219"/>
      <c r="P446" s="220">
        <f>SUM(P447:P459)</f>
        <v>0</v>
      </c>
      <c r="Q446" s="219"/>
      <c r="R446" s="220">
        <f>SUM(R447:R459)</f>
        <v>0.103938</v>
      </c>
      <c r="S446" s="219"/>
      <c r="T446" s="221">
        <f>SUM(T447:T459)</f>
        <v>0.028944000000000001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2" t="s">
        <v>87</v>
      </c>
      <c r="AT446" s="223" t="s">
        <v>77</v>
      </c>
      <c r="AU446" s="223" t="s">
        <v>85</v>
      </c>
      <c r="AY446" s="222" t="s">
        <v>204</v>
      </c>
      <c r="BK446" s="224">
        <f>SUM(BK447:BK459)</f>
        <v>0</v>
      </c>
    </row>
    <row r="447" s="2" customFormat="1" ht="33" customHeight="1">
      <c r="A447" s="38"/>
      <c r="B447" s="39"/>
      <c r="C447" s="227" t="s">
        <v>580</v>
      </c>
      <c r="D447" s="227" t="s">
        <v>206</v>
      </c>
      <c r="E447" s="228" t="s">
        <v>738</v>
      </c>
      <c r="F447" s="229" t="s">
        <v>739</v>
      </c>
      <c r="G447" s="230" t="s">
        <v>209</v>
      </c>
      <c r="H447" s="231">
        <v>1.206</v>
      </c>
      <c r="I447" s="232"/>
      <c r="J447" s="233">
        <f>ROUND(I447*H447,2)</f>
        <v>0</v>
      </c>
      <c r="K447" s="229" t="s">
        <v>210</v>
      </c>
      <c r="L447" s="44"/>
      <c r="M447" s="234" t="s">
        <v>1</v>
      </c>
      <c r="N447" s="235" t="s">
        <v>43</v>
      </c>
      <c r="O447" s="91"/>
      <c r="P447" s="236">
        <f>O447*H447</f>
        <v>0</v>
      </c>
      <c r="Q447" s="236">
        <v>0</v>
      </c>
      <c r="R447" s="236">
        <f>Q447*H447</f>
        <v>0</v>
      </c>
      <c r="S447" s="236">
        <v>0.024</v>
      </c>
      <c r="T447" s="237">
        <f>S447*H447</f>
        <v>0.028944000000000001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8" t="s">
        <v>218</v>
      </c>
      <c r="AT447" s="238" t="s">
        <v>206</v>
      </c>
      <c r="AU447" s="238" t="s">
        <v>87</v>
      </c>
      <c r="AY447" s="17" t="s">
        <v>204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7" t="s">
        <v>85</v>
      </c>
      <c r="BK447" s="239">
        <f>ROUND(I447*H447,2)</f>
        <v>0</v>
      </c>
      <c r="BL447" s="17" t="s">
        <v>218</v>
      </c>
      <c r="BM447" s="238" t="s">
        <v>740</v>
      </c>
    </row>
    <row r="448" s="14" customFormat="1">
      <c r="A448" s="14"/>
      <c r="B448" s="251"/>
      <c r="C448" s="252"/>
      <c r="D448" s="242" t="s">
        <v>213</v>
      </c>
      <c r="E448" s="253" t="s">
        <v>1</v>
      </c>
      <c r="F448" s="254" t="s">
        <v>741</v>
      </c>
      <c r="G448" s="252"/>
      <c r="H448" s="255">
        <v>1.206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213</v>
      </c>
      <c r="AU448" s="261" t="s">
        <v>87</v>
      </c>
      <c r="AV448" s="14" t="s">
        <v>87</v>
      </c>
      <c r="AW448" s="14" t="s">
        <v>34</v>
      </c>
      <c r="AX448" s="14" t="s">
        <v>85</v>
      </c>
      <c r="AY448" s="261" t="s">
        <v>204</v>
      </c>
    </row>
    <row r="449" s="2" customFormat="1" ht="24.15" customHeight="1">
      <c r="A449" s="38"/>
      <c r="B449" s="39"/>
      <c r="C449" s="227" t="s">
        <v>742</v>
      </c>
      <c r="D449" s="227" t="s">
        <v>206</v>
      </c>
      <c r="E449" s="228" t="s">
        <v>743</v>
      </c>
      <c r="F449" s="229" t="s">
        <v>744</v>
      </c>
      <c r="G449" s="230" t="s">
        <v>209</v>
      </c>
      <c r="H449" s="231">
        <v>10.666</v>
      </c>
      <c r="I449" s="232"/>
      <c r="J449" s="233">
        <f>ROUND(I449*H449,2)</f>
        <v>0</v>
      </c>
      <c r="K449" s="229" t="s">
        <v>210</v>
      </c>
      <c r="L449" s="44"/>
      <c r="M449" s="234" t="s">
        <v>1</v>
      </c>
      <c r="N449" s="235" t="s">
        <v>43</v>
      </c>
      <c r="O449" s="91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8" t="s">
        <v>218</v>
      </c>
      <c r="AT449" s="238" t="s">
        <v>206</v>
      </c>
      <c r="AU449" s="238" t="s">
        <v>87</v>
      </c>
      <c r="AY449" s="17" t="s">
        <v>204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7" t="s">
        <v>85</v>
      </c>
      <c r="BK449" s="239">
        <f>ROUND(I449*H449,2)</f>
        <v>0</v>
      </c>
      <c r="BL449" s="17" t="s">
        <v>218</v>
      </c>
      <c r="BM449" s="238" t="s">
        <v>745</v>
      </c>
    </row>
    <row r="450" s="14" customFormat="1">
      <c r="A450" s="14"/>
      <c r="B450" s="251"/>
      <c r="C450" s="252"/>
      <c r="D450" s="242" t="s">
        <v>213</v>
      </c>
      <c r="E450" s="253" t="s">
        <v>746</v>
      </c>
      <c r="F450" s="254" t="s">
        <v>747</v>
      </c>
      <c r="G450" s="252"/>
      <c r="H450" s="255">
        <v>5.3330000000000002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213</v>
      </c>
      <c r="AU450" s="261" t="s">
        <v>87</v>
      </c>
      <c r="AV450" s="14" t="s">
        <v>87</v>
      </c>
      <c r="AW450" s="14" t="s">
        <v>34</v>
      </c>
      <c r="AX450" s="14" t="s">
        <v>78</v>
      </c>
      <c r="AY450" s="261" t="s">
        <v>204</v>
      </c>
    </row>
    <row r="451" s="14" customFormat="1">
      <c r="A451" s="14"/>
      <c r="B451" s="251"/>
      <c r="C451" s="252"/>
      <c r="D451" s="242" t="s">
        <v>213</v>
      </c>
      <c r="E451" s="253" t="s">
        <v>1</v>
      </c>
      <c r="F451" s="254" t="s">
        <v>748</v>
      </c>
      <c r="G451" s="252"/>
      <c r="H451" s="255">
        <v>5.3330000000000002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213</v>
      </c>
      <c r="AU451" s="261" t="s">
        <v>87</v>
      </c>
      <c r="AV451" s="14" t="s">
        <v>87</v>
      </c>
      <c r="AW451" s="14" t="s">
        <v>34</v>
      </c>
      <c r="AX451" s="14" t="s">
        <v>78</v>
      </c>
      <c r="AY451" s="261" t="s">
        <v>204</v>
      </c>
    </row>
    <row r="452" s="15" customFormat="1">
      <c r="A452" s="15"/>
      <c r="B452" s="262"/>
      <c r="C452" s="263"/>
      <c r="D452" s="242" t="s">
        <v>213</v>
      </c>
      <c r="E452" s="264" t="s">
        <v>1</v>
      </c>
      <c r="F452" s="265" t="s">
        <v>228</v>
      </c>
      <c r="G452" s="263"/>
      <c r="H452" s="266">
        <v>10.666</v>
      </c>
      <c r="I452" s="267"/>
      <c r="J452" s="263"/>
      <c r="K452" s="263"/>
      <c r="L452" s="268"/>
      <c r="M452" s="269"/>
      <c r="N452" s="270"/>
      <c r="O452" s="270"/>
      <c r="P452" s="270"/>
      <c r="Q452" s="270"/>
      <c r="R452" s="270"/>
      <c r="S452" s="270"/>
      <c r="T452" s="27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2" t="s">
        <v>213</v>
      </c>
      <c r="AU452" s="272" t="s">
        <v>87</v>
      </c>
      <c r="AV452" s="15" t="s">
        <v>211</v>
      </c>
      <c r="AW452" s="15" t="s">
        <v>34</v>
      </c>
      <c r="AX452" s="15" t="s">
        <v>85</v>
      </c>
      <c r="AY452" s="272" t="s">
        <v>204</v>
      </c>
    </row>
    <row r="453" s="2" customFormat="1" ht="24.15" customHeight="1">
      <c r="A453" s="38"/>
      <c r="B453" s="39"/>
      <c r="C453" s="273" t="s">
        <v>749</v>
      </c>
      <c r="D453" s="273" t="s">
        <v>404</v>
      </c>
      <c r="E453" s="274" t="s">
        <v>750</v>
      </c>
      <c r="F453" s="275" t="s">
        <v>751</v>
      </c>
      <c r="G453" s="276" t="s">
        <v>209</v>
      </c>
      <c r="H453" s="277">
        <v>11.199</v>
      </c>
      <c r="I453" s="278"/>
      <c r="J453" s="279">
        <f>ROUND(I453*H453,2)</f>
        <v>0</v>
      </c>
      <c r="K453" s="275" t="s">
        <v>210</v>
      </c>
      <c r="L453" s="280"/>
      <c r="M453" s="281" t="s">
        <v>1</v>
      </c>
      <c r="N453" s="282" t="s">
        <v>43</v>
      </c>
      <c r="O453" s="91"/>
      <c r="P453" s="236">
        <f>O453*H453</f>
        <v>0</v>
      </c>
      <c r="Q453" s="236">
        <v>0.0028</v>
      </c>
      <c r="R453" s="236">
        <f>Q453*H453</f>
        <v>0.031357200000000002</v>
      </c>
      <c r="S453" s="236">
        <v>0</v>
      </c>
      <c r="T453" s="237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8" t="s">
        <v>386</v>
      </c>
      <c r="AT453" s="238" t="s">
        <v>404</v>
      </c>
      <c r="AU453" s="238" t="s">
        <v>87</v>
      </c>
      <c r="AY453" s="17" t="s">
        <v>204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7" t="s">
        <v>85</v>
      </c>
      <c r="BK453" s="239">
        <f>ROUND(I453*H453,2)</f>
        <v>0</v>
      </c>
      <c r="BL453" s="17" t="s">
        <v>218</v>
      </c>
      <c r="BM453" s="238" t="s">
        <v>752</v>
      </c>
    </row>
    <row r="454" s="14" customFormat="1">
      <c r="A454" s="14"/>
      <c r="B454" s="251"/>
      <c r="C454" s="252"/>
      <c r="D454" s="242" t="s">
        <v>213</v>
      </c>
      <c r="E454" s="252"/>
      <c r="F454" s="254" t="s">
        <v>753</v>
      </c>
      <c r="G454" s="252"/>
      <c r="H454" s="255">
        <v>11.199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213</v>
      </c>
      <c r="AU454" s="261" t="s">
        <v>87</v>
      </c>
      <c r="AV454" s="14" t="s">
        <v>87</v>
      </c>
      <c r="AW454" s="14" t="s">
        <v>4</v>
      </c>
      <c r="AX454" s="14" t="s">
        <v>85</v>
      </c>
      <c r="AY454" s="261" t="s">
        <v>204</v>
      </c>
    </row>
    <row r="455" s="2" customFormat="1" ht="24.15" customHeight="1">
      <c r="A455" s="38"/>
      <c r="B455" s="39"/>
      <c r="C455" s="227" t="s">
        <v>754</v>
      </c>
      <c r="D455" s="227" t="s">
        <v>206</v>
      </c>
      <c r="E455" s="228" t="s">
        <v>755</v>
      </c>
      <c r="F455" s="229" t="s">
        <v>756</v>
      </c>
      <c r="G455" s="230" t="s">
        <v>209</v>
      </c>
      <c r="H455" s="231">
        <v>12.505000000000001</v>
      </c>
      <c r="I455" s="232"/>
      <c r="J455" s="233">
        <f>ROUND(I455*H455,2)</f>
        <v>0</v>
      </c>
      <c r="K455" s="229" t="s">
        <v>210</v>
      </c>
      <c r="L455" s="44"/>
      <c r="M455" s="234" t="s">
        <v>1</v>
      </c>
      <c r="N455" s="235" t="s">
        <v>43</v>
      </c>
      <c r="O455" s="91"/>
      <c r="P455" s="236">
        <f>O455*H455</f>
        <v>0</v>
      </c>
      <c r="Q455" s="236">
        <v>0.00116</v>
      </c>
      <c r="R455" s="236">
        <f>Q455*H455</f>
        <v>0.014505800000000001</v>
      </c>
      <c r="S455" s="236">
        <v>0</v>
      </c>
      <c r="T455" s="23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8" t="s">
        <v>218</v>
      </c>
      <c r="AT455" s="238" t="s">
        <v>206</v>
      </c>
      <c r="AU455" s="238" t="s">
        <v>87</v>
      </c>
      <c r="AY455" s="17" t="s">
        <v>204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7" t="s">
        <v>85</v>
      </c>
      <c r="BK455" s="239">
        <f>ROUND(I455*H455,2)</f>
        <v>0</v>
      </c>
      <c r="BL455" s="17" t="s">
        <v>218</v>
      </c>
      <c r="BM455" s="238" t="s">
        <v>757</v>
      </c>
    </row>
    <row r="456" s="14" customFormat="1">
      <c r="A456" s="14"/>
      <c r="B456" s="251"/>
      <c r="C456" s="252"/>
      <c r="D456" s="242" t="s">
        <v>213</v>
      </c>
      <c r="E456" s="253" t="s">
        <v>1</v>
      </c>
      <c r="F456" s="254" t="s">
        <v>457</v>
      </c>
      <c r="G456" s="252"/>
      <c r="H456" s="255">
        <v>12.505000000000001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213</v>
      </c>
      <c r="AU456" s="261" t="s">
        <v>87</v>
      </c>
      <c r="AV456" s="14" t="s">
        <v>87</v>
      </c>
      <c r="AW456" s="14" t="s">
        <v>34</v>
      </c>
      <c r="AX456" s="14" t="s">
        <v>85</v>
      </c>
      <c r="AY456" s="261" t="s">
        <v>204</v>
      </c>
    </row>
    <row r="457" s="2" customFormat="1" ht="16.5" customHeight="1">
      <c r="A457" s="38"/>
      <c r="B457" s="39"/>
      <c r="C457" s="273" t="s">
        <v>660</v>
      </c>
      <c r="D457" s="273" t="s">
        <v>404</v>
      </c>
      <c r="E457" s="274" t="s">
        <v>758</v>
      </c>
      <c r="F457" s="275" t="s">
        <v>759</v>
      </c>
      <c r="G457" s="276" t="s">
        <v>231</v>
      </c>
      <c r="H457" s="277">
        <v>2.323</v>
      </c>
      <c r="I457" s="278"/>
      <c r="J457" s="279">
        <f>ROUND(I457*H457,2)</f>
        <v>0</v>
      </c>
      <c r="K457" s="275" t="s">
        <v>210</v>
      </c>
      <c r="L457" s="280"/>
      <c r="M457" s="281" t="s">
        <v>1</v>
      </c>
      <c r="N457" s="282" t="s">
        <v>43</v>
      </c>
      <c r="O457" s="91"/>
      <c r="P457" s="236">
        <f>O457*H457</f>
        <v>0</v>
      </c>
      <c r="Q457" s="236">
        <v>0.025000000000000001</v>
      </c>
      <c r="R457" s="236">
        <f>Q457*H457</f>
        <v>0.058075000000000002</v>
      </c>
      <c r="S457" s="236">
        <v>0</v>
      </c>
      <c r="T457" s="237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8" t="s">
        <v>386</v>
      </c>
      <c r="AT457" s="238" t="s">
        <v>404</v>
      </c>
      <c r="AU457" s="238" t="s">
        <v>87</v>
      </c>
      <c r="AY457" s="17" t="s">
        <v>204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7" t="s">
        <v>85</v>
      </c>
      <c r="BK457" s="239">
        <f>ROUND(I457*H457,2)</f>
        <v>0</v>
      </c>
      <c r="BL457" s="17" t="s">
        <v>218</v>
      </c>
      <c r="BM457" s="238" t="s">
        <v>760</v>
      </c>
    </row>
    <row r="458" s="14" customFormat="1">
      <c r="A458" s="14"/>
      <c r="B458" s="251"/>
      <c r="C458" s="252"/>
      <c r="D458" s="242" t="s">
        <v>213</v>
      </c>
      <c r="E458" s="253" t="s">
        <v>1</v>
      </c>
      <c r="F458" s="254" t="s">
        <v>761</v>
      </c>
      <c r="G458" s="252"/>
      <c r="H458" s="255">
        <v>2.323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213</v>
      </c>
      <c r="AU458" s="261" t="s">
        <v>87</v>
      </c>
      <c r="AV458" s="14" t="s">
        <v>87</v>
      </c>
      <c r="AW458" s="14" t="s">
        <v>34</v>
      </c>
      <c r="AX458" s="14" t="s">
        <v>85</v>
      </c>
      <c r="AY458" s="261" t="s">
        <v>204</v>
      </c>
    </row>
    <row r="459" s="2" customFormat="1" ht="24.15" customHeight="1">
      <c r="A459" s="38"/>
      <c r="B459" s="39"/>
      <c r="C459" s="227" t="s">
        <v>762</v>
      </c>
      <c r="D459" s="227" t="s">
        <v>206</v>
      </c>
      <c r="E459" s="228" t="s">
        <v>763</v>
      </c>
      <c r="F459" s="229" t="s">
        <v>764</v>
      </c>
      <c r="G459" s="230" t="s">
        <v>295</v>
      </c>
      <c r="H459" s="231">
        <v>0.104</v>
      </c>
      <c r="I459" s="232"/>
      <c r="J459" s="233">
        <f>ROUND(I459*H459,2)</f>
        <v>0</v>
      </c>
      <c r="K459" s="229" t="s">
        <v>210</v>
      </c>
      <c r="L459" s="44"/>
      <c r="M459" s="234" t="s">
        <v>1</v>
      </c>
      <c r="N459" s="235" t="s">
        <v>43</v>
      </c>
      <c r="O459" s="91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8" t="s">
        <v>218</v>
      </c>
      <c r="AT459" s="238" t="s">
        <v>206</v>
      </c>
      <c r="AU459" s="238" t="s">
        <v>87</v>
      </c>
      <c r="AY459" s="17" t="s">
        <v>204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7" t="s">
        <v>85</v>
      </c>
      <c r="BK459" s="239">
        <f>ROUND(I459*H459,2)</f>
        <v>0</v>
      </c>
      <c r="BL459" s="17" t="s">
        <v>218</v>
      </c>
      <c r="BM459" s="238" t="s">
        <v>765</v>
      </c>
    </row>
    <row r="460" s="12" customFormat="1" ht="22.8" customHeight="1">
      <c r="A460" s="12"/>
      <c r="B460" s="211"/>
      <c r="C460" s="212"/>
      <c r="D460" s="213" t="s">
        <v>77</v>
      </c>
      <c r="E460" s="225" t="s">
        <v>766</v>
      </c>
      <c r="F460" s="225" t="s">
        <v>767</v>
      </c>
      <c r="G460" s="212"/>
      <c r="H460" s="212"/>
      <c r="I460" s="215"/>
      <c r="J460" s="226">
        <f>BK460</f>
        <v>0</v>
      </c>
      <c r="K460" s="212"/>
      <c r="L460" s="217"/>
      <c r="M460" s="218"/>
      <c r="N460" s="219"/>
      <c r="O460" s="219"/>
      <c r="P460" s="220">
        <f>SUM(P461:P470)</f>
        <v>0</v>
      </c>
      <c r="Q460" s="219"/>
      <c r="R460" s="220">
        <f>SUM(R461:R470)</f>
        <v>0.0016800000000000001</v>
      </c>
      <c r="S460" s="219"/>
      <c r="T460" s="221">
        <f>SUM(T461:T470)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2" t="s">
        <v>87</v>
      </c>
      <c r="AT460" s="223" t="s">
        <v>77</v>
      </c>
      <c r="AU460" s="223" t="s">
        <v>85</v>
      </c>
      <c r="AY460" s="222" t="s">
        <v>204</v>
      </c>
      <c r="BK460" s="224">
        <f>SUM(BK461:BK470)</f>
        <v>0</v>
      </c>
    </row>
    <row r="461" s="2" customFormat="1" ht="16.5" customHeight="1">
      <c r="A461" s="38"/>
      <c r="B461" s="39"/>
      <c r="C461" s="227" t="s">
        <v>768</v>
      </c>
      <c r="D461" s="227" t="s">
        <v>206</v>
      </c>
      <c r="E461" s="228" t="s">
        <v>769</v>
      </c>
      <c r="F461" s="229" t="s">
        <v>770</v>
      </c>
      <c r="G461" s="230" t="s">
        <v>771</v>
      </c>
      <c r="H461" s="231">
        <v>1</v>
      </c>
      <c r="I461" s="232"/>
      <c r="J461" s="233">
        <f>ROUND(I461*H461,2)</f>
        <v>0</v>
      </c>
      <c r="K461" s="229" t="s">
        <v>1</v>
      </c>
      <c r="L461" s="44"/>
      <c r="M461" s="234" t="s">
        <v>1</v>
      </c>
      <c r="N461" s="235" t="s">
        <v>43</v>
      </c>
      <c r="O461" s="91"/>
      <c r="P461" s="236">
        <f>O461*H461</f>
        <v>0</v>
      </c>
      <c r="Q461" s="236">
        <v>0.0016800000000000001</v>
      </c>
      <c r="R461" s="236">
        <f>Q461*H461</f>
        <v>0.0016800000000000001</v>
      </c>
      <c r="S461" s="236">
        <v>0</v>
      </c>
      <c r="T461" s="23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8" t="s">
        <v>218</v>
      </c>
      <c r="AT461" s="238" t="s">
        <v>206</v>
      </c>
      <c r="AU461" s="238" t="s">
        <v>87</v>
      </c>
      <c r="AY461" s="17" t="s">
        <v>204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7" t="s">
        <v>85</v>
      </c>
      <c r="BK461" s="239">
        <f>ROUND(I461*H461,2)</f>
        <v>0</v>
      </c>
      <c r="BL461" s="17" t="s">
        <v>218</v>
      </c>
      <c r="BM461" s="238" t="s">
        <v>772</v>
      </c>
    </row>
    <row r="462" s="13" customFormat="1">
      <c r="A462" s="13"/>
      <c r="B462" s="240"/>
      <c r="C462" s="241"/>
      <c r="D462" s="242" t="s">
        <v>213</v>
      </c>
      <c r="E462" s="243" t="s">
        <v>1</v>
      </c>
      <c r="F462" s="244" t="s">
        <v>773</v>
      </c>
      <c r="G462" s="241"/>
      <c r="H462" s="243" t="s">
        <v>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0" t="s">
        <v>213</v>
      </c>
      <c r="AU462" s="250" t="s">
        <v>87</v>
      </c>
      <c r="AV462" s="13" t="s">
        <v>85</v>
      </c>
      <c r="AW462" s="13" t="s">
        <v>34</v>
      </c>
      <c r="AX462" s="13" t="s">
        <v>78</v>
      </c>
      <c r="AY462" s="250" t="s">
        <v>204</v>
      </c>
    </row>
    <row r="463" s="13" customFormat="1">
      <c r="A463" s="13"/>
      <c r="B463" s="240"/>
      <c r="C463" s="241"/>
      <c r="D463" s="242" t="s">
        <v>213</v>
      </c>
      <c r="E463" s="243" t="s">
        <v>1</v>
      </c>
      <c r="F463" s="244" t="s">
        <v>774</v>
      </c>
      <c r="G463" s="241"/>
      <c r="H463" s="243" t="s">
        <v>1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0" t="s">
        <v>213</v>
      </c>
      <c r="AU463" s="250" t="s">
        <v>87</v>
      </c>
      <c r="AV463" s="13" t="s">
        <v>85</v>
      </c>
      <c r="AW463" s="13" t="s">
        <v>34</v>
      </c>
      <c r="AX463" s="13" t="s">
        <v>78</v>
      </c>
      <c r="AY463" s="250" t="s">
        <v>204</v>
      </c>
    </row>
    <row r="464" s="13" customFormat="1">
      <c r="A464" s="13"/>
      <c r="B464" s="240"/>
      <c r="C464" s="241"/>
      <c r="D464" s="242" t="s">
        <v>213</v>
      </c>
      <c r="E464" s="243" t="s">
        <v>1</v>
      </c>
      <c r="F464" s="244" t="s">
        <v>775</v>
      </c>
      <c r="G464" s="241"/>
      <c r="H464" s="243" t="s">
        <v>1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0" t="s">
        <v>213</v>
      </c>
      <c r="AU464" s="250" t="s">
        <v>87</v>
      </c>
      <c r="AV464" s="13" t="s">
        <v>85</v>
      </c>
      <c r="AW464" s="13" t="s">
        <v>34</v>
      </c>
      <c r="AX464" s="13" t="s">
        <v>78</v>
      </c>
      <c r="AY464" s="250" t="s">
        <v>204</v>
      </c>
    </row>
    <row r="465" s="13" customFormat="1">
      <c r="A465" s="13"/>
      <c r="B465" s="240"/>
      <c r="C465" s="241"/>
      <c r="D465" s="242" t="s">
        <v>213</v>
      </c>
      <c r="E465" s="243" t="s">
        <v>1</v>
      </c>
      <c r="F465" s="244" t="s">
        <v>776</v>
      </c>
      <c r="G465" s="241"/>
      <c r="H465" s="243" t="s">
        <v>1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0" t="s">
        <v>213</v>
      </c>
      <c r="AU465" s="250" t="s">
        <v>87</v>
      </c>
      <c r="AV465" s="13" t="s">
        <v>85</v>
      </c>
      <c r="AW465" s="13" t="s">
        <v>34</v>
      </c>
      <c r="AX465" s="13" t="s">
        <v>78</v>
      </c>
      <c r="AY465" s="250" t="s">
        <v>204</v>
      </c>
    </row>
    <row r="466" s="13" customFormat="1">
      <c r="A466" s="13"/>
      <c r="B466" s="240"/>
      <c r="C466" s="241"/>
      <c r="D466" s="242" t="s">
        <v>213</v>
      </c>
      <c r="E466" s="243" t="s">
        <v>1</v>
      </c>
      <c r="F466" s="244" t="s">
        <v>777</v>
      </c>
      <c r="G466" s="241"/>
      <c r="H466" s="243" t="s">
        <v>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0" t="s">
        <v>213</v>
      </c>
      <c r="AU466" s="250" t="s">
        <v>87</v>
      </c>
      <c r="AV466" s="13" t="s">
        <v>85</v>
      </c>
      <c r="AW466" s="13" t="s">
        <v>34</v>
      </c>
      <c r="AX466" s="13" t="s">
        <v>78</v>
      </c>
      <c r="AY466" s="250" t="s">
        <v>204</v>
      </c>
    </row>
    <row r="467" s="13" customFormat="1">
      <c r="A467" s="13"/>
      <c r="B467" s="240"/>
      <c r="C467" s="241"/>
      <c r="D467" s="242" t="s">
        <v>213</v>
      </c>
      <c r="E467" s="243" t="s">
        <v>1</v>
      </c>
      <c r="F467" s="244" t="s">
        <v>778</v>
      </c>
      <c r="G467" s="241"/>
      <c r="H467" s="243" t="s">
        <v>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0" t="s">
        <v>213</v>
      </c>
      <c r="AU467" s="250" t="s">
        <v>87</v>
      </c>
      <c r="AV467" s="13" t="s">
        <v>85</v>
      </c>
      <c r="AW467" s="13" t="s">
        <v>34</v>
      </c>
      <c r="AX467" s="13" t="s">
        <v>78</v>
      </c>
      <c r="AY467" s="250" t="s">
        <v>204</v>
      </c>
    </row>
    <row r="468" s="13" customFormat="1">
      <c r="A468" s="13"/>
      <c r="B468" s="240"/>
      <c r="C468" s="241"/>
      <c r="D468" s="242" t="s">
        <v>213</v>
      </c>
      <c r="E468" s="243" t="s">
        <v>1</v>
      </c>
      <c r="F468" s="244" t="s">
        <v>779</v>
      </c>
      <c r="G468" s="241"/>
      <c r="H468" s="243" t="s">
        <v>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0" t="s">
        <v>213</v>
      </c>
      <c r="AU468" s="250" t="s">
        <v>87</v>
      </c>
      <c r="AV468" s="13" t="s">
        <v>85</v>
      </c>
      <c r="AW468" s="13" t="s">
        <v>34</v>
      </c>
      <c r="AX468" s="13" t="s">
        <v>78</v>
      </c>
      <c r="AY468" s="250" t="s">
        <v>204</v>
      </c>
    </row>
    <row r="469" s="13" customFormat="1">
      <c r="A469" s="13"/>
      <c r="B469" s="240"/>
      <c r="C469" s="241"/>
      <c r="D469" s="242" t="s">
        <v>213</v>
      </c>
      <c r="E469" s="243" t="s">
        <v>1</v>
      </c>
      <c r="F469" s="244" t="s">
        <v>780</v>
      </c>
      <c r="G469" s="241"/>
      <c r="H469" s="243" t="s">
        <v>1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0" t="s">
        <v>213</v>
      </c>
      <c r="AU469" s="250" t="s">
        <v>87</v>
      </c>
      <c r="AV469" s="13" t="s">
        <v>85</v>
      </c>
      <c r="AW469" s="13" t="s">
        <v>34</v>
      </c>
      <c r="AX469" s="13" t="s">
        <v>78</v>
      </c>
      <c r="AY469" s="250" t="s">
        <v>204</v>
      </c>
    </row>
    <row r="470" s="14" customFormat="1">
      <c r="A470" s="14"/>
      <c r="B470" s="251"/>
      <c r="C470" s="252"/>
      <c r="D470" s="242" t="s">
        <v>213</v>
      </c>
      <c r="E470" s="253" t="s">
        <v>1</v>
      </c>
      <c r="F470" s="254" t="s">
        <v>85</v>
      </c>
      <c r="G470" s="252"/>
      <c r="H470" s="255">
        <v>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213</v>
      </c>
      <c r="AU470" s="261" t="s">
        <v>87</v>
      </c>
      <c r="AV470" s="14" t="s">
        <v>87</v>
      </c>
      <c r="AW470" s="14" t="s">
        <v>34</v>
      </c>
      <c r="AX470" s="14" t="s">
        <v>85</v>
      </c>
      <c r="AY470" s="261" t="s">
        <v>204</v>
      </c>
    </row>
    <row r="471" s="12" customFormat="1" ht="22.8" customHeight="1">
      <c r="A471" s="12"/>
      <c r="B471" s="211"/>
      <c r="C471" s="212"/>
      <c r="D471" s="213" t="s">
        <v>77</v>
      </c>
      <c r="E471" s="225" t="s">
        <v>781</v>
      </c>
      <c r="F471" s="225" t="s">
        <v>782</v>
      </c>
      <c r="G471" s="212"/>
      <c r="H471" s="212"/>
      <c r="I471" s="215"/>
      <c r="J471" s="226">
        <f>BK471</f>
        <v>0</v>
      </c>
      <c r="K471" s="212"/>
      <c r="L471" s="217"/>
      <c r="M471" s="218"/>
      <c r="N471" s="219"/>
      <c r="O471" s="219"/>
      <c r="P471" s="220">
        <f>SUM(P472:P479)</f>
        <v>0</v>
      </c>
      <c r="Q471" s="219"/>
      <c r="R471" s="220">
        <f>SUM(R472:R479)</f>
        <v>0.0021150000000000001</v>
      </c>
      <c r="S471" s="219"/>
      <c r="T471" s="221">
        <f>SUM(T472:T479)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2" t="s">
        <v>87</v>
      </c>
      <c r="AT471" s="223" t="s">
        <v>77</v>
      </c>
      <c r="AU471" s="223" t="s">
        <v>85</v>
      </c>
      <c r="AY471" s="222" t="s">
        <v>204</v>
      </c>
      <c r="BK471" s="224">
        <f>SUM(BK472:BK479)</f>
        <v>0</v>
      </c>
    </row>
    <row r="472" s="2" customFormat="1" ht="16.5" customHeight="1">
      <c r="A472" s="38"/>
      <c r="B472" s="39"/>
      <c r="C472" s="227" t="s">
        <v>783</v>
      </c>
      <c r="D472" s="227" t="s">
        <v>206</v>
      </c>
      <c r="E472" s="228" t="s">
        <v>784</v>
      </c>
      <c r="F472" s="229" t="s">
        <v>785</v>
      </c>
      <c r="G472" s="230" t="s">
        <v>771</v>
      </c>
      <c r="H472" s="231">
        <v>1.5</v>
      </c>
      <c r="I472" s="232"/>
      <c r="J472" s="233">
        <f>ROUND(I472*H472,2)</f>
        <v>0</v>
      </c>
      <c r="K472" s="229" t="s">
        <v>210</v>
      </c>
      <c r="L472" s="44"/>
      <c r="M472" s="234" t="s">
        <v>1</v>
      </c>
      <c r="N472" s="235" t="s">
        <v>43</v>
      </c>
      <c r="O472" s="91"/>
      <c r="P472" s="236">
        <f>O472*H472</f>
        <v>0</v>
      </c>
      <c r="Q472" s="236">
        <v>0.00141</v>
      </c>
      <c r="R472" s="236">
        <f>Q472*H472</f>
        <v>0.0021150000000000001</v>
      </c>
      <c r="S472" s="236">
        <v>0</v>
      </c>
      <c r="T472" s="237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8" t="s">
        <v>218</v>
      </c>
      <c r="AT472" s="238" t="s">
        <v>206</v>
      </c>
      <c r="AU472" s="238" t="s">
        <v>87</v>
      </c>
      <c r="AY472" s="17" t="s">
        <v>204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7" t="s">
        <v>85</v>
      </c>
      <c r="BK472" s="239">
        <f>ROUND(I472*H472,2)</f>
        <v>0</v>
      </c>
      <c r="BL472" s="17" t="s">
        <v>218</v>
      </c>
      <c r="BM472" s="238" t="s">
        <v>786</v>
      </c>
    </row>
    <row r="473" s="13" customFormat="1">
      <c r="A473" s="13"/>
      <c r="B473" s="240"/>
      <c r="C473" s="241"/>
      <c r="D473" s="242" t="s">
        <v>213</v>
      </c>
      <c r="E473" s="243" t="s">
        <v>1</v>
      </c>
      <c r="F473" s="244" t="s">
        <v>787</v>
      </c>
      <c r="G473" s="241"/>
      <c r="H473" s="243" t="s">
        <v>1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0" t="s">
        <v>213</v>
      </c>
      <c r="AU473" s="250" t="s">
        <v>87</v>
      </c>
      <c r="AV473" s="13" t="s">
        <v>85</v>
      </c>
      <c r="AW473" s="13" t="s">
        <v>34</v>
      </c>
      <c r="AX473" s="13" t="s">
        <v>78</v>
      </c>
      <c r="AY473" s="250" t="s">
        <v>204</v>
      </c>
    </row>
    <row r="474" s="14" customFormat="1">
      <c r="A474" s="14"/>
      <c r="B474" s="251"/>
      <c r="C474" s="252"/>
      <c r="D474" s="242" t="s">
        <v>213</v>
      </c>
      <c r="E474" s="253" t="s">
        <v>1</v>
      </c>
      <c r="F474" s="254" t="s">
        <v>510</v>
      </c>
      <c r="G474" s="252"/>
      <c r="H474" s="255">
        <v>1.5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1" t="s">
        <v>213</v>
      </c>
      <c r="AU474" s="261" t="s">
        <v>87</v>
      </c>
      <c r="AV474" s="14" t="s">
        <v>87</v>
      </c>
      <c r="AW474" s="14" t="s">
        <v>34</v>
      </c>
      <c r="AX474" s="14" t="s">
        <v>85</v>
      </c>
      <c r="AY474" s="261" t="s">
        <v>204</v>
      </c>
    </row>
    <row r="475" s="13" customFormat="1">
      <c r="A475" s="13"/>
      <c r="B475" s="240"/>
      <c r="C475" s="241"/>
      <c r="D475" s="242" t="s">
        <v>213</v>
      </c>
      <c r="E475" s="243" t="s">
        <v>1</v>
      </c>
      <c r="F475" s="244" t="s">
        <v>774</v>
      </c>
      <c r="G475" s="241"/>
      <c r="H475" s="243" t="s">
        <v>1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0" t="s">
        <v>213</v>
      </c>
      <c r="AU475" s="250" t="s">
        <v>87</v>
      </c>
      <c r="AV475" s="13" t="s">
        <v>85</v>
      </c>
      <c r="AW475" s="13" t="s">
        <v>34</v>
      </c>
      <c r="AX475" s="13" t="s">
        <v>78</v>
      </c>
      <c r="AY475" s="250" t="s">
        <v>204</v>
      </c>
    </row>
    <row r="476" s="13" customFormat="1">
      <c r="A476" s="13"/>
      <c r="B476" s="240"/>
      <c r="C476" s="241"/>
      <c r="D476" s="242" t="s">
        <v>213</v>
      </c>
      <c r="E476" s="243" t="s">
        <v>1</v>
      </c>
      <c r="F476" s="244" t="s">
        <v>777</v>
      </c>
      <c r="G476" s="241"/>
      <c r="H476" s="243" t="s">
        <v>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0" t="s">
        <v>213</v>
      </c>
      <c r="AU476" s="250" t="s">
        <v>87</v>
      </c>
      <c r="AV476" s="13" t="s">
        <v>85</v>
      </c>
      <c r="AW476" s="13" t="s">
        <v>34</v>
      </c>
      <c r="AX476" s="13" t="s">
        <v>78</v>
      </c>
      <c r="AY476" s="250" t="s">
        <v>204</v>
      </c>
    </row>
    <row r="477" s="13" customFormat="1">
      <c r="A477" s="13"/>
      <c r="B477" s="240"/>
      <c r="C477" s="241"/>
      <c r="D477" s="242" t="s">
        <v>213</v>
      </c>
      <c r="E477" s="243" t="s">
        <v>1</v>
      </c>
      <c r="F477" s="244" t="s">
        <v>778</v>
      </c>
      <c r="G477" s="241"/>
      <c r="H477" s="243" t="s">
        <v>1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0" t="s">
        <v>213</v>
      </c>
      <c r="AU477" s="250" t="s">
        <v>87</v>
      </c>
      <c r="AV477" s="13" t="s">
        <v>85</v>
      </c>
      <c r="AW477" s="13" t="s">
        <v>34</v>
      </c>
      <c r="AX477" s="13" t="s">
        <v>78</v>
      </c>
      <c r="AY477" s="250" t="s">
        <v>204</v>
      </c>
    </row>
    <row r="478" s="13" customFormat="1">
      <c r="A478" s="13"/>
      <c r="B478" s="240"/>
      <c r="C478" s="241"/>
      <c r="D478" s="242" t="s">
        <v>213</v>
      </c>
      <c r="E478" s="243" t="s">
        <v>1</v>
      </c>
      <c r="F478" s="244" t="s">
        <v>779</v>
      </c>
      <c r="G478" s="241"/>
      <c r="H478" s="243" t="s">
        <v>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0" t="s">
        <v>213</v>
      </c>
      <c r="AU478" s="250" t="s">
        <v>87</v>
      </c>
      <c r="AV478" s="13" t="s">
        <v>85</v>
      </c>
      <c r="AW478" s="13" t="s">
        <v>34</v>
      </c>
      <c r="AX478" s="13" t="s">
        <v>78</v>
      </c>
      <c r="AY478" s="250" t="s">
        <v>204</v>
      </c>
    </row>
    <row r="479" s="13" customFormat="1">
      <c r="A479" s="13"/>
      <c r="B479" s="240"/>
      <c r="C479" s="241"/>
      <c r="D479" s="242" t="s">
        <v>213</v>
      </c>
      <c r="E479" s="243" t="s">
        <v>1</v>
      </c>
      <c r="F479" s="244" t="s">
        <v>780</v>
      </c>
      <c r="G479" s="241"/>
      <c r="H479" s="243" t="s">
        <v>1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0" t="s">
        <v>213</v>
      </c>
      <c r="AU479" s="250" t="s">
        <v>87</v>
      </c>
      <c r="AV479" s="13" t="s">
        <v>85</v>
      </c>
      <c r="AW479" s="13" t="s">
        <v>34</v>
      </c>
      <c r="AX479" s="13" t="s">
        <v>78</v>
      </c>
      <c r="AY479" s="250" t="s">
        <v>204</v>
      </c>
    </row>
    <row r="480" s="12" customFormat="1" ht="22.8" customHeight="1">
      <c r="A480" s="12"/>
      <c r="B480" s="211"/>
      <c r="C480" s="212"/>
      <c r="D480" s="213" t="s">
        <v>77</v>
      </c>
      <c r="E480" s="225" t="s">
        <v>788</v>
      </c>
      <c r="F480" s="225" t="s">
        <v>789</v>
      </c>
      <c r="G480" s="212"/>
      <c r="H480" s="212"/>
      <c r="I480" s="215"/>
      <c r="J480" s="226">
        <f>BK480</f>
        <v>0</v>
      </c>
      <c r="K480" s="212"/>
      <c r="L480" s="217"/>
      <c r="M480" s="218"/>
      <c r="N480" s="219"/>
      <c r="O480" s="219"/>
      <c r="P480" s="220">
        <f>SUM(P481:P499)</f>
        <v>0</v>
      </c>
      <c r="Q480" s="219"/>
      <c r="R480" s="220">
        <f>SUM(R481:R499)</f>
        <v>0.029519999999999998</v>
      </c>
      <c r="S480" s="219"/>
      <c r="T480" s="221">
        <f>SUM(T481:T499)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2" t="s">
        <v>87</v>
      </c>
      <c r="AT480" s="223" t="s">
        <v>77</v>
      </c>
      <c r="AU480" s="223" t="s">
        <v>85</v>
      </c>
      <c r="AY480" s="222" t="s">
        <v>204</v>
      </c>
      <c r="BK480" s="224">
        <f>SUM(BK481:BK499)</f>
        <v>0</v>
      </c>
    </row>
    <row r="481" s="2" customFormat="1" ht="33" customHeight="1">
      <c r="A481" s="38"/>
      <c r="B481" s="39"/>
      <c r="C481" s="227" t="s">
        <v>790</v>
      </c>
      <c r="D481" s="227" t="s">
        <v>206</v>
      </c>
      <c r="E481" s="228" t="s">
        <v>791</v>
      </c>
      <c r="F481" s="229" t="s">
        <v>792</v>
      </c>
      <c r="G481" s="230" t="s">
        <v>256</v>
      </c>
      <c r="H481" s="231">
        <v>2</v>
      </c>
      <c r="I481" s="232"/>
      <c r="J481" s="233">
        <f>ROUND(I481*H481,2)</f>
        <v>0</v>
      </c>
      <c r="K481" s="229" t="s">
        <v>210</v>
      </c>
      <c r="L481" s="44"/>
      <c r="M481" s="234" t="s">
        <v>1</v>
      </c>
      <c r="N481" s="235" t="s">
        <v>43</v>
      </c>
      <c r="O481" s="91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8" t="s">
        <v>218</v>
      </c>
      <c r="AT481" s="238" t="s">
        <v>206</v>
      </c>
      <c r="AU481" s="238" t="s">
        <v>87</v>
      </c>
      <c r="AY481" s="17" t="s">
        <v>204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7" t="s">
        <v>85</v>
      </c>
      <c r="BK481" s="239">
        <f>ROUND(I481*H481,2)</f>
        <v>0</v>
      </c>
      <c r="BL481" s="17" t="s">
        <v>218</v>
      </c>
      <c r="BM481" s="238" t="s">
        <v>793</v>
      </c>
    </row>
    <row r="482" s="2" customFormat="1" ht="16.5" customHeight="1">
      <c r="A482" s="38"/>
      <c r="B482" s="39"/>
      <c r="C482" s="273" t="s">
        <v>794</v>
      </c>
      <c r="D482" s="273" t="s">
        <v>404</v>
      </c>
      <c r="E482" s="274" t="s">
        <v>795</v>
      </c>
      <c r="F482" s="275" t="s">
        <v>796</v>
      </c>
      <c r="G482" s="276" t="s">
        <v>256</v>
      </c>
      <c r="H482" s="277">
        <v>2</v>
      </c>
      <c r="I482" s="278"/>
      <c r="J482" s="279">
        <f>ROUND(I482*H482,2)</f>
        <v>0</v>
      </c>
      <c r="K482" s="275" t="s">
        <v>1</v>
      </c>
      <c r="L482" s="280"/>
      <c r="M482" s="281" t="s">
        <v>1</v>
      </c>
      <c r="N482" s="282" t="s">
        <v>43</v>
      </c>
      <c r="O482" s="91"/>
      <c r="P482" s="236">
        <f>O482*H482</f>
        <v>0</v>
      </c>
      <c r="Q482" s="236">
        <v>0.0077999999999999996</v>
      </c>
      <c r="R482" s="236">
        <f>Q482*H482</f>
        <v>0.015599999999999999</v>
      </c>
      <c r="S482" s="236">
        <v>0</v>
      </c>
      <c r="T482" s="23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8" t="s">
        <v>386</v>
      </c>
      <c r="AT482" s="238" t="s">
        <v>404</v>
      </c>
      <c r="AU482" s="238" t="s">
        <v>87</v>
      </c>
      <c r="AY482" s="17" t="s">
        <v>204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7" t="s">
        <v>85</v>
      </c>
      <c r="BK482" s="239">
        <f>ROUND(I482*H482,2)</f>
        <v>0</v>
      </c>
      <c r="BL482" s="17" t="s">
        <v>218</v>
      </c>
      <c r="BM482" s="238" t="s">
        <v>797</v>
      </c>
    </row>
    <row r="483" s="13" customFormat="1">
      <c r="A483" s="13"/>
      <c r="B483" s="240"/>
      <c r="C483" s="241"/>
      <c r="D483" s="242" t="s">
        <v>213</v>
      </c>
      <c r="E483" s="243" t="s">
        <v>1</v>
      </c>
      <c r="F483" s="244" t="s">
        <v>798</v>
      </c>
      <c r="G483" s="241"/>
      <c r="H483" s="243" t="s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0" t="s">
        <v>213</v>
      </c>
      <c r="AU483" s="250" t="s">
        <v>87</v>
      </c>
      <c r="AV483" s="13" t="s">
        <v>85</v>
      </c>
      <c r="AW483" s="13" t="s">
        <v>34</v>
      </c>
      <c r="AX483" s="13" t="s">
        <v>78</v>
      </c>
      <c r="AY483" s="250" t="s">
        <v>204</v>
      </c>
    </row>
    <row r="484" s="14" customFormat="1">
      <c r="A484" s="14"/>
      <c r="B484" s="251"/>
      <c r="C484" s="252"/>
      <c r="D484" s="242" t="s">
        <v>213</v>
      </c>
      <c r="E484" s="253" t="s">
        <v>1</v>
      </c>
      <c r="F484" s="254" t="s">
        <v>87</v>
      </c>
      <c r="G484" s="252"/>
      <c r="H484" s="255">
        <v>2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213</v>
      </c>
      <c r="AU484" s="261" t="s">
        <v>87</v>
      </c>
      <c r="AV484" s="14" t="s">
        <v>87</v>
      </c>
      <c r="AW484" s="14" t="s">
        <v>34</v>
      </c>
      <c r="AX484" s="14" t="s">
        <v>85</v>
      </c>
      <c r="AY484" s="261" t="s">
        <v>204</v>
      </c>
    </row>
    <row r="485" s="2" customFormat="1" ht="24.15" customHeight="1">
      <c r="A485" s="38"/>
      <c r="B485" s="39"/>
      <c r="C485" s="227" t="s">
        <v>799</v>
      </c>
      <c r="D485" s="227" t="s">
        <v>206</v>
      </c>
      <c r="E485" s="228" t="s">
        <v>800</v>
      </c>
      <c r="F485" s="229" t="s">
        <v>801</v>
      </c>
      <c r="G485" s="230" t="s">
        <v>354</v>
      </c>
      <c r="H485" s="231">
        <v>11.6</v>
      </c>
      <c r="I485" s="232"/>
      <c r="J485" s="233">
        <f>ROUND(I485*H485,2)</f>
        <v>0</v>
      </c>
      <c r="K485" s="229" t="s">
        <v>210</v>
      </c>
      <c r="L485" s="44"/>
      <c r="M485" s="234" t="s">
        <v>1</v>
      </c>
      <c r="N485" s="235" t="s">
        <v>43</v>
      </c>
      <c r="O485" s="91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8" t="s">
        <v>218</v>
      </c>
      <c r="AT485" s="238" t="s">
        <v>206</v>
      </c>
      <c r="AU485" s="238" t="s">
        <v>87</v>
      </c>
      <c r="AY485" s="17" t="s">
        <v>204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7" t="s">
        <v>85</v>
      </c>
      <c r="BK485" s="239">
        <f>ROUND(I485*H485,2)</f>
        <v>0</v>
      </c>
      <c r="BL485" s="17" t="s">
        <v>218</v>
      </c>
      <c r="BM485" s="238" t="s">
        <v>802</v>
      </c>
    </row>
    <row r="486" s="13" customFormat="1">
      <c r="A486" s="13"/>
      <c r="B486" s="240"/>
      <c r="C486" s="241"/>
      <c r="D486" s="242" t="s">
        <v>213</v>
      </c>
      <c r="E486" s="243" t="s">
        <v>1</v>
      </c>
      <c r="F486" s="244" t="s">
        <v>803</v>
      </c>
      <c r="G486" s="241"/>
      <c r="H486" s="243" t="s">
        <v>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0" t="s">
        <v>213</v>
      </c>
      <c r="AU486" s="250" t="s">
        <v>87</v>
      </c>
      <c r="AV486" s="13" t="s">
        <v>85</v>
      </c>
      <c r="AW486" s="13" t="s">
        <v>34</v>
      </c>
      <c r="AX486" s="13" t="s">
        <v>78</v>
      </c>
      <c r="AY486" s="250" t="s">
        <v>204</v>
      </c>
    </row>
    <row r="487" s="14" customFormat="1">
      <c r="A487" s="14"/>
      <c r="B487" s="251"/>
      <c r="C487" s="252"/>
      <c r="D487" s="242" t="s">
        <v>213</v>
      </c>
      <c r="E487" s="253" t="s">
        <v>1</v>
      </c>
      <c r="F487" s="254" t="s">
        <v>804</v>
      </c>
      <c r="G487" s="252"/>
      <c r="H487" s="255">
        <v>11.6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1" t="s">
        <v>213</v>
      </c>
      <c r="AU487" s="261" t="s">
        <v>87</v>
      </c>
      <c r="AV487" s="14" t="s">
        <v>87</v>
      </c>
      <c r="AW487" s="14" t="s">
        <v>34</v>
      </c>
      <c r="AX487" s="14" t="s">
        <v>85</v>
      </c>
      <c r="AY487" s="261" t="s">
        <v>204</v>
      </c>
    </row>
    <row r="488" s="2" customFormat="1" ht="16.5" customHeight="1">
      <c r="A488" s="38"/>
      <c r="B488" s="39"/>
      <c r="C488" s="273" t="s">
        <v>805</v>
      </c>
      <c r="D488" s="273" t="s">
        <v>404</v>
      </c>
      <c r="E488" s="274" t="s">
        <v>806</v>
      </c>
      <c r="F488" s="275" t="s">
        <v>807</v>
      </c>
      <c r="G488" s="276" t="s">
        <v>354</v>
      </c>
      <c r="H488" s="277">
        <v>13.92</v>
      </c>
      <c r="I488" s="278"/>
      <c r="J488" s="279">
        <f>ROUND(I488*H488,2)</f>
        <v>0</v>
      </c>
      <c r="K488" s="275" t="s">
        <v>210</v>
      </c>
      <c r="L488" s="280"/>
      <c r="M488" s="281" t="s">
        <v>1</v>
      </c>
      <c r="N488" s="282" t="s">
        <v>43</v>
      </c>
      <c r="O488" s="91"/>
      <c r="P488" s="236">
        <f>O488*H488</f>
        <v>0</v>
      </c>
      <c r="Q488" s="236">
        <v>0.001</v>
      </c>
      <c r="R488" s="236">
        <f>Q488*H488</f>
        <v>0.01392</v>
      </c>
      <c r="S488" s="236">
        <v>0</v>
      </c>
      <c r="T488" s="23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8" t="s">
        <v>386</v>
      </c>
      <c r="AT488" s="238" t="s">
        <v>404</v>
      </c>
      <c r="AU488" s="238" t="s">
        <v>87</v>
      </c>
      <c r="AY488" s="17" t="s">
        <v>204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7" t="s">
        <v>85</v>
      </c>
      <c r="BK488" s="239">
        <f>ROUND(I488*H488,2)</f>
        <v>0</v>
      </c>
      <c r="BL488" s="17" t="s">
        <v>218</v>
      </c>
      <c r="BM488" s="238" t="s">
        <v>808</v>
      </c>
    </row>
    <row r="489" s="14" customFormat="1">
      <c r="A489" s="14"/>
      <c r="B489" s="251"/>
      <c r="C489" s="252"/>
      <c r="D489" s="242" t="s">
        <v>213</v>
      </c>
      <c r="E489" s="252"/>
      <c r="F489" s="254" t="s">
        <v>809</v>
      </c>
      <c r="G489" s="252"/>
      <c r="H489" s="255">
        <v>13.92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213</v>
      </c>
      <c r="AU489" s="261" t="s">
        <v>87</v>
      </c>
      <c r="AV489" s="14" t="s">
        <v>87</v>
      </c>
      <c r="AW489" s="14" t="s">
        <v>4</v>
      </c>
      <c r="AX489" s="14" t="s">
        <v>85</v>
      </c>
      <c r="AY489" s="261" t="s">
        <v>204</v>
      </c>
    </row>
    <row r="490" s="2" customFormat="1" ht="24.15" customHeight="1">
      <c r="A490" s="38"/>
      <c r="B490" s="39"/>
      <c r="C490" s="227" t="s">
        <v>810</v>
      </c>
      <c r="D490" s="227" t="s">
        <v>206</v>
      </c>
      <c r="E490" s="228" t="s">
        <v>811</v>
      </c>
      <c r="F490" s="229" t="s">
        <v>812</v>
      </c>
      <c r="G490" s="230" t="s">
        <v>295</v>
      </c>
      <c r="H490" s="231">
        <v>0.029999999999999999</v>
      </c>
      <c r="I490" s="232"/>
      <c r="J490" s="233">
        <f>ROUND(I490*H490,2)</f>
        <v>0</v>
      </c>
      <c r="K490" s="229" t="s">
        <v>210</v>
      </c>
      <c r="L490" s="44"/>
      <c r="M490" s="234" t="s">
        <v>1</v>
      </c>
      <c r="N490" s="235" t="s">
        <v>43</v>
      </c>
      <c r="O490" s="91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8" t="s">
        <v>218</v>
      </c>
      <c r="AT490" s="238" t="s">
        <v>206</v>
      </c>
      <c r="AU490" s="238" t="s">
        <v>87</v>
      </c>
      <c r="AY490" s="17" t="s">
        <v>204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7" t="s">
        <v>85</v>
      </c>
      <c r="BK490" s="239">
        <f>ROUND(I490*H490,2)</f>
        <v>0</v>
      </c>
      <c r="BL490" s="17" t="s">
        <v>218</v>
      </c>
      <c r="BM490" s="238" t="s">
        <v>813</v>
      </c>
    </row>
    <row r="491" s="2" customFormat="1" ht="33" customHeight="1">
      <c r="A491" s="38"/>
      <c r="B491" s="39"/>
      <c r="C491" s="227" t="s">
        <v>814</v>
      </c>
      <c r="D491" s="227" t="s">
        <v>206</v>
      </c>
      <c r="E491" s="228" t="s">
        <v>815</v>
      </c>
      <c r="F491" s="229" t="s">
        <v>816</v>
      </c>
      <c r="G491" s="230" t="s">
        <v>295</v>
      </c>
      <c r="H491" s="231">
        <v>0.029999999999999999</v>
      </c>
      <c r="I491" s="232"/>
      <c r="J491" s="233">
        <f>ROUND(I491*H491,2)</f>
        <v>0</v>
      </c>
      <c r="K491" s="229" t="s">
        <v>210</v>
      </c>
      <c r="L491" s="44"/>
      <c r="M491" s="234" t="s">
        <v>1</v>
      </c>
      <c r="N491" s="235" t="s">
        <v>43</v>
      </c>
      <c r="O491" s="91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8" t="s">
        <v>218</v>
      </c>
      <c r="AT491" s="238" t="s">
        <v>206</v>
      </c>
      <c r="AU491" s="238" t="s">
        <v>87</v>
      </c>
      <c r="AY491" s="17" t="s">
        <v>204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7" t="s">
        <v>85</v>
      </c>
      <c r="BK491" s="239">
        <f>ROUND(I491*H491,2)</f>
        <v>0</v>
      </c>
      <c r="BL491" s="17" t="s">
        <v>218</v>
      </c>
      <c r="BM491" s="238" t="s">
        <v>817</v>
      </c>
    </row>
    <row r="492" s="2" customFormat="1" ht="16.5" customHeight="1">
      <c r="A492" s="38"/>
      <c r="B492" s="39"/>
      <c r="C492" s="227" t="s">
        <v>818</v>
      </c>
      <c r="D492" s="227" t="s">
        <v>206</v>
      </c>
      <c r="E492" s="228" t="s">
        <v>819</v>
      </c>
      <c r="F492" s="229" t="s">
        <v>820</v>
      </c>
      <c r="G492" s="230" t="s">
        <v>771</v>
      </c>
      <c r="H492" s="231">
        <v>1</v>
      </c>
      <c r="I492" s="232"/>
      <c r="J492" s="233">
        <f>ROUND(I492*H492,2)</f>
        <v>0</v>
      </c>
      <c r="K492" s="229" t="s">
        <v>1</v>
      </c>
      <c r="L492" s="44"/>
      <c r="M492" s="234" t="s">
        <v>1</v>
      </c>
      <c r="N492" s="235" t="s">
        <v>43</v>
      </c>
      <c r="O492" s="91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8" t="s">
        <v>218</v>
      </c>
      <c r="AT492" s="238" t="s">
        <v>206</v>
      </c>
      <c r="AU492" s="238" t="s">
        <v>87</v>
      </c>
      <c r="AY492" s="17" t="s">
        <v>204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7" t="s">
        <v>85</v>
      </c>
      <c r="BK492" s="239">
        <f>ROUND(I492*H492,2)</f>
        <v>0</v>
      </c>
      <c r="BL492" s="17" t="s">
        <v>218</v>
      </c>
      <c r="BM492" s="238" t="s">
        <v>821</v>
      </c>
    </row>
    <row r="493" s="13" customFormat="1">
      <c r="A493" s="13"/>
      <c r="B493" s="240"/>
      <c r="C493" s="241"/>
      <c r="D493" s="242" t="s">
        <v>213</v>
      </c>
      <c r="E493" s="243" t="s">
        <v>1</v>
      </c>
      <c r="F493" s="244" t="s">
        <v>822</v>
      </c>
      <c r="G493" s="241"/>
      <c r="H493" s="243" t="s">
        <v>1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0" t="s">
        <v>213</v>
      </c>
      <c r="AU493" s="250" t="s">
        <v>87</v>
      </c>
      <c r="AV493" s="13" t="s">
        <v>85</v>
      </c>
      <c r="AW493" s="13" t="s">
        <v>34</v>
      </c>
      <c r="AX493" s="13" t="s">
        <v>78</v>
      </c>
      <c r="AY493" s="250" t="s">
        <v>204</v>
      </c>
    </row>
    <row r="494" s="13" customFormat="1">
      <c r="A494" s="13"/>
      <c r="B494" s="240"/>
      <c r="C494" s="241"/>
      <c r="D494" s="242" t="s">
        <v>213</v>
      </c>
      <c r="E494" s="243" t="s">
        <v>1</v>
      </c>
      <c r="F494" s="244" t="s">
        <v>823</v>
      </c>
      <c r="G494" s="241"/>
      <c r="H494" s="243" t="s">
        <v>1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213</v>
      </c>
      <c r="AU494" s="250" t="s">
        <v>87</v>
      </c>
      <c r="AV494" s="13" t="s">
        <v>85</v>
      </c>
      <c r="AW494" s="13" t="s">
        <v>34</v>
      </c>
      <c r="AX494" s="13" t="s">
        <v>78</v>
      </c>
      <c r="AY494" s="250" t="s">
        <v>204</v>
      </c>
    </row>
    <row r="495" s="13" customFormat="1">
      <c r="A495" s="13"/>
      <c r="B495" s="240"/>
      <c r="C495" s="241"/>
      <c r="D495" s="242" t="s">
        <v>213</v>
      </c>
      <c r="E495" s="243" t="s">
        <v>1</v>
      </c>
      <c r="F495" s="244" t="s">
        <v>824</v>
      </c>
      <c r="G495" s="241"/>
      <c r="H495" s="243" t="s">
        <v>1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0" t="s">
        <v>213</v>
      </c>
      <c r="AU495" s="250" t="s">
        <v>87</v>
      </c>
      <c r="AV495" s="13" t="s">
        <v>85</v>
      </c>
      <c r="AW495" s="13" t="s">
        <v>34</v>
      </c>
      <c r="AX495" s="13" t="s">
        <v>78</v>
      </c>
      <c r="AY495" s="250" t="s">
        <v>204</v>
      </c>
    </row>
    <row r="496" s="13" customFormat="1">
      <c r="A496" s="13"/>
      <c r="B496" s="240"/>
      <c r="C496" s="241"/>
      <c r="D496" s="242" t="s">
        <v>213</v>
      </c>
      <c r="E496" s="243" t="s">
        <v>1</v>
      </c>
      <c r="F496" s="244" t="s">
        <v>825</v>
      </c>
      <c r="G496" s="241"/>
      <c r="H496" s="243" t="s">
        <v>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0" t="s">
        <v>213</v>
      </c>
      <c r="AU496" s="250" t="s">
        <v>87</v>
      </c>
      <c r="AV496" s="13" t="s">
        <v>85</v>
      </c>
      <c r="AW496" s="13" t="s">
        <v>34</v>
      </c>
      <c r="AX496" s="13" t="s">
        <v>78</v>
      </c>
      <c r="AY496" s="250" t="s">
        <v>204</v>
      </c>
    </row>
    <row r="497" s="13" customFormat="1">
      <c r="A497" s="13"/>
      <c r="B497" s="240"/>
      <c r="C497" s="241"/>
      <c r="D497" s="242" t="s">
        <v>213</v>
      </c>
      <c r="E497" s="243" t="s">
        <v>1</v>
      </c>
      <c r="F497" s="244" t="s">
        <v>826</v>
      </c>
      <c r="G497" s="241"/>
      <c r="H497" s="243" t="s">
        <v>1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0" t="s">
        <v>213</v>
      </c>
      <c r="AU497" s="250" t="s">
        <v>87</v>
      </c>
      <c r="AV497" s="13" t="s">
        <v>85</v>
      </c>
      <c r="AW497" s="13" t="s">
        <v>34</v>
      </c>
      <c r="AX497" s="13" t="s">
        <v>78</v>
      </c>
      <c r="AY497" s="250" t="s">
        <v>204</v>
      </c>
    </row>
    <row r="498" s="13" customFormat="1">
      <c r="A498" s="13"/>
      <c r="B498" s="240"/>
      <c r="C498" s="241"/>
      <c r="D498" s="242" t="s">
        <v>213</v>
      </c>
      <c r="E498" s="243" t="s">
        <v>1</v>
      </c>
      <c r="F498" s="244" t="s">
        <v>827</v>
      </c>
      <c r="G498" s="241"/>
      <c r="H498" s="243" t="s">
        <v>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0" t="s">
        <v>213</v>
      </c>
      <c r="AU498" s="250" t="s">
        <v>87</v>
      </c>
      <c r="AV498" s="13" t="s">
        <v>85</v>
      </c>
      <c r="AW498" s="13" t="s">
        <v>34</v>
      </c>
      <c r="AX498" s="13" t="s">
        <v>78</v>
      </c>
      <c r="AY498" s="250" t="s">
        <v>204</v>
      </c>
    </row>
    <row r="499" s="14" customFormat="1">
      <c r="A499" s="14"/>
      <c r="B499" s="251"/>
      <c r="C499" s="252"/>
      <c r="D499" s="242" t="s">
        <v>213</v>
      </c>
      <c r="E499" s="253" t="s">
        <v>1</v>
      </c>
      <c r="F499" s="254" t="s">
        <v>828</v>
      </c>
      <c r="G499" s="252"/>
      <c r="H499" s="255">
        <v>1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213</v>
      </c>
      <c r="AU499" s="261" t="s">
        <v>87</v>
      </c>
      <c r="AV499" s="14" t="s">
        <v>87</v>
      </c>
      <c r="AW499" s="14" t="s">
        <v>34</v>
      </c>
      <c r="AX499" s="14" t="s">
        <v>85</v>
      </c>
      <c r="AY499" s="261" t="s">
        <v>204</v>
      </c>
    </row>
    <row r="500" s="12" customFormat="1" ht="22.8" customHeight="1">
      <c r="A500" s="12"/>
      <c r="B500" s="211"/>
      <c r="C500" s="212"/>
      <c r="D500" s="213" t="s">
        <v>77</v>
      </c>
      <c r="E500" s="225" t="s">
        <v>829</v>
      </c>
      <c r="F500" s="225" t="s">
        <v>830</v>
      </c>
      <c r="G500" s="212"/>
      <c r="H500" s="212"/>
      <c r="I500" s="215"/>
      <c r="J500" s="226">
        <f>BK500</f>
        <v>0</v>
      </c>
      <c r="K500" s="212"/>
      <c r="L500" s="217"/>
      <c r="M500" s="218"/>
      <c r="N500" s="219"/>
      <c r="O500" s="219"/>
      <c r="P500" s="220">
        <f>SUM(P501:P549)</f>
        <v>0</v>
      </c>
      <c r="Q500" s="219"/>
      <c r="R500" s="220">
        <f>SUM(R501:R549)</f>
        <v>2.1317648000000005</v>
      </c>
      <c r="S500" s="219"/>
      <c r="T500" s="221">
        <f>SUM(T501:T549)</f>
        <v>0.64559600000000006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2" t="s">
        <v>87</v>
      </c>
      <c r="AT500" s="223" t="s">
        <v>77</v>
      </c>
      <c r="AU500" s="223" t="s">
        <v>85</v>
      </c>
      <c r="AY500" s="222" t="s">
        <v>204</v>
      </c>
      <c r="BK500" s="224">
        <f>SUM(BK501:BK549)</f>
        <v>0</v>
      </c>
    </row>
    <row r="501" s="2" customFormat="1" ht="24.15" customHeight="1">
      <c r="A501" s="38"/>
      <c r="B501" s="39"/>
      <c r="C501" s="227" t="s">
        <v>831</v>
      </c>
      <c r="D501" s="227" t="s">
        <v>206</v>
      </c>
      <c r="E501" s="228" t="s">
        <v>832</v>
      </c>
      <c r="F501" s="229" t="s">
        <v>833</v>
      </c>
      <c r="G501" s="230" t="s">
        <v>354</v>
      </c>
      <c r="H501" s="231">
        <v>2.8799999999999999</v>
      </c>
      <c r="I501" s="232"/>
      <c r="J501" s="233">
        <f>ROUND(I501*H501,2)</f>
        <v>0</v>
      </c>
      <c r="K501" s="229" t="s">
        <v>210</v>
      </c>
      <c r="L501" s="44"/>
      <c r="M501" s="234" t="s">
        <v>1</v>
      </c>
      <c r="N501" s="235" t="s">
        <v>43</v>
      </c>
      <c r="O501" s="91"/>
      <c r="P501" s="236">
        <f>O501*H501</f>
        <v>0</v>
      </c>
      <c r="Q501" s="236">
        <v>0</v>
      </c>
      <c r="R501" s="236">
        <f>Q501*H501</f>
        <v>0</v>
      </c>
      <c r="S501" s="236">
        <v>0.014</v>
      </c>
      <c r="T501" s="237">
        <f>S501*H501</f>
        <v>0.040320000000000002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8" t="s">
        <v>218</v>
      </c>
      <c r="AT501" s="238" t="s">
        <v>206</v>
      </c>
      <c r="AU501" s="238" t="s">
        <v>87</v>
      </c>
      <c r="AY501" s="17" t="s">
        <v>204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7" t="s">
        <v>85</v>
      </c>
      <c r="BK501" s="239">
        <f>ROUND(I501*H501,2)</f>
        <v>0</v>
      </c>
      <c r="BL501" s="17" t="s">
        <v>218</v>
      </c>
      <c r="BM501" s="238" t="s">
        <v>834</v>
      </c>
    </row>
    <row r="502" s="13" customFormat="1">
      <c r="A502" s="13"/>
      <c r="B502" s="240"/>
      <c r="C502" s="241"/>
      <c r="D502" s="242" t="s">
        <v>213</v>
      </c>
      <c r="E502" s="243" t="s">
        <v>1</v>
      </c>
      <c r="F502" s="244" t="s">
        <v>835</v>
      </c>
      <c r="G502" s="241"/>
      <c r="H502" s="243" t="s">
        <v>1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0" t="s">
        <v>213</v>
      </c>
      <c r="AU502" s="250" t="s">
        <v>87</v>
      </c>
      <c r="AV502" s="13" t="s">
        <v>85</v>
      </c>
      <c r="AW502" s="13" t="s">
        <v>34</v>
      </c>
      <c r="AX502" s="13" t="s">
        <v>78</v>
      </c>
      <c r="AY502" s="250" t="s">
        <v>204</v>
      </c>
    </row>
    <row r="503" s="14" customFormat="1">
      <c r="A503" s="14"/>
      <c r="B503" s="251"/>
      <c r="C503" s="252"/>
      <c r="D503" s="242" t="s">
        <v>213</v>
      </c>
      <c r="E503" s="253" t="s">
        <v>1</v>
      </c>
      <c r="F503" s="254" t="s">
        <v>836</v>
      </c>
      <c r="G503" s="252"/>
      <c r="H503" s="255">
        <v>2.8799999999999999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213</v>
      </c>
      <c r="AU503" s="261" t="s">
        <v>87</v>
      </c>
      <c r="AV503" s="14" t="s">
        <v>87</v>
      </c>
      <c r="AW503" s="14" t="s">
        <v>34</v>
      </c>
      <c r="AX503" s="14" t="s">
        <v>85</v>
      </c>
      <c r="AY503" s="261" t="s">
        <v>204</v>
      </c>
    </row>
    <row r="504" s="2" customFormat="1" ht="24.15" customHeight="1">
      <c r="A504" s="38"/>
      <c r="B504" s="39"/>
      <c r="C504" s="227" t="s">
        <v>837</v>
      </c>
      <c r="D504" s="227" t="s">
        <v>206</v>
      </c>
      <c r="E504" s="228" t="s">
        <v>838</v>
      </c>
      <c r="F504" s="229" t="s">
        <v>839</v>
      </c>
      <c r="G504" s="230" t="s">
        <v>354</v>
      </c>
      <c r="H504" s="231">
        <v>20.300000000000001</v>
      </c>
      <c r="I504" s="232"/>
      <c r="J504" s="233">
        <f>ROUND(I504*H504,2)</f>
        <v>0</v>
      </c>
      <c r="K504" s="229" t="s">
        <v>210</v>
      </c>
      <c r="L504" s="44"/>
      <c r="M504" s="234" t="s">
        <v>1</v>
      </c>
      <c r="N504" s="235" t="s">
        <v>43</v>
      </c>
      <c r="O504" s="91"/>
      <c r="P504" s="236">
        <f>O504*H504</f>
        <v>0</v>
      </c>
      <c r="Q504" s="236">
        <v>0</v>
      </c>
      <c r="R504" s="236">
        <f>Q504*H504</f>
        <v>0</v>
      </c>
      <c r="S504" s="236">
        <v>0.024</v>
      </c>
      <c r="T504" s="237">
        <f>S504*H504</f>
        <v>0.48720000000000002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8" t="s">
        <v>218</v>
      </c>
      <c r="AT504" s="238" t="s">
        <v>206</v>
      </c>
      <c r="AU504" s="238" t="s">
        <v>87</v>
      </c>
      <c r="AY504" s="17" t="s">
        <v>204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7" t="s">
        <v>85</v>
      </c>
      <c r="BK504" s="239">
        <f>ROUND(I504*H504,2)</f>
        <v>0</v>
      </c>
      <c r="BL504" s="17" t="s">
        <v>218</v>
      </c>
      <c r="BM504" s="238" t="s">
        <v>840</v>
      </c>
    </row>
    <row r="505" s="13" customFormat="1">
      <c r="A505" s="13"/>
      <c r="B505" s="240"/>
      <c r="C505" s="241"/>
      <c r="D505" s="242" t="s">
        <v>213</v>
      </c>
      <c r="E505" s="243" t="s">
        <v>1</v>
      </c>
      <c r="F505" s="244" t="s">
        <v>841</v>
      </c>
      <c r="G505" s="241"/>
      <c r="H505" s="243" t="s">
        <v>1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0" t="s">
        <v>213</v>
      </c>
      <c r="AU505" s="250" t="s">
        <v>87</v>
      </c>
      <c r="AV505" s="13" t="s">
        <v>85</v>
      </c>
      <c r="AW505" s="13" t="s">
        <v>34</v>
      </c>
      <c r="AX505" s="13" t="s">
        <v>78</v>
      </c>
      <c r="AY505" s="250" t="s">
        <v>204</v>
      </c>
    </row>
    <row r="506" s="14" customFormat="1">
      <c r="A506" s="14"/>
      <c r="B506" s="251"/>
      <c r="C506" s="252"/>
      <c r="D506" s="242" t="s">
        <v>213</v>
      </c>
      <c r="E506" s="253" t="s">
        <v>1</v>
      </c>
      <c r="F506" s="254" t="s">
        <v>842</v>
      </c>
      <c r="G506" s="252"/>
      <c r="H506" s="255">
        <v>5.2999999999999998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213</v>
      </c>
      <c r="AU506" s="261" t="s">
        <v>87</v>
      </c>
      <c r="AV506" s="14" t="s">
        <v>87</v>
      </c>
      <c r="AW506" s="14" t="s">
        <v>34</v>
      </c>
      <c r="AX506" s="14" t="s">
        <v>78</v>
      </c>
      <c r="AY506" s="261" t="s">
        <v>204</v>
      </c>
    </row>
    <row r="507" s="14" customFormat="1">
      <c r="A507" s="14"/>
      <c r="B507" s="251"/>
      <c r="C507" s="252"/>
      <c r="D507" s="242" t="s">
        <v>213</v>
      </c>
      <c r="E507" s="253" t="s">
        <v>1</v>
      </c>
      <c r="F507" s="254" t="s">
        <v>843</v>
      </c>
      <c r="G507" s="252"/>
      <c r="H507" s="255">
        <v>15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213</v>
      </c>
      <c r="AU507" s="261" t="s">
        <v>87</v>
      </c>
      <c r="AV507" s="14" t="s">
        <v>87</v>
      </c>
      <c r="AW507" s="14" t="s">
        <v>34</v>
      </c>
      <c r="AX507" s="14" t="s">
        <v>78</v>
      </c>
      <c r="AY507" s="261" t="s">
        <v>204</v>
      </c>
    </row>
    <row r="508" s="15" customFormat="1">
      <c r="A508" s="15"/>
      <c r="B508" s="262"/>
      <c r="C508" s="263"/>
      <c r="D508" s="242" t="s">
        <v>213</v>
      </c>
      <c r="E508" s="264" t="s">
        <v>1</v>
      </c>
      <c r="F508" s="265" t="s">
        <v>228</v>
      </c>
      <c r="G508" s="263"/>
      <c r="H508" s="266">
        <v>20.300000000000001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2" t="s">
        <v>213</v>
      </c>
      <c r="AU508" s="272" t="s">
        <v>87</v>
      </c>
      <c r="AV508" s="15" t="s">
        <v>211</v>
      </c>
      <c r="AW508" s="15" t="s">
        <v>34</v>
      </c>
      <c r="AX508" s="15" t="s">
        <v>85</v>
      </c>
      <c r="AY508" s="272" t="s">
        <v>204</v>
      </c>
    </row>
    <row r="509" s="2" customFormat="1" ht="33" customHeight="1">
      <c r="A509" s="38"/>
      <c r="B509" s="39"/>
      <c r="C509" s="227" t="s">
        <v>844</v>
      </c>
      <c r="D509" s="227" t="s">
        <v>206</v>
      </c>
      <c r="E509" s="228" t="s">
        <v>845</v>
      </c>
      <c r="F509" s="229" t="s">
        <v>846</v>
      </c>
      <c r="G509" s="230" t="s">
        <v>354</v>
      </c>
      <c r="H509" s="231">
        <v>18.809999999999999</v>
      </c>
      <c r="I509" s="232"/>
      <c r="J509" s="233">
        <f>ROUND(I509*H509,2)</f>
        <v>0</v>
      </c>
      <c r="K509" s="229" t="s">
        <v>210</v>
      </c>
      <c r="L509" s="44"/>
      <c r="M509" s="234" t="s">
        <v>1</v>
      </c>
      <c r="N509" s="235" t="s">
        <v>43</v>
      </c>
      <c r="O509" s="91"/>
      <c r="P509" s="236">
        <f>O509*H509</f>
        <v>0</v>
      </c>
      <c r="Q509" s="236">
        <v>0</v>
      </c>
      <c r="R509" s="236">
        <f>Q509*H509</f>
        <v>0</v>
      </c>
      <c r="S509" s="236">
        <v>0</v>
      </c>
      <c r="T509" s="237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8" t="s">
        <v>218</v>
      </c>
      <c r="AT509" s="238" t="s">
        <v>206</v>
      </c>
      <c r="AU509" s="238" t="s">
        <v>87</v>
      </c>
      <c r="AY509" s="17" t="s">
        <v>204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7" t="s">
        <v>85</v>
      </c>
      <c r="BK509" s="239">
        <f>ROUND(I509*H509,2)</f>
        <v>0</v>
      </c>
      <c r="BL509" s="17" t="s">
        <v>218</v>
      </c>
      <c r="BM509" s="238" t="s">
        <v>847</v>
      </c>
    </row>
    <row r="510" s="13" customFormat="1">
      <c r="A510" s="13"/>
      <c r="B510" s="240"/>
      <c r="C510" s="241"/>
      <c r="D510" s="242" t="s">
        <v>213</v>
      </c>
      <c r="E510" s="243" t="s">
        <v>1</v>
      </c>
      <c r="F510" s="244" t="s">
        <v>848</v>
      </c>
      <c r="G510" s="241"/>
      <c r="H510" s="243" t="s">
        <v>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0" t="s">
        <v>213</v>
      </c>
      <c r="AU510" s="250" t="s">
        <v>87</v>
      </c>
      <c r="AV510" s="13" t="s">
        <v>85</v>
      </c>
      <c r="AW510" s="13" t="s">
        <v>34</v>
      </c>
      <c r="AX510" s="13" t="s">
        <v>78</v>
      </c>
      <c r="AY510" s="250" t="s">
        <v>204</v>
      </c>
    </row>
    <row r="511" s="14" customFormat="1">
      <c r="A511" s="14"/>
      <c r="B511" s="251"/>
      <c r="C511" s="252"/>
      <c r="D511" s="242" t="s">
        <v>213</v>
      </c>
      <c r="E511" s="253" t="s">
        <v>1</v>
      </c>
      <c r="F511" s="254" t="s">
        <v>849</v>
      </c>
      <c r="G511" s="252"/>
      <c r="H511" s="255">
        <v>5.2999999999999998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213</v>
      </c>
      <c r="AU511" s="261" t="s">
        <v>87</v>
      </c>
      <c r="AV511" s="14" t="s">
        <v>87</v>
      </c>
      <c r="AW511" s="14" t="s">
        <v>34</v>
      </c>
      <c r="AX511" s="14" t="s">
        <v>78</v>
      </c>
      <c r="AY511" s="261" t="s">
        <v>204</v>
      </c>
    </row>
    <row r="512" s="14" customFormat="1">
      <c r="A512" s="14"/>
      <c r="B512" s="251"/>
      <c r="C512" s="252"/>
      <c r="D512" s="242" t="s">
        <v>213</v>
      </c>
      <c r="E512" s="253" t="s">
        <v>1</v>
      </c>
      <c r="F512" s="254" t="s">
        <v>850</v>
      </c>
      <c r="G512" s="252"/>
      <c r="H512" s="255">
        <v>13.51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1" t="s">
        <v>213</v>
      </c>
      <c r="AU512" s="261" t="s">
        <v>87</v>
      </c>
      <c r="AV512" s="14" t="s">
        <v>87</v>
      </c>
      <c r="AW512" s="14" t="s">
        <v>34</v>
      </c>
      <c r="AX512" s="14" t="s">
        <v>78</v>
      </c>
      <c r="AY512" s="261" t="s">
        <v>204</v>
      </c>
    </row>
    <row r="513" s="15" customFormat="1">
      <c r="A513" s="15"/>
      <c r="B513" s="262"/>
      <c r="C513" s="263"/>
      <c r="D513" s="242" t="s">
        <v>213</v>
      </c>
      <c r="E513" s="264" t="s">
        <v>1</v>
      </c>
      <c r="F513" s="265" t="s">
        <v>228</v>
      </c>
      <c r="G513" s="263"/>
      <c r="H513" s="266">
        <v>18.809999999999999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2" t="s">
        <v>213</v>
      </c>
      <c r="AU513" s="272" t="s">
        <v>87</v>
      </c>
      <c r="AV513" s="15" t="s">
        <v>211</v>
      </c>
      <c r="AW513" s="15" t="s">
        <v>34</v>
      </c>
      <c r="AX513" s="15" t="s">
        <v>85</v>
      </c>
      <c r="AY513" s="272" t="s">
        <v>204</v>
      </c>
    </row>
    <row r="514" s="2" customFormat="1" ht="21.75" customHeight="1">
      <c r="A514" s="38"/>
      <c r="B514" s="39"/>
      <c r="C514" s="273" t="s">
        <v>851</v>
      </c>
      <c r="D514" s="273" t="s">
        <v>404</v>
      </c>
      <c r="E514" s="274" t="s">
        <v>852</v>
      </c>
      <c r="F514" s="275" t="s">
        <v>853</v>
      </c>
      <c r="G514" s="276" t="s">
        <v>231</v>
      </c>
      <c r="H514" s="277">
        <v>0.30399999999999999</v>
      </c>
      <c r="I514" s="278"/>
      <c r="J514" s="279">
        <f>ROUND(I514*H514,2)</f>
        <v>0</v>
      </c>
      <c r="K514" s="275" t="s">
        <v>210</v>
      </c>
      <c r="L514" s="280"/>
      <c r="M514" s="281" t="s">
        <v>1</v>
      </c>
      <c r="N514" s="282" t="s">
        <v>43</v>
      </c>
      <c r="O514" s="91"/>
      <c r="P514" s="236">
        <f>O514*H514</f>
        <v>0</v>
      </c>
      <c r="Q514" s="236">
        <v>0.55000000000000004</v>
      </c>
      <c r="R514" s="236">
        <f>Q514*H514</f>
        <v>0.16720000000000002</v>
      </c>
      <c r="S514" s="236">
        <v>0</v>
      </c>
      <c r="T514" s="237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8" t="s">
        <v>386</v>
      </c>
      <c r="AT514" s="238" t="s">
        <v>404</v>
      </c>
      <c r="AU514" s="238" t="s">
        <v>87</v>
      </c>
      <c r="AY514" s="17" t="s">
        <v>204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7" t="s">
        <v>85</v>
      </c>
      <c r="BK514" s="239">
        <f>ROUND(I514*H514,2)</f>
        <v>0</v>
      </c>
      <c r="BL514" s="17" t="s">
        <v>218</v>
      </c>
      <c r="BM514" s="238" t="s">
        <v>854</v>
      </c>
    </row>
    <row r="515" s="13" customFormat="1">
      <c r="A515" s="13"/>
      <c r="B515" s="240"/>
      <c r="C515" s="241"/>
      <c r="D515" s="242" t="s">
        <v>213</v>
      </c>
      <c r="E515" s="243" t="s">
        <v>1</v>
      </c>
      <c r="F515" s="244" t="s">
        <v>855</v>
      </c>
      <c r="G515" s="241"/>
      <c r="H515" s="243" t="s">
        <v>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0" t="s">
        <v>213</v>
      </c>
      <c r="AU515" s="250" t="s">
        <v>87</v>
      </c>
      <c r="AV515" s="13" t="s">
        <v>85</v>
      </c>
      <c r="AW515" s="13" t="s">
        <v>34</v>
      </c>
      <c r="AX515" s="13" t="s">
        <v>78</v>
      </c>
      <c r="AY515" s="250" t="s">
        <v>204</v>
      </c>
    </row>
    <row r="516" s="14" customFormat="1">
      <c r="A516" s="14"/>
      <c r="B516" s="251"/>
      <c r="C516" s="252"/>
      <c r="D516" s="242" t="s">
        <v>213</v>
      </c>
      <c r="E516" s="253" t="s">
        <v>1</v>
      </c>
      <c r="F516" s="254" t="s">
        <v>856</v>
      </c>
      <c r="G516" s="252"/>
      <c r="H516" s="255">
        <v>0.10199999999999999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1" t="s">
        <v>213</v>
      </c>
      <c r="AU516" s="261" t="s">
        <v>87</v>
      </c>
      <c r="AV516" s="14" t="s">
        <v>87</v>
      </c>
      <c r="AW516" s="14" t="s">
        <v>34</v>
      </c>
      <c r="AX516" s="14" t="s">
        <v>78</v>
      </c>
      <c r="AY516" s="261" t="s">
        <v>204</v>
      </c>
    </row>
    <row r="517" s="14" customFormat="1">
      <c r="A517" s="14"/>
      <c r="B517" s="251"/>
      <c r="C517" s="252"/>
      <c r="D517" s="242" t="s">
        <v>213</v>
      </c>
      <c r="E517" s="253" t="s">
        <v>1</v>
      </c>
      <c r="F517" s="254" t="s">
        <v>857</v>
      </c>
      <c r="G517" s="252"/>
      <c r="H517" s="255">
        <v>0.16200000000000001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1" t="s">
        <v>213</v>
      </c>
      <c r="AU517" s="261" t="s">
        <v>87</v>
      </c>
      <c r="AV517" s="14" t="s">
        <v>87</v>
      </c>
      <c r="AW517" s="14" t="s">
        <v>34</v>
      </c>
      <c r="AX517" s="14" t="s">
        <v>78</v>
      </c>
      <c r="AY517" s="261" t="s">
        <v>204</v>
      </c>
    </row>
    <row r="518" s="15" customFormat="1">
      <c r="A518" s="15"/>
      <c r="B518" s="262"/>
      <c r="C518" s="263"/>
      <c r="D518" s="242" t="s">
        <v>213</v>
      </c>
      <c r="E518" s="264" t="s">
        <v>1</v>
      </c>
      <c r="F518" s="265" t="s">
        <v>228</v>
      </c>
      <c r="G518" s="263"/>
      <c r="H518" s="266">
        <v>0.26400000000000001</v>
      </c>
      <c r="I518" s="267"/>
      <c r="J518" s="263"/>
      <c r="K518" s="263"/>
      <c r="L518" s="268"/>
      <c r="M518" s="269"/>
      <c r="N518" s="270"/>
      <c r="O518" s="270"/>
      <c r="P518" s="270"/>
      <c r="Q518" s="270"/>
      <c r="R518" s="270"/>
      <c r="S518" s="270"/>
      <c r="T518" s="27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2" t="s">
        <v>213</v>
      </c>
      <c r="AU518" s="272" t="s">
        <v>87</v>
      </c>
      <c r="AV518" s="15" t="s">
        <v>211</v>
      </c>
      <c r="AW518" s="15" t="s">
        <v>34</v>
      </c>
      <c r="AX518" s="15" t="s">
        <v>85</v>
      </c>
      <c r="AY518" s="272" t="s">
        <v>204</v>
      </c>
    </row>
    <row r="519" s="14" customFormat="1">
      <c r="A519" s="14"/>
      <c r="B519" s="251"/>
      <c r="C519" s="252"/>
      <c r="D519" s="242" t="s">
        <v>213</v>
      </c>
      <c r="E519" s="252"/>
      <c r="F519" s="254" t="s">
        <v>858</v>
      </c>
      <c r="G519" s="252"/>
      <c r="H519" s="255">
        <v>0.30399999999999999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213</v>
      </c>
      <c r="AU519" s="261" t="s">
        <v>87</v>
      </c>
      <c r="AV519" s="14" t="s">
        <v>87</v>
      </c>
      <c r="AW519" s="14" t="s">
        <v>4</v>
      </c>
      <c r="AX519" s="14" t="s">
        <v>85</v>
      </c>
      <c r="AY519" s="261" t="s">
        <v>204</v>
      </c>
    </row>
    <row r="520" s="2" customFormat="1" ht="33" customHeight="1">
      <c r="A520" s="38"/>
      <c r="B520" s="39"/>
      <c r="C520" s="227" t="s">
        <v>859</v>
      </c>
      <c r="D520" s="227" t="s">
        <v>206</v>
      </c>
      <c r="E520" s="228" t="s">
        <v>860</v>
      </c>
      <c r="F520" s="229" t="s">
        <v>861</v>
      </c>
      <c r="G520" s="230" t="s">
        <v>354</v>
      </c>
      <c r="H520" s="231">
        <v>5.2999999999999998</v>
      </c>
      <c r="I520" s="232"/>
      <c r="J520" s="233">
        <f>ROUND(I520*H520,2)</f>
        <v>0</v>
      </c>
      <c r="K520" s="229" t="s">
        <v>210</v>
      </c>
      <c r="L520" s="44"/>
      <c r="M520" s="234" t="s">
        <v>1</v>
      </c>
      <c r="N520" s="235" t="s">
        <v>43</v>
      </c>
      <c r="O520" s="91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8" t="s">
        <v>218</v>
      </c>
      <c r="AT520" s="238" t="s">
        <v>206</v>
      </c>
      <c r="AU520" s="238" t="s">
        <v>87</v>
      </c>
      <c r="AY520" s="17" t="s">
        <v>204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7" t="s">
        <v>85</v>
      </c>
      <c r="BK520" s="239">
        <f>ROUND(I520*H520,2)</f>
        <v>0</v>
      </c>
      <c r="BL520" s="17" t="s">
        <v>218</v>
      </c>
      <c r="BM520" s="238" t="s">
        <v>862</v>
      </c>
    </row>
    <row r="521" s="13" customFormat="1">
      <c r="A521" s="13"/>
      <c r="B521" s="240"/>
      <c r="C521" s="241"/>
      <c r="D521" s="242" t="s">
        <v>213</v>
      </c>
      <c r="E521" s="243" t="s">
        <v>1</v>
      </c>
      <c r="F521" s="244" t="s">
        <v>863</v>
      </c>
      <c r="G521" s="241"/>
      <c r="H521" s="243" t="s">
        <v>1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0" t="s">
        <v>213</v>
      </c>
      <c r="AU521" s="250" t="s">
        <v>87</v>
      </c>
      <c r="AV521" s="13" t="s">
        <v>85</v>
      </c>
      <c r="AW521" s="13" t="s">
        <v>34</v>
      </c>
      <c r="AX521" s="13" t="s">
        <v>78</v>
      </c>
      <c r="AY521" s="250" t="s">
        <v>204</v>
      </c>
    </row>
    <row r="522" s="14" customFormat="1">
      <c r="A522" s="14"/>
      <c r="B522" s="251"/>
      <c r="C522" s="252"/>
      <c r="D522" s="242" t="s">
        <v>213</v>
      </c>
      <c r="E522" s="253" t="s">
        <v>1</v>
      </c>
      <c r="F522" s="254" t="s">
        <v>849</v>
      </c>
      <c r="G522" s="252"/>
      <c r="H522" s="255">
        <v>5.2999999999999998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1" t="s">
        <v>213</v>
      </c>
      <c r="AU522" s="261" t="s">
        <v>87</v>
      </c>
      <c r="AV522" s="14" t="s">
        <v>87</v>
      </c>
      <c r="AW522" s="14" t="s">
        <v>34</v>
      </c>
      <c r="AX522" s="14" t="s">
        <v>85</v>
      </c>
      <c r="AY522" s="261" t="s">
        <v>204</v>
      </c>
    </row>
    <row r="523" s="2" customFormat="1" ht="21.75" customHeight="1">
      <c r="A523" s="38"/>
      <c r="B523" s="39"/>
      <c r="C523" s="273" t="s">
        <v>864</v>
      </c>
      <c r="D523" s="273" t="s">
        <v>404</v>
      </c>
      <c r="E523" s="274" t="s">
        <v>865</v>
      </c>
      <c r="F523" s="275" t="s">
        <v>866</v>
      </c>
      <c r="G523" s="276" t="s">
        <v>231</v>
      </c>
      <c r="H523" s="277">
        <v>0.13600000000000001</v>
      </c>
      <c r="I523" s="278"/>
      <c r="J523" s="279">
        <f>ROUND(I523*H523,2)</f>
        <v>0</v>
      </c>
      <c r="K523" s="275" t="s">
        <v>210</v>
      </c>
      <c r="L523" s="280"/>
      <c r="M523" s="281" t="s">
        <v>1</v>
      </c>
      <c r="N523" s="282" t="s">
        <v>43</v>
      </c>
      <c r="O523" s="91"/>
      <c r="P523" s="236">
        <f>O523*H523</f>
        <v>0</v>
      </c>
      <c r="Q523" s="236">
        <v>0.55000000000000004</v>
      </c>
      <c r="R523" s="236">
        <f>Q523*H523</f>
        <v>0.074800000000000005</v>
      </c>
      <c r="S523" s="236">
        <v>0</v>
      </c>
      <c r="T523" s="237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8" t="s">
        <v>386</v>
      </c>
      <c r="AT523" s="238" t="s">
        <v>404</v>
      </c>
      <c r="AU523" s="238" t="s">
        <v>87</v>
      </c>
      <c r="AY523" s="17" t="s">
        <v>204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7" t="s">
        <v>85</v>
      </c>
      <c r="BK523" s="239">
        <f>ROUND(I523*H523,2)</f>
        <v>0</v>
      </c>
      <c r="BL523" s="17" t="s">
        <v>218</v>
      </c>
      <c r="BM523" s="238" t="s">
        <v>867</v>
      </c>
    </row>
    <row r="524" s="14" customFormat="1">
      <c r="A524" s="14"/>
      <c r="B524" s="251"/>
      <c r="C524" s="252"/>
      <c r="D524" s="242" t="s">
        <v>213</v>
      </c>
      <c r="E524" s="253" t="s">
        <v>1</v>
      </c>
      <c r="F524" s="254" t="s">
        <v>868</v>
      </c>
      <c r="G524" s="252"/>
      <c r="H524" s="255">
        <v>0.13600000000000001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213</v>
      </c>
      <c r="AU524" s="261" t="s">
        <v>87</v>
      </c>
      <c r="AV524" s="14" t="s">
        <v>87</v>
      </c>
      <c r="AW524" s="14" t="s">
        <v>34</v>
      </c>
      <c r="AX524" s="14" t="s">
        <v>85</v>
      </c>
      <c r="AY524" s="261" t="s">
        <v>204</v>
      </c>
    </row>
    <row r="525" s="2" customFormat="1" ht="24.15" customHeight="1">
      <c r="A525" s="38"/>
      <c r="B525" s="39"/>
      <c r="C525" s="227" t="s">
        <v>869</v>
      </c>
      <c r="D525" s="227" t="s">
        <v>206</v>
      </c>
      <c r="E525" s="228" t="s">
        <v>870</v>
      </c>
      <c r="F525" s="229" t="s">
        <v>871</v>
      </c>
      <c r="G525" s="230" t="s">
        <v>209</v>
      </c>
      <c r="H525" s="231">
        <v>12.789999999999999</v>
      </c>
      <c r="I525" s="232"/>
      <c r="J525" s="233">
        <f>ROUND(I525*H525,2)</f>
        <v>0</v>
      </c>
      <c r="K525" s="229" t="s">
        <v>210</v>
      </c>
      <c r="L525" s="44"/>
      <c r="M525" s="234" t="s">
        <v>1</v>
      </c>
      <c r="N525" s="235" t="s">
        <v>43</v>
      </c>
      <c r="O525" s="91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8" t="s">
        <v>218</v>
      </c>
      <c r="AT525" s="238" t="s">
        <v>206</v>
      </c>
      <c r="AU525" s="238" t="s">
        <v>87</v>
      </c>
      <c r="AY525" s="17" t="s">
        <v>204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7" t="s">
        <v>85</v>
      </c>
      <c r="BK525" s="239">
        <f>ROUND(I525*H525,2)</f>
        <v>0</v>
      </c>
      <c r="BL525" s="17" t="s">
        <v>218</v>
      </c>
      <c r="BM525" s="238" t="s">
        <v>872</v>
      </c>
    </row>
    <row r="526" s="14" customFormat="1">
      <c r="A526" s="14"/>
      <c r="B526" s="251"/>
      <c r="C526" s="252"/>
      <c r="D526" s="242" t="s">
        <v>213</v>
      </c>
      <c r="E526" s="253" t="s">
        <v>132</v>
      </c>
      <c r="F526" s="254" t="s">
        <v>873</v>
      </c>
      <c r="G526" s="252"/>
      <c r="H526" s="255">
        <v>10.07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1" t="s">
        <v>213</v>
      </c>
      <c r="AU526" s="261" t="s">
        <v>87</v>
      </c>
      <c r="AV526" s="14" t="s">
        <v>87</v>
      </c>
      <c r="AW526" s="14" t="s">
        <v>34</v>
      </c>
      <c r="AX526" s="14" t="s">
        <v>78</v>
      </c>
      <c r="AY526" s="261" t="s">
        <v>204</v>
      </c>
    </row>
    <row r="527" s="14" customFormat="1">
      <c r="A527" s="14"/>
      <c r="B527" s="251"/>
      <c r="C527" s="252"/>
      <c r="D527" s="242" t="s">
        <v>213</v>
      </c>
      <c r="E527" s="253" t="s">
        <v>1</v>
      </c>
      <c r="F527" s="254" t="s">
        <v>464</v>
      </c>
      <c r="G527" s="252"/>
      <c r="H527" s="255">
        <v>2.7200000000000002</v>
      </c>
      <c r="I527" s="256"/>
      <c r="J527" s="252"/>
      <c r="K527" s="252"/>
      <c r="L527" s="257"/>
      <c r="M527" s="258"/>
      <c r="N527" s="259"/>
      <c r="O527" s="259"/>
      <c r="P527" s="259"/>
      <c r="Q527" s="259"/>
      <c r="R527" s="259"/>
      <c r="S527" s="259"/>
      <c r="T527" s="26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1" t="s">
        <v>213</v>
      </c>
      <c r="AU527" s="261" t="s">
        <v>87</v>
      </c>
      <c r="AV527" s="14" t="s">
        <v>87</v>
      </c>
      <c r="AW527" s="14" t="s">
        <v>34</v>
      </c>
      <c r="AX527" s="14" t="s">
        <v>78</v>
      </c>
      <c r="AY527" s="261" t="s">
        <v>204</v>
      </c>
    </row>
    <row r="528" s="15" customFormat="1">
      <c r="A528" s="15"/>
      <c r="B528" s="262"/>
      <c r="C528" s="263"/>
      <c r="D528" s="242" t="s">
        <v>213</v>
      </c>
      <c r="E528" s="264" t="s">
        <v>1</v>
      </c>
      <c r="F528" s="265" t="s">
        <v>228</v>
      </c>
      <c r="G528" s="263"/>
      <c r="H528" s="266">
        <v>12.789999999999999</v>
      </c>
      <c r="I528" s="267"/>
      <c r="J528" s="263"/>
      <c r="K528" s="263"/>
      <c r="L528" s="268"/>
      <c r="M528" s="269"/>
      <c r="N528" s="270"/>
      <c r="O528" s="270"/>
      <c r="P528" s="270"/>
      <c r="Q528" s="270"/>
      <c r="R528" s="270"/>
      <c r="S528" s="270"/>
      <c r="T528" s="27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2" t="s">
        <v>213</v>
      </c>
      <c r="AU528" s="272" t="s">
        <v>87</v>
      </c>
      <c r="AV528" s="15" t="s">
        <v>211</v>
      </c>
      <c r="AW528" s="15" t="s">
        <v>34</v>
      </c>
      <c r="AX528" s="15" t="s">
        <v>85</v>
      </c>
      <c r="AY528" s="272" t="s">
        <v>204</v>
      </c>
    </row>
    <row r="529" s="2" customFormat="1" ht="21.75" customHeight="1">
      <c r="A529" s="38"/>
      <c r="B529" s="39"/>
      <c r="C529" s="273" t="s">
        <v>874</v>
      </c>
      <c r="D529" s="273" t="s">
        <v>404</v>
      </c>
      <c r="E529" s="274" t="s">
        <v>875</v>
      </c>
      <c r="F529" s="275" t="s">
        <v>876</v>
      </c>
      <c r="G529" s="276" t="s">
        <v>209</v>
      </c>
      <c r="H529" s="277">
        <v>12.789999999999999</v>
      </c>
      <c r="I529" s="278"/>
      <c r="J529" s="279">
        <f>ROUND(I529*H529,2)</f>
        <v>0</v>
      </c>
      <c r="K529" s="275" t="s">
        <v>210</v>
      </c>
      <c r="L529" s="280"/>
      <c r="M529" s="281" t="s">
        <v>1</v>
      </c>
      <c r="N529" s="282" t="s">
        <v>43</v>
      </c>
      <c r="O529" s="91"/>
      <c r="P529" s="236">
        <f>O529*H529</f>
        <v>0</v>
      </c>
      <c r="Q529" s="236">
        <v>0.0149</v>
      </c>
      <c r="R529" s="236">
        <f>Q529*H529</f>
        <v>0.19057099999999999</v>
      </c>
      <c r="S529" s="236">
        <v>0</v>
      </c>
      <c r="T529" s="237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8" t="s">
        <v>386</v>
      </c>
      <c r="AT529" s="238" t="s">
        <v>404</v>
      </c>
      <c r="AU529" s="238" t="s">
        <v>87</v>
      </c>
      <c r="AY529" s="17" t="s">
        <v>204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7" t="s">
        <v>85</v>
      </c>
      <c r="BK529" s="239">
        <f>ROUND(I529*H529,2)</f>
        <v>0</v>
      </c>
      <c r="BL529" s="17" t="s">
        <v>218</v>
      </c>
      <c r="BM529" s="238" t="s">
        <v>877</v>
      </c>
    </row>
    <row r="530" s="2" customFormat="1" ht="16.5" customHeight="1">
      <c r="A530" s="38"/>
      <c r="B530" s="39"/>
      <c r="C530" s="273" t="s">
        <v>878</v>
      </c>
      <c r="D530" s="273" t="s">
        <v>404</v>
      </c>
      <c r="E530" s="274" t="s">
        <v>879</v>
      </c>
      <c r="F530" s="275" t="s">
        <v>880</v>
      </c>
      <c r="G530" s="276" t="s">
        <v>231</v>
      </c>
      <c r="H530" s="277">
        <v>2.7200000000000002</v>
      </c>
      <c r="I530" s="278"/>
      <c r="J530" s="279">
        <f>ROUND(I530*H530,2)</f>
        <v>0</v>
      </c>
      <c r="K530" s="275" t="s">
        <v>210</v>
      </c>
      <c r="L530" s="280"/>
      <c r="M530" s="281" t="s">
        <v>1</v>
      </c>
      <c r="N530" s="282" t="s">
        <v>43</v>
      </c>
      <c r="O530" s="91"/>
      <c r="P530" s="236">
        <f>O530*H530</f>
        <v>0</v>
      </c>
      <c r="Q530" s="236">
        <v>0.55000000000000004</v>
      </c>
      <c r="R530" s="236">
        <f>Q530*H530</f>
        <v>1.4960000000000002</v>
      </c>
      <c r="S530" s="236">
        <v>0</v>
      </c>
      <c r="T530" s="237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8" t="s">
        <v>386</v>
      </c>
      <c r="AT530" s="238" t="s">
        <v>404</v>
      </c>
      <c r="AU530" s="238" t="s">
        <v>87</v>
      </c>
      <c r="AY530" s="17" t="s">
        <v>204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7" t="s">
        <v>85</v>
      </c>
      <c r="BK530" s="239">
        <f>ROUND(I530*H530,2)</f>
        <v>0</v>
      </c>
      <c r="BL530" s="17" t="s">
        <v>218</v>
      </c>
      <c r="BM530" s="238" t="s">
        <v>881</v>
      </c>
    </row>
    <row r="531" s="14" customFormat="1">
      <c r="A531" s="14"/>
      <c r="B531" s="251"/>
      <c r="C531" s="252"/>
      <c r="D531" s="242" t="s">
        <v>213</v>
      </c>
      <c r="E531" s="253" t="s">
        <v>1</v>
      </c>
      <c r="F531" s="254" t="s">
        <v>882</v>
      </c>
      <c r="G531" s="252"/>
      <c r="H531" s="255">
        <v>2.7200000000000002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1" t="s">
        <v>213</v>
      </c>
      <c r="AU531" s="261" t="s">
        <v>87</v>
      </c>
      <c r="AV531" s="14" t="s">
        <v>87</v>
      </c>
      <c r="AW531" s="14" t="s">
        <v>34</v>
      </c>
      <c r="AX531" s="14" t="s">
        <v>85</v>
      </c>
      <c r="AY531" s="261" t="s">
        <v>204</v>
      </c>
    </row>
    <row r="532" s="2" customFormat="1" ht="33" customHeight="1">
      <c r="A532" s="38"/>
      <c r="B532" s="39"/>
      <c r="C532" s="227" t="s">
        <v>883</v>
      </c>
      <c r="D532" s="227" t="s">
        <v>206</v>
      </c>
      <c r="E532" s="228" t="s">
        <v>884</v>
      </c>
      <c r="F532" s="229" t="s">
        <v>885</v>
      </c>
      <c r="G532" s="230" t="s">
        <v>209</v>
      </c>
      <c r="H532" s="231">
        <v>12.789999999999999</v>
      </c>
      <c r="I532" s="232"/>
      <c r="J532" s="233">
        <f>ROUND(I532*H532,2)</f>
        <v>0</v>
      </c>
      <c r="K532" s="229" t="s">
        <v>210</v>
      </c>
      <c r="L532" s="44"/>
      <c r="M532" s="234" t="s">
        <v>1</v>
      </c>
      <c r="N532" s="235" t="s">
        <v>43</v>
      </c>
      <c r="O532" s="91"/>
      <c r="P532" s="236">
        <f>O532*H532</f>
        <v>0</v>
      </c>
      <c r="Q532" s="236">
        <v>0</v>
      </c>
      <c r="R532" s="236">
        <f>Q532*H532</f>
        <v>0</v>
      </c>
      <c r="S532" s="236">
        <v>0</v>
      </c>
      <c r="T532" s="237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8" t="s">
        <v>218</v>
      </c>
      <c r="AT532" s="238" t="s">
        <v>206</v>
      </c>
      <c r="AU532" s="238" t="s">
        <v>87</v>
      </c>
      <c r="AY532" s="17" t="s">
        <v>204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7" t="s">
        <v>85</v>
      </c>
      <c r="BK532" s="239">
        <f>ROUND(I532*H532,2)</f>
        <v>0</v>
      </c>
      <c r="BL532" s="17" t="s">
        <v>218</v>
      </c>
      <c r="BM532" s="238" t="s">
        <v>886</v>
      </c>
    </row>
    <row r="533" s="14" customFormat="1">
      <c r="A533" s="14"/>
      <c r="B533" s="251"/>
      <c r="C533" s="252"/>
      <c r="D533" s="242" t="s">
        <v>213</v>
      </c>
      <c r="E533" s="253" t="s">
        <v>1</v>
      </c>
      <c r="F533" s="254" t="s">
        <v>690</v>
      </c>
      <c r="G533" s="252"/>
      <c r="H533" s="255">
        <v>10.07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1" t="s">
        <v>213</v>
      </c>
      <c r="AU533" s="261" t="s">
        <v>87</v>
      </c>
      <c r="AV533" s="14" t="s">
        <v>87</v>
      </c>
      <c r="AW533" s="14" t="s">
        <v>34</v>
      </c>
      <c r="AX533" s="14" t="s">
        <v>78</v>
      </c>
      <c r="AY533" s="261" t="s">
        <v>204</v>
      </c>
    </row>
    <row r="534" s="14" customFormat="1">
      <c r="A534" s="14"/>
      <c r="B534" s="251"/>
      <c r="C534" s="252"/>
      <c r="D534" s="242" t="s">
        <v>213</v>
      </c>
      <c r="E534" s="253" t="s">
        <v>1</v>
      </c>
      <c r="F534" s="254" t="s">
        <v>882</v>
      </c>
      <c r="G534" s="252"/>
      <c r="H534" s="255">
        <v>2.7200000000000002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213</v>
      </c>
      <c r="AU534" s="261" t="s">
        <v>87</v>
      </c>
      <c r="AV534" s="14" t="s">
        <v>87</v>
      </c>
      <c r="AW534" s="14" t="s">
        <v>34</v>
      </c>
      <c r="AX534" s="14" t="s">
        <v>78</v>
      </c>
      <c r="AY534" s="261" t="s">
        <v>204</v>
      </c>
    </row>
    <row r="535" s="15" customFormat="1">
      <c r="A535" s="15"/>
      <c r="B535" s="262"/>
      <c r="C535" s="263"/>
      <c r="D535" s="242" t="s">
        <v>213</v>
      </c>
      <c r="E535" s="264" t="s">
        <v>1</v>
      </c>
      <c r="F535" s="265" t="s">
        <v>228</v>
      </c>
      <c r="G535" s="263"/>
      <c r="H535" s="266">
        <v>12.789999999999999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2" t="s">
        <v>213</v>
      </c>
      <c r="AU535" s="272" t="s">
        <v>87</v>
      </c>
      <c r="AV535" s="15" t="s">
        <v>211</v>
      </c>
      <c r="AW535" s="15" t="s">
        <v>34</v>
      </c>
      <c r="AX535" s="15" t="s">
        <v>85</v>
      </c>
      <c r="AY535" s="272" t="s">
        <v>204</v>
      </c>
    </row>
    <row r="536" s="2" customFormat="1" ht="24.15" customHeight="1">
      <c r="A536" s="38"/>
      <c r="B536" s="39"/>
      <c r="C536" s="273" t="s">
        <v>887</v>
      </c>
      <c r="D536" s="273" t="s">
        <v>404</v>
      </c>
      <c r="E536" s="274" t="s">
        <v>888</v>
      </c>
      <c r="F536" s="275" t="s">
        <v>889</v>
      </c>
      <c r="G536" s="276" t="s">
        <v>231</v>
      </c>
      <c r="H536" s="277">
        <v>0.22600000000000001</v>
      </c>
      <c r="I536" s="278"/>
      <c r="J536" s="279">
        <f>ROUND(I536*H536,2)</f>
        <v>0</v>
      </c>
      <c r="K536" s="275" t="s">
        <v>210</v>
      </c>
      <c r="L536" s="280"/>
      <c r="M536" s="281" t="s">
        <v>1</v>
      </c>
      <c r="N536" s="282" t="s">
        <v>43</v>
      </c>
      <c r="O536" s="91"/>
      <c r="P536" s="236">
        <f>O536*H536</f>
        <v>0</v>
      </c>
      <c r="Q536" s="236">
        <v>0.55000000000000004</v>
      </c>
      <c r="R536" s="236">
        <f>Q536*H536</f>
        <v>0.12430000000000001</v>
      </c>
      <c r="S536" s="236">
        <v>0</v>
      </c>
      <c r="T536" s="237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8" t="s">
        <v>386</v>
      </c>
      <c r="AT536" s="238" t="s">
        <v>404</v>
      </c>
      <c r="AU536" s="238" t="s">
        <v>87</v>
      </c>
      <c r="AY536" s="17" t="s">
        <v>204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7" t="s">
        <v>85</v>
      </c>
      <c r="BK536" s="239">
        <f>ROUND(I536*H536,2)</f>
        <v>0</v>
      </c>
      <c r="BL536" s="17" t="s">
        <v>218</v>
      </c>
      <c r="BM536" s="238" t="s">
        <v>890</v>
      </c>
    </row>
    <row r="537" s="2" customFormat="1" ht="24.15" customHeight="1">
      <c r="A537" s="38"/>
      <c r="B537" s="39"/>
      <c r="C537" s="227" t="s">
        <v>891</v>
      </c>
      <c r="D537" s="227" t="s">
        <v>206</v>
      </c>
      <c r="E537" s="228" t="s">
        <v>892</v>
      </c>
      <c r="F537" s="229" t="s">
        <v>893</v>
      </c>
      <c r="G537" s="230" t="s">
        <v>209</v>
      </c>
      <c r="H537" s="231">
        <v>14.456</v>
      </c>
      <c r="I537" s="232"/>
      <c r="J537" s="233">
        <f>ROUND(I537*H537,2)</f>
        <v>0</v>
      </c>
      <c r="K537" s="229" t="s">
        <v>210</v>
      </c>
      <c r="L537" s="44"/>
      <c r="M537" s="234" t="s">
        <v>1</v>
      </c>
      <c r="N537" s="235" t="s">
        <v>43</v>
      </c>
      <c r="O537" s="91"/>
      <c r="P537" s="236">
        <f>O537*H537</f>
        <v>0</v>
      </c>
      <c r="Q537" s="236">
        <v>0</v>
      </c>
      <c r="R537" s="236">
        <f>Q537*H537</f>
        <v>0</v>
      </c>
      <c r="S537" s="236">
        <v>0.0070000000000000001</v>
      </c>
      <c r="T537" s="237">
        <f>S537*H537</f>
        <v>0.101192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8" t="s">
        <v>218</v>
      </c>
      <c r="AT537" s="238" t="s">
        <v>206</v>
      </c>
      <c r="AU537" s="238" t="s">
        <v>87</v>
      </c>
      <c r="AY537" s="17" t="s">
        <v>204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7" t="s">
        <v>85</v>
      </c>
      <c r="BK537" s="239">
        <f>ROUND(I537*H537,2)</f>
        <v>0</v>
      </c>
      <c r="BL537" s="17" t="s">
        <v>218</v>
      </c>
      <c r="BM537" s="238" t="s">
        <v>894</v>
      </c>
    </row>
    <row r="538" s="13" customFormat="1">
      <c r="A538" s="13"/>
      <c r="B538" s="240"/>
      <c r="C538" s="241"/>
      <c r="D538" s="242" t="s">
        <v>213</v>
      </c>
      <c r="E538" s="243" t="s">
        <v>1</v>
      </c>
      <c r="F538" s="244" t="s">
        <v>895</v>
      </c>
      <c r="G538" s="241"/>
      <c r="H538" s="243" t="s">
        <v>1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0" t="s">
        <v>213</v>
      </c>
      <c r="AU538" s="250" t="s">
        <v>87</v>
      </c>
      <c r="AV538" s="13" t="s">
        <v>85</v>
      </c>
      <c r="AW538" s="13" t="s">
        <v>34</v>
      </c>
      <c r="AX538" s="13" t="s">
        <v>78</v>
      </c>
      <c r="AY538" s="250" t="s">
        <v>204</v>
      </c>
    </row>
    <row r="539" s="14" customFormat="1">
      <c r="A539" s="14"/>
      <c r="B539" s="251"/>
      <c r="C539" s="252"/>
      <c r="D539" s="242" t="s">
        <v>213</v>
      </c>
      <c r="E539" s="253" t="s">
        <v>1</v>
      </c>
      <c r="F539" s="254" t="s">
        <v>116</v>
      </c>
      <c r="G539" s="252"/>
      <c r="H539" s="255">
        <v>1.206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213</v>
      </c>
      <c r="AU539" s="261" t="s">
        <v>87</v>
      </c>
      <c r="AV539" s="14" t="s">
        <v>87</v>
      </c>
      <c r="AW539" s="14" t="s">
        <v>34</v>
      </c>
      <c r="AX539" s="14" t="s">
        <v>78</v>
      </c>
      <c r="AY539" s="261" t="s">
        <v>204</v>
      </c>
    </row>
    <row r="540" s="13" customFormat="1">
      <c r="A540" s="13"/>
      <c r="B540" s="240"/>
      <c r="C540" s="241"/>
      <c r="D540" s="242" t="s">
        <v>213</v>
      </c>
      <c r="E540" s="243" t="s">
        <v>1</v>
      </c>
      <c r="F540" s="244" t="s">
        <v>841</v>
      </c>
      <c r="G540" s="241"/>
      <c r="H540" s="243" t="s">
        <v>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0" t="s">
        <v>213</v>
      </c>
      <c r="AU540" s="250" t="s">
        <v>87</v>
      </c>
      <c r="AV540" s="13" t="s">
        <v>85</v>
      </c>
      <c r="AW540" s="13" t="s">
        <v>34</v>
      </c>
      <c r="AX540" s="13" t="s">
        <v>78</v>
      </c>
      <c r="AY540" s="250" t="s">
        <v>204</v>
      </c>
    </row>
    <row r="541" s="14" customFormat="1">
      <c r="A541" s="14"/>
      <c r="B541" s="251"/>
      <c r="C541" s="252"/>
      <c r="D541" s="242" t="s">
        <v>213</v>
      </c>
      <c r="E541" s="253" t="s">
        <v>1</v>
      </c>
      <c r="F541" s="254" t="s">
        <v>896</v>
      </c>
      <c r="G541" s="252"/>
      <c r="H541" s="255">
        <v>13.25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1" t="s">
        <v>213</v>
      </c>
      <c r="AU541" s="261" t="s">
        <v>87</v>
      </c>
      <c r="AV541" s="14" t="s">
        <v>87</v>
      </c>
      <c r="AW541" s="14" t="s">
        <v>34</v>
      </c>
      <c r="AX541" s="14" t="s">
        <v>78</v>
      </c>
      <c r="AY541" s="261" t="s">
        <v>204</v>
      </c>
    </row>
    <row r="542" s="15" customFormat="1">
      <c r="A542" s="15"/>
      <c r="B542" s="262"/>
      <c r="C542" s="263"/>
      <c r="D542" s="242" t="s">
        <v>213</v>
      </c>
      <c r="E542" s="264" t="s">
        <v>1</v>
      </c>
      <c r="F542" s="265" t="s">
        <v>228</v>
      </c>
      <c r="G542" s="263"/>
      <c r="H542" s="266">
        <v>14.456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2" t="s">
        <v>213</v>
      </c>
      <c r="AU542" s="272" t="s">
        <v>87</v>
      </c>
      <c r="AV542" s="15" t="s">
        <v>211</v>
      </c>
      <c r="AW542" s="15" t="s">
        <v>34</v>
      </c>
      <c r="AX542" s="15" t="s">
        <v>85</v>
      </c>
      <c r="AY542" s="272" t="s">
        <v>204</v>
      </c>
    </row>
    <row r="543" s="2" customFormat="1" ht="24.15" customHeight="1">
      <c r="A543" s="38"/>
      <c r="B543" s="39"/>
      <c r="C543" s="227" t="s">
        <v>897</v>
      </c>
      <c r="D543" s="227" t="s">
        <v>206</v>
      </c>
      <c r="E543" s="228" t="s">
        <v>898</v>
      </c>
      <c r="F543" s="229" t="s">
        <v>899</v>
      </c>
      <c r="G543" s="230" t="s">
        <v>231</v>
      </c>
      <c r="H543" s="231">
        <v>3.3860000000000001</v>
      </c>
      <c r="I543" s="232"/>
      <c r="J543" s="233">
        <f>ROUND(I543*H543,2)</f>
        <v>0</v>
      </c>
      <c r="K543" s="229" t="s">
        <v>210</v>
      </c>
      <c r="L543" s="44"/>
      <c r="M543" s="234" t="s">
        <v>1</v>
      </c>
      <c r="N543" s="235" t="s">
        <v>43</v>
      </c>
      <c r="O543" s="91"/>
      <c r="P543" s="236">
        <f>O543*H543</f>
        <v>0</v>
      </c>
      <c r="Q543" s="236">
        <v>0.023300000000000001</v>
      </c>
      <c r="R543" s="236">
        <f>Q543*H543</f>
        <v>0.078893800000000014</v>
      </c>
      <c r="S543" s="236">
        <v>0</v>
      </c>
      <c r="T543" s="237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8" t="s">
        <v>218</v>
      </c>
      <c r="AT543" s="238" t="s">
        <v>206</v>
      </c>
      <c r="AU543" s="238" t="s">
        <v>87</v>
      </c>
      <c r="AY543" s="17" t="s">
        <v>204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7" t="s">
        <v>85</v>
      </c>
      <c r="BK543" s="239">
        <f>ROUND(I543*H543,2)</f>
        <v>0</v>
      </c>
      <c r="BL543" s="17" t="s">
        <v>218</v>
      </c>
      <c r="BM543" s="238" t="s">
        <v>900</v>
      </c>
    </row>
    <row r="544" s="14" customFormat="1">
      <c r="A544" s="14"/>
      <c r="B544" s="251"/>
      <c r="C544" s="252"/>
      <c r="D544" s="242" t="s">
        <v>213</v>
      </c>
      <c r="E544" s="253" t="s">
        <v>1</v>
      </c>
      <c r="F544" s="254" t="s">
        <v>901</v>
      </c>
      <c r="G544" s="252"/>
      <c r="H544" s="255">
        <v>3.3860000000000001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1" t="s">
        <v>213</v>
      </c>
      <c r="AU544" s="261" t="s">
        <v>87</v>
      </c>
      <c r="AV544" s="14" t="s">
        <v>87</v>
      </c>
      <c r="AW544" s="14" t="s">
        <v>34</v>
      </c>
      <c r="AX544" s="14" t="s">
        <v>85</v>
      </c>
      <c r="AY544" s="261" t="s">
        <v>204</v>
      </c>
    </row>
    <row r="545" s="2" customFormat="1" ht="21.75" customHeight="1">
      <c r="A545" s="38"/>
      <c r="B545" s="39"/>
      <c r="C545" s="227" t="s">
        <v>902</v>
      </c>
      <c r="D545" s="227" t="s">
        <v>206</v>
      </c>
      <c r="E545" s="228" t="s">
        <v>903</v>
      </c>
      <c r="F545" s="229" t="s">
        <v>904</v>
      </c>
      <c r="G545" s="230" t="s">
        <v>209</v>
      </c>
      <c r="H545" s="231">
        <v>1.206</v>
      </c>
      <c r="I545" s="232"/>
      <c r="J545" s="233">
        <f>ROUND(I545*H545,2)</f>
        <v>0</v>
      </c>
      <c r="K545" s="229" t="s">
        <v>210</v>
      </c>
      <c r="L545" s="44"/>
      <c r="M545" s="234" t="s">
        <v>1</v>
      </c>
      <c r="N545" s="235" t="s">
        <v>43</v>
      </c>
      <c r="O545" s="91"/>
      <c r="P545" s="236">
        <f>O545*H545</f>
        <v>0</v>
      </c>
      <c r="Q545" s="236">
        <v>0</v>
      </c>
      <c r="R545" s="236">
        <f>Q545*H545</f>
        <v>0</v>
      </c>
      <c r="S545" s="236">
        <v>0.014</v>
      </c>
      <c r="T545" s="237">
        <f>S545*H545</f>
        <v>0.016884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8" t="s">
        <v>218</v>
      </c>
      <c r="AT545" s="238" t="s">
        <v>206</v>
      </c>
      <c r="AU545" s="238" t="s">
        <v>87</v>
      </c>
      <c r="AY545" s="17" t="s">
        <v>204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7" t="s">
        <v>85</v>
      </c>
      <c r="BK545" s="239">
        <f>ROUND(I545*H545,2)</f>
        <v>0</v>
      </c>
      <c r="BL545" s="17" t="s">
        <v>218</v>
      </c>
      <c r="BM545" s="238" t="s">
        <v>905</v>
      </c>
    </row>
    <row r="546" s="13" customFormat="1">
      <c r="A546" s="13"/>
      <c r="B546" s="240"/>
      <c r="C546" s="241"/>
      <c r="D546" s="242" t="s">
        <v>213</v>
      </c>
      <c r="E546" s="243" t="s">
        <v>1</v>
      </c>
      <c r="F546" s="244" t="s">
        <v>895</v>
      </c>
      <c r="G546" s="241"/>
      <c r="H546" s="243" t="s">
        <v>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0" t="s">
        <v>213</v>
      </c>
      <c r="AU546" s="250" t="s">
        <v>87</v>
      </c>
      <c r="AV546" s="13" t="s">
        <v>85</v>
      </c>
      <c r="AW546" s="13" t="s">
        <v>34</v>
      </c>
      <c r="AX546" s="13" t="s">
        <v>78</v>
      </c>
      <c r="AY546" s="250" t="s">
        <v>204</v>
      </c>
    </row>
    <row r="547" s="14" customFormat="1">
      <c r="A547" s="14"/>
      <c r="B547" s="251"/>
      <c r="C547" s="252"/>
      <c r="D547" s="242" t="s">
        <v>213</v>
      </c>
      <c r="E547" s="253" t="s">
        <v>1</v>
      </c>
      <c r="F547" s="254" t="s">
        <v>116</v>
      </c>
      <c r="G547" s="252"/>
      <c r="H547" s="255">
        <v>1.206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213</v>
      </c>
      <c r="AU547" s="261" t="s">
        <v>87</v>
      </c>
      <c r="AV547" s="14" t="s">
        <v>87</v>
      </c>
      <c r="AW547" s="14" t="s">
        <v>34</v>
      </c>
      <c r="AX547" s="14" t="s">
        <v>85</v>
      </c>
      <c r="AY547" s="261" t="s">
        <v>204</v>
      </c>
    </row>
    <row r="548" s="2" customFormat="1" ht="24.15" customHeight="1">
      <c r="A548" s="38"/>
      <c r="B548" s="39"/>
      <c r="C548" s="227" t="s">
        <v>906</v>
      </c>
      <c r="D548" s="227" t="s">
        <v>206</v>
      </c>
      <c r="E548" s="228" t="s">
        <v>907</v>
      </c>
      <c r="F548" s="229" t="s">
        <v>908</v>
      </c>
      <c r="G548" s="230" t="s">
        <v>295</v>
      </c>
      <c r="H548" s="231">
        <v>2.1320000000000001</v>
      </c>
      <c r="I548" s="232"/>
      <c r="J548" s="233">
        <f>ROUND(I548*H548,2)</f>
        <v>0</v>
      </c>
      <c r="K548" s="229" t="s">
        <v>210</v>
      </c>
      <c r="L548" s="44"/>
      <c r="M548" s="234" t="s">
        <v>1</v>
      </c>
      <c r="N548" s="235" t="s">
        <v>43</v>
      </c>
      <c r="O548" s="91"/>
      <c r="P548" s="236">
        <f>O548*H548</f>
        <v>0</v>
      </c>
      <c r="Q548" s="236">
        <v>0</v>
      </c>
      <c r="R548" s="236">
        <f>Q548*H548</f>
        <v>0</v>
      </c>
      <c r="S548" s="236">
        <v>0</v>
      </c>
      <c r="T548" s="237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8" t="s">
        <v>218</v>
      </c>
      <c r="AT548" s="238" t="s">
        <v>206</v>
      </c>
      <c r="AU548" s="238" t="s">
        <v>87</v>
      </c>
      <c r="AY548" s="17" t="s">
        <v>204</v>
      </c>
      <c r="BE548" s="239">
        <f>IF(N548="základní",J548,0)</f>
        <v>0</v>
      </c>
      <c r="BF548" s="239">
        <f>IF(N548="snížená",J548,0)</f>
        <v>0</v>
      </c>
      <c r="BG548" s="239">
        <f>IF(N548="zákl. přenesená",J548,0)</f>
        <v>0</v>
      </c>
      <c r="BH548" s="239">
        <f>IF(N548="sníž. přenesená",J548,0)</f>
        <v>0</v>
      </c>
      <c r="BI548" s="239">
        <f>IF(N548="nulová",J548,0)</f>
        <v>0</v>
      </c>
      <c r="BJ548" s="17" t="s">
        <v>85</v>
      </c>
      <c r="BK548" s="239">
        <f>ROUND(I548*H548,2)</f>
        <v>0</v>
      </c>
      <c r="BL548" s="17" t="s">
        <v>218</v>
      </c>
      <c r="BM548" s="238" t="s">
        <v>909</v>
      </c>
    </row>
    <row r="549" s="2" customFormat="1" ht="24.15" customHeight="1">
      <c r="A549" s="38"/>
      <c r="B549" s="39"/>
      <c r="C549" s="227" t="s">
        <v>910</v>
      </c>
      <c r="D549" s="227" t="s">
        <v>206</v>
      </c>
      <c r="E549" s="228" t="s">
        <v>911</v>
      </c>
      <c r="F549" s="229" t="s">
        <v>912</v>
      </c>
      <c r="G549" s="230" t="s">
        <v>295</v>
      </c>
      <c r="H549" s="231">
        <v>2.1320000000000001</v>
      </c>
      <c r="I549" s="232"/>
      <c r="J549" s="233">
        <f>ROUND(I549*H549,2)</f>
        <v>0</v>
      </c>
      <c r="K549" s="229" t="s">
        <v>210</v>
      </c>
      <c r="L549" s="44"/>
      <c r="M549" s="234" t="s">
        <v>1</v>
      </c>
      <c r="N549" s="235" t="s">
        <v>43</v>
      </c>
      <c r="O549" s="91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8" t="s">
        <v>218</v>
      </c>
      <c r="AT549" s="238" t="s">
        <v>206</v>
      </c>
      <c r="AU549" s="238" t="s">
        <v>87</v>
      </c>
      <c r="AY549" s="17" t="s">
        <v>204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7" t="s">
        <v>85</v>
      </c>
      <c r="BK549" s="239">
        <f>ROUND(I549*H549,2)</f>
        <v>0</v>
      </c>
      <c r="BL549" s="17" t="s">
        <v>218</v>
      </c>
      <c r="BM549" s="238" t="s">
        <v>913</v>
      </c>
    </row>
    <row r="550" s="12" customFormat="1" ht="22.8" customHeight="1">
      <c r="A550" s="12"/>
      <c r="B550" s="211"/>
      <c r="C550" s="212"/>
      <c r="D550" s="213" t="s">
        <v>77</v>
      </c>
      <c r="E550" s="225" t="s">
        <v>914</v>
      </c>
      <c r="F550" s="225" t="s">
        <v>915</v>
      </c>
      <c r="G550" s="212"/>
      <c r="H550" s="212"/>
      <c r="I550" s="215"/>
      <c r="J550" s="226">
        <f>BK550</f>
        <v>0</v>
      </c>
      <c r="K550" s="212"/>
      <c r="L550" s="217"/>
      <c r="M550" s="218"/>
      <c r="N550" s="219"/>
      <c r="O550" s="219"/>
      <c r="P550" s="220">
        <f>SUM(P551:P573)</f>
        <v>0</v>
      </c>
      <c r="Q550" s="219"/>
      <c r="R550" s="220">
        <f>SUM(R551:R573)</f>
        <v>0.17775891999999999</v>
      </c>
      <c r="S550" s="219"/>
      <c r="T550" s="221">
        <f>SUM(T551:T573)</f>
        <v>0.47833000000000003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2" t="s">
        <v>87</v>
      </c>
      <c r="AT550" s="223" t="s">
        <v>77</v>
      </c>
      <c r="AU550" s="223" t="s">
        <v>85</v>
      </c>
      <c r="AY550" s="222" t="s">
        <v>204</v>
      </c>
      <c r="BK550" s="224">
        <f>SUM(BK551:BK573)</f>
        <v>0</v>
      </c>
    </row>
    <row r="551" s="2" customFormat="1" ht="24.15" customHeight="1">
      <c r="A551" s="38"/>
      <c r="B551" s="39"/>
      <c r="C551" s="227" t="s">
        <v>916</v>
      </c>
      <c r="D551" s="227" t="s">
        <v>206</v>
      </c>
      <c r="E551" s="228" t="s">
        <v>917</v>
      </c>
      <c r="F551" s="229" t="s">
        <v>918</v>
      </c>
      <c r="G551" s="230" t="s">
        <v>209</v>
      </c>
      <c r="H551" s="231">
        <v>13.878</v>
      </c>
      <c r="I551" s="232"/>
      <c r="J551" s="233">
        <f>ROUND(I551*H551,2)</f>
        <v>0</v>
      </c>
      <c r="K551" s="229" t="s">
        <v>210</v>
      </c>
      <c r="L551" s="44"/>
      <c r="M551" s="234" t="s">
        <v>1</v>
      </c>
      <c r="N551" s="235" t="s">
        <v>43</v>
      </c>
      <c r="O551" s="91"/>
      <c r="P551" s="236">
        <f>O551*H551</f>
        <v>0</v>
      </c>
      <c r="Q551" s="236">
        <v>0</v>
      </c>
      <c r="R551" s="236">
        <f>Q551*H551</f>
        <v>0</v>
      </c>
      <c r="S551" s="236">
        <v>0.03175</v>
      </c>
      <c r="T551" s="237">
        <f>S551*H551</f>
        <v>0.44062650000000003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8" t="s">
        <v>211</v>
      </c>
      <c r="AT551" s="238" t="s">
        <v>206</v>
      </c>
      <c r="AU551" s="238" t="s">
        <v>87</v>
      </c>
      <c r="AY551" s="17" t="s">
        <v>204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7" t="s">
        <v>85</v>
      </c>
      <c r="BK551" s="239">
        <f>ROUND(I551*H551,2)</f>
        <v>0</v>
      </c>
      <c r="BL551" s="17" t="s">
        <v>211</v>
      </c>
      <c r="BM551" s="238" t="s">
        <v>919</v>
      </c>
    </row>
    <row r="552" s="13" customFormat="1">
      <c r="A552" s="13"/>
      <c r="B552" s="240"/>
      <c r="C552" s="241"/>
      <c r="D552" s="242" t="s">
        <v>213</v>
      </c>
      <c r="E552" s="243" t="s">
        <v>1</v>
      </c>
      <c r="F552" s="244" t="s">
        <v>920</v>
      </c>
      <c r="G552" s="241"/>
      <c r="H552" s="243" t="s">
        <v>1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0" t="s">
        <v>213</v>
      </c>
      <c r="AU552" s="250" t="s">
        <v>87</v>
      </c>
      <c r="AV552" s="13" t="s">
        <v>85</v>
      </c>
      <c r="AW552" s="13" t="s">
        <v>34</v>
      </c>
      <c r="AX552" s="13" t="s">
        <v>78</v>
      </c>
      <c r="AY552" s="250" t="s">
        <v>204</v>
      </c>
    </row>
    <row r="553" s="14" customFormat="1">
      <c r="A553" s="14"/>
      <c r="B553" s="251"/>
      <c r="C553" s="252"/>
      <c r="D553" s="242" t="s">
        <v>213</v>
      </c>
      <c r="E553" s="253" t="s">
        <v>1</v>
      </c>
      <c r="F553" s="254" t="s">
        <v>921</v>
      </c>
      <c r="G553" s="252"/>
      <c r="H553" s="255">
        <v>13.878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213</v>
      </c>
      <c r="AU553" s="261" t="s">
        <v>87</v>
      </c>
      <c r="AV553" s="14" t="s">
        <v>87</v>
      </c>
      <c r="AW553" s="14" t="s">
        <v>34</v>
      </c>
      <c r="AX553" s="14" t="s">
        <v>85</v>
      </c>
      <c r="AY553" s="261" t="s">
        <v>204</v>
      </c>
    </row>
    <row r="554" s="2" customFormat="1" ht="24.15" customHeight="1">
      <c r="A554" s="38"/>
      <c r="B554" s="39"/>
      <c r="C554" s="227" t="s">
        <v>922</v>
      </c>
      <c r="D554" s="227" t="s">
        <v>206</v>
      </c>
      <c r="E554" s="228" t="s">
        <v>923</v>
      </c>
      <c r="F554" s="229" t="s">
        <v>924</v>
      </c>
      <c r="G554" s="230" t="s">
        <v>209</v>
      </c>
      <c r="H554" s="231">
        <v>2.8210000000000002</v>
      </c>
      <c r="I554" s="232"/>
      <c r="J554" s="233">
        <f>ROUND(I554*H554,2)</f>
        <v>0</v>
      </c>
      <c r="K554" s="229" t="s">
        <v>210</v>
      </c>
      <c r="L554" s="44"/>
      <c r="M554" s="234" t="s">
        <v>1</v>
      </c>
      <c r="N554" s="235" t="s">
        <v>43</v>
      </c>
      <c r="O554" s="91"/>
      <c r="P554" s="236">
        <f>O554*H554</f>
        <v>0</v>
      </c>
      <c r="Q554" s="236">
        <v>0.011820000000000001</v>
      </c>
      <c r="R554" s="236">
        <f>Q554*H554</f>
        <v>0.033344220000000001</v>
      </c>
      <c r="S554" s="236">
        <v>0</v>
      </c>
      <c r="T554" s="237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8" t="s">
        <v>218</v>
      </c>
      <c r="AT554" s="238" t="s">
        <v>206</v>
      </c>
      <c r="AU554" s="238" t="s">
        <v>87</v>
      </c>
      <c r="AY554" s="17" t="s">
        <v>204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7" t="s">
        <v>85</v>
      </c>
      <c r="BK554" s="239">
        <f>ROUND(I554*H554,2)</f>
        <v>0</v>
      </c>
      <c r="BL554" s="17" t="s">
        <v>218</v>
      </c>
      <c r="BM554" s="238" t="s">
        <v>925</v>
      </c>
    </row>
    <row r="555" s="13" customFormat="1">
      <c r="A555" s="13"/>
      <c r="B555" s="240"/>
      <c r="C555" s="241"/>
      <c r="D555" s="242" t="s">
        <v>213</v>
      </c>
      <c r="E555" s="243" t="s">
        <v>1</v>
      </c>
      <c r="F555" s="244" t="s">
        <v>926</v>
      </c>
      <c r="G555" s="241"/>
      <c r="H555" s="243" t="s">
        <v>1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0" t="s">
        <v>213</v>
      </c>
      <c r="AU555" s="250" t="s">
        <v>87</v>
      </c>
      <c r="AV555" s="13" t="s">
        <v>85</v>
      </c>
      <c r="AW555" s="13" t="s">
        <v>34</v>
      </c>
      <c r="AX555" s="13" t="s">
        <v>78</v>
      </c>
      <c r="AY555" s="250" t="s">
        <v>204</v>
      </c>
    </row>
    <row r="556" s="14" customFormat="1">
      <c r="A556" s="14"/>
      <c r="B556" s="251"/>
      <c r="C556" s="252"/>
      <c r="D556" s="242" t="s">
        <v>213</v>
      </c>
      <c r="E556" s="253" t="s">
        <v>1</v>
      </c>
      <c r="F556" s="254" t="s">
        <v>927</v>
      </c>
      <c r="G556" s="252"/>
      <c r="H556" s="255">
        <v>2.8210000000000002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1" t="s">
        <v>213</v>
      </c>
      <c r="AU556" s="261" t="s">
        <v>87</v>
      </c>
      <c r="AV556" s="14" t="s">
        <v>87</v>
      </c>
      <c r="AW556" s="14" t="s">
        <v>34</v>
      </c>
      <c r="AX556" s="14" t="s">
        <v>85</v>
      </c>
      <c r="AY556" s="261" t="s">
        <v>204</v>
      </c>
    </row>
    <row r="557" s="2" customFormat="1" ht="24.15" customHeight="1">
      <c r="A557" s="38"/>
      <c r="B557" s="39"/>
      <c r="C557" s="227" t="s">
        <v>928</v>
      </c>
      <c r="D557" s="227" t="s">
        <v>206</v>
      </c>
      <c r="E557" s="228" t="s">
        <v>929</v>
      </c>
      <c r="F557" s="229" t="s">
        <v>930</v>
      </c>
      <c r="G557" s="230" t="s">
        <v>209</v>
      </c>
      <c r="H557" s="231">
        <v>1.206</v>
      </c>
      <c r="I557" s="232"/>
      <c r="J557" s="233">
        <f>ROUND(I557*H557,2)</f>
        <v>0</v>
      </c>
      <c r="K557" s="229" t="s">
        <v>210</v>
      </c>
      <c r="L557" s="44"/>
      <c r="M557" s="234" t="s">
        <v>1</v>
      </c>
      <c r="N557" s="235" t="s">
        <v>43</v>
      </c>
      <c r="O557" s="91"/>
      <c r="P557" s="236">
        <f>O557*H557</f>
        <v>0</v>
      </c>
      <c r="Q557" s="236">
        <v>0</v>
      </c>
      <c r="R557" s="236">
        <f>Q557*H557</f>
        <v>0</v>
      </c>
      <c r="S557" s="236">
        <v>0.017250000000000001</v>
      </c>
      <c r="T557" s="237">
        <f>S557*H557</f>
        <v>0.020803500000000003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8" t="s">
        <v>218</v>
      </c>
      <c r="AT557" s="238" t="s">
        <v>206</v>
      </c>
      <c r="AU557" s="238" t="s">
        <v>87</v>
      </c>
      <c r="AY557" s="17" t="s">
        <v>204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7" t="s">
        <v>85</v>
      </c>
      <c r="BK557" s="239">
        <f>ROUND(I557*H557,2)</f>
        <v>0</v>
      </c>
      <c r="BL557" s="17" t="s">
        <v>218</v>
      </c>
      <c r="BM557" s="238" t="s">
        <v>931</v>
      </c>
    </row>
    <row r="558" s="13" customFormat="1">
      <c r="A558" s="13"/>
      <c r="B558" s="240"/>
      <c r="C558" s="241"/>
      <c r="D558" s="242" t="s">
        <v>213</v>
      </c>
      <c r="E558" s="243" t="s">
        <v>1</v>
      </c>
      <c r="F558" s="244" t="s">
        <v>932</v>
      </c>
      <c r="G558" s="241"/>
      <c r="H558" s="243" t="s">
        <v>1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0" t="s">
        <v>213</v>
      </c>
      <c r="AU558" s="250" t="s">
        <v>87</v>
      </c>
      <c r="AV558" s="13" t="s">
        <v>85</v>
      </c>
      <c r="AW558" s="13" t="s">
        <v>34</v>
      </c>
      <c r="AX558" s="13" t="s">
        <v>78</v>
      </c>
      <c r="AY558" s="250" t="s">
        <v>204</v>
      </c>
    </row>
    <row r="559" s="14" customFormat="1">
      <c r="A559" s="14"/>
      <c r="B559" s="251"/>
      <c r="C559" s="252"/>
      <c r="D559" s="242" t="s">
        <v>213</v>
      </c>
      <c r="E559" s="253" t="s">
        <v>116</v>
      </c>
      <c r="F559" s="254" t="s">
        <v>933</v>
      </c>
      <c r="G559" s="252"/>
      <c r="H559" s="255">
        <v>1.206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1" t="s">
        <v>213</v>
      </c>
      <c r="AU559" s="261" t="s">
        <v>87</v>
      </c>
      <c r="AV559" s="14" t="s">
        <v>87</v>
      </c>
      <c r="AW559" s="14" t="s">
        <v>34</v>
      </c>
      <c r="AX559" s="14" t="s">
        <v>85</v>
      </c>
      <c r="AY559" s="261" t="s">
        <v>204</v>
      </c>
    </row>
    <row r="560" s="2" customFormat="1" ht="24.15" customHeight="1">
      <c r="A560" s="38"/>
      <c r="B560" s="39"/>
      <c r="C560" s="227" t="s">
        <v>934</v>
      </c>
      <c r="D560" s="227" t="s">
        <v>206</v>
      </c>
      <c r="E560" s="228" t="s">
        <v>935</v>
      </c>
      <c r="F560" s="229" t="s">
        <v>936</v>
      </c>
      <c r="G560" s="230" t="s">
        <v>256</v>
      </c>
      <c r="H560" s="231">
        <v>1</v>
      </c>
      <c r="I560" s="232"/>
      <c r="J560" s="233">
        <f>ROUND(I560*H560,2)</f>
        <v>0</v>
      </c>
      <c r="K560" s="229" t="s">
        <v>210</v>
      </c>
      <c r="L560" s="44"/>
      <c r="M560" s="234" t="s">
        <v>1</v>
      </c>
      <c r="N560" s="235" t="s">
        <v>43</v>
      </c>
      <c r="O560" s="91"/>
      <c r="P560" s="236">
        <f>O560*H560</f>
        <v>0</v>
      </c>
      <c r="Q560" s="236">
        <v>0</v>
      </c>
      <c r="R560" s="236">
        <f>Q560*H560</f>
        <v>0</v>
      </c>
      <c r="S560" s="236">
        <v>0.016899999999999998</v>
      </c>
      <c r="T560" s="237">
        <f>S560*H560</f>
        <v>0.016899999999999998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8" t="s">
        <v>218</v>
      </c>
      <c r="AT560" s="238" t="s">
        <v>206</v>
      </c>
      <c r="AU560" s="238" t="s">
        <v>87</v>
      </c>
      <c r="AY560" s="17" t="s">
        <v>204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7" t="s">
        <v>85</v>
      </c>
      <c r="BK560" s="239">
        <f>ROUND(I560*H560,2)</f>
        <v>0</v>
      </c>
      <c r="BL560" s="17" t="s">
        <v>218</v>
      </c>
      <c r="BM560" s="238" t="s">
        <v>937</v>
      </c>
    </row>
    <row r="561" s="13" customFormat="1">
      <c r="A561" s="13"/>
      <c r="B561" s="240"/>
      <c r="C561" s="241"/>
      <c r="D561" s="242" t="s">
        <v>213</v>
      </c>
      <c r="E561" s="243" t="s">
        <v>1</v>
      </c>
      <c r="F561" s="244" t="s">
        <v>938</v>
      </c>
      <c r="G561" s="241"/>
      <c r="H561" s="243" t="s">
        <v>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0" t="s">
        <v>213</v>
      </c>
      <c r="AU561" s="250" t="s">
        <v>87</v>
      </c>
      <c r="AV561" s="13" t="s">
        <v>85</v>
      </c>
      <c r="AW561" s="13" t="s">
        <v>34</v>
      </c>
      <c r="AX561" s="13" t="s">
        <v>78</v>
      </c>
      <c r="AY561" s="250" t="s">
        <v>204</v>
      </c>
    </row>
    <row r="562" s="14" customFormat="1">
      <c r="A562" s="14"/>
      <c r="B562" s="251"/>
      <c r="C562" s="252"/>
      <c r="D562" s="242" t="s">
        <v>213</v>
      </c>
      <c r="E562" s="253" t="s">
        <v>1</v>
      </c>
      <c r="F562" s="254" t="s">
        <v>85</v>
      </c>
      <c r="G562" s="252"/>
      <c r="H562" s="255">
        <v>1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1" t="s">
        <v>213</v>
      </c>
      <c r="AU562" s="261" t="s">
        <v>87</v>
      </c>
      <c r="AV562" s="14" t="s">
        <v>87</v>
      </c>
      <c r="AW562" s="14" t="s">
        <v>34</v>
      </c>
      <c r="AX562" s="14" t="s">
        <v>85</v>
      </c>
      <c r="AY562" s="261" t="s">
        <v>204</v>
      </c>
    </row>
    <row r="563" s="2" customFormat="1" ht="24.15" customHeight="1">
      <c r="A563" s="38"/>
      <c r="B563" s="39"/>
      <c r="C563" s="227" t="s">
        <v>939</v>
      </c>
      <c r="D563" s="227" t="s">
        <v>206</v>
      </c>
      <c r="E563" s="228" t="s">
        <v>940</v>
      </c>
      <c r="F563" s="229" t="s">
        <v>941</v>
      </c>
      <c r="G563" s="230" t="s">
        <v>295</v>
      </c>
      <c r="H563" s="231">
        <v>0.17799999999999999</v>
      </c>
      <c r="I563" s="232"/>
      <c r="J563" s="233">
        <f>ROUND(I563*H563,2)</f>
        <v>0</v>
      </c>
      <c r="K563" s="229" t="s">
        <v>210</v>
      </c>
      <c r="L563" s="44"/>
      <c r="M563" s="234" t="s">
        <v>1</v>
      </c>
      <c r="N563" s="235" t="s">
        <v>43</v>
      </c>
      <c r="O563" s="91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8" t="s">
        <v>218</v>
      </c>
      <c r="AT563" s="238" t="s">
        <v>206</v>
      </c>
      <c r="AU563" s="238" t="s">
        <v>87</v>
      </c>
      <c r="AY563" s="17" t="s">
        <v>204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7" t="s">
        <v>85</v>
      </c>
      <c r="BK563" s="239">
        <f>ROUND(I563*H563,2)</f>
        <v>0</v>
      </c>
      <c r="BL563" s="17" t="s">
        <v>218</v>
      </c>
      <c r="BM563" s="238" t="s">
        <v>942</v>
      </c>
    </row>
    <row r="564" s="2" customFormat="1" ht="24.15" customHeight="1">
      <c r="A564" s="38"/>
      <c r="B564" s="39"/>
      <c r="C564" s="227" t="s">
        <v>943</v>
      </c>
      <c r="D564" s="227" t="s">
        <v>206</v>
      </c>
      <c r="E564" s="228" t="s">
        <v>944</v>
      </c>
      <c r="F564" s="229" t="s">
        <v>945</v>
      </c>
      <c r="G564" s="230" t="s">
        <v>295</v>
      </c>
      <c r="H564" s="231">
        <v>0.17799999999999999</v>
      </c>
      <c r="I564" s="232"/>
      <c r="J564" s="233">
        <f>ROUND(I564*H564,2)</f>
        <v>0</v>
      </c>
      <c r="K564" s="229" t="s">
        <v>210</v>
      </c>
      <c r="L564" s="44"/>
      <c r="M564" s="234" t="s">
        <v>1</v>
      </c>
      <c r="N564" s="235" t="s">
        <v>43</v>
      </c>
      <c r="O564" s="91"/>
      <c r="P564" s="236">
        <f>O564*H564</f>
        <v>0</v>
      </c>
      <c r="Q564" s="236">
        <v>0</v>
      </c>
      <c r="R564" s="236">
        <f>Q564*H564</f>
        <v>0</v>
      </c>
      <c r="S564" s="236">
        <v>0</v>
      </c>
      <c r="T564" s="237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8" t="s">
        <v>218</v>
      </c>
      <c r="AT564" s="238" t="s">
        <v>206</v>
      </c>
      <c r="AU564" s="238" t="s">
        <v>87</v>
      </c>
      <c r="AY564" s="17" t="s">
        <v>204</v>
      </c>
      <c r="BE564" s="239">
        <f>IF(N564="základní",J564,0)</f>
        <v>0</v>
      </c>
      <c r="BF564" s="239">
        <f>IF(N564="snížená",J564,0)</f>
        <v>0</v>
      </c>
      <c r="BG564" s="239">
        <f>IF(N564="zákl. přenesená",J564,0)</f>
        <v>0</v>
      </c>
      <c r="BH564" s="239">
        <f>IF(N564="sníž. přenesená",J564,0)</f>
        <v>0</v>
      </c>
      <c r="BI564" s="239">
        <f>IF(N564="nulová",J564,0)</f>
        <v>0</v>
      </c>
      <c r="BJ564" s="17" t="s">
        <v>85</v>
      </c>
      <c r="BK564" s="239">
        <f>ROUND(I564*H564,2)</f>
        <v>0</v>
      </c>
      <c r="BL564" s="17" t="s">
        <v>218</v>
      </c>
      <c r="BM564" s="238" t="s">
        <v>946</v>
      </c>
    </row>
    <row r="565" s="2" customFormat="1" ht="24.15" customHeight="1">
      <c r="A565" s="38"/>
      <c r="B565" s="39"/>
      <c r="C565" s="227" t="s">
        <v>947</v>
      </c>
      <c r="D565" s="227" t="s">
        <v>206</v>
      </c>
      <c r="E565" s="228" t="s">
        <v>948</v>
      </c>
      <c r="F565" s="229" t="s">
        <v>949</v>
      </c>
      <c r="G565" s="230" t="s">
        <v>209</v>
      </c>
      <c r="H565" s="231">
        <v>10.666</v>
      </c>
      <c r="I565" s="232"/>
      <c r="J565" s="233">
        <f>ROUND(I565*H565,2)</f>
        <v>0</v>
      </c>
      <c r="K565" s="229" t="s">
        <v>1</v>
      </c>
      <c r="L565" s="44"/>
      <c r="M565" s="234" t="s">
        <v>1</v>
      </c>
      <c r="N565" s="235" t="s">
        <v>43</v>
      </c>
      <c r="O565" s="91"/>
      <c r="P565" s="236">
        <f>O565*H565</f>
        <v>0</v>
      </c>
      <c r="Q565" s="236">
        <v>0.0032499999999999999</v>
      </c>
      <c r="R565" s="236">
        <f>Q565*H565</f>
        <v>0.034664500000000001</v>
      </c>
      <c r="S565" s="236">
        <v>0</v>
      </c>
      <c r="T565" s="237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8" t="s">
        <v>218</v>
      </c>
      <c r="AT565" s="238" t="s">
        <v>206</v>
      </c>
      <c r="AU565" s="238" t="s">
        <v>87</v>
      </c>
      <c r="AY565" s="17" t="s">
        <v>204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7" t="s">
        <v>85</v>
      </c>
      <c r="BK565" s="239">
        <f>ROUND(I565*H565,2)</f>
        <v>0</v>
      </c>
      <c r="BL565" s="17" t="s">
        <v>218</v>
      </c>
      <c r="BM565" s="238" t="s">
        <v>950</v>
      </c>
    </row>
    <row r="566" s="14" customFormat="1">
      <c r="A566" s="14"/>
      <c r="B566" s="251"/>
      <c r="C566" s="252"/>
      <c r="D566" s="242" t="s">
        <v>213</v>
      </c>
      <c r="E566" s="253" t="s">
        <v>1</v>
      </c>
      <c r="F566" s="254" t="s">
        <v>425</v>
      </c>
      <c r="G566" s="252"/>
      <c r="H566" s="255">
        <v>5.3330000000000002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1" t="s">
        <v>213</v>
      </c>
      <c r="AU566" s="261" t="s">
        <v>87</v>
      </c>
      <c r="AV566" s="14" t="s">
        <v>87</v>
      </c>
      <c r="AW566" s="14" t="s">
        <v>34</v>
      </c>
      <c r="AX566" s="14" t="s">
        <v>78</v>
      </c>
      <c r="AY566" s="261" t="s">
        <v>204</v>
      </c>
    </row>
    <row r="567" s="14" customFormat="1">
      <c r="A567" s="14"/>
      <c r="B567" s="251"/>
      <c r="C567" s="252"/>
      <c r="D567" s="242" t="s">
        <v>213</v>
      </c>
      <c r="E567" s="253" t="s">
        <v>1</v>
      </c>
      <c r="F567" s="254" t="s">
        <v>748</v>
      </c>
      <c r="G567" s="252"/>
      <c r="H567" s="255">
        <v>5.3330000000000002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213</v>
      </c>
      <c r="AU567" s="261" t="s">
        <v>87</v>
      </c>
      <c r="AV567" s="14" t="s">
        <v>87</v>
      </c>
      <c r="AW567" s="14" t="s">
        <v>34</v>
      </c>
      <c r="AX567" s="14" t="s">
        <v>78</v>
      </c>
      <c r="AY567" s="261" t="s">
        <v>204</v>
      </c>
    </row>
    <row r="568" s="15" customFormat="1">
      <c r="A568" s="15"/>
      <c r="B568" s="262"/>
      <c r="C568" s="263"/>
      <c r="D568" s="242" t="s">
        <v>213</v>
      </c>
      <c r="E568" s="264" t="s">
        <v>1</v>
      </c>
      <c r="F568" s="265" t="s">
        <v>228</v>
      </c>
      <c r="G568" s="263"/>
      <c r="H568" s="266">
        <v>10.666</v>
      </c>
      <c r="I568" s="267"/>
      <c r="J568" s="263"/>
      <c r="K568" s="263"/>
      <c r="L568" s="268"/>
      <c r="M568" s="269"/>
      <c r="N568" s="270"/>
      <c r="O568" s="270"/>
      <c r="P568" s="270"/>
      <c r="Q568" s="270"/>
      <c r="R568" s="270"/>
      <c r="S568" s="270"/>
      <c r="T568" s="27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2" t="s">
        <v>213</v>
      </c>
      <c r="AU568" s="272" t="s">
        <v>87</v>
      </c>
      <c r="AV568" s="15" t="s">
        <v>211</v>
      </c>
      <c r="AW568" s="15" t="s">
        <v>34</v>
      </c>
      <c r="AX568" s="15" t="s">
        <v>85</v>
      </c>
      <c r="AY568" s="272" t="s">
        <v>204</v>
      </c>
    </row>
    <row r="569" s="2" customFormat="1" ht="16.5" customHeight="1">
      <c r="A569" s="38"/>
      <c r="B569" s="39"/>
      <c r="C569" s="273" t="s">
        <v>951</v>
      </c>
      <c r="D569" s="273" t="s">
        <v>404</v>
      </c>
      <c r="E569" s="274" t="s">
        <v>952</v>
      </c>
      <c r="F569" s="275" t="s">
        <v>953</v>
      </c>
      <c r="G569" s="276" t="s">
        <v>209</v>
      </c>
      <c r="H569" s="277">
        <v>11.199</v>
      </c>
      <c r="I569" s="278"/>
      <c r="J569" s="279">
        <f>ROUND(I569*H569,2)</f>
        <v>0</v>
      </c>
      <c r="K569" s="275" t="s">
        <v>1</v>
      </c>
      <c r="L569" s="280"/>
      <c r="M569" s="281" t="s">
        <v>1</v>
      </c>
      <c r="N569" s="282" t="s">
        <v>43</v>
      </c>
      <c r="O569" s="91"/>
      <c r="P569" s="236">
        <f>O569*H569</f>
        <v>0</v>
      </c>
      <c r="Q569" s="236">
        <v>0.0097999999999999997</v>
      </c>
      <c r="R569" s="236">
        <f>Q569*H569</f>
        <v>0.10975019999999999</v>
      </c>
      <c r="S569" s="236">
        <v>0</v>
      </c>
      <c r="T569" s="237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8" t="s">
        <v>386</v>
      </c>
      <c r="AT569" s="238" t="s">
        <v>404</v>
      </c>
      <c r="AU569" s="238" t="s">
        <v>87</v>
      </c>
      <c r="AY569" s="17" t="s">
        <v>204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7" t="s">
        <v>85</v>
      </c>
      <c r="BK569" s="239">
        <f>ROUND(I569*H569,2)</f>
        <v>0</v>
      </c>
      <c r="BL569" s="17" t="s">
        <v>218</v>
      </c>
      <c r="BM569" s="238" t="s">
        <v>954</v>
      </c>
    </row>
    <row r="570" s="14" customFormat="1">
      <c r="A570" s="14"/>
      <c r="B570" s="251"/>
      <c r="C570" s="252"/>
      <c r="D570" s="242" t="s">
        <v>213</v>
      </c>
      <c r="E570" s="253" t="s">
        <v>1</v>
      </c>
      <c r="F570" s="254" t="s">
        <v>425</v>
      </c>
      <c r="G570" s="252"/>
      <c r="H570" s="255">
        <v>5.3330000000000002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1" t="s">
        <v>213</v>
      </c>
      <c r="AU570" s="261" t="s">
        <v>87</v>
      </c>
      <c r="AV570" s="14" t="s">
        <v>87</v>
      </c>
      <c r="AW570" s="14" t="s">
        <v>34</v>
      </c>
      <c r="AX570" s="14" t="s">
        <v>78</v>
      </c>
      <c r="AY570" s="261" t="s">
        <v>204</v>
      </c>
    </row>
    <row r="571" s="14" customFormat="1">
      <c r="A571" s="14"/>
      <c r="B571" s="251"/>
      <c r="C571" s="252"/>
      <c r="D571" s="242" t="s">
        <v>213</v>
      </c>
      <c r="E571" s="253" t="s">
        <v>1</v>
      </c>
      <c r="F571" s="254" t="s">
        <v>748</v>
      </c>
      <c r="G571" s="252"/>
      <c r="H571" s="255">
        <v>5.3330000000000002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213</v>
      </c>
      <c r="AU571" s="261" t="s">
        <v>87</v>
      </c>
      <c r="AV571" s="14" t="s">
        <v>87</v>
      </c>
      <c r="AW571" s="14" t="s">
        <v>34</v>
      </c>
      <c r="AX571" s="14" t="s">
        <v>78</v>
      </c>
      <c r="AY571" s="261" t="s">
        <v>204</v>
      </c>
    </row>
    <row r="572" s="15" customFormat="1">
      <c r="A572" s="15"/>
      <c r="B572" s="262"/>
      <c r="C572" s="263"/>
      <c r="D572" s="242" t="s">
        <v>213</v>
      </c>
      <c r="E572" s="264" t="s">
        <v>1</v>
      </c>
      <c r="F572" s="265" t="s">
        <v>228</v>
      </c>
      <c r="G572" s="263"/>
      <c r="H572" s="266">
        <v>10.666</v>
      </c>
      <c r="I572" s="267"/>
      <c r="J572" s="263"/>
      <c r="K572" s="263"/>
      <c r="L572" s="268"/>
      <c r="M572" s="269"/>
      <c r="N572" s="270"/>
      <c r="O572" s="270"/>
      <c r="P572" s="270"/>
      <c r="Q572" s="270"/>
      <c r="R572" s="270"/>
      <c r="S572" s="270"/>
      <c r="T572" s="27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2" t="s">
        <v>213</v>
      </c>
      <c r="AU572" s="272" t="s">
        <v>87</v>
      </c>
      <c r="AV572" s="15" t="s">
        <v>211</v>
      </c>
      <c r="AW572" s="15" t="s">
        <v>34</v>
      </c>
      <c r="AX572" s="15" t="s">
        <v>85</v>
      </c>
      <c r="AY572" s="272" t="s">
        <v>204</v>
      </c>
    </row>
    <row r="573" s="14" customFormat="1">
      <c r="A573" s="14"/>
      <c r="B573" s="251"/>
      <c r="C573" s="252"/>
      <c r="D573" s="242" t="s">
        <v>213</v>
      </c>
      <c r="E573" s="252"/>
      <c r="F573" s="254" t="s">
        <v>753</v>
      </c>
      <c r="G573" s="252"/>
      <c r="H573" s="255">
        <v>11.199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213</v>
      </c>
      <c r="AU573" s="261" t="s">
        <v>87</v>
      </c>
      <c r="AV573" s="14" t="s">
        <v>87</v>
      </c>
      <c r="AW573" s="14" t="s">
        <v>4</v>
      </c>
      <c r="AX573" s="14" t="s">
        <v>85</v>
      </c>
      <c r="AY573" s="261" t="s">
        <v>204</v>
      </c>
    </row>
    <row r="574" s="12" customFormat="1" ht="22.8" customHeight="1">
      <c r="A574" s="12"/>
      <c r="B574" s="211"/>
      <c r="C574" s="212"/>
      <c r="D574" s="213" t="s">
        <v>77</v>
      </c>
      <c r="E574" s="225" t="s">
        <v>955</v>
      </c>
      <c r="F574" s="225" t="s">
        <v>956</v>
      </c>
      <c r="G574" s="212"/>
      <c r="H574" s="212"/>
      <c r="I574" s="215"/>
      <c r="J574" s="226">
        <f>BK574</f>
        <v>0</v>
      </c>
      <c r="K574" s="212"/>
      <c r="L574" s="217"/>
      <c r="M574" s="218"/>
      <c r="N574" s="219"/>
      <c r="O574" s="219"/>
      <c r="P574" s="220">
        <f>SUM(P575:P612)</f>
        <v>0</v>
      </c>
      <c r="Q574" s="219"/>
      <c r="R574" s="220">
        <f>SUM(R575:R612)</f>
        <v>0.11386199999999999</v>
      </c>
      <c r="S574" s="219"/>
      <c r="T574" s="221">
        <f>SUM(T575:T612)</f>
        <v>0.041400100000000002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2" t="s">
        <v>87</v>
      </c>
      <c r="AT574" s="223" t="s">
        <v>77</v>
      </c>
      <c r="AU574" s="223" t="s">
        <v>85</v>
      </c>
      <c r="AY574" s="222" t="s">
        <v>204</v>
      </c>
      <c r="BK574" s="224">
        <f>SUM(BK575:BK612)</f>
        <v>0</v>
      </c>
    </row>
    <row r="575" s="2" customFormat="1" ht="24.15" customHeight="1">
      <c r="A575" s="38"/>
      <c r="B575" s="39"/>
      <c r="C575" s="227" t="s">
        <v>957</v>
      </c>
      <c r="D575" s="227" t="s">
        <v>206</v>
      </c>
      <c r="E575" s="228" t="s">
        <v>958</v>
      </c>
      <c r="F575" s="229" t="s">
        <v>959</v>
      </c>
      <c r="G575" s="230" t="s">
        <v>354</v>
      </c>
      <c r="H575" s="231">
        <v>1.6299999999999999</v>
      </c>
      <c r="I575" s="232"/>
      <c r="J575" s="233">
        <f>ROUND(I575*H575,2)</f>
        <v>0</v>
      </c>
      <c r="K575" s="229" t="s">
        <v>210</v>
      </c>
      <c r="L575" s="44"/>
      <c r="M575" s="234" t="s">
        <v>1</v>
      </c>
      <c r="N575" s="235" t="s">
        <v>43</v>
      </c>
      <c r="O575" s="91"/>
      <c r="P575" s="236">
        <f>O575*H575</f>
        <v>0</v>
      </c>
      <c r="Q575" s="236">
        <v>0</v>
      </c>
      <c r="R575" s="236">
        <f>Q575*H575</f>
        <v>0</v>
      </c>
      <c r="S575" s="236">
        <v>0.00191</v>
      </c>
      <c r="T575" s="237">
        <f>S575*H575</f>
        <v>0.0031132999999999998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8" t="s">
        <v>218</v>
      </c>
      <c r="AT575" s="238" t="s">
        <v>206</v>
      </c>
      <c r="AU575" s="238" t="s">
        <v>87</v>
      </c>
      <c r="AY575" s="17" t="s">
        <v>204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7" t="s">
        <v>85</v>
      </c>
      <c r="BK575" s="239">
        <f>ROUND(I575*H575,2)</f>
        <v>0</v>
      </c>
      <c r="BL575" s="17" t="s">
        <v>218</v>
      </c>
      <c r="BM575" s="238" t="s">
        <v>960</v>
      </c>
    </row>
    <row r="576" s="14" customFormat="1">
      <c r="A576" s="14"/>
      <c r="B576" s="251"/>
      <c r="C576" s="252"/>
      <c r="D576" s="242" t="s">
        <v>213</v>
      </c>
      <c r="E576" s="253" t="s">
        <v>1</v>
      </c>
      <c r="F576" s="254" t="s">
        <v>961</v>
      </c>
      <c r="G576" s="252"/>
      <c r="H576" s="255">
        <v>1.6299999999999999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1" t="s">
        <v>213</v>
      </c>
      <c r="AU576" s="261" t="s">
        <v>87</v>
      </c>
      <c r="AV576" s="14" t="s">
        <v>87</v>
      </c>
      <c r="AW576" s="14" t="s">
        <v>34</v>
      </c>
      <c r="AX576" s="14" t="s">
        <v>85</v>
      </c>
      <c r="AY576" s="261" t="s">
        <v>204</v>
      </c>
    </row>
    <row r="577" s="2" customFormat="1" ht="16.5" customHeight="1">
      <c r="A577" s="38"/>
      <c r="B577" s="39"/>
      <c r="C577" s="227" t="s">
        <v>962</v>
      </c>
      <c r="D577" s="227" t="s">
        <v>206</v>
      </c>
      <c r="E577" s="228" t="s">
        <v>963</v>
      </c>
      <c r="F577" s="229" t="s">
        <v>964</v>
      </c>
      <c r="G577" s="230" t="s">
        <v>354</v>
      </c>
      <c r="H577" s="231">
        <v>2.7400000000000002</v>
      </c>
      <c r="I577" s="232"/>
      <c r="J577" s="233">
        <f>ROUND(I577*H577,2)</f>
        <v>0</v>
      </c>
      <c r="K577" s="229" t="s">
        <v>210</v>
      </c>
      <c r="L577" s="44"/>
      <c r="M577" s="234" t="s">
        <v>1</v>
      </c>
      <c r="N577" s="235" t="s">
        <v>43</v>
      </c>
      <c r="O577" s="91"/>
      <c r="P577" s="236">
        <f>O577*H577</f>
        <v>0</v>
      </c>
      <c r="Q577" s="236">
        <v>0</v>
      </c>
      <c r="R577" s="236">
        <f>Q577*H577</f>
        <v>0</v>
      </c>
      <c r="S577" s="236">
        <v>0.00167</v>
      </c>
      <c r="T577" s="237">
        <f>S577*H577</f>
        <v>0.0045758000000000005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8" t="s">
        <v>218</v>
      </c>
      <c r="AT577" s="238" t="s">
        <v>206</v>
      </c>
      <c r="AU577" s="238" t="s">
        <v>87</v>
      </c>
      <c r="AY577" s="17" t="s">
        <v>204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7" t="s">
        <v>85</v>
      </c>
      <c r="BK577" s="239">
        <f>ROUND(I577*H577,2)</f>
        <v>0</v>
      </c>
      <c r="BL577" s="17" t="s">
        <v>218</v>
      </c>
      <c r="BM577" s="238" t="s">
        <v>965</v>
      </c>
    </row>
    <row r="578" s="14" customFormat="1">
      <c r="A578" s="14"/>
      <c r="B578" s="251"/>
      <c r="C578" s="252"/>
      <c r="D578" s="242" t="s">
        <v>213</v>
      </c>
      <c r="E578" s="253" t="s">
        <v>1</v>
      </c>
      <c r="F578" s="254" t="s">
        <v>966</v>
      </c>
      <c r="G578" s="252"/>
      <c r="H578" s="255">
        <v>2.7400000000000002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1" t="s">
        <v>213</v>
      </c>
      <c r="AU578" s="261" t="s">
        <v>87</v>
      </c>
      <c r="AV578" s="14" t="s">
        <v>87</v>
      </c>
      <c r="AW578" s="14" t="s">
        <v>34</v>
      </c>
      <c r="AX578" s="14" t="s">
        <v>85</v>
      </c>
      <c r="AY578" s="261" t="s">
        <v>204</v>
      </c>
    </row>
    <row r="579" s="2" customFormat="1" ht="16.5" customHeight="1">
      <c r="A579" s="38"/>
      <c r="B579" s="39"/>
      <c r="C579" s="227" t="s">
        <v>967</v>
      </c>
      <c r="D579" s="227" t="s">
        <v>206</v>
      </c>
      <c r="E579" s="228" t="s">
        <v>968</v>
      </c>
      <c r="F579" s="229" t="s">
        <v>969</v>
      </c>
      <c r="G579" s="230" t="s">
        <v>354</v>
      </c>
      <c r="H579" s="231">
        <v>0.73999999999999999</v>
      </c>
      <c r="I579" s="232"/>
      <c r="J579" s="233">
        <f>ROUND(I579*H579,2)</f>
        <v>0</v>
      </c>
      <c r="K579" s="229" t="s">
        <v>210</v>
      </c>
      <c r="L579" s="44"/>
      <c r="M579" s="234" t="s">
        <v>1</v>
      </c>
      <c r="N579" s="235" t="s">
        <v>43</v>
      </c>
      <c r="O579" s="91"/>
      <c r="P579" s="236">
        <f>O579*H579</f>
        <v>0</v>
      </c>
      <c r="Q579" s="236">
        <v>0</v>
      </c>
      <c r="R579" s="236">
        <f>Q579*H579</f>
        <v>0</v>
      </c>
      <c r="S579" s="236">
        <v>0.00175</v>
      </c>
      <c r="T579" s="237">
        <f>S579*H579</f>
        <v>0.0012949999999999999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8" t="s">
        <v>218</v>
      </c>
      <c r="AT579" s="238" t="s">
        <v>206</v>
      </c>
      <c r="AU579" s="238" t="s">
        <v>87</v>
      </c>
      <c r="AY579" s="17" t="s">
        <v>204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7" t="s">
        <v>85</v>
      </c>
      <c r="BK579" s="239">
        <f>ROUND(I579*H579,2)</f>
        <v>0</v>
      </c>
      <c r="BL579" s="17" t="s">
        <v>218</v>
      </c>
      <c r="BM579" s="238" t="s">
        <v>970</v>
      </c>
    </row>
    <row r="580" s="14" customFormat="1">
      <c r="A580" s="14"/>
      <c r="B580" s="251"/>
      <c r="C580" s="252"/>
      <c r="D580" s="242" t="s">
        <v>213</v>
      </c>
      <c r="E580" s="253" t="s">
        <v>1</v>
      </c>
      <c r="F580" s="254" t="s">
        <v>971</v>
      </c>
      <c r="G580" s="252"/>
      <c r="H580" s="255">
        <v>0.73999999999999999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213</v>
      </c>
      <c r="AU580" s="261" t="s">
        <v>87</v>
      </c>
      <c r="AV580" s="14" t="s">
        <v>87</v>
      </c>
      <c r="AW580" s="14" t="s">
        <v>34</v>
      </c>
      <c r="AX580" s="14" t="s">
        <v>85</v>
      </c>
      <c r="AY580" s="261" t="s">
        <v>204</v>
      </c>
    </row>
    <row r="581" s="2" customFormat="1" ht="33" customHeight="1">
      <c r="A581" s="38"/>
      <c r="B581" s="39"/>
      <c r="C581" s="227" t="s">
        <v>972</v>
      </c>
      <c r="D581" s="227" t="s">
        <v>206</v>
      </c>
      <c r="E581" s="228" t="s">
        <v>973</v>
      </c>
      <c r="F581" s="229" t="s">
        <v>974</v>
      </c>
      <c r="G581" s="230" t="s">
        <v>256</v>
      </c>
      <c r="H581" s="231">
        <v>2</v>
      </c>
      <c r="I581" s="232"/>
      <c r="J581" s="233">
        <f>ROUND(I581*H581,2)</f>
        <v>0</v>
      </c>
      <c r="K581" s="229" t="s">
        <v>210</v>
      </c>
      <c r="L581" s="44"/>
      <c r="M581" s="234" t="s">
        <v>1</v>
      </c>
      <c r="N581" s="235" t="s">
        <v>43</v>
      </c>
      <c r="O581" s="91"/>
      <c r="P581" s="236">
        <f>O581*H581</f>
        <v>0</v>
      </c>
      <c r="Q581" s="236">
        <v>0</v>
      </c>
      <c r="R581" s="236">
        <f>Q581*H581</f>
        <v>0</v>
      </c>
      <c r="S581" s="236">
        <v>0.0018799999999999999</v>
      </c>
      <c r="T581" s="237">
        <f>S581*H581</f>
        <v>0.0037599999999999999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8" t="s">
        <v>218</v>
      </c>
      <c r="AT581" s="238" t="s">
        <v>206</v>
      </c>
      <c r="AU581" s="238" t="s">
        <v>87</v>
      </c>
      <c r="AY581" s="17" t="s">
        <v>204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7" t="s">
        <v>85</v>
      </c>
      <c r="BK581" s="239">
        <f>ROUND(I581*H581,2)</f>
        <v>0</v>
      </c>
      <c r="BL581" s="17" t="s">
        <v>218</v>
      </c>
      <c r="BM581" s="238" t="s">
        <v>975</v>
      </c>
    </row>
    <row r="582" s="14" customFormat="1">
      <c r="A582" s="14"/>
      <c r="B582" s="251"/>
      <c r="C582" s="252"/>
      <c r="D582" s="242" t="s">
        <v>213</v>
      </c>
      <c r="E582" s="253" t="s">
        <v>1</v>
      </c>
      <c r="F582" s="254" t="s">
        <v>976</v>
      </c>
      <c r="G582" s="252"/>
      <c r="H582" s="255">
        <v>2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1" t="s">
        <v>213</v>
      </c>
      <c r="AU582" s="261" t="s">
        <v>87</v>
      </c>
      <c r="AV582" s="14" t="s">
        <v>87</v>
      </c>
      <c r="AW582" s="14" t="s">
        <v>34</v>
      </c>
      <c r="AX582" s="14" t="s">
        <v>85</v>
      </c>
      <c r="AY582" s="261" t="s">
        <v>204</v>
      </c>
    </row>
    <row r="583" s="2" customFormat="1" ht="16.5" customHeight="1">
      <c r="A583" s="38"/>
      <c r="B583" s="39"/>
      <c r="C583" s="227" t="s">
        <v>977</v>
      </c>
      <c r="D583" s="227" t="s">
        <v>206</v>
      </c>
      <c r="E583" s="228" t="s">
        <v>978</v>
      </c>
      <c r="F583" s="229" t="s">
        <v>979</v>
      </c>
      <c r="G583" s="230" t="s">
        <v>354</v>
      </c>
      <c r="H583" s="231">
        <v>6.9299999999999997</v>
      </c>
      <c r="I583" s="232"/>
      <c r="J583" s="233">
        <f>ROUND(I583*H583,2)</f>
        <v>0</v>
      </c>
      <c r="K583" s="229" t="s">
        <v>210</v>
      </c>
      <c r="L583" s="44"/>
      <c r="M583" s="234" t="s">
        <v>1</v>
      </c>
      <c r="N583" s="235" t="s">
        <v>43</v>
      </c>
      <c r="O583" s="91"/>
      <c r="P583" s="236">
        <f>O583*H583</f>
        <v>0</v>
      </c>
      <c r="Q583" s="236">
        <v>0</v>
      </c>
      <c r="R583" s="236">
        <f>Q583*H583</f>
        <v>0</v>
      </c>
      <c r="S583" s="236">
        <v>0.0025999999999999999</v>
      </c>
      <c r="T583" s="237">
        <f>S583*H583</f>
        <v>0.018017999999999999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8" t="s">
        <v>218</v>
      </c>
      <c r="AT583" s="238" t="s">
        <v>206</v>
      </c>
      <c r="AU583" s="238" t="s">
        <v>87</v>
      </c>
      <c r="AY583" s="17" t="s">
        <v>204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7" t="s">
        <v>85</v>
      </c>
      <c r="BK583" s="239">
        <f>ROUND(I583*H583,2)</f>
        <v>0</v>
      </c>
      <c r="BL583" s="17" t="s">
        <v>218</v>
      </c>
      <c r="BM583" s="238" t="s">
        <v>980</v>
      </c>
    </row>
    <row r="584" s="14" customFormat="1">
      <c r="A584" s="14"/>
      <c r="B584" s="251"/>
      <c r="C584" s="252"/>
      <c r="D584" s="242" t="s">
        <v>213</v>
      </c>
      <c r="E584" s="253" t="s">
        <v>1</v>
      </c>
      <c r="F584" s="254" t="s">
        <v>981</v>
      </c>
      <c r="G584" s="252"/>
      <c r="H584" s="255">
        <v>6.9299999999999997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1" t="s">
        <v>213</v>
      </c>
      <c r="AU584" s="261" t="s">
        <v>87</v>
      </c>
      <c r="AV584" s="14" t="s">
        <v>87</v>
      </c>
      <c r="AW584" s="14" t="s">
        <v>34</v>
      </c>
      <c r="AX584" s="14" t="s">
        <v>85</v>
      </c>
      <c r="AY584" s="261" t="s">
        <v>204</v>
      </c>
    </row>
    <row r="585" s="2" customFormat="1" ht="16.5" customHeight="1">
      <c r="A585" s="38"/>
      <c r="B585" s="39"/>
      <c r="C585" s="227" t="s">
        <v>982</v>
      </c>
      <c r="D585" s="227" t="s">
        <v>206</v>
      </c>
      <c r="E585" s="228" t="s">
        <v>983</v>
      </c>
      <c r="F585" s="229" t="s">
        <v>984</v>
      </c>
      <c r="G585" s="230" t="s">
        <v>354</v>
      </c>
      <c r="H585" s="231">
        <v>2.7000000000000002</v>
      </c>
      <c r="I585" s="232"/>
      <c r="J585" s="233">
        <f>ROUND(I585*H585,2)</f>
        <v>0</v>
      </c>
      <c r="K585" s="229" t="s">
        <v>210</v>
      </c>
      <c r="L585" s="44"/>
      <c r="M585" s="234" t="s">
        <v>1</v>
      </c>
      <c r="N585" s="235" t="s">
        <v>43</v>
      </c>
      <c r="O585" s="91"/>
      <c r="P585" s="236">
        <f>O585*H585</f>
        <v>0</v>
      </c>
      <c r="Q585" s="236">
        <v>0</v>
      </c>
      <c r="R585" s="236">
        <f>Q585*H585</f>
        <v>0</v>
      </c>
      <c r="S585" s="236">
        <v>0.0039399999999999999</v>
      </c>
      <c r="T585" s="237">
        <f>S585*H585</f>
        <v>0.010638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8" t="s">
        <v>218</v>
      </c>
      <c r="AT585" s="238" t="s">
        <v>206</v>
      </c>
      <c r="AU585" s="238" t="s">
        <v>87</v>
      </c>
      <c r="AY585" s="17" t="s">
        <v>204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7" t="s">
        <v>85</v>
      </c>
      <c r="BK585" s="239">
        <f>ROUND(I585*H585,2)</f>
        <v>0</v>
      </c>
      <c r="BL585" s="17" t="s">
        <v>218</v>
      </c>
      <c r="BM585" s="238" t="s">
        <v>985</v>
      </c>
    </row>
    <row r="586" s="2" customFormat="1" ht="33" customHeight="1">
      <c r="A586" s="38"/>
      <c r="B586" s="39"/>
      <c r="C586" s="227" t="s">
        <v>986</v>
      </c>
      <c r="D586" s="227" t="s">
        <v>206</v>
      </c>
      <c r="E586" s="228" t="s">
        <v>987</v>
      </c>
      <c r="F586" s="229" t="s">
        <v>988</v>
      </c>
      <c r="G586" s="230" t="s">
        <v>354</v>
      </c>
      <c r="H586" s="231">
        <v>14.385</v>
      </c>
      <c r="I586" s="232"/>
      <c r="J586" s="233">
        <f>ROUND(I586*H586,2)</f>
        <v>0</v>
      </c>
      <c r="K586" s="229" t="s">
        <v>210</v>
      </c>
      <c r="L586" s="44"/>
      <c r="M586" s="234" t="s">
        <v>1</v>
      </c>
      <c r="N586" s="235" t="s">
        <v>43</v>
      </c>
      <c r="O586" s="91"/>
      <c r="P586" s="236">
        <f>O586*H586</f>
        <v>0</v>
      </c>
      <c r="Q586" s="236">
        <v>0.0030000000000000001</v>
      </c>
      <c r="R586" s="236">
        <f>Q586*H586</f>
        <v>0.043154999999999999</v>
      </c>
      <c r="S586" s="236">
        <v>0</v>
      </c>
      <c r="T586" s="237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8" t="s">
        <v>218</v>
      </c>
      <c r="AT586" s="238" t="s">
        <v>206</v>
      </c>
      <c r="AU586" s="238" t="s">
        <v>87</v>
      </c>
      <c r="AY586" s="17" t="s">
        <v>204</v>
      </c>
      <c r="BE586" s="239">
        <f>IF(N586="základní",J586,0)</f>
        <v>0</v>
      </c>
      <c r="BF586" s="239">
        <f>IF(N586="snížená",J586,0)</f>
        <v>0</v>
      </c>
      <c r="BG586" s="239">
        <f>IF(N586="zákl. přenesená",J586,0)</f>
        <v>0</v>
      </c>
      <c r="BH586" s="239">
        <f>IF(N586="sníž. přenesená",J586,0)</f>
        <v>0</v>
      </c>
      <c r="BI586" s="239">
        <f>IF(N586="nulová",J586,0)</f>
        <v>0</v>
      </c>
      <c r="BJ586" s="17" t="s">
        <v>85</v>
      </c>
      <c r="BK586" s="239">
        <f>ROUND(I586*H586,2)</f>
        <v>0</v>
      </c>
      <c r="BL586" s="17" t="s">
        <v>218</v>
      </c>
      <c r="BM586" s="238" t="s">
        <v>989</v>
      </c>
    </row>
    <row r="587" s="13" customFormat="1">
      <c r="A587" s="13"/>
      <c r="B587" s="240"/>
      <c r="C587" s="241"/>
      <c r="D587" s="242" t="s">
        <v>213</v>
      </c>
      <c r="E587" s="243" t="s">
        <v>1</v>
      </c>
      <c r="F587" s="244" t="s">
        <v>990</v>
      </c>
      <c r="G587" s="241"/>
      <c r="H587" s="243" t="s">
        <v>1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0" t="s">
        <v>213</v>
      </c>
      <c r="AU587" s="250" t="s">
        <v>87</v>
      </c>
      <c r="AV587" s="13" t="s">
        <v>85</v>
      </c>
      <c r="AW587" s="13" t="s">
        <v>34</v>
      </c>
      <c r="AX587" s="13" t="s">
        <v>78</v>
      </c>
      <c r="AY587" s="250" t="s">
        <v>204</v>
      </c>
    </row>
    <row r="588" s="14" customFormat="1">
      <c r="A588" s="14"/>
      <c r="B588" s="251"/>
      <c r="C588" s="252"/>
      <c r="D588" s="242" t="s">
        <v>213</v>
      </c>
      <c r="E588" s="253" t="s">
        <v>1</v>
      </c>
      <c r="F588" s="254" t="s">
        <v>991</v>
      </c>
      <c r="G588" s="252"/>
      <c r="H588" s="255">
        <v>5.7000000000000002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213</v>
      </c>
      <c r="AU588" s="261" t="s">
        <v>87</v>
      </c>
      <c r="AV588" s="14" t="s">
        <v>87</v>
      </c>
      <c r="AW588" s="14" t="s">
        <v>34</v>
      </c>
      <c r="AX588" s="14" t="s">
        <v>78</v>
      </c>
      <c r="AY588" s="261" t="s">
        <v>204</v>
      </c>
    </row>
    <row r="589" s="13" customFormat="1">
      <c r="A589" s="13"/>
      <c r="B589" s="240"/>
      <c r="C589" s="241"/>
      <c r="D589" s="242" t="s">
        <v>213</v>
      </c>
      <c r="E589" s="243" t="s">
        <v>1</v>
      </c>
      <c r="F589" s="244" t="s">
        <v>992</v>
      </c>
      <c r="G589" s="241"/>
      <c r="H589" s="243" t="s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0" t="s">
        <v>213</v>
      </c>
      <c r="AU589" s="250" t="s">
        <v>87</v>
      </c>
      <c r="AV589" s="13" t="s">
        <v>85</v>
      </c>
      <c r="AW589" s="13" t="s">
        <v>34</v>
      </c>
      <c r="AX589" s="13" t="s">
        <v>78</v>
      </c>
      <c r="AY589" s="250" t="s">
        <v>204</v>
      </c>
    </row>
    <row r="590" s="14" customFormat="1">
      <c r="A590" s="14"/>
      <c r="B590" s="251"/>
      <c r="C590" s="252"/>
      <c r="D590" s="242" t="s">
        <v>213</v>
      </c>
      <c r="E590" s="253" t="s">
        <v>1</v>
      </c>
      <c r="F590" s="254" t="s">
        <v>993</v>
      </c>
      <c r="G590" s="252"/>
      <c r="H590" s="255">
        <v>8.6850000000000005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213</v>
      </c>
      <c r="AU590" s="261" t="s">
        <v>87</v>
      </c>
      <c r="AV590" s="14" t="s">
        <v>87</v>
      </c>
      <c r="AW590" s="14" t="s">
        <v>34</v>
      </c>
      <c r="AX590" s="14" t="s">
        <v>78</v>
      </c>
      <c r="AY590" s="261" t="s">
        <v>204</v>
      </c>
    </row>
    <row r="591" s="15" customFormat="1">
      <c r="A591" s="15"/>
      <c r="B591" s="262"/>
      <c r="C591" s="263"/>
      <c r="D591" s="242" t="s">
        <v>213</v>
      </c>
      <c r="E591" s="264" t="s">
        <v>1</v>
      </c>
      <c r="F591" s="265" t="s">
        <v>228</v>
      </c>
      <c r="G591" s="263"/>
      <c r="H591" s="266">
        <v>14.385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2" t="s">
        <v>213</v>
      </c>
      <c r="AU591" s="272" t="s">
        <v>87</v>
      </c>
      <c r="AV591" s="15" t="s">
        <v>211</v>
      </c>
      <c r="AW591" s="15" t="s">
        <v>34</v>
      </c>
      <c r="AX591" s="15" t="s">
        <v>85</v>
      </c>
      <c r="AY591" s="272" t="s">
        <v>204</v>
      </c>
    </row>
    <row r="592" s="2" customFormat="1" ht="33" customHeight="1">
      <c r="A592" s="38"/>
      <c r="B592" s="39"/>
      <c r="C592" s="227" t="s">
        <v>994</v>
      </c>
      <c r="D592" s="227" t="s">
        <v>206</v>
      </c>
      <c r="E592" s="228" t="s">
        <v>995</v>
      </c>
      <c r="F592" s="229" t="s">
        <v>996</v>
      </c>
      <c r="G592" s="230" t="s">
        <v>354</v>
      </c>
      <c r="H592" s="231">
        <v>1.0800000000000001</v>
      </c>
      <c r="I592" s="232"/>
      <c r="J592" s="233">
        <f>ROUND(I592*H592,2)</f>
        <v>0</v>
      </c>
      <c r="K592" s="229" t="s">
        <v>210</v>
      </c>
      <c r="L592" s="44"/>
      <c r="M592" s="234" t="s">
        <v>1</v>
      </c>
      <c r="N592" s="235" t="s">
        <v>43</v>
      </c>
      <c r="O592" s="91"/>
      <c r="P592" s="236">
        <f>O592*H592</f>
        <v>0</v>
      </c>
      <c r="Q592" s="236">
        <v>0.0023800000000000002</v>
      </c>
      <c r="R592" s="236">
        <f>Q592*H592</f>
        <v>0.0025704000000000005</v>
      </c>
      <c r="S592" s="236">
        <v>0</v>
      </c>
      <c r="T592" s="237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8" t="s">
        <v>218</v>
      </c>
      <c r="AT592" s="238" t="s">
        <v>206</v>
      </c>
      <c r="AU592" s="238" t="s">
        <v>87</v>
      </c>
      <c r="AY592" s="17" t="s">
        <v>204</v>
      </c>
      <c r="BE592" s="239">
        <f>IF(N592="základní",J592,0)</f>
        <v>0</v>
      </c>
      <c r="BF592" s="239">
        <f>IF(N592="snížená",J592,0)</f>
        <v>0</v>
      </c>
      <c r="BG592" s="239">
        <f>IF(N592="zákl. přenesená",J592,0)</f>
        <v>0</v>
      </c>
      <c r="BH592" s="239">
        <f>IF(N592="sníž. přenesená",J592,0)</f>
        <v>0</v>
      </c>
      <c r="BI592" s="239">
        <f>IF(N592="nulová",J592,0)</f>
        <v>0</v>
      </c>
      <c r="BJ592" s="17" t="s">
        <v>85</v>
      </c>
      <c r="BK592" s="239">
        <f>ROUND(I592*H592,2)</f>
        <v>0</v>
      </c>
      <c r="BL592" s="17" t="s">
        <v>218</v>
      </c>
      <c r="BM592" s="238" t="s">
        <v>997</v>
      </c>
    </row>
    <row r="593" s="14" customFormat="1">
      <c r="A593" s="14"/>
      <c r="B593" s="251"/>
      <c r="C593" s="252"/>
      <c r="D593" s="242" t="s">
        <v>213</v>
      </c>
      <c r="E593" s="253" t="s">
        <v>1</v>
      </c>
      <c r="F593" s="254" t="s">
        <v>998</v>
      </c>
      <c r="G593" s="252"/>
      <c r="H593" s="255">
        <v>1.0800000000000001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213</v>
      </c>
      <c r="AU593" s="261" t="s">
        <v>87</v>
      </c>
      <c r="AV593" s="14" t="s">
        <v>87</v>
      </c>
      <c r="AW593" s="14" t="s">
        <v>34</v>
      </c>
      <c r="AX593" s="14" t="s">
        <v>85</v>
      </c>
      <c r="AY593" s="261" t="s">
        <v>204</v>
      </c>
    </row>
    <row r="594" s="2" customFormat="1" ht="33" customHeight="1">
      <c r="A594" s="38"/>
      <c r="B594" s="39"/>
      <c r="C594" s="227" t="s">
        <v>999</v>
      </c>
      <c r="D594" s="227" t="s">
        <v>206</v>
      </c>
      <c r="E594" s="228" t="s">
        <v>1000</v>
      </c>
      <c r="F594" s="229" t="s">
        <v>1001</v>
      </c>
      <c r="G594" s="230" t="s">
        <v>354</v>
      </c>
      <c r="H594" s="231">
        <v>1.8</v>
      </c>
      <c r="I594" s="232"/>
      <c r="J594" s="233">
        <f>ROUND(I594*H594,2)</f>
        <v>0</v>
      </c>
      <c r="K594" s="229" t="s">
        <v>210</v>
      </c>
      <c r="L594" s="44"/>
      <c r="M594" s="234" t="s">
        <v>1</v>
      </c>
      <c r="N594" s="235" t="s">
        <v>43</v>
      </c>
      <c r="O594" s="91"/>
      <c r="P594" s="236">
        <f>O594*H594</f>
        <v>0</v>
      </c>
      <c r="Q594" s="236">
        <v>0.0019499999999999999</v>
      </c>
      <c r="R594" s="236">
        <f>Q594*H594</f>
        <v>0.0035100000000000001</v>
      </c>
      <c r="S594" s="236">
        <v>0</v>
      </c>
      <c r="T594" s="237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8" t="s">
        <v>218</v>
      </c>
      <c r="AT594" s="238" t="s">
        <v>206</v>
      </c>
      <c r="AU594" s="238" t="s">
        <v>87</v>
      </c>
      <c r="AY594" s="17" t="s">
        <v>204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7" t="s">
        <v>85</v>
      </c>
      <c r="BK594" s="239">
        <f>ROUND(I594*H594,2)</f>
        <v>0</v>
      </c>
      <c r="BL594" s="17" t="s">
        <v>218</v>
      </c>
      <c r="BM594" s="238" t="s">
        <v>1002</v>
      </c>
    </row>
    <row r="595" s="14" customFormat="1">
      <c r="A595" s="14"/>
      <c r="B595" s="251"/>
      <c r="C595" s="252"/>
      <c r="D595" s="242" t="s">
        <v>213</v>
      </c>
      <c r="E595" s="253" t="s">
        <v>1</v>
      </c>
      <c r="F595" s="254" t="s">
        <v>1003</v>
      </c>
      <c r="G595" s="252"/>
      <c r="H595" s="255">
        <v>1.8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1" t="s">
        <v>213</v>
      </c>
      <c r="AU595" s="261" t="s">
        <v>87</v>
      </c>
      <c r="AV595" s="14" t="s">
        <v>87</v>
      </c>
      <c r="AW595" s="14" t="s">
        <v>34</v>
      </c>
      <c r="AX595" s="14" t="s">
        <v>85</v>
      </c>
      <c r="AY595" s="261" t="s">
        <v>204</v>
      </c>
    </row>
    <row r="596" s="2" customFormat="1" ht="33" customHeight="1">
      <c r="A596" s="38"/>
      <c r="B596" s="39"/>
      <c r="C596" s="227" t="s">
        <v>1004</v>
      </c>
      <c r="D596" s="227" t="s">
        <v>206</v>
      </c>
      <c r="E596" s="228" t="s">
        <v>1005</v>
      </c>
      <c r="F596" s="229" t="s">
        <v>1006</v>
      </c>
      <c r="G596" s="230" t="s">
        <v>354</v>
      </c>
      <c r="H596" s="231">
        <v>8.9649999999999999</v>
      </c>
      <c r="I596" s="232"/>
      <c r="J596" s="233">
        <f>ROUND(I596*H596,2)</f>
        <v>0</v>
      </c>
      <c r="K596" s="229" t="s">
        <v>210</v>
      </c>
      <c r="L596" s="44"/>
      <c r="M596" s="234" t="s">
        <v>1</v>
      </c>
      <c r="N596" s="235" t="s">
        <v>43</v>
      </c>
      <c r="O596" s="91"/>
      <c r="P596" s="236">
        <f>O596*H596</f>
        <v>0</v>
      </c>
      <c r="Q596" s="236">
        <v>0.0046800000000000001</v>
      </c>
      <c r="R596" s="236">
        <f>Q596*H596</f>
        <v>0.041956199999999999</v>
      </c>
      <c r="S596" s="236">
        <v>0</v>
      </c>
      <c r="T596" s="237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8" t="s">
        <v>218</v>
      </c>
      <c r="AT596" s="238" t="s">
        <v>206</v>
      </c>
      <c r="AU596" s="238" t="s">
        <v>87</v>
      </c>
      <c r="AY596" s="17" t="s">
        <v>204</v>
      </c>
      <c r="BE596" s="239">
        <f>IF(N596="základní",J596,0)</f>
        <v>0</v>
      </c>
      <c r="BF596" s="239">
        <f>IF(N596="snížená",J596,0)</f>
        <v>0</v>
      </c>
      <c r="BG596" s="239">
        <f>IF(N596="zákl. přenesená",J596,0)</f>
        <v>0</v>
      </c>
      <c r="BH596" s="239">
        <f>IF(N596="sníž. přenesená",J596,0)</f>
        <v>0</v>
      </c>
      <c r="BI596" s="239">
        <f>IF(N596="nulová",J596,0)</f>
        <v>0</v>
      </c>
      <c r="BJ596" s="17" t="s">
        <v>85</v>
      </c>
      <c r="BK596" s="239">
        <f>ROUND(I596*H596,2)</f>
        <v>0</v>
      </c>
      <c r="BL596" s="17" t="s">
        <v>218</v>
      </c>
      <c r="BM596" s="238" t="s">
        <v>1007</v>
      </c>
    </row>
    <row r="597" s="13" customFormat="1">
      <c r="A597" s="13"/>
      <c r="B597" s="240"/>
      <c r="C597" s="241"/>
      <c r="D597" s="242" t="s">
        <v>213</v>
      </c>
      <c r="E597" s="243" t="s">
        <v>1</v>
      </c>
      <c r="F597" s="244" t="s">
        <v>1008</v>
      </c>
      <c r="G597" s="241"/>
      <c r="H597" s="243" t="s">
        <v>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0" t="s">
        <v>213</v>
      </c>
      <c r="AU597" s="250" t="s">
        <v>87</v>
      </c>
      <c r="AV597" s="13" t="s">
        <v>85</v>
      </c>
      <c r="AW597" s="13" t="s">
        <v>34</v>
      </c>
      <c r="AX597" s="13" t="s">
        <v>78</v>
      </c>
      <c r="AY597" s="250" t="s">
        <v>204</v>
      </c>
    </row>
    <row r="598" s="14" customFormat="1">
      <c r="A598" s="14"/>
      <c r="B598" s="251"/>
      <c r="C598" s="252"/>
      <c r="D598" s="242" t="s">
        <v>213</v>
      </c>
      <c r="E598" s="253" t="s">
        <v>1</v>
      </c>
      <c r="F598" s="254" t="s">
        <v>1009</v>
      </c>
      <c r="G598" s="252"/>
      <c r="H598" s="255">
        <v>8.9649999999999999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1" t="s">
        <v>213</v>
      </c>
      <c r="AU598" s="261" t="s">
        <v>87</v>
      </c>
      <c r="AV598" s="14" t="s">
        <v>87</v>
      </c>
      <c r="AW598" s="14" t="s">
        <v>34</v>
      </c>
      <c r="AX598" s="14" t="s">
        <v>78</v>
      </c>
      <c r="AY598" s="261" t="s">
        <v>204</v>
      </c>
    </row>
    <row r="599" s="15" customFormat="1">
      <c r="A599" s="15"/>
      <c r="B599" s="262"/>
      <c r="C599" s="263"/>
      <c r="D599" s="242" t="s">
        <v>213</v>
      </c>
      <c r="E599" s="264" t="s">
        <v>1</v>
      </c>
      <c r="F599" s="265" t="s">
        <v>228</v>
      </c>
      <c r="G599" s="263"/>
      <c r="H599" s="266">
        <v>8.9649999999999999</v>
      </c>
      <c r="I599" s="267"/>
      <c r="J599" s="263"/>
      <c r="K599" s="263"/>
      <c r="L599" s="268"/>
      <c r="M599" s="269"/>
      <c r="N599" s="270"/>
      <c r="O599" s="270"/>
      <c r="P599" s="270"/>
      <c r="Q599" s="270"/>
      <c r="R599" s="270"/>
      <c r="S599" s="270"/>
      <c r="T599" s="27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2" t="s">
        <v>213</v>
      </c>
      <c r="AU599" s="272" t="s">
        <v>87</v>
      </c>
      <c r="AV599" s="15" t="s">
        <v>211</v>
      </c>
      <c r="AW599" s="15" t="s">
        <v>34</v>
      </c>
      <c r="AX599" s="15" t="s">
        <v>85</v>
      </c>
      <c r="AY599" s="272" t="s">
        <v>204</v>
      </c>
    </row>
    <row r="600" s="2" customFormat="1" ht="24.15" customHeight="1">
      <c r="A600" s="38"/>
      <c r="B600" s="39"/>
      <c r="C600" s="227" t="s">
        <v>1010</v>
      </c>
      <c r="D600" s="227" t="s">
        <v>206</v>
      </c>
      <c r="E600" s="228" t="s">
        <v>1011</v>
      </c>
      <c r="F600" s="229" t="s">
        <v>1012</v>
      </c>
      <c r="G600" s="230" t="s">
        <v>354</v>
      </c>
      <c r="H600" s="231">
        <v>0.29999999999999999</v>
      </c>
      <c r="I600" s="232"/>
      <c r="J600" s="233">
        <f>ROUND(I600*H600,2)</f>
        <v>0</v>
      </c>
      <c r="K600" s="229" t="s">
        <v>210</v>
      </c>
      <c r="L600" s="44"/>
      <c r="M600" s="234" t="s">
        <v>1</v>
      </c>
      <c r="N600" s="235" t="s">
        <v>43</v>
      </c>
      <c r="O600" s="91"/>
      <c r="P600" s="236">
        <f>O600*H600</f>
        <v>0</v>
      </c>
      <c r="Q600" s="236">
        <v>0.00282</v>
      </c>
      <c r="R600" s="236">
        <f>Q600*H600</f>
        <v>0.00084599999999999996</v>
      </c>
      <c r="S600" s="236">
        <v>0</v>
      </c>
      <c r="T600" s="237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8" t="s">
        <v>218</v>
      </c>
      <c r="AT600" s="238" t="s">
        <v>206</v>
      </c>
      <c r="AU600" s="238" t="s">
        <v>87</v>
      </c>
      <c r="AY600" s="17" t="s">
        <v>204</v>
      </c>
      <c r="BE600" s="239">
        <f>IF(N600="základní",J600,0)</f>
        <v>0</v>
      </c>
      <c r="BF600" s="239">
        <f>IF(N600="snížená",J600,0)</f>
        <v>0</v>
      </c>
      <c r="BG600" s="239">
        <f>IF(N600="zákl. přenesená",J600,0)</f>
        <v>0</v>
      </c>
      <c r="BH600" s="239">
        <f>IF(N600="sníž. přenesená",J600,0)</f>
        <v>0</v>
      </c>
      <c r="BI600" s="239">
        <f>IF(N600="nulová",J600,0)</f>
        <v>0</v>
      </c>
      <c r="BJ600" s="17" t="s">
        <v>85</v>
      </c>
      <c r="BK600" s="239">
        <f>ROUND(I600*H600,2)</f>
        <v>0</v>
      </c>
      <c r="BL600" s="17" t="s">
        <v>218</v>
      </c>
      <c r="BM600" s="238" t="s">
        <v>1013</v>
      </c>
    </row>
    <row r="601" s="13" customFormat="1">
      <c r="A601" s="13"/>
      <c r="B601" s="240"/>
      <c r="C601" s="241"/>
      <c r="D601" s="242" t="s">
        <v>213</v>
      </c>
      <c r="E601" s="243" t="s">
        <v>1</v>
      </c>
      <c r="F601" s="244" t="s">
        <v>1014</v>
      </c>
      <c r="G601" s="241"/>
      <c r="H601" s="243" t="s">
        <v>1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0" t="s">
        <v>213</v>
      </c>
      <c r="AU601" s="250" t="s">
        <v>87</v>
      </c>
      <c r="AV601" s="13" t="s">
        <v>85</v>
      </c>
      <c r="AW601" s="13" t="s">
        <v>34</v>
      </c>
      <c r="AX601" s="13" t="s">
        <v>78</v>
      </c>
      <c r="AY601" s="250" t="s">
        <v>204</v>
      </c>
    </row>
    <row r="602" s="14" customFormat="1">
      <c r="A602" s="14"/>
      <c r="B602" s="251"/>
      <c r="C602" s="252"/>
      <c r="D602" s="242" t="s">
        <v>213</v>
      </c>
      <c r="E602" s="253" t="s">
        <v>1</v>
      </c>
      <c r="F602" s="254" t="s">
        <v>1015</v>
      </c>
      <c r="G602" s="252"/>
      <c r="H602" s="255">
        <v>0.29999999999999999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1" t="s">
        <v>213</v>
      </c>
      <c r="AU602" s="261" t="s">
        <v>87</v>
      </c>
      <c r="AV602" s="14" t="s">
        <v>87</v>
      </c>
      <c r="AW602" s="14" t="s">
        <v>34</v>
      </c>
      <c r="AX602" s="14" t="s">
        <v>85</v>
      </c>
      <c r="AY602" s="261" t="s">
        <v>204</v>
      </c>
    </row>
    <row r="603" s="2" customFormat="1" ht="24.15" customHeight="1">
      <c r="A603" s="38"/>
      <c r="B603" s="39"/>
      <c r="C603" s="227" t="s">
        <v>1016</v>
      </c>
      <c r="D603" s="227" t="s">
        <v>206</v>
      </c>
      <c r="E603" s="228" t="s">
        <v>1017</v>
      </c>
      <c r="F603" s="229" t="s">
        <v>1018</v>
      </c>
      <c r="G603" s="230" t="s">
        <v>256</v>
      </c>
      <c r="H603" s="231">
        <v>1</v>
      </c>
      <c r="I603" s="232"/>
      <c r="J603" s="233">
        <f>ROUND(I603*H603,2)</f>
        <v>0</v>
      </c>
      <c r="K603" s="229" t="s">
        <v>210</v>
      </c>
      <c r="L603" s="44"/>
      <c r="M603" s="234" t="s">
        <v>1</v>
      </c>
      <c r="N603" s="235" t="s">
        <v>43</v>
      </c>
      <c r="O603" s="91"/>
      <c r="P603" s="236">
        <f>O603*H603</f>
        <v>0</v>
      </c>
      <c r="Q603" s="236">
        <v>0.00087000000000000001</v>
      </c>
      <c r="R603" s="236">
        <f>Q603*H603</f>
        <v>0.00087000000000000001</v>
      </c>
      <c r="S603" s="236">
        <v>0</v>
      </c>
      <c r="T603" s="237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8" t="s">
        <v>218</v>
      </c>
      <c r="AT603" s="238" t="s">
        <v>206</v>
      </c>
      <c r="AU603" s="238" t="s">
        <v>87</v>
      </c>
      <c r="AY603" s="17" t="s">
        <v>204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7" t="s">
        <v>85</v>
      </c>
      <c r="BK603" s="239">
        <f>ROUND(I603*H603,2)</f>
        <v>0</v>
      </c>
      <c r="BL603" s="17" t="s">
        <v>218</v>
      </c>
      <c r="BM603" s="238" t="s">
        <v>1019</v>
      </c>
    </row>
    <row r="604" s="13" customFormat="1">
      <c r="A604" s="13"/>
      <c r="B604" s="240"/>
      <c r="C604" s="241"/>
      <c r="D604" s="242" t="s">
        <v>213</v>
      </c>
      <c r="E604" s="243" t="s">
        <v>1</v>
      </c>
      <c r="F604" s="244" t="s">
        <v>1014</v>
      </c>
      <c r="G604" s="241"/>
      <c r="H604" s="243" t="s">
        <v>1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0" t="s">
        <v>213</v>
      </c>
      <c r="AU604" s="250" t="s">
        <v>87</v>
      </c>
      <c r="AV604" s="13" t="s">
        <v>85</v>
      </c>
      <c r="AW604" s="13" t="s">
        <v>34</v>
      </c>
      <c r="AX604" s="13" t="s">
        <v>78</v>
      </c>
      <c r="AY604" s="250" t="s">
        <v>204</v>
      </c>
    </row>
    <row r="605" s="14" customFormat="1">
      <c r="A605" s="14"/>
      <c r="B605" s="251"/>
      <c r="C605" s="252"/>
      <c r="D605" s="242" t="s">
        <v>213</v>
      </c>
      <c r="E605" s="253" t="s">
        <v>1</v>
      </c>
      <c r="F605" s="254" t="s">
        <v>85</v>
      </c>
      <c r="G605" s="252"/>
      <c r="H605" s="255">
        <v>1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1" t="s">
        <v>213</v>
      </c>
      <c r="AU605" s="261" t="s">
        <v>87</v>
      </c>
      <c r="AV605" s="14" t="s">
        <v>87</v>
      </c>
      <c r="AW605" s="14" t="s">
        <v>34</v>
      </c>
      <c r="AX605" s="14" t="s">
        <v>85</v>
      </c>
      <c r="AY605" s="261" t="s">
        <v>204</v>
      </c>
    </row>
    <row r="606" s="2" customFormat="1" ht="24.15" customHeight="1">
      <c r="A606" s="38"/>
      <c r="B606" s="39"/>
      <c r="C606" s="227" t="s">
        <v>1020</v>
      </c>
      <c r="D606" s="227" t="s">
        <v>206</v>
      </c>
      <c r="E606" s="228" t="s">
        <v>1021</v>
      </c>
      <c r="F606" s="229" t="s">
        <v>1022</v>
      </c>
      <c r="G606" s="230" t="s">
        <v>256</v>
      </c>
      <c r="H606" s="231">
        <v>1</v>
      </c>
      <c r="I606" s="232"/>
      <c r="J606" s="233">
        <f>ROUND(I606*H606,2)</f>
        <v>0</v>
      </c>
      <c r="K606" s="229" t="s">
        <v>210</v>
      </c>
      <c r="L606" s="44"/>
      <c r="M606" s="234" t="s">
        <v>1</v>
      </c>
      <c r="N606" s="235" t="s">
        <v>43</v>
      </c>
      <c r="O606" s="91"/>
      <c r="P606" s="236">
        <f>O606*H606</f>
        <v>0</v>
      </c>
      <c r="Q606" s="236">
        <v>0.00031</v>
      </c>
      <c r="R606" s="236">
        <f>Q606*H606</f>
        <v>0.00031</v>
      </c>
      <c r="S606" s="236">
        <v>0</v>
      </c>
      <c r="T606" s="237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8" t="s">
        <v>218</v>
      </c>
      <c r="AT606" s="238" t="s">
        <v>206</v>
      </c>
      <c r="AU606" s="238" t="s">
        <v>87</v>
      </c>
      <c r="AY606" s="17" t="s">
        <v>204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7" t="s">
        <v>85</v>
      </c>
      <c r="BK606" s="239">
        <f>ROUND(I606*H606,2)</f>
        <v>0</v>
      </c>
      <c r="BL606" s="17" t="s">
        <v>218</v>
      </c>
      <c r="BM606" s="238" t="s">
        <v>1023</v>
      </c>
    </row>
    <row r="607" s="13" customFormat="1">
      <c r="A607" s="13"/>
      <c r="B607" s="240"/>
      <c r="C607" s="241"/>
      <c r="D607" s="242" t="s">
        <v>213</v>
      </c>
      <c r="E607" s="243" t="s">
        <v>1</v>
      </c>
      <c r="F607" s="244" t="s">
        <v>1014</v>
      </c>
      <c r="G607" s="241"/>
      <c r="H607" s="243" t="s">
        <v>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0" t="s">
        <v>213</v>
      </c>
      <c r="AU607" s="250" t="s">
        <v>87</v>
      </c>
      <c r="AV607" s="13" t="s">
        <v>85</v>
      </c>
      <c r="AW607" s="13" t="s">
        <v>34</v>
      </c>
      <c r="AX607" s="13" t="s">
        <v>78</v>
      </c>
      <c r="AY607" s="250" t="s">
        <v>204</v>
      </c>
    </row>
    <row r="608" s="14" customFormat="1">
      <c r="A608" s="14"/>
      <c r="B608" s="251"/>
      <c r="C608" s="252"/>
      <c r="D608" s="242" t="s">
        <v>213</v>
      </c>
      <c r="E608" s="253" t="s">
        <v>1</v>
      </c>
      <c r="F608" s="254" t="s">
        <v>85</v>
      </c>
      <c r="G608" s="252"/>
      <c r="H608" s="255">
        <v>1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213</v>
      </c>
      <c r="AU608" s="261" t="s">
        <v>87</v>
      </c>
      <c r="AV608" s="14" t="s">
        <v>87</v>
      </c>
      <c r="AW608" s="14" t="s">
        <v>34</v>
      </c>
      <c r="AX608" s="14" t="s">
        <v>85</v>
      </c>
      <c r="AY608" s="261" t="s">
        <v>204</v>
      </c>
    </row>
    <row r="609" s="2" customFormat="1" ht="24.15" customHeight="1">
      <c r="A609" s="38"/>
      <c r="B609" s="39"/>
      <c r="C609" s="227" t="s">
        <v>1024</v>
      </c>
      <c r="D609" s="227" t="s">
        <v>206</v>
      </c>
      <c r="E609" s="228" t="s">
        <v>1025</v>
      </c>
      <c r="F609" s="229" t="s">
        <v>1026</v>
      </c>
      <c r="G609" s="230" t="s">
        <v>354</v>
      </c>
      <c r="H609" s="231">
        <v>7.0700000000000003</v>
      </c>
      <c r="I609" s="232"/>
      <c r="J609" s="233">
        <f>ROUND(I609*H609,2)</f>
        <v>0</v>
      </c>
      <c r="K609" s="229" t="s">
        <v>210</v>
      </c>
      <c r="L609" s="44"/>
      <c r="M609" s="234" t="s">
        <v>1</v>
      </c>
      <c r="N609" s="235" t="s">
        <v>43</v>
      </c>
      <c r="O609" s="91"/>
      <c r="P609" s="236">
        <f>O609*H609</f>
        <v>0</v>
      </c>
      <c r="Q609" s="236">
        <v>0.0029199999999999999</v>
      </c>
      <c r="R609" s="236">
        <f>Q609*H609</f>
        <v>0.0206444</v>
      </c>
      <c r="S609" s="236">
        <v>0</v>
      </c>
      <c r="T609" s="237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8" t="s">
        <v>218</v>
      </c>
      <c r="AT609" s="238" t="s">
        <v>206</v>
      </c>
      <c r="AU609" s="238" t="s">
        <v>87</v>
      </c>
      <c r="AY609" s="17" t="s">
        <v>204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7" t="s">
        <v>85</v>
      </c>
      <c r="BK609" s="239">
        <f>ROUND(I609*H609,2)</f>
        <v>0</v>
      </c>
      <c r="BL609" s="17" t="s">
        <v>218</v>
      </c>
      <c r="BM609" s="238" t="s">
        <v>1027</v>
      </c>
    </row>
    <row r="610" s="13" customFormat="1">
      <c r="A610" s="13"/>
      <c r="B610" s="240"/>
      <c r="C610" s="241"/>
      <c r="D610" s="242" t="s">
        <v>213</v>
      </c>
      <c r="E610" s="243" t="s">
        <v>1</v>
      </c>
      <c r="F610" s="244" t="s">
        <v>1014</v>
      </c>
      <c r="G610" s="241"/>
      <c r="H610" s="243" t="s">
        <v>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0" t="s">
        <v>213</v>
      </c>
      <c r="AU610" s="250" t="s">
        <v>87</v>
      </c>
      <c r="AV610" s="13" t="s">
        <v>85</v>
      </c>
      <c r="AW610" s="13" t="s">
        <v>34</v>
      </c>
      <c r="AX610" s="13" t="s">
        <v>78</v>
      </c>
      <c r="AY610" s="250" t="s">
        <v>204</v>
      </c>
    </row>
    <row r="611" s="14" customFormat="1">
      <c r="A611" s="14"/>
      <c r="B611" s="251"/>
      <c r="C611" s="252"/>
      <c r="D611" s="242" t="s">
        <v>213</v>
      </c>
      <c r="E611" s="253" t="s">
        <v>1</v>
      </c>
      <c r="F611" s="254" t="s">
        <v>1028</v>
      </c>
      <c r="G611" s="252"/>
      <c r="H611" s="255">
        <v>7.0700000000000003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1" t="s">
        <v>213</v>
      </c>
      <c r="AU611" s="261" t="s">
        <v>87</v>
      </c>
      <c r="AV611" s="14" t="s">
        <v>87</v>
      </c>
      <c r="AW611" s="14" t="s">
        <v>34</v>
      </c>
      <c r="AX611" s="14" t="s">
        <v>85</v>
      </c>
      <c r="AY611" s="261" t="s">
        <v>204</v>
      </c>
    </row>
    <row r="612" s="2" customFormat="1" ht="24.15" customHeight="1">
      <c r="A612" s="38"/>
      <c r="B612" s="39"/>
      <c r="C612" s="227" t="s">
        <v>1029</v>
      </c>
      <c r="D612" s="227" t="s">
        <v>206</v>
      </c>
      <c r="E612" s="228" t="s">
        <v>1030</v>
      </c>
      <c r="F612" s="229" t="s">
        <v>1031</v>
      </c>
      <c r="G612" s="230" t="s">
        <v>295</v>
      </c>
      <c r="H612" s="231">
        <v>0.114</v>
      </c>
      <c r="I612" s="232"/>
      <c r="J612" s="233">
        <f>ROUND(I612*H612,2)</f>
        <v>0</v>
      </c>
      <c r="K612" s="229" t="s">
        <v>210</v>
      </c>
      <c r="L612" s="44"/>
      <c r="M612" s="234" t="s">
        <v>1</v>
      </c>
      <c r="N612" s="235" t="s">
        <v>43</v>
      </c>
      <c r="O612" s="91"/>
      <c r="P612" s="236">
        <f>O612*H612</f>
        <v>0</v>
      </c>
      <c r="Q612" s="236">
        <v>0</v>
      </c>
      <c r="R612" s="236">
        <f>Q612*H612</f>
        <v>0</v>
      </c>
      <c r="S612" s="236">
        <v>0</v>
      </c>
      <c r="T612" s="237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8" t="s">
        <v>218</v>
      </c>
      <c r="AT612" s="238" t="s">
        <v>206</v>
      </c>
      <c r="AU612" s="238" t="s">
        <v>87</v>
      </c>
      <c r="AY612" s="17" t="s">
        <v>204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7" t="s">
        <v>85</v>
      </c>
      <c r="BK612" s="239">
        <f>ROUND(I612*H612,2)</f>
        <v>0</v>
      </c>
      <c r="BL612" s="17" t="s">
        <v>218</v>
      </c>
      <c r="BM612" s="238" t="s">
        <v>1032</v>
      </c>
    </row>
    <row r="613" s="12" customFormat="1" ht="22.8" customHeight="1">
      <c r="A613" s="12"/>
      <c r="B613" s="211"/>
      <c r="C613" s="212"/>
      <c r="D613" s="213" t="s">
        <v>77</v>
      </c>
      <c r="E613" s="225" t="s">
        <v>1033</v>
      </c>
      <c r="F613" s="225" t="s">
        <v>1034</v>
      </c>
      <c r="G613" s="212"/>
      <c r="H613" s="212"/>
      <c r="I613" s="215"/>
      <c r="J613" s="226">
        <f>BK613</f>
        <v>0</v>
      </c>
      <c r="K613" s="212"/>
      <c r="L613" s="217"/>
      <c r="M613" s="218"/>
      <c r="N613" s="219"/>
      <c r="O613" s="219"/>
      <c r="P613" s="220">
        <f>SUM(P614:P617)</f>
        <v>0</v>
      </c>
      <c r="Q613" s="219"/>
      <c r="R613" s="220">
        <f>SUM(R614:R617)</f>
        <v>0</v>
      </c>
      <c r="S613" s="219"/>
      <c r="T613" s="221">
        <f>SUM(T614:T617)</f>
        <v>0.58962499999999995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2" t="s">
        <v>87</v>
      </c>
      <c r="AT613" s="223" t="s">
        <v>77</v>
      </c>
      <c r="AU613" s="223" t="s">
        <v>85</v>
      </c>
      <c r="AY613" s="222" t="s">
        <v>204</v>
      </c>
      <c r="BK613" s="224">
        <f>SUM(BK614:BK617)</f>
        <v>0</v>
      </c>
    </row>
    <row r="614" s="2" customFormat="1" ht="24.15" customHeight="1">
      <c r="A614" s="38"/>
      <c r="B614" s="39"/>
      <c r="C614" s="227" t="s">
        <v>1035</v>
      </c>
      <c r="D614" s="227" t="s">
        <v>206</v>
      </c>
      <c r="E614" s="228" t="s">
        <v>1036</v>
      </c>
      <c r="F614" s="229" t="s">
        <v>1037</v>
      </c>
      <c r="G614" s="230" t="s">
        <v>209</v>
      </c>
      <c r="H614" s="231">
        <v>13.25</v>
      </c>
      <c r="I614" s="232"/>
      <c r="J614" s="233">
        <f>ROUND(I614*H614,2)</f>
        <v>0</v>
      </c>
      <c r="K614" s="229" t="s">
        <v>210</v>
      </c>
      <c r="L614" s="44"/>
      <c r="M614" s="234" t="s">
        <v>1</v>
      </c>
      <c r="N614" s="235" t="s">
        <v>43</v>
      </c>
      <c r="O614" s="91"/>
      <c r="P614" s="236">
        <f>O614*H614</f>
        <v>0</v>
      </c>
      <c r="Q614" s="236">
        <v>0</v>
      </c>
      <c r="R614" s="236">
        <f>Q614*H614</f>
        <v>0</v>
      </c>
      <c r="S614" s="236">
        <v>0.044499999999999998</v>
      </c>
      <c r="T614" s="237">
        <f>S614*H614</f>
        <v>0.58962499999999995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8" t="s">
        <v>218</v>
      </c>
      <c r="AT614" s="238" t="s">
        <v>206</v>
      </c>
      <c r="AU614" s="238" t="s">
        <v>87</v>
      </c>
      <c r="AY614" s="17" t="s">
        <v>204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7" t="s">
        <v>85</v>
      </c>
      <c r="BK614" s="239">
        <f>ROUND(I614*H614,2)</f>
        <v>0</v>
      </c>
      <c r="BL614" s="17" t="s">
        <v>218</v>
      </c>
      <c r="BM614" s="238" t="s">
        <v>1038</v>
      </c>
    </row>
    <row r="615" s="13" customFormat="1">
      <c r="A615" s="13"/>
      <c r="B615" s="240"/>
      <c r="C615" s="241"/>
      <c r="D615" s="242" t="s">
        <v>213</v>
      </c>
      <c r="E615" s="243" t="s">
        <v>1</v>
      </c>
      <c r="F615" s="244" t="s">
        <v>841</v>
      </c>
      <c r="G615" s="241"/>
      <c r="H615" s="243" t="s">
        <v>1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0" t="s">
        <v>213</v>
      </c>
      <c r="AU615" s="250" t="s">
        <v>87</v>
      </c>
      <c r="AV615" s="13" t="s">
        <v>85</v>
      </c>
      <c r="AW615" s="13" t="s">
        <v>34</v>
      </c>
      <c r="AX615" s="13" t="s">
        <v>78</v>
      </c>
      <c r="AY615" s="250" t="s">
        <v>204</v>
      </c>
    </row>
    <row r="616" s="14" customFormat="1">
      <c r="A616" s="14"/>
      <c r="B616" s="251"/>
      <c r="C616" s="252"/>
      <c r="D616" s="242" t="s">
        <v>213</v>
      </c>
      <c r="E616" s="253" t="s">
        <v>1</v>
      </c>
      <c r="F616" s="254" t="s">
        <v>896</v>
      </c>
      <c r="G616" s="252"/>
      <c r="H616" s="255">
        <v>13.25</v>
      </c>
      <c r="I616" s="256"/>
      <c r="J616" s="252"/>
      <c r="K616" s="252"/>
      <c r="L616" s="257"/>
      <c r="M616" s="258"/>
      <c r="N616" s="259"/>
      <c r="O616" s="259"/>
      <c r="P616" s="259"/>
      <c r="Q616" s="259"/>
      <c r="R616" s="259"/>
      <c r="S616" s="259"/>
      <c r="T616" s="26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1" t="s">
        <v>213</v>
      </c>
      <c r="AU616" s="261" t="s">
        <v>87</v>
      </c>
      <c r="AV616" s="14" t="s">
        <v>87</v>
      </c>
      <c r="AW616" s="14" t="s">
        <v>34</v>
      </c>
      <c r="AX616" s="14" t="s">
        <v>85</v>
      </c>
      <c r="AY616" s="261" t="s">
        <v>204</v>
      </c>
    </row>
    <row r="617" s="2" customFormat="1" ht="24.15" customHeight="1">
      <c r="A617" s="38"/>
      <c r="B617" s="39"/>
      <c r="C617" s="227" t="s">
        <v>1039</v>
      </c>
      <c r="D617" s="227" t="s">
        <v>206</v>
      </c>
      <c r="E617" s="228" t="s">
        <v>1040</v>
      </c>
      <c r="F617" s="229" t="s">
        <v>1041</v>
      </c>
      <c r="G617" s="230" t="s">
        <v>209</v>
      </c>
      <c r="H617" s="231">
        <v>13.25</v>
      </c>
      <c r="I617" s="232"/>
      <c r="J617" s="233">
        <f>ROUND(I617*H617,2)</f>
        <v>0</v>
      </c>
      <c r="K617" s="229" t="s">
        <v>210</v>
      </c>
      <c r="L617" s="44"/>
      <c r="M617" s="234" t="s">
        <v>1</v>
      </c>
      <c r="N617" s="235" t="s">
        <v>43</v>
      </c>
      <c r="O617" s="91"/>
      <c r="P617" s="236">
        <f>O617*H617</f>
        <v>0</v>
      </c>
      <c r="Q617" s="236">
        <v>0</v>
      </c>
      <c r="R617" s="236">
        <f>Q617*H617</f>
        <v>0</v>
      </c>
      <c r="S617" s="236">
        <v>0</v>
      </c>
      <c r="T617" s="237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8" t="s">
        <v>218</v>
      </c>
      <c r="AT617" s="238" t="s">
        <v>206</v>
      </c>
      <c r="AU617" s="238" t="s">
        <v>87</v>
      </c>
      <c r="AY617" s="17" t="s">
        <v>204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7" t="s">
        <v>85</v>
      </c>
      <c r="BK617" s="239">
        <f>ROUND(I617*H617,2)</f>
        <v>0</v>
      </c>
      <c r="BL617" s="17" t="s">
        <v>218</v>
      </c>
      <c r="BM617" s="238" t="s">
        <v>1042</v>
      </c>
    </row>
    <row r="618" s="12" customFormat="1" ht="22.8" customHeight="1">
      <c r="A618" s="12"/>
      <c r="B618" s="211"/>
      <c r="C618" s="212"/>
      <c r="D618" s="213" t="s">
        <v>77</v>
      </c>
      <c r="E618" s="225" t="s">
        <v>1043</v>
      </c>
      <c r="F618" s="225" t="s">
        <v>1044</v>
      </c>
      <c r="G618" s="212"/>
      <c r="H618" s="212"/>
      <c r="I618" s="215"/>
      <c r="J618" s="226">
        <f>BK618</f>
        <v>0</v>
      </c>
      <c r="K618" s="212"/>
      <c r="L618" s="217"/>
      <c r="M618" s="218"/>
      <c r="N618" s="219"/>
      <c r="O618" s="219"/>
      <c r="P618" s="220">
        <f>SUM(P619:P675)</f>
        <v>0</v>
      </c>
      <c r="Q618" s="219"/>
      <c r="R618" s="220">
        <f>SUM(R619:R675)</f>
        <v>0.30284391999999993</v>
      </c>
      <c r="S618" s="219"/>
      <c r="T618" s="221">
        <f>SUM(T619:T675)</f>
        <v>0.066000000000000003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2" t="s">
        <v>87</v>
      </c>
      <c r="AT618" s="223" t="s">
        <v>77</v>
      </c>
      <c r="AU618" s="223" t="s">
        <v>85</v>
      </c>
      <c r="AY618" s="222" t="s">
        <v>204</v>
      </c>
      <c r="BK618" s="224">
        <f>SUM(BK619:BK675)</f>
        <v>0</v>
      </c>
    </row>
    <row r="619" s="2" customFormat="1" ht="33" customHeight="1">
      <c r="A619" s="38"/>
      <c r="B619" s="39"/>
      <c r="C619" s="227" t="s">
        <v>1045</v>
      </c>
      <c r="D619" s="227" t="s">
        <v>206</v>
      </c>
      <c r="E619" s="228" t="s">
        <v>1046</v>
      </c>
      <c r="F619" s="229" t="s">
        <v>1047</v>
      </c>
      <c r="G619" s="230" t="s">
        <v>256</v>
      </c>
      <c r="H619" s="231">
        <v>4</v>
      </c>
      <c r="I619" s="232"/>
      <c r="J619" s="233">
        <f>ROUND(I619*H619,2)</f>
        <v>0</v>
      </c>
      <c r="K619" s="229" t="s">
        <v>210</v>
      </c>
      <c r="L619" s="44"/>
      <c r="M619" s="234" t="s">
        <v>1</v>
      </c>
      <c r="N619" s="235" t="s">
        <v>43</v>
      </c>
      <c r="O619" s="91"/>
      <c r="P619" s="236">
        <f>O619*H619</f>
        <v>0</v>
      </c>
      <c r="Q619" s="236">
        <v>0</v>
      </c>
      <c r="R619" s="236">
        <f>Q619*H619</f>
        <v>0</v>
      </c>
      <c r="S619" s="236">
        <v>0.0030000000000000001</v>
      </c>
      <c r="T619" s="237">
        <f>S619*H619</f>
        <v>0.012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8" t="s">
        <v>218</v>
      </c>
      <c r="AT619" s="238" t="s">
        <v>206</v>
      </c>
      <c r="AU619" s="238" t="s">
        <v>87</v>
      </c>
      <c r="AY619" s="17" t="s">
        <v>204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7" t="s">
        <v>85</v>
      </c>
      <c r="BK619" s="239">
        <f>ROUND(I619*H619,2)</f>
        <v>0</v>
      </c>
      <c r="BL619" s="17" t="s">
        <v>218</v>
      </c>
      <c r="BM619" s="238" t="s">
        <v>1048</v>
      </c>
    </row>
    <row r="620" s="14" customFormat="1">
      <c r="A620" s="14"/>
      <c r="B620" s="251"/>
      <c r="C620" s="252"/>
      <c r="D620" s="242" t="s">
        <v>213</v>
      </c>
      <c r="E620" s="253" t="s">
        <v>1</v>
      </c>
      <c r="F620" s="254" t="s">
        <v>1049</v>
      </c>
      <c r="G620" s="252"/>
      <c r="H620" s="255">
        <v>4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1" t="s">
        <v>213</v>
      </c>
      <c r="AU620" s="261" t="s">
        <v>87</v>
      </c>
      <c r="AV620" s="14" t="s">
        <v>87</v>
      </c>
      <c r="AW620" s="14" t="s">
        <v>34</v>
      </c>
      <c r="AX620" s="14" t="s">
        <v>85</v>
      </c>
      <c r="AY620" s="261" t="s">
        <v>204</v>
      </c>
    </row>
    <row r="621" s="2" customFormat="1" ht="33" customHeight="1">
      <c r="A621" s="38"/>
      <c r="B621" s="39"/>
      <c r="C621" s="227" t="s">
        <v>1050</v>
      </c>
      <c r="D621" s="227" t="s">
        <v>206</v>
      </c>
      <c r="E621" s="228" t="s">
        <v>1051</v>
      </c>
      <c r="F621" s="229" t="s">
        <v>1052</v>
      </c>
      <c r="G621" s="230" t="s">
        <v>256</v>
      </c>
      <c r="H621" s="231">
        <v>1</v>
      </c>
      <c r="I621" s="232"/>
      <c r="J621" s="233">
        <f>ROUND(I621*H621,2)</f>
        <v>0</v>
      </c>
      <c r="K621" s="229" t="s">
        <v>210</v>
      </c>
      <c r="L621" s="44"/>
      <c r="M621" s="234" t="s">
        <v>1</v>
      </c>
      <c r="N621" s="235" t="s">
        <v>43</v>
      </c>
      <c r="O621" s="91"/>
      <c r="P621" s="236">
        <f>O621*H621</f>
        <v>0</v>
      </c>
      <c r="Q621" s="236">
        <v>0</v>
      </c>
      <c r="R621" s="236">
        <f>Q621*H621</f>
        <v>0</v>
      </c>
      <c r="S621" s="236">
        <v>0.0060000000000000001</v>
      </c>
      <c r="T621" s="237">
        <f>S621*H621</f>
        <v>0.0060000000000000001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8" t="s">
        <v>218</v>
      </c>
      <c r="AT621" s="238" t="s">
        <v>206</v>
      </c>
      <c r="AU621" s="238" t="s">
        <v>87</v>
      </c>
      <c r="AY621" s="17" t="s">
        <v>204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7" t="s">
        <v>85</v>
      </c>
      <c r="BK621" s="239">
        <f>ROUND(I621*H621,2)</f>
        <v>0</v>
      </c>
      <c r="BL621" s="17" t="s">
        <v>218</v>
      </c>
      <c r="BM621" s="238" t="s">
        <v>1053</v>
      </c>
    </row>
    <row r="622" s="13" customFormat="1">
      <c r="A622" s="13"/>
      <c r="B622" s="240"/>
      <c r="C622" s="241"/>
      <c r="D622" s="242" t="s">
        <v>213</v>
      </c>
      <c r="E622" s="243" t="s">
        <v>1</v>
      </c>
      <c r="F622" s="244" t="s">
        <v>1054</v>
      </c>
      <c r="G622" s="241"/>
      <c r="H622" s="243" t="s">
        <v>1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0" t="s">
        <v>213</v>
      </c>
      <c r="AU622" s="250" t="s">
        <v>87</v>
      </c>
      <c r="AV622" s="13" t="s">
        <v>85</v>
      </c>
      <c r="AW622" s="13" t="s">
        <v>34</v>
      </c>
      <c r="AX622" s="13" t="s">
        <v>78</v>
      </c>
      <c r="AY622" s="250" t="s">
        <v>204</v>
      </c>
    </row>
    <row r="623" s="14" customFormat="1">
      <c r="A623" s="14"/>
      <c r="B623" s="251"/>
      <c r="C623" s="252"/>
      <c r="D623" s="242" t="s">
        <v>213</v>
      </c>
      <c r="E623" s="253" t="s">
        <v>1</v>
      </c>
      <c r="F623" s="254" t="s">
        <v>85</v>
      </c>
      <c r="G623" s="252"/>
      <c r="H623" s="255">
        <v>1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1" t="s">
        <v>213</v>
      </c>
      <c r="AU623" s="261" t="s">
        <v>87</v>
      </c>
      <c r="AV623" s="14" t="s">
        <v>87</v>
      </c>
      <c r="AW623" s="14" t="s">
        <v>34</v>
      </c>
      <c r="AX623" s="14" t="s">
        <v>85</v>
      </c>
      <c r="AY623" s="261" t="s">
        <v>204</v>
      </c>
    </row>
    <row r="624" s="2" customFormat="1" ht="24.15" customHeight="1">
      <c r="A624" s="38"/>
      <c r="B624" s="39"/>
      <c r="C624" s="227" t="s">
        <v>1055</v>
      </c>
      <c r="D624" s="227" t="s">
        <v>206</v>
      </c>
      <c r="E624" s="228" t="s">
        <v>1056</v>
      </c>
      <c r="F624" s="229" t="s">
        <v>1057</v>
      </c>
      <c r="G624" s="230" t="s">
        <v>209</v>
      </c>
      <c r="H624" s="231">
        <v>1.4039999999999999</v>
      </c>
      <c r="I624" s="232"/>
      <c r="J624" s="233">
        <f>ROUND(I624*H624,2)</f>
        <v>0</v>
      </c>
      <c r="K624" s="229" t="s">
        <v>210</v>
      </c>
      <c r="L624" s="44"/>
      <c r="M624" s="234" t="s">
        <v>1</v>
      </c>
      <c r="N624" s="235" t="s">
        <v>43</v>
      </c>
      <c r="O624" s="91"/>
      <c r="P624" s="236">
        <f>O624*H624</f>
        <v>0</v>
      </c>
      <c r="Q624" s="236">
        <v>0.00027</v>
      </c>
      <c r="R624" s="236">
        <f>Q624*H624</f>
        <v>0.00037907999999999996</v>
      </c>
      <c r="S624" s="236">
        <v>0</v>
      </c>
      <c r="T624" s="237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8" t="s">
        <v>218</v>
      </c>
      <c r="AT624" s="238" t="s">
        <v>206</v>
      </c>
      <c r="AU624" s="238" t="s">
        <v>87</v>
      </c>
      <c r="AY624" s="17" t="s">
        <v>204</v>
      </c>
      <c r="BE624" s="239">
        <f>IF(N624="základní",J624,0)</f>
        <v>0</v>
      </c>
      <c r="BF624" s="239">
        <f>IF(N624="snížená",J624,0)</f>
        <v>0</v>
      </c>
      <c r="BG624" s="239">
        <f>IF(N624="zákl. přenesená",J624,0)</f>
        <v>0</v>
      </c>
      <c r="BH624" s="239">
        <f>IF(N624="sníž. přenesená",J624,0)</f>
        <v>0</v>
      </c>
      <c r="BI624" s="239">
        <f>IF(N624="nulová",J624,0)</f>
        <v>0</v>
      </c>
      <c r="BJ624" s="17" t="s">
        <v>85</v>
      </c>
      <c r="BK624" s="239">
        <f>ROUND(I624*H624,2)</f>
        <v>0</v>
      </c>
      <c r="BL624" s="17" t="s">
        <v>218</v>
      </c>
      <c r="BM624" s="238" t="s">
        <v>1058</v>
      </c>
    </row>
    <row r="625" s="14" customFormat="1">
      <c r="A625" s="14"/>
      <c r="B625" s="251"/>
      <c r="C625" s="252"/>
      <c r="D625" s="242" t="s">
        <v>213</v>
      </c>
      <c r="E625" s="253" t="s">
        <v>1</v>
      </c>
      <c r="F625" s="254" t="s">
        <v>1059</v>
      </c>
      <c r="G625" s="252"/>
      <c r="H625" s="255">
        <v>0.45900000000000002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1" t="s">
        <v>213</v>
      </c>
      <c r="AU625" s="261" t="s">
        <v>87</v>
      </c>
      <c r="AV625" s="14" t="s">
        <v>87</v>
      </c>
      <c r="AW625" s="14" t="s">
        <v>34</v>
      </c>
      <c r="AX625" s="14" t="s">
        <v>78</v>
      </c>
      <c r="AY625" s="261" t="s">
        <v>204</v>
      </c>
    </row>
    <row r="626" s="14" customFormat="1">
      <c r="A626" s="14"/>
      <c r="B626" s="251"/>
      <c r="C626" s="252"/>
      <c r="D626" s="242" t="s">
        <v>213</v>
      </c>
      <c r="E626" s="253" t="s">
        <v>1</v>
      </c>
      <c r="F626" s="254" t="s">
        <v>1060</v>
      </c>
      <c r="G626" s="252"/>
      <c r="H626" s="255">
        <v>0.94499999999999995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1" t="s">
        <v>213</v>
      </c>
      <c r="AU626" s="261" t="s">
        <v>87</v>
      </c>
      <c r="AV626" s="14" t="s">
        <v>87</v>
      </c>
      <c r="AW626" s="14" t="s">
        <v>34</v>
      </c>
      <c r="AX626" s="14" t="s">
        <v>78</v>
      </c>
      <c r="AY626" s="261" t="s">
        <v>204</v>
      </c>
    </row>
    <row r="627" s="15" customFormat="1">
      <c r="A627" s="15"/>
      <c r="B627" s="262"/>
      <c r="C627" s="263"/>
      <c r="D627" s="242" t="s">
        <v>213</v>
      </c>
      <c r="E627" s="264" t="s">
        <v>1</v>
      </c>
      <c r="F627" s="265" t="s">
        <v>228</v>
      </c>
      <c r="G627" s="263"/>
      <c r="H627" s="266">
        <v>1.4039999999999999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2" t="s">
        <v>213</v>
      </c>
      <c r="AU627" s="272" t="s">
        <v>87</v>
      </c>
      <c r="AV627" s="15" t="s">
        <v>211</v>
      </c>
      <c r="AW627" s="15" t="s">
        <v>34</v>
      </c>
      <c r="AX627" s="15" t="s">
        <v>85</v>
      </c>
      <c r="AY627" s="272" t="s">
        <v>204</v>
      </c>
    </row>
    <row r="628" s="2" customFormat="1" ht="21.75" customHeight="1">
      <c r="A628" s="38"/>
      <c r="B628" s="39"/>
      <c r="C628" s="273" t="s">
        <v>1061</v>
      </c>
      <c r="D628" s="273" t="s">
        <v>404</v>
      </c>
      <c r="E628" s="274" t="s">
        <v>1062</v>
      </c>
      <c r="F628" s="275" t="s">
        <v>1063</v>
      </c>
      <c r="G628" s="276" t="s">
        <v>209</v>
      </c>
      <c r="H628" s="277">
        <v>1.4039999999999999</v>
      </c>
      <c r="I628" s="278"/>
      <c r="J628" s="279">
        <f>ROUND(I628*H628,2)</f>
        <v>0</v>
      </c>
      <c r="K628" s="275" t="s">
        <v>210</v>
      </c>
      <c r="L628" s="280"/>
      <c r="M628" s="281" t="s">
        <v>1</v>
      </c>
      <c r="N628" s="282" t="s">
        <v>43</v>
      </c>
      <c r="O628" s="91"/>
      <c r="P628" s="236">
        <f>O628*H628</f>
        <v>0</v>
      </c>
      <c r="Q628" s="236">
        <v>0.040280000000000003</v>
      </c>
      <c r="R628" s="236">
        <f>Q628*H628</f>
        <v>0.056553119999999998</v>
      </c>
      <c r="S628" s="236">
        <v>0</v>
      </c>
      <c r="T628" s="237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8" t="s">
        <v>386</v>
      </c>
      <c r="AT628" s="238" t="s">
        <v>404</v>
      </c>
      <c r="AU628" s="238" t="s">
        <v>87</v>
      </c>
      <c r="AY628" s="17" t="s">
        <v>204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7" t="s">
        <v>85</v>
      </c>
      <c r="BK628" s="239">
        <f>ROUND(I628*H628,2)</f>
        <v>0</v>
      </c>
      <c r="BL628" s="17" t="s">
        <v>218</v>
      </c>
      <c r="BM628" s="238" t="s">
        <v>1064</v>
      </c>
    </row>
    <row r="629" s="2" customFormat="1" ht="24.15" customHeight="1">
      <c r="A629" s="38"/>
      <c r="B629" s="39"/>
      <c r="C629" s="227" t="s">
        <v>1065</v>
      </c>
      <c r="D629" s="227" t="s">
        <v>206</v>
      </c>
      <c r="E629" s="228" t="s">
        <v>1066</v>
      </c>
      <c r="F629" s="229" t="s">
        <v>1067</v>
      </c>
      <c r="G629" s="230" t="s">
        <v>256</v>
      </c>
      <c r="H629" s="231">
        <v>4</v>
      </c>
      <c r="I629" s="232"/>
      <c r="J629" s="233">
        <f>ROUND(I629*H629,2)</f>
        <v>0</v>
      </c>
      <c r="K629" s="229" t="s">
        <v>210</v>
      </c>
      <c r="L629" s="44"/>
      <c r="M629" s="234" t="s">
        <v>1</v>
      </c>
      <c r="N629" s="235" t="s">
        <v>43</v>
      </c>
      <c r="O629" s="91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8" t="s">
        <v>218</v>
      </c>
      <c r="AT629" s="238" t="s">
        <v>206</v>
      </c>
      <c r="AU629" s="238" t="s">
        <v>87</v>
      </c>
      <c r="AY629" s="17" t="s">
        <v>204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7" t="s">
        <v>85</v>
      </c>
      <c r="BK629" s="239">
        <f>ROUND(I629*H629,2)</f>
        <v>0</v>
      </c>
      <c r="BL629" s="17" t="s">
        <v>218</v>
      </c>
      <c r="BM629" s="238" t="s">
        <v>1068</v>
      </c>
    </row>
    <row r="630" s="14" customFormat="1">
      <c r="A630" s="14"/>
      <c r="B630" s="251"/>
      <c r="C630" s="252"/>
      <c r="D630" s="242" t="s">
        <v>213</v>
      </c>
      <c r="E630" s="253" t="s">
        <v>1</v>
      </c>
      <c r="F630" s="254" t="s">
        <v>1069</v>
      </c>
      <c r="G630" s="252"/>
      <c r="H630" s="255">
        <v>4</v>
      </c>
      <c r="I630" s="256"/>
      <c r="J630" s="252"/>
      <c r="K630" s="252"/>
      <c r="L630" s="257"/>
      <c r="M630" s="258"/>
      <c r="N630" s="259"/>
      <c r="O630" s="259"/>
      <c r="P630" s="259"/>
      <c r="Q630" s="259"/>
      <c r="R630" s="259"/>
      <c r="S630" s="259"/>
      <c r="T630" s="26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1" t="s">
        <v>213</v>
      </c>
      <c r="AU630" s="261" t="s">
        <v>87</v>
      </c>
      <c r="AV630" s="14" t="s">
        <v>87</v>
      </c>
      <c r="AW630" s="14" t="s">
        <v>34</v>
      </c>
      <c r="AX630" s="14" t="s">
        <v>85</v>
      </c>
      <c r="AY630" s="261" t="s">
        <v>204</v>
      </c>
    </row>
    <row r="631" s="2" customFormat="1" ht="24.15" customHeight="1">
      <c r="A631" s="38"/>
      <c r="B631" s="39"/>
      <c r="C631" s="227" t="s">
        <v>1070</v>
      </c>
      <c r="D631" s="227" t="s">
        <v>206</v>
      </c>
      <c r="E631" s="228" t="s">
        <v>1071</v>
      </c>
      <c r="F631" s="229" t="s">
        <v>1072</v>
      </c>
      <c r="G631" s="230" t="s">
        <v>256</v>
      </c>
      <c r="H631" s="231">
        <v>1</v>
      </c>
      <c r="I631" s="232"/>
      <c r="J631" s="233">
        <f>ROUND(I631*H631,2)</f>
        <v>0</v>
      </c>
      <c r="K631" s="229" t="s">
        <v>210</v>
      </c>
      <c r="L631" s="44"/>
      <c r="M631" s="234" t="s">
        <v>1</v>
      </c>
      <c r="N631" s="235" t="s">
        <v>43</v>
      </c>
      <c r="O631" s="91"/>
      <c r="P631" s="236">
        <f>O631*H631</f>
        <v>0</v>
      </c>
      <c r="Q631" s="236">
        <v>0</v>
      </c>
      <c r="R631" s="236">
        <f>Q631*H631</f>
        <v>0</v>
      </c>
      <c r="S631" s="236">
        <v>0</v>
      </c>
      <c r="T631" s="237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8" t="s">
        <v>218</v>
      </c>
      <c r="AT631" s="238" t="s">
        <v>206</v>
      </c>
      <c r="AU631" s="238" t="s">
        <v>87</v>
      </c>
      <c r="AY631" s="17" t="s">
        <v>204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7" t="s">
        <v>85</v>
      </c>
      <c r="BK631" s="239">
        <f>ROUND(I631*H631,2)</f>
        <v>0</v>
      </c>
      <c r="BL631" s="17" t="s">
        <v>218</v>
      </c>
      <c r="BM631" s="238" t="s">
        <v>1073</v>
      </c>
    </row>
    <row r="632" s="14" customFormat="1">
      <c r="A632" s="14"/>
      <c r="B632" s="251"/>
      <c r="C632" s="252"/>
      <c r="D632" s="242" t="s">
        <v>213</v>
      </c>
      <c r="E632" s="253" t="s">
        <v>1</v>
      </c>
      <c r="F632" s="254" t="s">
        <v>1074</v>
      </c>
      <c r="G632" s="252"/>
      <c r="H632" s="255">
        <v>1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213</v>
      </c>
      <c r="AU632" s="261" t="s">
        <v>87</v>
      </c>
      <c r="AV632" s="14" t="s">
        <v>87</v>
      </c>
      <c r="AW632" s="14" t="s">
        <v>34</v>
      </c>
      <c r="AX632" s="14" t="s">
        <v>85</v>
      </c>
      <c r="AY632" s="261" t="s">
        <v>204</v>
      </c>
    </row>
    <row r="633" s="2" customFormat="1" ht="24.15" customHeight="1">
      <c r="A633" s="38"/>
      <c r="B633" s="39"/>
      <c r="C633" s="227" t="s">
        <v>1075</v>
      </c>
      <c r="D633" s="227" t="s">
        <v>206</v>
      </c>
      <c r="E633" s="228" t="s">
        <v>1076</v>
      </c>
      <c r="F633" s="229" t="s">
        <v>1077</v>
      </c>
      <c r="G633" s="230" t="s">
        <v>256</v>
      </c>
      <c r="H633" s="231">
        <v>1</v>
      </c>
      <c r="I633" s="232"/>
      <c r="J633" s="233">
        <f>ROUND(I633*H633,2)</f>
        <v>0</v>
      </c>
      <c r="K633" s="229" t="s">
        <v>210</v>
      </c>
      <c r="L633" s="44"/>
      <c r="M633" s="234" t="s">
        <v>1</v>
      </c>
      <c r="N633" s="235" t="s">
        <v>43</v>
      </c>
      <c r="O633" s="91"/>
      <c r="P633" s="236">
        <f>O633*H633</f>
        <v>0</v>
      </c>
      <c r="Q633" s="236">
        <v>0.00093000000000000005</v>
      </c>
      <c r="R633" s="236">
        <f>Q633*H633</f>
        <v>0.00093000000000000005</v>
      </c>
      <c r="S633" s="236">
        <v>0</v>
      </c>
      <c r="T633" s="237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8" t="s">
        <v>218</v>
      </c>
      <c r="AT633" s="238" t="s">
        <v>206</v>
      </c>
      <c r="AU633" s="238" t="s">
        <v>87</v>
      </c>
      <c r="AY633" s="17" t="s">
        <v>204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7" t="s">
        <v>85</v>
      </c>
      <c r="BK633" s="239">
        <f>ROUND(I633*H633,2)</f>
        <v>0</v>
      </c>
      <c r="BL633" s="17" t="s">
        <v>218</v>
      </c>
      <c r="BM633" s="238" t="s">
        <v>1078</v>
      </c>
    </row>
    <row r="634" s="14" customFormat="1">
      <c r="A634" s="14"/>
      <c r="B634" s="251"/>
      <c r="C634" s="252"/>
      <c r="D634" s="242" t="s">
        <v>213</v>
      </c>
      <c r="E634" s="253" t="s">
        <v>1</v>
      </c>
      <c r="F634" s="254" t="s">
        <v>1079</v>
      </c>
      <c r="G634" s="252"/>
      <c r="H634" s="255">
        <v>1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1" t="s">
        <v>213</v>
      </c>
      <c r="AU634" s="261" t="s">
        <v>87</v>
      </c>
      <c r="AV634" s="14" t="s">
        <v>87</v>
      </c>
      <c r="AW634" s="14" t="s">
        <v>34</v>
      </c>
      <c r="AX634" s="14" t="s">
        <v>85</v>
      </c>
      <c r="AY634" s="261" t="s">
        <v>204</v>
      </c>
    </row>
    <row r="635" s="2" customFormat="1" ht="37.8" customHeight="1">
      <c r="A635" s="38"/>
      <c r="B635" s="39"/>
      <c r="C635" s="273" t="s">
        <v>1080</v>
      </c>
      <c r="D635" s="273" t="s">
        <v>404</v>
      </c>
      <c r="E635" s="274" t="s">
        <v>1081</v>
      </c>
      <c r="F635" s="275" t="s">
        <v>1082</v>
      </c>
      <c r="G635" s="276" t="s">
        <v>209</v>
      </c>
      <c r="H635" s="277">
        <v>4.359</v>
      </c>
      <c r="I635" s="278"/>
      <c r="J635" s="279">
        <f>ROUND(I635*H635,2)</f>
        <v>0</v>
      </c>
      <c r="K635" s="275" t="s">
        <v>1</v>
      </c>
      <c r="L635" s="280"/>
      <c r="M635" s="281" t="s">
        <v>1</v>
      </c>
      <c r="N635" s="282" t="s">
        <v>43</v>
      </c>
      <c r="O635" s="91"/>
      <c r="P635" s="236">
        <f>O635*H635</f>
        <v>0</v>
      </c>
      <c r="Q635" s="236">
        <v>0.01908</v>
      </c>
      <c r="R635" s="236">
        <f>Q635*H635</f>
        <v>0.083169720000000003</v>
      </c>
      <c r="S635" s="236">
        <v>0</v>
      </c>
      <c r="T635" s="237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8" t="s">
        <v>386</v>
      </c>
      <c r="AT635" s="238" t="s">
        <v>404</v>
      </c>
      <c r="AU635" s="238" t="s">
        <v>87</v>
      </c>
      <c r="AY635" s="17" t="s">
        <v>204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7" t="s">
        <v>85</v>
      </c>
      <c r="BK635" s="239">
        <f>ROUND(I635*H635,2)</f>
        <v>0</v>
      </c>
      <c r="BL635" s="17" t="s">
        <v>218</v>
      </c>
      <c r="BM635" s="238" t="s">
        <v>1083</v>
      </c>
    </row>
    <row r="636" s="2" customFormat="1">
      <c r="A636" s="38"/>
      <c r="B636" s="39"/>
      <c r="C636" s="40"/>
      <c r="D636" s="242" t="s">
        <v>678</v>
      </c>
      <c r="E636" s="40"/>
      <c r="F636" s="283" t="s">
        <v>1084</v>
      </c>
      <c r="G636" s="40"/>
      <c r="H636" s="40"/>
      <c r="I636" s="284"/>
      <c r="J636" s="40"/>
      <c r="K636" s="40"/>
      <c r="L636" s="44"/>
      <c r="M636" s="285"/>
      <c r="N636" s="286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678</v>
      </c>
      <c r="AU636" s="17" t="s">
        <v>87</v>
      </c>
    </row>
    <row r="637" s="13" customFormat="1">
      <c r="A637" s="13"/>
      <c r="B637" s="240"/>
      <c r="C637" s="241"/>
      <c r="D637" s="242" t="s">
        <v>213</v>
      </c>
      <c r="E637" s="243" t="s">
        <v>1</v>
      </c>
      <c r="F637" s="244" t="s">
        <v>1085</v>
      </c>
      <c r="G637" s="241"/>
      <c r="H637" s="243" t="s">
        <v>1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0" t="s">
        <v>213</v>
      </c>
      <c r="AU637" s="250" t="s">
        <v>87</v>
      </c>
      <c r="AV637" s="13" t="s">
        <v>85</v>
      </c>
      <c r="AW637" s="13" t="s">
        <v>34</v>
      </c>
      <c r="AX637" s="13" t="s">
        <v>78</v>
      </c>
      <c r="AY637" s="250" t="s">
        <v>204</v>
      </c>
    </row>
    <row r="638" s="14" customFormat="1">
      <c r="A638" s="14"/>
      <c r="B638" s="251"/>
      <c r="C638" s="252"/>
      <c r="D638" s="242" t="s">
        <v>213</v>
      </c>
      <c r="E638" s="253" t="s">
        <v>1</v>
      </c>
      <c r="F638" s="254" t="s">
        <v>1086</v>
      </c>
      <c r="G638" s="252"/>
      <c r="H638" s="255">
        <v>2.1059999999999999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1" t="s">
        <v>213</v>
      </c>
      <c r="AU638" s="261" t="s">
        <v>87</v>
      </c>
      <c r="AV638" s="14" t="s">
        <v>87</v>
      </c>
      <c r="AW638" s="14" t="s">
        <v>34</v>
      </c>
      <c r="AX638" s="14" t="s">
        <v>85</v>
      </c>
      <c r="AY638" s="261" t="s">
        <v>204</v>
      </c>
    </row>
    <row r="639" s="14" customFormat="1">
      <c r="A639" s="14"/>
      <c r="B639" s="251"/>
      <c r="C639" s="252"/>
      <c r="D639" s="242" t="s">
        <v>213</v>
      </c>
      <c r="E639" s="252"/>
      <c r="F639" s="254" t="s">
        <v>1087</v>
      </c>
      <c r="G639" s="252"/>
      <c r="H639" s="255">
        <v>4.359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1" t="s">
        <v>213</v>
      </c>
      <c r="AU639" s="261" t="s">
        <v>87</v>
      </c>
      <c r="AV639" s="14" t="s">
        <v>87</v>
      </c>
      <c r="AW639" s="14" t="s">
        <v>4</v>
      </c>
      <c r="AX639" s="14" t="s">
        <v>85</v>
      </c>
      <c r="AY639" s="261" t="s">
        <v>204</v>
      </c>
    </row>
    <row r="640" s="2" customFormat="1" ht="24.15" customHeight="1">
      <c r="A640" s="38"/>
      <c r="B640" s="39"/>
      <c r="C640" s="227" t="s">
        <v>1088</v>
      </c>
      <c r="D640" s="227" t="s">
        <v>206</v>
      </c>
      <c r="E640" s="228" t="s">
        <v>1089</v>
      </c>
      <c r="F640" s="229" t="s">
        <v>1090</v>
      </c>
      <c r="G640" s="230" t="s">
        <v>256</v>
      </c>
      <c r="H640" s="231">
        <v>1</v>
      </c>
      <c r="I640" s="232"/>
      <c r="J640" s="233">
        <f>ROUND(I640*H640,2)</f>
        <v>0</v>
      </c>
      <c r="K640" s="229" t="s">
        <v>210</v>
      </c>
      <c r="L640" s="44"/>
      <c r="M640" s="234" t="s">
        <v>1</v>
      </c>
      <c r="N640" s="235" t="s">
        <v>43</v>
      </c>
      <c r="O640" s="91"/>
      <c r="P640" s="236">
        <f>O640*H640</f>
        <v>0</v>
      </c>
      <c r="Q640" s="236">
        <v>0.00088000000000000003</v>
      </c>
      <c r="R640" s="236">
        <f>Q640*H640</f>
        <v>0.00088000000000000003</v>
      </c>
      <c r="S640" s="236">
        <v>0</v>
      </c>
      <c r="T640" s="237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8" t="s">
        <v>218</v>
      </c>
      <c r="AT640" s="238" t="s">
        <v>206</v>
      </c>
      <c r="AU640" s="238" t="s">
        <v>87</v>
      </c>
      <c r="AY640" s="17" t="s">
        <v>204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7" t="s">
        <v>85</v>
      </c>
      <c r="BK640" s="239">
        <f>ROUND(I640*H640,2)</f>
        <v>0</v>
      </c>
      <c r="BL640" s="17" t="s">
        <v>218</v>
      </c>
      <c r="BM640" s="238" t="s">
        <v>1091</v>
      </c>
    </row>
    <row r="641" s="14" customFormat="1">
      <c r="A641" s="14"/>
      <c r="B641" s="251"/>
      <c r="C641" s="252"/>
      <c r="D641" s="242" t="s">
        <v>213</v>
      </c>
      <c r="E641" s="253" t="s">
        <v>1</v>
      </c>
      <c r="F641" s="254" t="s">
        <v>1092</v>
      </c>
      <c r="G641" s="252"/>
      <c r="H641" s="255">
        <v>1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213</v>
      </c>
      <c r="AU641" s="261" t="s">
        <v>87</v>
      </c>
      <c r="AV641" s="14" t="s">
        <v>87</v>
      </c>
      <c r="AW641" s="14" t="s">
        <v>34</v>
      </c>
      <c r="AX641" s="14" t="s">
        <v>85</v>
      </c>
      <c r="AY641" s="261" t="s">
        <v>204</v>
      </c>
    </row>
    <row r="642" s="2" customFormat="1" ht="16.5" customHeight="1">
      <c r="A642" s="38"/>
      <c r="B642" s="39"/>
      <c r="C642" s="273" t="s">
        <v>1093</v>
      </c>
      <c r="D642" s="273" t="s">
        <v>404</v>
      </c>
      <c r="E642" s="274" t="s">
        <v>1094</v>
      </c>
      <c r="F642" s="275" t="s">
        <v>1095</v>
      </c>
      <c r="G642" s="276" t="s">
        <v>256</v>
      </c>
      <c r="H642" s="277">
        <v>1</v>
      </c>
      <c r="I642" s="278"/>
      <c r="J642" s="279">
        <f>ROUND(I642*H642,2)</f>
        <v>0</v>
      </c>
      <c r="K642" s="275" t="s">
        <v>1</v>
      </c>
      <c r="L642" s="280"/>
      <c r="M642" s="281" t="s">
        <v>1</v>
      </c>
      <c r="N642" s="282" t="s">
        <v>43</v>
      </c>
      <c r="O642" s="91"/>
      <c r="P642" s="236">
        <f>O642*H642</f>
        <v>0</v>
      </c>
      <c r="Q642" s="236">
        <v>0.153</v>
      </c>
      <c r="R642" s="236">
        <f>Q642*H642</f>
        <v>0.153</v>
      </c>
      <c r="S642" s="236">
        <v>0</v>
      </c>
      <c r="T642" s="237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8" t="s">
        <v>386</v>
      </c>
      <c r="AT642" s="238" t="s">
        <v>404</v>
      </c>
      <c r="AU642" s="238" t="s">
        <v>87</v>
      </c>
      <c r="AY642" s="17" t="s">
        <v>204</v>
      </c>
      <c r="BE642" s="239">
        <f>IF(N642="základní",J642,0)</f>
        <v>0</v>
      </c>
      <c r="BF642" s="239">
        <f>IF(N642="snížená",J642,0)</f>
        <v>0</v>
      </c>
      <c r="BG642" s="239">
        <f>IF(N642="zákl. přenesená",J642,0)</f>
        <v>0</v>
      </c>
      <c r="BH642" s="239">
        <f>IF(N642="sníž. přenesená",J642,0)</f>
        <v>0</v>
      </c>
      <c r="BI642" s="239">
        <f>IF(N642="nulová",J642,0)</f>
        <v>0</v>
      </c>
      <c r="BJ642" s="17" t="s">
        <v>85</v>
      </c>
      <c r="BK642" s="239">
        <f>ROUND(I642*H642,2)</f>
        <v>0</v>
      </c>
      <c r="BL642" s="17" t="s">
        <v>218</v>
      </c>
      <c r="BM642" s="238" t="s">
        <v>1096</v>
      </c>
    </row>
    <row r="643" s="2" customFormat="1">
      <c r="A643" s="38"/>
      <c r="B643" s="39"/>
      <c r="C643" s="40"/>
      <c r="D643" s="242" t="s">
        <v>678</v>
      </c>
      <c r="E643" s="40"/>
      <c r="F643" s="283" t="s">
        <v>1084</v>
      </c>
      <c r="G643" s="40"/>
      <c r="H643" s="40"/>
      <c r="I643" s="284"/>
      <c r="J643" s="40"/>
      <c r="K643" s="40"/>
      <c r="L643" s="44"/>
      <c r="M643" s="285"/>
      <c r="N643" s="286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678</v>
      </c>
      <c r="AU643" s="17" t="s">
        <v>87</v>
      </c>
    </row>
    <row r="644" s="14" customFormat="1">
      <c r="A644" s="14"/>
      <c r="B644" s="251"/>
      <c r="C644" s="252"/>
      <c r="D644" s="242" t="s">
        <v>213</v>
      </c>
      <c r="E644" s="253" t="s">
        <v>1</v>
      </c>
      <c r="F644" s="254" t="s">
        <v>1097</v>
      </c>
      <c r="G644" s="252"/>
      <c r="H644" s="255">
        <v>1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213</v>
      </c>
      <c r="AU644" s="261" t="s">
        <v>87</v>
      </c>
      <c r="AV644" s="14" t="s">
        <v>87</v>
      </c>
      <c r="AW644" s="14" t="s">
        <v>34</v>
      </c>
      <c r="AX644" s="14" t="s">
        <v>85</v>
      </c>
      <c r="AY644" s="261" t="s">
        <v>204</v>
      </c>
    </row>
    <row r="645" s="2" customFormat="1" ht="24.15" customHeight="1">
      <c r="A645" s="38"/>
      <c r="B645" s="39"/>
      <c r="C645" s="227" t="s">
        <v>1098</v>
      </c>
      <c r="D645" s="227" t="s">
        <v>206</v>
      </c>
      <c r="E645" s="228" t="s">
        <v>1099</v>
      </c>
      <c r="F645" s="229" t="s">
        <v>1100</v>
      </c>
      <c r="G645" s="230" t="s">
        <v>256</v>
      </c>
      <c r="H645" s="231">
        <v>2</v>
      </c>
      <c r="I645" s="232"/>
      <c r="J645" s="233">
        <f>ROUND(I645*H645,2)</f>
        <v>0</v>
      </c>
      <c r="K645" s="229" t="s">
        <v>210</v>
      </c>
      <c r="L645" s="44"/>
      <c r="M645" s="234" t="s">
        <v>1</v>
      </c>
      <c r="N645" s="235" t="s">
        <v>43</v>
      </c>
      <c r="O645" s="91"/>
      <c r="P645" s="236">
        <f>O645*H645</f>
        <v>0</v>
      </c>
      <c r="Q645" s="236">
        <v>0</v>
      </c>
      <c r="R645" s="236">
        <f>Q645*H645</f>
        <v>0</v>
      </c>
      <c r="S645" s="236">
        <v>0</v>
      </c>
      <c r="T645" s="237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8" t="s">
        <v>218</v>
      </c>
      <c r="AT645" s="238" t="s">
        <v>206</v>
      </c>
      <c r="AU645" s="238" t="s">
        <v>87</v>
      </c>
      <c r="AY645" s="17" t="s">
        <v>204</v>
      </c>
      <c r="BE645" s="239">
        <f>IF(N645="základní",J645,0)</f>
        <v>0</v>
      </c>
      <c r="BF645" s="239">
        <f>IF(N645="snížená",J645,0)</f>
        <v>0</v>
      </c>
      <c r="BG645" s="239">
        <f>IF(N645="zákl. přenesená",J645,0)</f>
        <v>0</v>
      </c>
      <c r="BH645" s="239">
        <f>IF(N645="sníž. přenesená",J645,0)</f>
        <v>0</v>
      </c>
      <c r="BI645" s="239">
        <f>IF(N645="nulová",J645,0)</f>
        <v>0</v>
      </c>
      <c r="BJ645" s="17" t="s">
        <v>85</v>
      </c>
      <c r="BK645" s="239">
        <f>ROUND(I645*H645,2)</f>
        <v>0</v>
      </c>
      <c r="BL645" s="17" t="s">
        <v>218</v>
      </c>
      <c r="BM645" s="238" t="s">
        <v>1101</v>
      </c>
    </row>
    <row r="646" s="13" customFormat="1">
      <c r="A646" s="13"/>
      <c r="B646" s="240"/>
      <c r="C646" s="241"/>
      <c r="D646" s="242" t="s">
        <v>213</v>
      </c>
      <c r="E646" s="243" t="s">
        <v>1</v>
      </c>
      <c r="F646" s="244" t="s">
        <v>1102</v>
      </c>
      <c r="G646" s="241"/>
      <c r="H646" s="243" t="s">
        <v>1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0" t="s">
        <v>213</v>
      </c>
      <c r="AU646" s="250" t="s">
        <v>87</v>
      </c>
      <c r="AV646" s="13" t="s">
        <v>85</v>
      </c>
      <c r="AW646" s="13" t="s">
        <v>34</v>
      </c>
      <c r="AX646" s="13" t="s">
        <v>78</v>
      </c>
      <c r="AY646" s="250" t="s">
        <v>204</v>
      </c>
    </row>
    <row r="647" s="14" customFormat="1">
      <c r="A647" s="14"/>
      <c r="B647" s="251"/>
      <c r="C647" s="252"/>
      <c r="D647" s="242" t="s">
        <v>213</v>
      </c>
      <c r="E647" s="253" t="s">
        <v>1</v>
      </c>
      <c r="F647" s="254" t="s">
        <v>87</v>
      </c>
      <c r="G647" s="252"/>
      <c r="H647" s="255">
        <v>2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1" t="s">
        <v>213</v>
      </c>
      <c r="AU647" s="261" t="s">
        <v>87</v>
      </c>
      <c r="AV647" s="14" t="s">
        <v>87</v>
      </c>
      <c r="AW647" s="14" t="s">
        <v>34</v>
      </c>
      <c r="AX647" s="14" t="s">
        <v>85</v>
      </c>
      <c r="AY647" s="261" t="s">
        <v>204</v>
      </c>
    </row>
    <row r="648" s="2" customFormat="1" ht="16.5" customHeight="1">
      <c r="A648" s="38"/>
      <c r="B648" s="39"/>
      <c r="C648" s="273" t="s">
        <v>1103</v>
      </c>
      <c r="D648" s="273" t="s">
        <v>404</v>
      </c>
      <c r="E648" s="274" t="s">
        <v>1104</v>
      </c>
      <c r="F648" s="275" t="s">
        <v>1105</v>
      </c>
      <c r="G648" s="276" t="s">
        <v>256</v>
      </c>
      <c r="H648" s="277">
        <v>2</v>
      </c>
      <c r="I648" s="278"/>
      <c r="J648" s="279">
        <f>ROUND(I648*H648,2)</f>
        <v>0</v>
      </c>
      <c r="K648" s="275" t="s">
        <v>210</v>
      </c>
      <c r="L648" s="280"/>
      <c r="M648" s="281" t="s">
        <v>1</v>
      </c>
      <c r="N648" s="282" t="s">
        <v>43</v>
      </c>
      <c r="O648" s="91"/>
      <c r="P648" s="236">
        <f>O648*H648</f>
        <v>0</v>
      </c>
      <c r="Q648" s="236">
        <v>0.0023999999999999998</v>
      </c>
      <c r="R648" s="236">
        <f>Q648*H648</f>
        <v>0.0047999999999999996</v>
      </c>
      <c r="S648" s="236">
        <v>0</v>
      </c>
      <c r="T648" s="237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8" t="s">
        <v>386</v>
      </c>
      <c r="AT648" s="238" t="s">
        <v>404</v>
      </c>
      <c r="AU648" s="238" t="s">
        <v>87</v>
      </c>
      <c r="AY648" s="17" t="s">
        <v>204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7" t="s">
        <v>85</v>
      </c>
      <c r="BK648" s="239">
        <f>ROUND(I648*H648,2)</f>
        <v>0</v>
      </c>
      <c r="BL648" s="17" t="s">
        <v>218</v>
      </c>
      <c r="BM648" s="238" t="s">
        <v>1106</v>
      </c>
    </row>
    <row r="649" s="14" customFormat="1">
      <c r="A649" s="14"/>
      <c r="B649" s="251"/>
      <c r="C649" s="252"/>
      <c r="D649" s="242" t="s">
        <v>213</v>
      </c>
      <c r="E649" s="253" t="s">
        <v>1</v>
      </c>
      <c r="F649" s="254" t="s">
        <v>87</v>
      </c>
      <c r="G649" s="252"/>
      <c r="H649" s="255">
        <v>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1" t="s">
        <v>213</v>
      </c>
      <c r="AU649" s="261" t="s">
        <v>87</v>
      </c>
      <c r="AV649" s="14" t="s">
        <v>87</v>
      </c>
      <c r="AW649" s="14" t="s">
        <v>34</v>
      </c>
      <c r="AX649" s="14" t="s">
        <v>85</v>
      </c>
      <c r="AY649" s="261" t="s">
        <v>204</v>
      </c>
    </row>
    <row r="650" s="2" customFormat="1" ht="24.15" customHeight="1">
      <c r="A650" s="38"/>
      <c r="B650" s="39"/>
      <c r="C650" s="227" t="s">
        <v>1107</v>
      </c>
      <c r="D650" s="227" t="s">
        <v>206</v>
      </c>
      <c r="E650" s="228" t="s">
        <v>1108</v>
      </c>
      <c r="F650" s="229" t="s">
        <v>1109</v>
      </c>
      <c r="G650" s="230" t="s">
        <v>256</v>
      </c>
      <c r="H650" s="231">
        <v>2</v>
      </c>
      <c r="I650" s="232"/>
      <c r="J650" s="233">
        <f>ROUND(I650*H650,2)</f>
        <v>0</v>
      </c>
      <c r="K650" s="229" t="s">
        <v>210</v>
      </c>
      <c r="L650" s="44"/>
      <c r="M650" s="234" t="s">
        <v>1</v>
      </c>
      <c r="N650" s="235" t="s">
        <v>43</v>
      </c>
      <c r="O650" s="91"/>
      <c r="P650" s="236">
        <f>O650*H650</f>
        <v>0</v>
      </c>
      <c r="Q650" s="236">
        <v>0</v>
      </c>
      <c r="R650" s="236">
        <f>Q650*H650</f>
        <v>0</v>
      </c>
      <c r="S650" s="236">
        <v>0.024</v>
      </c>
      <c r="T650" s="237">
        <f>S650*H650</f>
        <v>0.048000000000000001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8" t="s">
        <v>218</v>
      </c>
      <c r="AT650" s="238" t="s">
        <v>206</v>
      </c>
      <c r="AU650" s="238" t="s">
        <v>87</v>
      </c>
      <c r="AY650" s="17" t="s">
        <v>204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7" t="s">
        <v>85</v>
      </c>
      <c r="BK650" s="239">
        <f>ROUND(I650*H650,2)</f>
        <v>0</v>
      </c>
      <c r="BL650" s="17" t="s">
        <v>218</v>
      </c>
      <c r="BM650" s="238" t="s">
        <v>1110</v>
      </c>
    </row>
    <row r="651" s="14" customFormat="1">
      <c r="A651" s="14"/>
      <c r="B651" s="251"/>
      <c r="C651" s="252"/>
      <c r="D651" s="242" t="s">
        <v>213</v>
      </c>
      <c r="E651" s="253" t="s">
        <v>1</v>
      </c>
      <c r="F651" s="254" t="s">
        <v>87</v>
      </c>
      <c r="G651" s="252"/>
      <c r="H651" s="255">
        <v>2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1" t="s">
        <v>213</v>
      </c>
      <c r="AU651" s="261" t="s">
        <v>87</v>
      </c>
      <c r="AV651" s="14" t="s">
        <v>87</v>
      </c>
      <c r="AW651" s="14" t="s">
        <v>34</v>
      </c>
      <c r="AX651" s="14" t="s">
        <v>85</v>
      </c>
      <c r="AY651" s="261" t="s">
        <v>204</v>
      </c>
    </row>
    <row r="652" s="2" customFormat="1" ht="24.15" customHeight="1">
      <c r="A652" s="38"/>
      <c r="B652" s="39"/>
      <c r="C652" s="227" t="s">
        <v>1111</v>
      </c>
      <c r="D652" s="227" t="s">
        <v>206</v>
      </c>
      <c r="E652" s="228" t="s">
        <v>1112</v>
      </c>
      <c r="F652" s="229" t="s">
        <v>1113</v>
      </c>
      <c r="G652" s="230" t="s">
        <v>354</v>
      </c>
      <c r="H652" s="231">
        <v>1.0800000000000001</v>
      </c>
      <c r="I652" s="232"/>
      <c r="J652" s="233">
        <f>ROUND(I652*H652,2)</f>
        <v>0</v>
      </c>
      <c r="K652" s="229" t="s">
        <v>210</v>
      </c>
      <c r="L652" s="44"/>
      <c r="M652" s="234" t="s">
        <v>1</v>
      </c>
      <c r="N652" s="235" t="s">
        <v>43</v>
      </c>
      <c r="O652" s="91"/>
      <c r="P652" s="236">
        <f>O652*H652</f>
        <v>0</v>
      </c>
      <c r="Q652" s="236">
        <v>0</v>
      </c>
      <c r="R652" s="236">
        <f>Q652*H652</f>
        <v>0</v>
      </c>
      <c r="S652" s="236">
        <v>0</v>
      </c>
      <c r="T652" s="237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8" t="s">
        <v>218</v>
      </c>
      <c r="AT652" s="238" t="s">
        <v>206</v>
      </c>
      <c r="AU652" s="238" t="s">
        <v>87</v>
      </c>
      <c r="AY652" s="17" t="s">
        <v>204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7" t="s">
        <v>85</v>
      </c>
      <c r="BK652" s="239">
        <f>ROUND(I652*H652,2)</f>
        <v>0</v>
      </c>
      <c r="BL652" s="17" t="s">
        <v>218</v>
      </c>
      <c r="BM652" s="238" t="s">
        <v>1114</v>
      </c>
    </row>
    <row r="653" s="14" customFormat="1">
      <c r="A653" s="14"/>
      <c r="B653" s="251"/>
      <c r="C653" s="252"/>
      <c r="D653" s="242" t="s">
        <v>213</v>
      </c>
      <c r="E653" s="253" t="s">
        <v>1</v>
      </c>
      <c r="F653" s="254" t="s">
        <v>1115</v>
      </c>
      <c r="G653" s="252"/>
      <c r="H653" s="255">
        <v>1.0800000000000001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1" t="s">
        <v>213</v>
      </c>
      <c r="AU653" s="261" t="s">
        <v>87</v>
      </c>
      <c r="AV653" s="14" t="s">
        <v>87</v>
      </c>
      <c r="AW653" s="14" t="s">
        <v>34</v>
      </c>
      <c r="AX653" s="14" t="s">
        <v>85</v>
      </c>
      <c r="AY653" s="261" t="s">
        <v>204</v>
      </c>
    </row>
    <row r="654" s="2" customFormat="1" ht="16.5" customHeight="1">
      <c r="A654" s="38"/>
      <c r="B654" s="39"/>
      <c r="C654" s="273" t="s">
        <v>1116</v>
      </c>
      <c r="D654" s="273" t="s">
        <v>404</v>
      </c>
      <c r="E654" s="274" t="s">
        <v>1117</v>
      </c>
      <c r="F654" s="275" t="s">
        <v>1118</v>
      </c>
      <c r="G654" s="276" t="s">
        <v>354</v>
      </c>
      <c r="H654" s="277">
        <v>1.0800000000000001</v>
      </c>
      <c r="I654" s="278"/>
      <c r="J654" s="279">
        <f>ROUND(I654*H654,2)</f>
        <v>0</v>
      </c>
      <c r="K654" s="275" t="s">
        <v>210</v>
      </c>
      <c r="L654" s="280"/>
      <c r="M654" s="281" t="s">
        <v>1</v>
      </c>
      <c r="N654" s="282" t="s">
        <v>43</v>
      </c>
      <c r="O654" s="91"/>
      <c r="P654" s="236">
        <f>O654*H654</f>
        <v>0</v>
      </c>
      <c r="Q654" s="236">
        <v>0.0023999999999999998</v>
      </c>
      <c r="R654" s="236">
        <f>Q654*H654</f>
        <v>0.0025920000000000001</v>
      </c>
      <c r="S654" s="236">
        <v>0</v>
      </c>
      <c r="T654" s="237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8" t="s">
        <v>386</v>
      </c>
      <c r="AT654" s="238" t="s">
        <v>404</v>
      </c>
      <c r="AU654" s="238" t="s">
        <v>87</v>
      </c>
      <c r="AY654" s="17" t="s">
        <v>204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7" t="s">
        <v>85</v>
      </c>
      <c r="BK654" s="239">
        <f>ROUND(I654*H654,2)</f>
        <v>0</v>
      </c>
      <c r="BL654" s="17" t="s">
        <v>218</v>
      </c>
      <c r="BM654" s="238" t="s">
        <v>1119</v>
      </c>
    </row>
    <row r="655" s="14" customFormat="1">
      <c r="A655" s="14"/>
      <c r="B655" s="251"/>
      <c r="C655" s="252"/>
      <c r="D655" s="242" t="s">
        <v>213</v>
      </c>
      <c r="E655" s="253" t="s">
        <v>1</v>
      </c>
      <c r="F655" s="254" t="s">
        <v>1120</v>
      </c>
      <c r="G655" s="252"/>
      <c r="H655" s="255">
        <v>1.0800000000000001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1" t="s">
        <v>213</v>
      </c>
      <c r="AU655" s="261" t="s">
        <v>87</v>
      </c>
      <c r="AV655" s="14" t="s">
        <v>87</v>
      </c>
      <c r="AW655" s="14" t="s">
        <v>34</v>
      </c>
      <c r="AX655" s="14" t="s">
        <v>85</v>
      </c>
      <c r="AY655" s="261" t="s">
        <v>204</v>
      </c>
    </row>
    <row r="656" s="2" customFormat="1" ht="24.15" customHeight="1">
      <c r="A656" s="38"/>
      <c r="B656" s="39"/>
      <c r="C656" s="227" t="s">
        <v>1121</v>
      </c>
      <c r="D656" s="227" t="s">
        <v>206</v>
      </c>
      <c r="E656" s="228" t="s">
        <v>1122</v>
      </c>
      <c r="F656" s="229" t="s">
        <v>1123</v>
      </c>
      <c r="G656" s="230" t="s">
        <v>295</v>
      </c>
      <c r="H656" s="231">
        <v>0.30299999999999999</v>
      </c>
      <c r="I656" s="232"/>
      <c r="J656" s="233">
        <f>ROUND(I656*H656,2)</f>
        <v>0</v>
      </c>
      <c r="K656" s="229" t="s">
        <v>210</v>
      </c>
      <c r="L656" s="44"/>
      <c r="M656" s="234" t="s">
        <v>1</v>
      </c>
      <c r="N656" s="235" t="s">
        <v>43</v>
      </c>
      <c r="O656" s="91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8" t="s">
        <v>218</v>
      </c>
      <c r="AT656" s="238" t="s">
        <v>206</v>
      </c>
      <c r="AU656" s="238" t="s">
        <v>87</v>
      </c>
      <c r="AY656" s="17" t="s">
        <v>204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7" t="s">
        <v>85</v>
      </c>
      <c r="BK656" s="239">
        <f>ROUND(I656*H656,2)</f>
        <v>0</v>
      </c>
      <c r="BL656" s="17" t="s">
        <v>218</v>
      </c>
      <c r="BM656" s="238" t="s">
        <v>1124</v>
      </c>
    </row>
    <row r="657" s="2" customFormat="1" ht="16.5" customHeight="1">
      <c r="A657" s="38"/>
      <c r="B657" s="39"/>
      <c r="C657" s="227" t="s">
        <v>1125</v>
      </c>
      <c r="D657" s="227" t="s">
        <v>206</v>
      </c>
      <c r="E657" s="228" t="s">
        <v>1126</v>
      </c>
      <c r="F657" s="229" t="s">
        <v>1127</v>
      </c>
      <c r="G657" s="230" t="s">
        <v>256</v>
      </c>
      <c r="H657" s="231">
        <v>1</v>
      </c>
      <c r="I657" s="232"/>
      <c r="J657" s="233">
        <f>ROUND(I657*H657,2)</f>
        <v>0</v>
      </c>
      <c r="K657" s="229" t="s">
        <v>1</v>
      </c>
      <c r="L657" s="44"/>
      <c r="M657" s="234" t="s">
        <v>1</v>
      </c>
      <c r="N657" s="235" t="s">
        <v>43</v>
      </c>
      <c r="O657" s="91"/>
      <c r="P657" s="236">
        <f>O657*H657</f>
        <v>0</v>
      </c>
      <c r="Q657" s="236">
        <v>0.00027</v>
      </c>
      <c r="R657" s="236">
        <f>Q657*H657</f>
        <v>0.00027</v>
      </c>
      <c r="S657" s="236">
        <v>0</v>
      </c>
      <c r="T657" s="237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8" t="s">
        <v>218</v>
      </c>
      <c r="AT657" s="238" t="s">
        <v>206</v>
      </c>
      <c r="AU657" s="238" t="s">
        <v>87</v>
      </c>
      <c r="AY657" s="17" t="s">
        <v>204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7" t="s">
        <v>85</v>
      </c>
      <c r="BK657" s="239">
        <f>ROUND(I657*H657,2)</f>
        <v>0</v>
      </c>
      <c r="BL657" s="17" t="s">
        <v>218</v>
      </c>
      <c r="BM657" s="238" t="s">
        <v>1128</v>
      </c>
    </row>
    <row r="658" s="13" customFormat="1">
      <c r="A658" s="13"/>
      <c r="B658" s="240"/>
      <c r="C658" s="241"/>
      <c r="D658" s="242" t="s">
        <v>213</v>
      </c>
      <c r="E658" s="243" t="s">
        <v>1</v>
      </c>
      <c r="F658" s="244" t="s">
        <v>1129</v>
      </c>
      <c r="G658" s="241"/>
      <c r="H658" s="243" t="s">
        <v>1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0" t="s">
        <v>213</v>
      </c>
      <c r="AU658" s="250" t="s">
        <v>87</v>
      </c>
      <c r="AV658" s="13" t="s">
        <v>85</v>
      </c>
      <c r="AW658" s="13" t="s">
        <v>34</v>
      </c>
      <c r="AX658" s="13" t="s">
        <v>78</v>
      </c>
      <c r="AY658" s="250" t="s">
        <v>204</v>
      </c>
    </row>
    <row r="659" s="13" customFormat="1">
      <c r="A659" s="13"/>
      <c r="B659" s="240"/>
      <c r="C659" s="241"/>
      <c r="D659" s="242" t="s">
        <v>213</v>
      </c>
      <c r="E659" s="243" t="s">
        <v>1</v>
      </c>
      <c r="F659" s="244" t="s">
        <v>1130</v>
      </c>
      <c r="G659" s="241"/>
      <c r="H659" s="243" t="s">
        <v>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0" t="s">
        <v>213</v>
      </c>
      <c r="AU659" s="250" t="s">
        <v>87</v>
      </c>
      <c r="AV659" s="13" t="s">
        <v>85</v>
      </c>
      <c r="AW659" s="13" t="s">
        <v>34</v>
      </c>
      <c r="AX659" s="13" t="s">
        <v>78</v>
      </c>
      <c r="AY659" s="250" t="s">
        <v>204</v>
      </c>
    </row>
    <row r="660" s="13" customFormat="1">
      <c r="A660" s="13"/>
      <c r="B660" s="240"/>
      <c r="C660" s="241"/>
      <c r="D660" s="242" t="s">
        <v>213</v>
      </c>
      <c r="E660" s="243" t="s">
        <v>1</v>
      </c>
      <c r="F660" s="244" t="s">
        <v>822</v>
      </c>
      <c r="G660" s="241"/>
      <c r="H660" s="243" t="s">
        <v>1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0" t="s">
        <v>213</v>
      </c>
      <c r="AU660" s="250" t="s">
        <v>87</v>
      </c>
      <c r="AV660" s="13" t="s">
        <v>85</v>
      </c>
      <c r="AW660" s="13" t="s">
        <v>34</v>
      </c>
      <c r="AX660" s="13" t="s">
        <v>78</v>
      </c>
      <c r="AY660" s="250" t="s">
        <v>204</v>
      </c>
    </row>
    <row r="661" s="13" customFormat="1">
      <c r="A661" s="13"/>
      <c r="B661" s="240"/>
      <c r="C661" s="241"/>
      <c r="D661" s="242" t="s">
        <v>213</v>
      </c>
      <c r="E661" s="243" t="s">
        <v>1</v>
      </c>
      <c r="F661" s="244" t="s">
        <v>1131</v>
      </c>
      <c r="G661" s="241"/>
      <c r="H661" s="243" t="s">
        <v>1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0" t="s">
        <v>213</v>
      </c>
      <c r="AU661" s="250" t="s">
        <v>87</v>
      </c>
      <c r="AV661" s="13" t="s">
        <v>85</v>
      </c>
      <c r="AW661" s="13" t="s">
        <v>34</v>
      </c>
      <c r="AX661" s="13" t="s">
        <v>78</v>
      </c>
      <c r="AY661" s="250" t="s">
        <v>204</v>
      </c>
    </row>
    <row r="662" s="13" customFormat="1">
      <c r="A662" s="13"/>
      <c r="B662" s="240"/>
      <c r="C662" s="241"/>
      <c r="D662" s="242" t="s">
        <v>213</v>
      </c>
      <c r="E662" s="243" t="s">
        <v>1</v>
      </c>
      <c r="F662" s="244" t="s">
        <v>1132</v>
      </c>
      <c r="G662" s="241"/>
      <c r="H662" s="243" t="s">
        <v>1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0" t="s">
        <v>213</v>
      </c>
      <c r="AU662" s="250" t="s">
        <v>87</v>
      </c>
      <c r="AV662" s="13" t="s">
        <v>85</v>
      </c>
      <c r="AW662" s="13" t="s">
        <v>34</v>
      </c>
      <c r="AX662" s="13" t="s">
        <v>78</v>
      </c>
      <c r="AY662" s="250" t="s">
        <v>204</v>
      </c>
    </row>
    <row r="663" s="13" customFormat="1">
      <c r="A663" s="13"/>
      <c r="B663" s="240"/>
      <c r="C663" s="241"/>
      <c r="D663" s="242" t="s">
        <v>213</v>
      </c>
      <c r="E663" s="243" t="s">
        <v>1</v>
      </c>
      <c r="F663" s="244" t="s">
        <v>826</v>
      </c>
      <c r="G663" s="241"/>
      <c r="H663" s="243" t="s">
        <v>1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0" t="s">
        <v>213</v>
      </c>
      <c r="AU663" s="250" t="s">
        <v>87</v>
      </c>
      <c r="AV663" s="13" t="s">
        <v>85</v>
      </c>
      <c r="AW663" s="13" t="s">
        <v>34</v>
      </c>
      <c r="AX663" s="13" t="s">
        <v>78</v>
      </c>
      <c r="AY663" s="250" t="s">
        <v>204</v>
      </c>
    </row>
    <row r="664" s="13" customFormat="1">
      <c r="A664" s="13"/>
      <c r="B664" s="240"/>
      <c r="C664" s="241"/>
      <c r="D664" s="242" t="s">
        <v>213</v>
      </c>
      <c r="E664" s="243" t="s">
        <v>1</v>
      </c>
      <c r="F664" s="244" t="s">
        <v>824</v>
      </c>
      <c r="G664" s="241"/>
      <c r="H664" s="243" t="s">
        <v>1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0" t="s">
        <v>213</v>
      </c>
      <c r="AU664" s="250" t="s">
        <v>87</v>
      </c>
      <c r="AV664" s="13" t="s">
        <v>85</v>
      </c>
      <c r="AW664" s="13" t="s">
        <v>34</v>
      </c>
      <c r="AX664" s="13" t="s">
        <v>78</v>
      </c>
      <c r="AY664" s="250" t="s">
        <v>204</v>
      </c>
    </row>
    <row r="665" s="13" customFormat="1">
      <c r="A665" s="13"/>
      <c r="B665" s="240"/>
      <c r="C665" s="241"/>
      <c r="D665" s="242" t="s">
        <v>213</v>
      </c>
      <c r="E665" s="243" t="s">
        <v>1</v>
      </c>
      <c r="F665" s="244" t="s">
        <v>1133</v>
      </c>
      <c r="G665" s="241"/>
      <c r="H665" s="243" t="s">
        <v>1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0" t="s">
        <v>213</v>
      </c>
      <c r="AU665" s="250" t="s">
        <v>87</v>
      </c>
      <c r="AV665" s="13" t="s">
        <v>85</v>
      </c>
      <c r="AW665" s="13" t="s">
        <v>34</v>
      </c>
      <c r="AX665" s="13" t="s">
        <v>78</v>
      </c>
      <c r="AY665" s="250" t="s">
        <v>204</v>
      </c>
    </row>
    <row r="666" s="14" customFormat="1">
      <c r="A666" s="14"/>
      <c r="B666" s="251"/>
      <c r="C666" s="252"/>
      <c r="D666" s="242" t="s">
        <v>213</v>
      </c>
      <c r="E666" s="253" t="s">
        <v>1</v>
      </c>
      <c r="F666" s="254" t="s">
        <v>85</v>
      </c>
      <c r="G666" s="252"/>
      <c r="H666" s="255">
        <v>1</v>
      </c>
      <c r="I666" s="256"/>
      <c r="J666" s="252"/>
      <c r="K666" s="252"/>
      <c r="L666" s="257"/>
      <c r="M666" s="258"/>
      <c r="N666" s="259"/>
      <c r="O666" s="259"/>
      <c r="P666" s="259"/>
      <c r="Q666" s="259"/>
      <c r="R666" s="259"/>
      <c r="S666" s="259"/>
      <c r="T666" s="26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1" t="s">
        <v>213</v>
      </c>
      <c r="AU666" s="261" t="s">
        <v>87</v>
      </c>
      <c r="AV666" s="14" t="s">
        <v>87</v>
      </c>
      <c r="AW666" s="14" t="s">
        <v>34</v>
      </c>
      <c r="AX666" s="14" t="s">
        <v>85</v>
      </c>
      <c r="AY666" s="261" t="s">
        <v>204</v>
      </c>
    </row>
    <row r="667" s="2" customFormat="1" ht="16.5" customHeight="1">
      <c r="A667" s="38"/>
      <c r="B667" s="39"/>
      <c r="C667" s="227" t="s">
        <v>1134</v>
      </c>
      <c r="D667" s="227" t="s">
        <v>206</v>
      </c>
      <c r="E667" s="228" t="s">
        <v>1135</v>
      </c>
      <c r="F667" s="229" t="s">
        <v>1136</v>
      </c>
      <c r="G667" s="230" t="s">
        <v>256</v>
      </c>
      <c r="H667" s="231">
        <v>1</v>
      </c>
      <c r="I667" s="232"/>
      <c r="J667" s="233">
        <f>ROUND(I667*H667,2)</f>
        <v>0</v>
      </c>
      <c r="K667" s="229" t="s">
        <v>1</v>
      </c>
      <c r="L667" s="44"/>
      <c r="M667" s="234" t="s">
        <v>1</v>
      </c>
      <c r="N667" s="235" t="s">
        <v>43</v>
      </c>
      <c r="O667" s="91"/>
      <c r="P667" s="236">
        <f>O667*H667</f>
        <v>0</v>
      </c>
      <c r="Q667" s="236">
        <v>0.00027</v>
      </c>
      <c r="R667" s="236">
        <f>Q667*H667</f>
        <v>0.00027</v>
      </c>
      <c r="S667" s="236">
        <v>0</v>
      </c>
      <c r="T667" s="237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8" t="s">
        <v>218</v>
      </c>
      <c r="AT667" s="238" t="s">
        <v>206</v>
      </c>
      <c r="AU667" s="238" t="s">
        <v>87</v>
      </c>
      <c r="AY667" s="17" t="s">
        <v>204</v>
      </c>
      <c r="BE667" s="239">
        <f>IF(N667="základní",J667,0)</f>
        <v>0</v>
      </c>
      <c r="BF667" s="239">
        <f>IF(N667="snížená",J667,0)</f>
        <v>0</v>
      </c>
      <c r="BG667" s="239">
        <f>IF(N667="zákl. přenesená",J667,0)</f>
        <v>0</v>
      </c>
      <c r="BH667" s="239">
        <f>IF(N667="sníž. přenesená",J667,0)</f>
        <v>0</v>
      </c>
      <c r="BI667" s="239">
        <f>IF(N667="nulová",J667,0)</f>
        <v>0</v>
      </c>
      <c r="BJ667" s="17" t="s">
        <v>85</v>
      </c>
      <c r="BK667" s="239">
        <f>ROUND(I667*H667,2)</f>
        <v>0</v>
      </c>
      <c r="BL667" s="17" t="s">
        <v>218</v>
      </c>
      <c r="BM667" s="238" t="s">
        <v>1137</v>
      </c>
    </row>
    <row r="668" s="13" customFormat="1">
      <c r="A668" s="13"/>
      <c r="B668" s="240"/>
      <c r="C668" s="241"/>
      <c r="D668" s="242" t="s">
        <v>213</v>
      </c>
      <c r="E668" s="243" t="s">
        <v>1</v>
      </c>
      <c r="F668" s="244" t="s">
        <v>1138</v>
      </c>
      <c r="G668" s="241"/>
      <c r="H668" s="243" t="s">
        <v>1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0" t="s">
        <v>213</v>
      </c>
      <c r="AU668" s="250" t="s">
        <v>87</v>
      </c>
      <c r="AV668" s="13" t="s">
        <v>85</v>
      </c>
      <c r="AW668" s="13" t="s">
        <v>34</v>
      </c>
      <c r="AX668" s="13" t="s">
        <v>78</v>
      </c>
      <c r="AY668" s="250" t="s">
        <v>204</v>
      </c>
    </row>
    <row r="669" s="13" customFormat="1">
      <c r="A669" s="13"/>
      <c r="B669" s="240"/>
      <c r="C669" s="241"/>
      <c r="D669" s="242" t="s">
        <v>213</v>
      </c>
      <c r="E669" s="243" t="s">
        <v>1</v>
      </c>
      <c r="F669" s="244" t="s">
        <v>822</v>
      </c>
      <c r="G669" s="241"/>
      <c r="H669" s="243" t="s">
        <v>1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0" t="s">
        <v>213</v>
      </c>
      <c r="AU669" s="250" t="s">
        <v>87</v>
      </c>
      <c r="AV669" s="13" t="s">
        <v>85</v>
      </c>
      <c r="AW669" s="13" t="s">
        <v>34</v>
      </c>
      <c r="AX669" s="13" t="s">
        <v>78</v>
      </c>
      <c r="AY669" s="250" t="s">
        <v>204</v>
      </c>
    </row>
    <row r="670" s="13" customFormat="1">
      <c r="A670" s="13"/>
      <c r="B670" s="240"/>
      <c r="C670" s="241"/>
      <c r="D670" s="242" t="s">
        <v>213</v>
      </c>
      <c r="E670" s="243" t="s">
        <v>1</v>
      </c>
      <c r="F670" s="244" t="s">
        <v>1131</v>
      </c>
      <c r="G670" s="241"/>
      <c r="H670" s="243" t="s">
        <v>1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0" t="s">
        <v>213</v>
      </c>
      <c r="AU670" s="250" t="s">
        <v>87</v>
      </c>
      <c r="AV670" s="13" t="s">
        <v>85</v>
      </c>
      <c r="AW670" s="13" t="s">
        <v>34</v>
      </c>
      <c r="AX670" s="13" t="s">
        <v>78</v>
      </c>
      <c r="AY670" s="250" t="s">
        <v>204</v>
      </c>
    </row>
    <row r="671" s="13" customFormat="1">
      <c r="A671" s="13"/>
      <c r="B671" s="240"/>
      <c r="C671" s="241"/>
      <c r="D671" s="242" t="s">
        <v>213</v>
      </c>
      <c r="E671" s="243" t="s">
        <v>1</v>
      </c>
      <c r="F671" s="244" t="s">
        <v>1132</v>
      </c>
      <c r="G671" s="241"/>
      <c r="H671" s="243" t="s">
        <v>1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0" t="s">
        <v>213</v>
      </c>
      <c r="AU671" s="250" t="s">
        <v>87</v>
      </c>
      <c r="AV671" s="13" t="s">
        <v>85</v>
      </c>
      <c r="AW671" s="13" t="s">
        <v>34</v>
      </c>
      <c r="AX671" s="13" t="s">
        <v>78</v>
      </c>
      <c r="AY671" s="250" t="s">
        <v>204</v>
      </c>
    </row>
    <row r="672" s="13" customFormat="1">
      <c r="A672" s="13"/>
      <c r="B672" s="240"/>
      <c r="C672" s="241"/>
      <c r="D672" s="242" t="s">
        <v>213</v>
      </c>
      <c r="E672" s="243" t="s">
        <v>1</v>
      </c>
      <c r="F672" s="244" t="s">
        <v>826</v>
      </c>
      <c r="G672" s="241"/>
      <c r="H672" s="243" t="s">
        <v>1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0" t="s">
        <v>213</v>
      </c>
      <c r="AU672" s="250" t="s">
        <v>87</v>
      </c>
      <c r="AV672" s="13" t="s">
        <v>85</v>
      </c>
      <c r="AW672" s="13" t="s">
        <v>34</v>
      </c>
      <c r="AX672" s="13" t="s">
        <v>78</v>
      </c>
      <c r="AY672" s="250" t="s">
        <v>204</v>
      </c>
    </row>
    <row r="673" s="13" customFormat="1">
      <c r="A673" s="13"/>
      <c r="B673" s="240"/>
      <c r="C673" s="241"/>
      <c r="D673" s="242" t="s">
        <v>213</v>
      </c>
      <c r="E673" s="243" t="s">
        <v>1</v>
      </c>
      <c r="F673" s="244" t="s">
        <v>824</v>
      </c>
      <c r="G673" s="241"/>
      <c r="H673" s="243" t="s">
        <v>1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0" t="s">
        <v>213</v>
      </c>
      <c r="AU673" s="250" t="s">
        <v>87</v>
      </c>
      <c r="AV673" s="13" t="s">
        <v>85</v>
      </c>
      <c r="AW673" s="13" t="s">
        <v>34</v>
      </c>
      <c r="AX673" s="13" t="s">
        <v>78</v>
      </c>
      <c r="AY673" s="250" t="s">
        <v>204</v>
      </c>
    </row>
    <row r="674" s="13" customFormat="1">
      <c r="A674" s="13"/>
      <c r="B674" s="240"/>
      <c r="C674" s="241"/>
      <c r="D674" s="242" t="s">
        <v>213</v>
      </c>
      <c r="E674" s="243" t="s">
        <v>1</v>
      </c>
      <c r="F674" s="244" t="s">
        <v>1133</v>
      </c>
      <c r="G674" s="241"/>
      <c r="H674" s="243" t="s">
        <v>1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0" t="s">
        <v>213</v>
      </c>
      <c r="AU674" s="250" t="s">
        <v>87</v>
      </c>
      <c r="AV674" s="13" t="s">
        <v>85</v>
      </c>
      <c r="AW674" s="13" t="s">
        <v>34</v>
      </c>
      <c r="AX674" s="13" t="s">
        <v>78</v>
      </c>
      <c r="AY674" s="250" t="s">
        <v>204</v>
      </c>
    </row>
    <row r="675" s="14" customFormat="1">
      <c r="A675" s="14"/>
      <c r="B675" s="251"/>
      <c r="C675" s="252"/>
      <c r="D675" s="242" t="s">
        <v>213</v>
      </c>
      <c r="E675" s="253" t="s">
        <v>1</v>
      </c>
      <c r="F675" s="254" t="s">
        <v>85</v>
      </c>
      <c r="G675" s="252"/>
      <c r="H675" s="255">
        <v>1</v>
      </c>
      <c r="I675" s="256"/>
      <c r="J675" s="252"/>
      <c r="K675" s="252"/>
      <c r="L675" s="257"/>
      <c r="M675" s="258"/>
      <c r="N675" s="259"/>
      <c r="O675" s="259"/>
      <c r="P675" s="259"/>
      <c r="Q675" s="259"/>
      <c r="R675" s="259"/>
      <c r="S675" s="259"/>
      <c r="T675" s="26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1" t="s">
        <v>213</v>
      </c>
      <c r="AU675" s="261" t="s">
        <v>87</v>
      </c>
      <c r="AV675" s="14" t="s">
        <v>87</v>
      </c>
      <c r="AW675" s="14" t="s">
        <v>34</v>
      </c>
      <c r="AX675" s="14" t="s">
        <v>85</v>
      </c>
      <c r="AY675" s="261" t="s">
        <v>204</v>
      </c>
    </row>
    <row r="676" s="12" customFormat="1" ht="22.8" customHeight="1">
      <c r="A676" s="12"/>
      <c r="B676" s="211"/>
      <c r="C676" s="212"/>
      <c r="D676" s="213" t="s">
        <v>77</v>
      </c>
      <c r="E676" s="225" t="s">
        <v>1139</v>
      </c>
      <c r="F676" s="225" t="s">
        <v>1140</v>
      </c>
      <c r="G676" s="212"/>
      <c r="H676" s="212"/>
      <c r="I676" s="215"/>
      <c r="J676" s="226">
        <f>BK676</f>
        <v>0</v>
      </c>
      <c r="K676" s="212"/>
      <c r="L676" s="217"/>
      <c r="M676" s="218"/>
      <c r="N676" s="219"/>
      <c r="O676" s="219"/>
      <c r="P676" s="220">
        <f>SUM(P677:P697)</f>
        <v>0</v>
      </c>
      <c r="Q676" s="219"/>
      <c r="R676" s="220">
        <f>SUM(R677:R697)</f>
        <v>0.50289039999999996</v>
      </c>
      <c r="S676" s="219"/>
      <c r="T676" s="221">
        <f>SUM(T677:T697)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2" t="s">
        <v>87</v>
      </c>
      <c r="AT676" s="223" t="s">
        <v>77</v>
      </c>
      <c r="AU676" s="223" t="s">
        <v>85</v>
      </c>
      <c r="AY676" s="222" t="s">
        <v>204</v>
      </c>
      <c r="BK676" s="224">
        <f>SUM(BK677:BK697)</f>
        <v>0</v>
      </c>
    </row>
    <row r="677" s="2" customFormat="1" ht="16.5" customHeight="1">
      <c r="A677" s="38"/>
      <c r="B677" s="39"/>
      <c r="C677" s="227" t="s">
        <v>1141</v>
      </c>
      <c r="D677" s="227" t="s">
        <v>206</v>
      </c>
      <c r="E677" s="228" t="s">
        <v>1142</v>
      </c>
      <c r="F677" s="229" t="s">
        <v>1143</v>
      </c>
      <c r="G677" s="230" t="s">
        <v>209</v>
      </c>
      <c r="H677" s="231">
        <v>11.195</v>
      </c>
      <c r="I677" s="232"/>
      <c r="J677" s="233">
        <f>ROUND(I677*H677,2)</f>
        <v>0</v>
      </c>
      <c r="K677" s="229" t="s">
        <v>210</v>
      </c>
      <c r="L677" s="44"/>
      <c r="M677" s="234" t="s">
        <v>1</v>
      </c>
      <c r="N677" s="235" t="s">
        <v>43</v>
      </c>
      <c r="O677" s="91"/>
      <c r="P677" s="236">
        <f>O677*H677</f>
        <v>0</v>
      </c>
      <c r="Q677" s="236">
        <v>0</v>
      </c>
      <c r="R677" s="236">
        <f>Q677*H677</f>
        <v>0</v>
      </c>
      <c r="S677" s="236">
        <v>0</v>
      </c>
      <c r="T677" s="237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8" t="s">
        <v>218</v>
      </c>
      <c r="AT677" s="238" t="s">
        <v>206</v>
      </c>
      <c r="AU677" s="238" t="s">
        <v>87</v>
      </c>
      <c r="AY677" s="17" t="s">
        <v>204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7" t="s">
        <v>85</v>
      </c>
      <c r="BK677" s="239">
        <f>ROUND(I677*H677,2)</f>
        <v>0</v>
      </c>
      <c r="BL677" s="17" t="s">
        <v>218</v>
      </c>
      <c r="BM677" s="238" t="s">
        <v>1144</v>
      </c>
    </row>
    <row r="678" s="14" customFormat="1">
      <c r="A678" s="14"/>
      <c r="B678" s="251"/>
      <c r="C678" s="252"/>
      <c r="D678" s="242" t="s">
        <v>213</v>
      </c>
      <c r="E678" s="253" t="s">
        <v>144</v>
      </c>
      <c r="F678" s="254" t="s">
        <v>1145</v>
      </c>
      <c r="G678" s="252"/>
      <c r="H678" s="255">
        <v>11.195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213</v>
      </c>
      <c r="AU678" s="261" t="s">
        <v>87</v>
      </c>
      <c r="AV678" s="14" t="s">
        <v>87</v>
      </c>
      <c r="AW678" s="14" t="s">
        <v>34</v>
      </c>
      <c r="AX678" s="14" t="s">
        <v>85</v>
      </c>
      <c r="AY678" s="261" t="s">
        <v>204</v>
      </c>
    </row>
    <row r="679" s="2" customFormat="1" ht="16.5" customHeight="1">
      <c r="A679" s="38"/>
      <c r="B679" s="39"/>
      <c r="C679" s="227" t="s">
        <v>1146</v>
      </c>
      <c r="D679" s="227" t="s">
        <v>206</v>
      </c>
      <c r="E679" s="228" t="s">
        <v>1147</v>
      </c>
      <c r="F679" s="229" t="s">
        <v>1148</v>
      </c>
      <c r="G679" s="230" t="s">
        <v>209</v>
      </c>
      <c r="H679" s="231">
        <v>11.195</v>
      </c>
      <c r="I679" s="232"/>
      <c r="J679" s="233">
        <f>ROUND(I679*H679,2)</f>
        <v>0</v>
      </c>
      <c r="K679" s="229" t="s">
        <v>210</v>
      </c>
      <c r="L679" s="44"/>
      <c r="M679" s="234" t="s">
        <v>1</v>
      </c>
      <c r="N679" s="235" t="s">
        <v>43</v>
      </c>
      <c r="O679" s="91"/>
      <c r="P679" s="236">
        <f>O679*H679</f>
        <v>0</v>
      </c>
      <c r="Q679" s="236">
        <v>0.00029999999999999997</v>
      </c>
      <c r="R679" s="236">
        <f>Q679*H679</f>
        <v>0.0033584999999999999</v>
      </c>
      <c r="S679" s="236">
        <v>0</v>
      </c>
      <c r="T679" s="237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8" t="s">
        <v>218</v>
      </c>
      <c r="AT679" s="238" t="s">
        <v>206</v>
      </c>
      <c r="AU679" s="238" t="s">
        <v>87</v>
      </c>
      <c r="AY679" s="17" t="s">
        <v>204</v>
      </c>
      <c r="BE679" s="239">
        <f>IF(N679="základní",J679,0)</f>
        <v>0</v>
      </c>
      <c r="BF679" s="239">
        <f>IF(N679="snížená",J679,0)</f>
        <v>0</v>
      </c>
      <c r="BG679" s="239">
        <f>IF(N679="zákl. přenesená",J679,0)</f>
        <v>0</v>
      </c>
      <c r="BH679" s="239">
        <f>IF(N679="sníž. přenesená",J679,0)</f>
        <v>0</v>
      </c>
      <c r="BI679" s="239">
        <f>IF(N679="nulová",J679,0)</f>
        <v>0</v>
      </c>
      <c r="BJ679" s="17" t="s">
        <v>85</v>
      </c>
      <c r="BK679" s="239">
        <f>ROUND(I679*H679,2)</f>
        <v>0</v>
      </c>
      <c r="BL679" s="17" t="s">
        <v>218</v>
      </c>
      <c r="BM679" s="238" t="s">
        <v>1149</v>
      </c>
    </row>
    <row r="680" s="14" customFormat="1">
      <c r="A680" s="14"/>
      <c r="B680" s="251"/>
      <c r="C680" s="252"/>
      <c r="D680" s="242" t="s">
        <v>213</v>
      </c>
      <c r="E680" s="253" t="s">
        <v>1</v>
      </c>
      <c r="F680" s="254" t="s">
        <v>144</v>
      </c>
      <c r="G680" s="252"/>
      <c r="H680" s="255">
        <v>11.195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213</v>
      </c>
      <c r="AU680" s="261" t="s">
        <v>87</v>
      </c>
      <c r="AV680" s="14" t="s">
        <v>87</v>
      </c>
      <c r="AW680" s="14" t="s">
        <v>34</v>
      </c>
      <c r="AX680" s="14" t="s">
        <v>85</v>
      </c>
      <c r="AY680" s="261" t="s">
        <v>204</v>
      </c>
    </row>
    <row r="681" s="2" customFormat="1" ht="24.15" customHeight="1">
      <c r="A681" s="38"/>
      <c r="B681" s="39"/>
      <c r="C681" s="227" t="s">
        <v>1150</v>
      </c>
      <c r="D681" s="227" t="s">
        <v>206</v>
      </c>
      <c r="E681" s="228" t="s">
        <v>1151</v>
      </c>
      <c r="F681" s="229" t="s">
        <v>1152</v>
      </c>
      <c r="G681" s="230" t="s">
        <v>209</v>
      </c>
      <c r="H681" s="231">
        <v>11.195</v>
      </c>
      <c r="I681" s="232"/>
      <c r="J681" s="233">
        <f>ROUND(I681*H681,2)</f>
        <v>0</v>
      </c>
      <c r="K681" s="229" t="s">
        <v>210</v>
      </c>
      <c r="L681" s="44"/>
      <c r="M681" s="234" t="s">
        <v>1</v>
      </c>
      <c r="N681" s="235" t="s">
        <v>43</v>
      </c>
      <c r="O681" s="91"/>
      <c r="P681" s="236">
        <f>O681*H681</f>
        <v>0</v>
      </c>
      <c r="Q681" s="236">
        <v>0.014999999999999999</v>
      </c>
      <c r="R681" s="236">
        <f>Q681*H681</f>
        <v>0.16792499999999999</v>
      </c>
      <c r="S681" s="236">
        <v>0</v>
      </c>
      <c r="T681" s="237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8" t="s">
        <v>218</v>
      </c>
      <c r="AT681" s="238" t="s">
        <v>206</v>
      </c>
      <c r="AU681" s="238" t="s">
        <v>87</v>
      </c>
      <c r="AY681" s="17" t="s">
        <v>204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7" t="s">
        <v>85</v>
      </c>
      <c r="BK681" s="239">
        <f>ROUND(I681*H681,2)</f>
        <v>0</v>
      </c>
      <c r="BL681" s="17" t="s">
        <v>218</v>
      </c>
      <c r="BM681" s="238" t="s">
        <v>1153</v>
      </c>
    </row>
    <row r="682" s="14" customFormat="1">
      <c r="A682" s="14"/>
      <c r="B682" s="251"/>
      <c r="C682" s="252"/>
      <c r="D682" s="242" t="s">
        <v>213</v>
      </c>
      <c r="E682" s="253" t="s">
        <v>1</v>
      </c>
      <c r="F682" s="254" t="s">
        <v>144</v>
      </c>
      <c r="G682" s="252"/>
      <c r="H682" s="255">
        <v>11.195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1" t="s">
        <v>213</v>
      </c>
      <c r="AU682" s="261" t="s">
        <v>87</v>
      </c>
      <c r="AV682" s="14" t="s">
        <v>87</v>
      </c>
      <c r="AW682" s="14" t="s">
        <v>34</v>
      </c>
      <c r="AX682" s="14" t="s">
        <v>85</v>
      </c>
      <c r="AY682" s="261" t="s">
        <v>204</v>
      </c>
    </row>
    <row r="683" s="2" customFormat="1" ht="37.8" customHeight="1">
      <c r="A683" s="38"/>
      <c r="B683" s="39"/>
      <c r="C683" s="227" t="s">
        <v>1154</v>
      </c>
      <c r="D683" s="227" t="s">
        <v>206</v>
      </c>
      <c r="E683" s="228" t="s">
        <v>1155</v>
      </c>
      <c r="F683" s="229" t="s">
        <v>1156</v>
      </c>
      <c r="G683" s="230" t="s">
        <v>209</v>
      </c>
      <c r="H683" s="231">
        <v>11.195</v>
      </c>
      <c r="I683" s="232"/>
      <c r="J683" s="233">
        <f>ROUND(I683*H683,2)</f>
        <v>0</v>
      </c>
      <c r="K683" s="229" t="s">
        <v>210</v>
      </c>
      <c r="L683" s="44"/>
      <c r="M683" s="234" t="s">
        <v>1</v>
      </c>
      <c r="N683" s="235" t="s">
        <v>43</v>
      </c>
      <c r="O683" s="91"/>
      <c r="P683" s="236">
        <f>O683*H683</f>
        <v>0</v>
      </c>
      <c r="Q683" s="236">
        <v>0.0053699999999999998</v>
      </c>
      <c r="R683" s="236">
        <f>Q683*H683</f>
        <v>0.060117150000000001</v>
      </c>
      <c r="S683" s="236">
        <v>0</v>
      </c>
      <c r="T683" s="237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8" t="s">
        <v>218</v>
      </c>
      <c r="AT683" s="238" t="s">
        <v>206</v>
      </c>
      <c r="AU683" s="238" t="s">
        <v>87</v>
      </c>
      <c r="AY683" s="17" t="s">
        <v>204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7" t="s">
        <v>85</v>
      </c>
      <c r="BK683" s="239">
        <f>ROUND(I683*H683,2)</f>
        <v>0</v>
      </c>
      <c r="BL683" s="17" t="s">
        <v>218</v>
      </c>
      <c r="BM683" s="238" t="s">
        <v>1157</v>
      </c>
    </row>
    <row r="684" s="14" customFormat="1">
      <c r="A684" s="14"/>
      <c r="B684" s="251"/>
      <c r="C684" s="252"/>
      <c r="D684" s="242" t="s">
        <v>213</v>
      </c>
      <c r="E684" s="253" t="s">
        <v>1</v>
      </c>
      <c r="F684" s="254" t="s">
        <v>144</v>
      </c>
      <c r="G684" s="252"/>
      <c r="H684" s="255">
        <v>11.195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1" t="s">
        <v>213</v>
      </c>
      <c r="AU684" s="261" t="s">
        <v>87</v>
      </c>
      <c r="AV684" s="14" t="s">
        <v>87</v>
      </c>
      <c r="AW684" s="14" t="s">
        <v>34</v>
      </c>
      <c r="AX684" s="14" t="s">
        <v>85</v>
      </c>
      <c r="AY684" s="261" t="s">
        <v>204</v>
      </c>
    </row>
    <row r="685" s="2" customFormat="1" ht="37.8" customHeight="1">
      <c r="A685" s="38"/>
      <c r="B685" s="39"/>
      <c r="C685" s="273" t="s">
        <v>1158</v>
      </c>
      <c r="D685" s="273" t="s">
        <v>404</v>
      </c>
      <c r="E685" s="274" t="s">
        <v>1159</v>
      </c>
      <c r="F685" s="275" t="s">
        <v>1160</v>
      </c>
      <c r="G685" s="276" t="s">
        <v>209</v>
      </c>
      <c r="H685" s="277">
        <v>12.315</v>
      </c>
      <c r="I685" s="278"/>
      <c r="J685" s="279">
        <f>ROUND(I685*H685,2)</f>
        <v>0</v>
      </c>
      <c r="K685" s="275" t="s">
        <v>210</v>
      </c>
      <c r="L685" s="280"/>
      <c r="M685" s="281" t="s">
        <v>1</v>
      </c>
      <c r="N685" s="282" t="s">
        <v>43</v>
      </c>
      <c r="O685" s="91"/>
      <c r="P685" s="236">
        <f>O685*H685</f>
        <v>0</v>
      </c>
      <c r="Q685" s="236">
        <v>0.021999999999999999</v>
      </c>
      <c r="R685" s="236">
        <f>Q685*H685</f>
        <v>0.27092999999999995</v>
      </c>
      <c r="S685" s="236">
        <v>0</v>
      </c>
      <c r="T685" s="237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8" t="s">
        <v>386</v>
      </c>
      <c r="AT685" s="238" t="s">
        <v>404</v>
      </c>
      <c r="AU685" s="238" t="s">
        <v>87</v>
      </c>
      <c r="AY685" s="17" t="s">
        <v>204</v>
      </c>
      <c r="BE685" s="239">
        <f>IF(N685="základní",J685,0)</f>
        <v>0</v>
      </c>
      <c r="BF685" s="239">
        <f>IF(N685="snížená",J685,0)</f>
        <v>0</v>
      </c>
      <c r="BG685" s="239">
        <f>IF(N685="zákl. přenesená",J685,0)</f>
        <v>0</v>
      </c>
      <c r="BH685" s="239">
        <f>IF(N685="sníž. přenesená",J685,0)</f>
        <v>0</v>
      </c>
      <c r="BI685" s="239">
        <f>IF(N685="nulová",J685,0)</f>
        <v>0</v>
      </c>
      <c r="BJ685" s="17" t="s">
        <v>85</v>
      </c>
      <c r="BK685" s="239">
        <f>ROUND(I685*H685,2)</f>
        <v>0</v>
      </c>
      <c r="BL685" s="17" t="s">
        <v>218</v>
      </c>
      <c r="BM685" s="238" t="s">
        <v>1161</v>
      </c>
    </row>
    <row r="686" s="13" customFormat="1">
      <c r="A686" s="13"/>
      <c r="B686" s="240"/>
      <c r="C686" s="241"/>
      <c r="D686" s="242" t="s">
        <v>213</v>
      </c>
      <c r="E686" s="243" t="s">
        <v>1</v>
      </c>
      <c r="F686" s="244" t="s">
        <v>1162</v>
      </c>
      <c r="G686" s="241"/>
      <c r="H686" s="243" t="s">
        <v>1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0" t="s">
        <v>213</v>
      </c>
      <c r="AU686" s="250" t="s">
        <v>87</v>
      </c>
      <c r="AV686" s="13" t="s">
        <v>85</v>
      </c>
      <c r="AW686" s="13" t="s">
        <v>34</v>
      </c>
      <c r="AX686" s="13" t="s">
        <v>78</v>
      </c>
      <c r="AY686" s="250" t="s">
        <v>204</v>
      </c>
    </row>
    <row r="687" s="14" customFormat="1">
      <c r="A687" s="14"/>
      <c r="B687" s="251"/>
      <c r="C687" s="252"/>
      <c r="D687" s="242" t="s">
        <v>213</v>
      </c>
      <c r="E687" s="253" t="s">
        <v>1</v>
      </c>
      <c r="F687" s="254" t="s">
        <v>144</v>
      </c>
      <c r="G687" s="252"/>
      <c r="H687" s="255">
        <v>11.195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1" t="s">
        <v>213</v>
      </c>
      <c r="AU687" s="261" t="s">
        <v>87</v>
      </c>
      <c r="AV687" s="14" t="s">
        <v>87</v>
      </c>
      <c r="AW687" s="14" t="s">
        <v>34</v>
      </c>
      <c r="AX687" s="14" t="s">
        <v>85</v>
      </c>
      <c r="AY687" s="261" t="s">
        <v>204</v>
      </c>
    </row>
    <row r="688" s="14" customFormat="1">
      <c r="A688" s="14"/>
      <c r="B688" s="251"/>
      <c r="C688" s="252"/>
      <c r="D688" s="242" t="s">
        <v>213</v>
      </c>
      <c r="E688" s="252"/>
      <c r="F688" s="254" t="s">
        <v>1163</v>
      </c>
      <c r="G688" s="252"/>
      <c r="H688" s="255">
        <v>12.315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1" t="s">
        <v>213</v>
      </c>
      <c r="AU688" s="261" t="s">
        <v>87</v>
      </c>
      <c r="AV688" s="14" t="s">
        <v>87</v>
      </c>
      <c r="AW688" s="14" t="s">
        <v>4</v>
      </c>
      <c r="AX688" s="14" t="s">
        <v>85</v>
      </c>
      <c r="AY688" s="261" t="s">
        <v>204</v>
      </c>
    </row>
    <row r="689" s="2" customFormat="1" ht="33" customHeight="1">
      <c r="A689" s="38"/>
      <c r="B689" s="39"/>
      <c r="C689" s="227" t="s">
        <v>1164</v>
      </c>
      <c r="D689" s="227" t="s">
        <v>206</v>
      </c>
      <c r="E689" s="228" t="s">
        <v>1165</v>
      </c>
      <c r="F689" s="229" t="s">
        <v>1166</v>
      </c>
      <c r="G689" s="230" t="s">
        <v>209</v>
      </c>
      <c r="H689" s="231">
        <v>11.195</v>
      </c>
      <c r="I689" s="232"/>
      <c r="J689" s="233">
        <f>ROUND(I689*H689,2)</f>
        <v>0</v>
      </c>
      <c r="K689" s="229" t="s">
        <v>210</v>
      </c>
      <c r="L689" s="44"/>
      <c r="M689" s="234" t="s">
        <v>1</v>
      </c>
      <c r="N689" s="235" t="s">
        <v>43</v>
      </c>
      <c r="O689" s="91"/>
      <c r="P689" s="236">
        <f>O689*H689</f>
        <v>0</v>
      </c>
      <c r="Q689" s="236">
        <v>0</v>
      </c>
      <c r="R689" s="236">
        <f>Q689*H689</f>
        <v>0</v>
      </c>
      <c r="S689" s="236">
        <v>0</v>
      </c>
      <c r="T689" s="237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8" t="s">
        <v>218</v>
      </c>
      <c r="AT689" s="238" t="s">
        <v>206</v>
      </c>
      <c r="AU689" s="238" t="s">
        <v>87</v>
      </c>
      <c r="AY689" s="17" t="s">
        <v>204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7" t="s">
        <v>85</v>
      </c>
      <c r="BK689" s="239">
        <f>ROUND(I689*H689,2)</f>
        <v>0</v>
      </c>
      <c r="BL689" s="17" t="s">
        <v>218</v>
      </c>
      <c r="BM689" s="238" t="s">
        <v>1167</v>
      </c>
    </row>
    <row r="690" s="14" customFormat="1">
      <c r="A690" s="14"/>
      <c r="B690" s="251"/>
      <c r="C690" s="252"/>
      <c r="D690" s="242" t="s">
        <v>213</v>
      </c>
      <c r="E690" s="253" t="s">
        <v>1</v>
      </c>
      <c r="F690" s="254" t="s">
        <v>144</v>
      </c>
      <c r="G690" s="252"/>
      <c r="H690" s="255">
        <v>11.195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1" t="s">
        <v>213</v>
      </c>
      <c r="AU690" s="261" t="s">
        <v>87</v>
      </c>
      <c r="AV690" s="14" t="s">
        <v>87</v>
      </c>
      <c r="AW690" s="14" t="s">
        <v>34</v>
      </c>
      <c r="AX690" s="14" t="s">
        <v>85</v>
      </c>
      <c r="AY690" s="261" t="s">
        <v>204</v>
      </c>
    </row>
    <row r="691" s="2" customFormat="1" ht="33" customHeight="1">
      <c r="A691" s="38"/>
      <c r="B691" s="39"/>
      <c r="C691" s="227" t="s">
        <v>1168</v>
      </c>
      <c r="D691" s="227" t="s">
        <v>206</v>
      </c>
      <c r="E691" s="228" t="s">
        <v>1169</v>
      </c>
      <c r="F691" s="229" t="s">
        <v>1170</v>
      </c>
      <c r="G691" s="230" t="s">
        <v>209</v>
      </c>
      <c r="H691" s="231">
        <v>11.195</v>
      </c>
      <c r="I691" s="232"/>
      <c r="J691" s="233">
        <f>ROUND(I691*H691,2)</f>
        <v>0</v>
      </c>
      <c r="K691" s="229" t="s">
        <v>210</v>
      </c>
      <c r="L691" s="44"/>
      <c r="M691" s="234" t="s">
        <v>1</v>
      </c>
      <c r="N691" s="235" t="s">
        <v>43</v>
      </c>
      <c r="O691" s="91"/>
      <c r="P691" s="236">
        <f>O691*H691</f>
        <v>0</v>
      </c>
      <c r="Q691" s="236">
        <v>0</v>
      </c>
      <c r="R691" s="236">
        <f>Q691*H691</f>
        <v>0</v>
      </c>
      <c r="S691" s="236">
        <v>0</v>
      </c>
      <c r="T691" s="237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8" t="s">
        <v>218</v>
      </c>
      <c r="AT691" s="238" t="s">
        <v>206</v>
      </c>
      <c r="AU691" s="238" t="s">
        <v>87</v>
      </c>
      <c r="AY691" s="17" t="s">
        <v>204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7" t="s">
        <v>85</v>
      </c>
      <c r="BK691" s="239">
        <f>ROUND(I691*H691,2)</f>
        <v>0</v>
      </c>
      <c r="BL691" s="17" t="s">
        <v>218</v>
      </c>
      <c r="BM691" s="238" t="s">
        <v>1171</v>
      </c>
    </row>
    <row r="692" s="14" customFormat="1">
      <c r="A692" s="14"/>
      <c r="B692" s="251"/>
      <c r="C692" s="252"/>
      <c r="D692" s="242" t="s">
        <v>213</v>
      </c>
      <c r="E692" s="253" t="s">
        <v>1</v>
      </c>
      <c r="F692" s="254" t="s">
        <v>144</v>
      </c>
      <c r="G692" s="252"/>
      <c r="H692" s="255">
        <v>11.195</v>
      </c>
      <c r="I692" s="256"/>
      <c r="J692" s="252"/>
      <c r="K692" s="252"/>
      <c r="L692" s="257"/>
      <c r="M692" s="258"/>
      <c r="N692" s="259"/>
      <c r="O692" s="259"/>
      <c r="P692" s="259"/>
      <c r="Q692" s="259"/>
      <c r="R692" s="259"/>
      <c r="S692" s="259"/>
      <c r="T692" s="26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1" t="s">
        <v>213</v>
      </c>
      <c r="AU692" s="261" t="s">
        <v>87</v>
      </c>
      <c r="AV692" s="14" t="s">
        <v>87</v>
      </c>
      <c r="AW692" s="14" t="s">
        <v>34</v>
      </c>
      <c r="AX692" s="14" t="s">
        <v>85</v>
      </c>
      <c r="AY692" s="261" t="s">
        <v>204</v>
      </c>
    </row>
    <row r="693" s="2" customFormat="1" ht="24.15" customHeight="1">
      <c r="A693" s="38"/>
      <c r="B693" s="39"/>
      <c r="C693" s="227" t="s">
        <v>1172</v>
      </c>
      <c r="D693" s="227" t="s">
        <v>206</v>
      </c>
      <c r="E693" s="228" t="s">
        <v>1173</v>
      </c>
      <c r="F693" s="229" t="s">
        <v>1174</v>
      </c>
      <c r="G693" s="230" t="s">
        <v>209</v>
      </c>
      <c r="H693" s="231">
        <v>11.195</v>
      </c>
      <c r="I693" s="232"/>
      <c r="J693" s="233">
        <f>ROUND(I693*H693,2)</f>
        <v>0</v>
      </c>
      <c r="K693" s="229" t="s">
        <v>210</v>
      </c>
      <c r="L693" s="44"/>
      <c r="M693" s="234" t="s">
        <v>1</v>
      </c>
      <c r="N693" s="235" t="s">
        <v>43</v>
      </c>
      <c r="O693" s="91"/>
      <c r="P693" s="236">
        <f>O693*H693</f>
        <v>0</v>
      </c>
      <c r="Q693" s="236">
        <v>5.0000000000000002E-05</v>
      </c>
      <c r="R693" s="236">
        <f>Q693*H693</f>
        <v>0.00055975000000000003</v>
      </c>
      <c r="S693" s="236">
        <v>0</v>
      </c>
      <c r="T693" s="237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8" t="s">
        <v>218</v>
      </c>
      <c r="AT693" s="238" t="s">
        <v>206</v>
      </c>
      <c r="AU693" s="238" t="s">
        <v>87</v>
      </c>
      <c r="AY693" s="17" t="s">
        <v>204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7" t="s">
        <v>85</v>
      </c>
      <c r="BK693" s="239">
        <f>ROUND(I693*H693,2)</f>
        <v>0</v>
      </c>
      <c r="BL693" s="17" t="s">
        <v>218</v>
      </c>
      <c r="BM693" s="238" t="s">
        <v>1175</v>
      </c>
    </row>
    <row r="694" s="14" customFormat="1">
      <c r="A694" s="14"/>
      <c r="B694" s="251"/>
      <c r="C694" s="252"/>
      <c r="D694" s="242" t="s">
        <v>213</v>
      </c>
      <c r="E694" s="253" t="s">
        <v>1</v>
      </c>
      <c r="F694" s="254" t="s">
        <v>144</v>
      </c>
      <c r="G694" s="252"/>
      <c r="H694" s="255">
        <v>11.195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1" t="s">
        <v>213</v>
      </c>
      <c r="AU694" s="261" t="s">
        <v>87</v>
      </c>
      <c r="AV694" s="14" t="s">
        <v>87</v>
      </c>
      <c r="AW694" s="14" t="s">
        <v>34</v>
      </c>
      <c r="AX694" s="14" t="s">
        <v>85</v>
      </c>
      <c r="AY694" s="261" t="s">
        <v>204</v>
      </c>
    </row>
    <row r="695" s="2" customFormat="1" ht="24.15" customHeight="1">
      <c r="A695" s="38"/>
      <c r="B695" s="39"/>
      <c r="C695" s="227" t="s">
        <v>1176</v>
      </c>
      <c r="D695" s="227" t="s">
        <v>206</v>
      </c>
      <c r="E695" s="228" t="s">
        <v>1177</v>
      </c>
      <c r="F695" s="229" t="s">
        <v>1178</v>
      </c>
      <c r="G695" s="230" t="s">
        <v>295</v>
      </c>
      <c r="H695" s="231">
        <v>0.503</v>
      </c>
      <c r="I695" s="232"/>
      <c r="J695" s="233">
        <f>ROUND(I695*H695,2)</f>
        <v>0</v>
      </c>
      <c r="K695" s="229" t="s">
        <v>210</v>
      </c>
      <c r="L695" s="44"/>
      <c r="M695" s="234" t="s">
        <v>1</v>
      </c>
      <c r="N695" s="235" t="s">
        <v>43</v>
      </c>
      <c r="O695" s="91"/>
      <c r="P695" s="236">
        <f>O695*H695</f>
        <v>0</v>
      </c>
      <c r="Q695" s="236">
        <v>0</v>
      </c>
      <c r="R695" s="236">
        <f>Q695*H695</f>
        <v>0</v>
      </c>
      <c r="S695" s="236">
        <v>0</v>
      </c>
      <c r="T695" s="237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8" t="s">
        <v>218</v>
      </c>
      <c r="AT695" s="238" t="s">
        <v>206</v>
      </c>
      <c r="AU695" s="238" t="s">
        <v>87</v>
      </c>
      <c r="AY695" s="17" t="s">
        <v>204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7" t="s">
        <v>85</v>
      </c>
      <c r="BK695" s="239">
        <f>ROUND(I695*H695,2)</f>
        <v>0</v>
      </c>
      <c r="BL695" s="17" t="s">
        <v>218</v>
      </c>
      <c r="BM695" s="238" t="s">
        <v>1179</v>
      </c>
    </row>
    <row r="696" s="2" customFormat="1" ht="16.5" customHeight="1">
      <c r="A696" s="38"/>
      <c r="B696" s="39"/>
      <c r="C696" s="227" t="s">
        <v>1180</v>
      </c>
      <c r="D696" s="227" t="s">
        <v>206</v>
      </c>
      <c r="E696" s="228" t="s">
        <v>1181</v>
      </c>
      <c r="F696" s="229" t="s">
        <v>1182</v>
      </c>
      <c r="G696" s="230" t="s">
        <v>771</v>
      </c>
      <c r="H696" s="231">
        <v>1</v>
      </c>
      <c r="I696" s="232"/>
      <c r="J696" s="233">
        <f>ROUND(I696*H696,2)</f>
        <v>0</v>
      </c>
      <c r="K696" s="229" t="s">
        <v>1</v>
      </c>
      <c r="L696" s="44"/>
      <c r="M696" s="234" t="s">
        <v>1</v>
      </c>
      <c r="N696" s="235" t="s">
        <v>43</v>
      </c>
      <c r="O696" s="91"/>
      <c r="P696" s="236">
        <f>O696*H696</f>
        <v>0</v>
      </c>
      <c r="Q696" s="236">
        <v>0</v>
      </c>
      <c r="R696" s="236">
        <f>Q696*H696</f>
        <v>0</v>
      </c>
      <c r="S696" s="236">
        <v>0</v>
      </c>
      <c r="T696" s="237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8" t="s">
        <v>218</v>
      </c>
      <c r="AT696" s="238" t="s">
        <v>206</v>
      </c>
      <c r="AU696" s="238" t="s">
        <v>87</v>
      </c>
      <c r="AY696" s="17" t="s">
        <v>204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7" t="s">
        <v>85</v>
      </c>
      <c r="BK696" s="239">
        <f>ROUND(I696*H696,2)</f>
        <v>0</v>
      </c>
      <c r="BL696" s="17" t="s">
        <v>218</v>
      </c>
      <c r="BM696" s="238" t="s">
        <v>1183</v>
      </c>
    </row>
    <row r="697" s="14" customFormat="1">
      <c r="A697" s="14"/>
      <c r="B697" s="251"/>
      <c r="C697" s="252"/>
      <c r="D697" s="242" t="s">
        <v>213</v>
      </c>
      <c r="E697" s="253" t="s">
        <v>1</v>
      </c>
      <c r="F697" s="254" t="s">
        <v>85</v>
      </c>
      <c r="G697" s="252"/>
      <c r="H697" s="255">
        <v>1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1" t="s">
        <v>213</v>
      </c>
      <c r="AU697" s="261" t="s">
        <v>87</v>
      </c>
      <c r="AV697" s="14" t="s">
        <v>87</v>
      </c>
      <c r="AW697" s="14" t="s">
        <v>34</v>
      </c>
      <c r="AX697" s="14" t="s">
        <v>85</v>
      </c>
      <c r="AY697" s="261" t="s">
        <v>204</v>
      </c>
    </row>
    <row r="698" s="12" customFormat="1" ht="22.8" customHeight="1">
      <c r="A698" s="12"/>
      <c r="B698" s="211"/>
      <c r="C698" s="212"/>
      <c r="D698" s="213" t="s">
        <v>77</v>
      </c>
      <c r="E698" s="225" t="s">
        <v>1184</v>
      </c>
      <c r="F698" s="225" t="s">
        <v>1185</v>
      </c>
      <c r="G698" s="212"/>
      <c r="H698" s="212"/>
      <c r="I698" s="215"/>
      <c r="J698" s="226">
        <f>BK698</f>
        <v>0</v>
      </c>
      <c r="K698" s="212"/>
      <c r="L698" s="217"/>
      <c r="M698" s="218"/>
      <c r="N698" s="219"/>
      <c r="O698" s="219"/>
      <c r="P698" s="220">
        <f>SUM(P699:P719)</f>
        <v>0</v>
      </c>
      <c r="Q698" s="219"/>
      <c r="R698" s="220">
        <f>SUM(R699:R719)</f>
        <v>0.1053273</v>
      </c>
      <c r="S698" s="219"/>
      <c r="T698" s="221">
        <f>SUM(T699:T719)</f>
        <v>0.082100000000000006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22" t="s">
        <v>87</v>
      </c>
      <c r="AT698" s="223" t="s">
        <v>77</v>
      </c>
      <c r="AU698" s="223" t="s">
        <v>85</v>
      </c>
      <c r="AY698" s="222" t="s">
        <v>204</v>
      </c>
      <c r="BK698" s="224">
        <f>SUM(BK699:BK719)</f>
        <v>0</v>
      </c>
    </row>
    <row r="699" s="2" customFormat="1" ht="33" customHeight="1">
      <c r="A699" s="38"/>
      <c r="B699" s="39"/>
      <c r="C699" s="227" t="s">
        <v>1186</v>
      </c>
      <c r="D699" s="227" t="s">
        <v>206</v>
      </c>
      <c r="E699" s="228" t="s">
        <v>1187</v>
      </c>
      <c r="F699" s="229" t="s">
        <v>1188</v>
      </c>
      <c r="G699" s="230" t="s">
        <v>209</v>
      </c>
      <c r="H699" s="231">
        <v>0.45500000000000002</v>
      </c>
      <c r="I699" s="232"/>
      <c r="J699" s="233">
        <f>ROUND(I699*H699,2)</f>
        <v>0</v>
      </c>
      <c r="K699" s="229" t="s">
        <v>210</v>
      </c>
      <c r="L699" s="44"/>
      <c r="M699" s="234" t="s">
        <v>1</v>
      </c>
      <c r="N699" s="235" t="s">
        <v>43</v>
      </c>
      <c r="O699" s="91"/>
      <c r="P699" s="236">
        <f>O699*H699</f>
        <v>0</v>
      </c>
      <c r="Q699" s="236">
        <v>0.012</v>
      </c>
      <c r="R699" s="236">
        <f>Q699*H699</f>
        <v>0.0054600000000000004</v>
      </c>
      <c r="S699" s="236">
        <v>0</v>
      </c>
      <c r="T699" s="237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8" t="s">
        <v>218</v>
      </c>
      <c r="AT699" s="238" t="s">
        <v>206</v>
      </c>
      <c r="AU699" s="238" t="s">
        <v>87</v>
      </c>
      <c r="AY699" s="17" t="s">
        <v>204</v>
      </c>
      <c r="BE699" s="239">
        <f>IF(N699="základní",J699,0)</f>
        <v>0</v>
      </c>
      <c r="BF699" s="239">
        <f>IF(N699="snížená",J699,0)</f>
        <v>0</v>
      </c>
      <c r="BG699" s="239">
        <f>IF(N699="zákl. přenesená",J699,0)</f>
        <v>0</v>
      </c>
      <c r="BH699" s="239">
        <f>IF(N699="sníž. přenesená",J699,0)</f>
        <v>0</v>
      </c>
      <c r="BI699" s="239">
        <f>IF(N699="nulová",J699,0)</f>
        <v>0</v>
      </c>
      <c r="BJ699" s="17" t="s">
        <v>85</v>
      </c>
      <c r="BK699" s="239">
        <f>ROUND(I699*H699,2)</f>
        <v>0</v>
      </c>
      <c r="BL699" s="17" t="s">
        <v>218</v>
      </c>
      <c r="BM699" s="238" t="s">
        <v>1189</v>
      </c>
    </row>
    <row r="700" s="13" customFormat="1">
      <c r="A700" s="13"/>
      <c r="B700" s="240"/>
      <c r="C700" s="241"/>
      <c r="D700" s="242" t="s">
        <v>213</v>
      </c>
      <c r="E700" s="243" t="s">
        <v>1</v>
      </c>
      <c r="F700" s="244" t="s">
        <v>1190</v>
      </c>
      <c r="G700" s="241"/>
      <c r="H700" s="243" t="s">
        <v>1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0" t="s">
        <v>213</v>
      </c>
      <c r="AU700" s="250" t="s">
        <v>87</v>
      </c>
      <c r="AV700" s="13" t="s">
        <v>85</v>
      </c>
      <c r="AW700" s="13" t="s">
        <v>34</v>
      </c>
      <c r="AX700" s="13" t="s">
        <v>78</v>
      </c>
      <c r="AY700" s="250" t="s">
        <v>204</v>
      </c>
    </row>
    <row r="701" s="14" customFormat="1">
      <c r="A701" s="14"/>
      <c r="B701" s="251"/>
      <c r="C701" s="252"/>
      <c r="D701" s="242" t="s">
        <v>213</v>
      </c>
      <c r="E701" s="253" t="s">
        <v>1</v>
      </c>
      <c r="F701" s="254" t="s">
        <v>1191</v>
      </c>
      <c r="G701" s="252"/>
      <c r="H701" s="255">
        <v>0.45500000000000002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1" t="s">
        <v>213</v>
      </c>
      <c r="AU701" s="261" t="s">
        <v>87</v>
      </c>
      <c r="AV701" s="14" t="s">
        <v>87</v>
      </c>
      <c r="AW701" s="14" t="s">
        <v>34</v>
      </c>
      <c r="AX701" s="14" t="s">
        <v>85</v>
      </c>
      <c r="AY701" s="261" t="s">
        <v>204</v>
      </c>
    </row>
    <row r="702" s="2" customFormat="1" ht="24.15" customHeight="1">
      <c r="A702" s="38"/>
      <c r="B702" s="39"/>
      <c r="C702" s="227" t="s">
        <v>1192</v>
      </c>
      <c r="D702" s="227" t="s">
        <v>206</v>
      </c>
      <c r="E702" s="228" t="s">
        <v>1193</v>
      </c>
      <c r="F702" s="229" t="s">
        <v>1194</v>
      </c>
      <c r="G702" s="230" t="s">
        <v>209</v>
      </c>
      <c r="H702" s="231">
        <v>29.120000000000001</v>
      </c>
      <c r="I702" s="232"/>
      <c r="J702" s="233">
        <f>ROUND(I702*H702,2)</f>
        <v>0</v>
      </c>
      <c r="K702" s="229" t="s">
        <v>210</v>
      </c>
      <c r="L702" s="44"/>
      <c r="M702" s="234" t="s">
        <v>1</v>
      </c>
      <c r="N702" s="235" t="s">
        <v>43</v>
      </c>
      <c r="O702" s="91"/>
      <c r="P702" s="236">
        <f>O702*H702</f>
        <v>0</v>
      </c>
      <c r="Q702" s="236">
        <v>0</v>
      </c>
      <c r="R702" s="236">
        <f>Q702*H702</f>
        <v>0</v>
      </c>
      <c r="S702" s="236">
        <v>0.0025000000000000001</v>
      </c>
      <c r="T702" s="237">
        <f>S702*H702</f>
        <v>0.072800000000000004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8" t="s">
        <v>218</v>
      </c>
      <c r="AT702" s="238" t="s">
        <v>206</v>
      </c>
      <c r="AU702" s="238" t="s">
        <v>87</v>
      </c>
      <c r="AY702" s="17" t="s">
        <v>204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7" t="s">
        <v>85</v>
      </c>
      <c r="BK702" s="239">
        <f>ROUND(I702*H702,2)</f>
        <v>0</v>
      </c>
      <c r="BL702" s="17" t="s">
        <v>218</v>
      </c>
      <c r="BM702" s="238" t="s">
        <v>1195</v>
      </c>
    </row>
    <row r="703" s="13" customFormat="1">
      <c r="A703" s="13"/>
      <c r="B703" s="240"/>
      <c r="C703" s="241"/>
      <c r="D703" s="242" t="s">
        <v>213</v>
      </c>
      <c r="E703" s="243" t="s">
        <v>1</v>
      </c>
      <c r="F703" s="244" t="s">
        <v>1196</v>
      </c>
      <c r="G703" s="241"/>
      <c r="H703" s="243" t="s">
        <v>1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0" t="s">
        <v>213</v>
      </c>
      <c r="AU703" s="250" t="s">
        <v>87</v>
      </c>
      <c r="AV703" s="13" t="s">
        <v>85</v>
      </c>
      <c r="AW703" s="13" t="s">
        <v>34</v>
      </c>
      <c r="AX703" s="13" t="s">
        <v>78</v>
      </c>
      <c r="AY703" s="250" t="s">
        <v>204</v>
      </c>
    </row>
    <row r="704" s="14" customFormat="1">
      <c r="A704" s="14"/>
      <c r="B704" s="251"/>
      <c r="C704" s="252"/>
      <c r="D704" s="242" t="s">
        <v>213</v>
      </c>
      <c r="E704" s="253" t="s">
        <v>1</v>
      </c>
      <c r="F704" s="254" t="s">
        <v>1197</v>
      </c>
      <c r="G704" s="252"/>
      <c r="H704" s="255">
        <v>29.120000000000001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213</v>
      </c>
      <c r="AU704" s="261" t="s">
        <v>87</v>
      </c>
      <c r="AV704" s="14" t="s">
        <v>87</v>
      </c>
      <c r="AW704" s="14" t="s">
        <v>34</v>
      </c>
      <c r="AX704" s="14" t="s">
        <v>85</v>
      </c>
      <c r="AY704" s="261" t="s">
        <v>204</v>
      </c>
    </row>
    <row r="705" s="2" customFormat="1" ht="21.75" customHeight="1">
      <c r="A705" s="38"/>
      <c r="B705" s="39"/>
      <c r="C705" s="227" t="s">
        <v>1198</v>
      </c>
      <c r="D705" s="227" t="s">
        <v>206</v>
      </c>
      <c r="E705" s="228" t="s">
        <v>1199</v>
      </c>
      <c r="F705" s="229" t="s">
        <v>1200</v>
      </c>
      <c r="G705" s="230" t="s">
        <v>209</v>
      </c>
      <c r="H705" s="231">
        <v>29.574999999999999</v>
      </c>
      <c r="I705" s="232"/>
      <c r="J705" s="233">
        <f>ROUND(I705*H705,2)</f>
        <v>0</v>
      </c>
      <c r="K705" s="229" t="s">
        <v>210</v>
      </c>
      <c r="L705" s="44"/>
      <c r="M705" s="234" t="s">
        <v>1</v>
      </c>
      <c r="N705" s="235" t="s">
        <v>43</v>
      </c>
      <c r="O705" s="91"/>
      <c r="P705" s="236">
        <f>O705*H705</f>
        <v>0</v>
      </c>
      <c r="Q705" s="236">
        <v>0.00029999999999999997</v>
      </c>
      <c r="R705" s="236">
        <f>Q705*H705</f>
        <v>0.0088724999999999984</v>
      </c>
      <c r="S705" s="236">
        <v>0</v>
      </c>
      <c r="T705" s="237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8" t="s">
        <v>218</v>
      </c>
      <c r="AT705" s="238" t="s">
        <v>206</v>
      </c>
      <c r="AU705" s="238" t="s">
        <v>87</v>
      </c>
      <c r="AY705" s="17" t="s">
        <v>204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7" t="s">
        <v>85</v>
      </c>
      <c r="BK705" s="239">
        <f>ROUND(I705*H705,2)</f>
        <v>0</v>
      </c>
      <c r="BL705" s="17" t="s">
        <v>218</v>
      </c>
      <c r="BM705" s="238" t="s">
        <v>1201</v>
      </c>
    </row>
    <row r="706" s="13" customFormat="1">
      <c r="A706" s="13"/>
      <c r="B706" s="240"/>
      <c r="C706" s="241"/>
      <c r="D706" s="242" t="s">
        <v>213</v>
      </c>
      <c r="E706" s="243" t="s">
        <v>1</v>
      </c>
      <c r="F706" s="244" t="s">
        <v>1202</v>
      </c>
      <c r="G706" s="241"/>
      <c r="H706" s="243" t="s">
        <v>1</v>
      </c>
      <c r="I706" s="245"/>
      <c r="J706" s="241"/>
      <c r="K706" s="241"/>
      <c r="L706" s="246"/>
      <c r="M706" s="247"/>
      <c r="N706" s="248"/>
      <c r="O706" s="248"/>
      <c r="P706" s="248"/>
      <c r="Q706" s="248"/>
      <c r="R706" s="248"/>
      <c r="S706" s="248"/>
      <c r="T706" s="24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0" t="s">
        <v>213</v>
      </c>
      <c r="AU706" s="250" t="s">
        <v>87</v>
      </c>
      <c r="AV706" s="13" t="s">
        <v>85</v>
      </c>
      <c r="AW706" s="13" t="s">
        <v>34</v>
      </c>
      <c r="AX706" s="13" t="s">
        <v>78</v>
      </c>
      <c r="AY706" s="250" t="s">
        <v>204</v>
      </c>
    </row>
    <row r="707" s="14" customFormat="1">
      <c r="A707" s="14"/>
      <c r="B707" s="251"/>
      <c r="C707" s="252"/>
      <c r="D707" s="242" t="s">
        <v>213</v>
      </c>
      <c r="E707" s="253" t="s">
        <v>1</v>
      </c>
      <c r="F707" s="254" t="s">
        <v>1203</v>
      </c>
      <c r="G707" s="252"/>
      <c r="H707" s="255">
        <v>29.574999999999999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1" t="s">
        <v>213</v>
      </c>
      <c r="AU707" s="261" t="s">
        <v>87</v>
      </c>
      <c r="AV707" s="14" t="s">
        <v>87</v>
      </c>
      <c r="AW707" s="14" t="s">
        <v>34</v>
      </c>
      <c r="AX707" s="14" t="s">
        <v>85</v>
      </c>
      <c r="AY707" s="261" t="s">
        <v>204</v>
      </c>
    </row>
    <row r="708" s="2" customFormat="1" ht="55.5" customHeight="1">
      <c r="A708" s="38"/>
      <c r="B708" s="39"/>
      <c r="C708" s="273" t="s">
        <v>1204</v>
      </c>
      <c r="D708" s="273" t="s">
        <v>404</v>
      </c>
      <c r="E708" s="274" t="s">
        <v>1205</v>
      </c>
      <c r="F708" s="275" t="s">
        <v>1206</v>
      </c>
      <c r="G708" s="276" t="s">
        <v>209</v>
      </c>
      <c r="H708" s="277">
        <v>32.533000000000001</v>
      </c>
      <c r="I708" s="278"/>
      <c r="J708" s="279">
        <f>ROUND(I708*H708,2)</f>
        <v>0</v>
      </c>
      <c r="K708" s="275" t="s">
        <v>210</v>
      </c>
      <c r="L708" s="280"/>
      <c r="M708" s="281" t="s">
        <v>1</v>
      </c>
      <c r="N708" s="282" t="s">
        <v>43</v>
      </c>
      <c r="O708" s="91"/>
      <c r="P708" s="236">
        <f>O708*H708</f>
        <v>0</v>
      </c>
      <c r="Q708" s="236">
        <v>0.0025999999999999999</v>
      </c>
      <c r="R708" s="236">
        <f>Q708*H708</f>
        <v>0.084585800000000003</v>
      </c>
      <c r="S708" s="236">
        <v>0</v>
      </c>
      <c r="T708" s="237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8" t="s">
        <v>386</v>
      </c>
      <c r="AT708" s="238" t="s">
        <v>404</v>
      </c>
      <c r="AU708" s="238" t="s">
        <v>87</v>
      </c>
      <c r="AY708" s="17" t="s">
        <v>204</v>
      </c>
      <c r="BE708" s="239">
        <f>IF(N708="základní",J708,0)</f>
        <v>0</v>
      </c>
      <c r="BF708" s="239">
        <f>IF(N708="snížená",J708,0)</f>
        <v>0</v>
      </c>
      <c r="BG708" s="239">
        <f>IF(N708="zákl. přenesená",J708,0)</f>
        <v>0</v>
      </c>
      <c r="BH708" s="239">
        <f>IF(N708="sníž. přenesená",J708,0)</f>
        <v>0</v>
      </c>
      <c r="BI708" s="239">
        <f>IF(N708="nulová",J708,0)</f>
        <v>0</v>
      </c>
      <c r="BJ708" s="17" t="s">
        <v>85</v>
      </c>
      <c r="BK708" s="239">
        <f>ROUND(I708*H708,2)</f>
        <v>0</v>
      </c>
      <c r="BL708" s="17" t="s">
        <v>218</v>
      </c>
      <c r="BM708" s="238" t="s">
        <v>1207</v>
      </c>
    </row>
    <row r="709" s="14" customFormat="1">
      <c r="A709" s="14"/>
      <c r="B709" s="251"/>
      <c r="C709" s="252"/>
      <c r="D709" s="242" t="s">
        <v>213</v>
      </c>
      <c r="E709" s="252"/>
      <c r="F709" s="254" t="s">
        <v>1208</v>
      </c>
      <c r="G709" s="252"/>
      <c r="H709" s="255">
        <v>32.533000000000001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1" t="s">
        <v>213</v>
      </c>
      <c r="AU709" s="261" t="s">
        <v>87</v>
      </c>
      <c r="AV709" s="14" t="s">
        <v>87</v>
      </c>
      <c r="AW709" s="14" t="s">
        <v>4</v>
      </c>
      <c r="AX709" s="14" t="s">
        <v>85</v>
      </c>
      <c r="AY709" s="261" t="s">
        <v>204</v>
      </c>
    </row>
    <row r="710" s="2" customFormat="1" ht="16.5" customHeight="1">
      <c r="A710" s="38"/>
      <c r="B710" s="39"/>
      <c r="C710" s="227" t="s">
        <v>1209</v>
      </c>
      <c r="D710" s="227" t="s">
        <v>206</v>
      </c>
      <c r="E710" s="228" t="s">
        <v>1210</v>
      </c>
      <c r="F710" s="229" t="s">
        <v>1211</v>
      </c>
      <c r="G710" s="230" t="s">
        <v>354</v>
      </c>
      <c r="H710" s="231">
        <v>22.100000000000001</v>
      </c>
      <c r="I710" s="232"/>
      <c r="J710" s="233">
        <f>ROUND(I710*H710,2)</f>
        <v>0</v>
      </c>
      <c r="K710" s="229" t="s">
        <v>210</v>
      </c>
      <c r="L710" s="44"/>
      <c r="M710" s="234" t="s">
        <v>1</v>
      </c>
      <c r="N710" s="235" t="s">
        <v>43</v>
      </c>
      <c r="O710" s="91"/>
      <c r="P710" s="236">
        <f>O710*H710</f>
        <v>0</v>
      </c>
      <c r="Q710" s="236">
        <v>1.0000000000000001E-05</v>
      </c>
      <c r="R710" s="236">
        <f>Q710*H710</f>
        <v>0.00022100000000000003</v>
      </c>
      <c r="S710" s="236">
        <v>0</v>
      </c>
      <c r="T710" s="237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8" t="s">
        <v>218</v>
      </c>
      <c r="AT710" s="238" t="s">
        <v>206</v>
      </c>
      <c r="AU710" s="238" t="s">
        <v>87</v>
      </c>
      <c r="AY710" s="17" t="s">
        <v>204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7" t="s">
        <v>85</v>
      </c>
      <c r="BK710" s="239">
        <f>ROUND(I710*H710,2)</f>
        <v>0</v>
      </c>
      <c r="BL710" s="17" t="s">
        <v>218</v>
      </c>
      <c r="BM710" s="238" t="s">
        <v>1212</v>
      </c>
    </row>
    <row r="711" s="13" customFormat="1">
      <c r="A711" s="13"/>
      <c r="B711" s="240"/>
      <c r="C711" s="241"/>
      <c r="D711" s="242" t="s">
        <v>213</v>
      </c>
      <c r="E711" s="243" t="s">
        <v>1</v>
      </c>
      <c r="F711" s="244" t="s">
        <v>1213</v>
      </c>
      <c r="G711" s="241"/>
      <c r="H711" s="243" t="s">
        <v>1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0" t="s">
        <v>213</v>
      </c>
      <c r="AU711" s="250" t="s">
        <v>87</v>
      </c>
      <c r="AV711" s="13" t="s">
        <v>85</v>
      </c>
      <c r="AW711" s="13" t="s">
        <v>34</v>
      </c>
      <c r="AX711" s="13" t="s">
        <v>78</v>
      </c>
      <c r="AY711" s="250" t="s">
        <v>204</v>
      </c>
    </row>
    <row r="712" s="14" customFormat="1">
      <c r="A712" s="14"/>
      <c r="B712" s="251"/>
      <c r="C712" s="252"/>
      <c r="D712" s="242" t="s">
        <v>213</v>
      </c>
      <c r="E712" s="253" t="s">
        <v>1</v>
      </c>
      <c r="F712" s="254" t="s">
        <v>1214</v>
      </c>
      <c r="G712" s="252"/>
      <c r="H712" s="255">
        <v>22.100000000000001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1" t="s">
        <v>213</v>
      </c>
      <c r="AU712" s="261" t="s">
        <v>87</v>
      </c>
      <c r="AV712" s="14" t="s">
        <v>87</v>
      </c>
      <c r="AW712" s="14" t="s">
        <v>34</v>
      </c>
      <c r="AX712" s="14" t="s">
        <v>85</v>
      </c>
      <c r="AY712" s="261" t="s">
        <v>204</v>
      </c>
    </row>
    <row r="713" s="2" customFormat="1" ht="16.5" customHeight="1">
      <c r="A713" s="38"/>
      <c r="B713" s="39"/>
      <c r="C713" s="273" t="s">
        <v>1215</v>
      </c>
      <c r="D713" s="273" t="s">
        <v>404</v>
      </c>
      <c r="E713" s="274" t="s">
        <v>1216</v>
      </c>
      <c r="F713" s="275" t="s">
        <v>1217</v>
      </c>
      <c r="G713" s="276" t="s">
        <v>354</v>
      </c>
      <c r="H713" s="277">
        <v>22.100000000000001</v>
      </c>
      <c r="I713" s="278"/>
      <c r="J713" s="279">
        <f>ROUND(I713*H713,2)</f>
        <v>0</v>
      </c>
      <c r="K713" s="275" t="s">
        <v>210</v>
      </c>
      <c r="L713" s="280"/>
      <c r="M713" s="281" t="s">
        <v>1</v>
      </c>
      <c r="N713" s="282" t="s">
        <v>43</v>
      </c>
      <c r="O713" s="91"/>
      <c r="P713" s="236">
        <f>O713*H713</f>
        <v>0</v>
      </c>
      <c r="Q713" s="236">
        <v>0.00027999999999999998</v>
      </c>
      <c r="R713" s="236">
        <f>Q713*H713</f>
        <v>0.0061879999999999999</v>
      </c>
      <c r="S713" s="236">
        <v>0</v>
      </c>
      <c r="T713" s="237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8" t="s">
        <v>386</v>
      </c>
      <c r="AT713" s="238" t="s">
        <v>404</v>
      </c>
      <c r="AU713" s="238" t="s">
        <v>87</v>
      </c>
      <c r="AY713" s="17" t="s">
        <v>204</v>
      </c>
      <c r="BE713" s="239">
        <f>IF(N713="základní",J713,0)</f>
        <v>0</v>
      </c>
      <c r="BF713" s="239">
        <f>IF(N713="snížená",J713,0)</f>
        <v>0</v>
      </c>
      <c r="BG713" s="239">
        <f>IF(N713="zákl. přenesená",J713,0)</f>
        <v>0</v>
      </c>
      <c r="BH713" s="239">
        <f>IF(N713="sníž. přenesená",J713,0)</f>
        <v>0</v>
      </c>
      <c r="BI713" s="239">
        <f>IF(N713="nulová",J713,0)</f>
        <v>0</v>
      </c>
      <c r="BJ713" s="17" t="s">
        <v>85</v>
      </c>
      <c r="BK713" s="239">
        <f>ROUND(I713*H713,2)</f>
        <v>0</v>
      </c>
      <c r="BL713" s="17" t="s">
        <v>218</v>
      </c>
      <c r="BM713" s="238" t="s">
        <v>1218</v>
      </c>
    </row>
    <row r="714" s="14" customFormat="1">
      <c r="A714" s="14"/>
      <c r="B714" s="251"/>
      <c r="C714" s="252"/>
      <c r="D714" s="242" t="s">
        <v>213</v>
      </c>
      <c r="E714" s="252"/>
      <c r="F714" s="254" t="s">
        <v>1219</v>
      </c>
      <c r="G714" s="252"/>
      <c r="H714" s="255">
        <v>22.100000000000001</v>
      </c>
      <c r="I714" s="256"/>
      <c r="J714" s="252"/>
      <c r="K714" s="252"/>
      <c r="L714" s="257"/>
      <c r="M714" s="258"/>
      <c r="N714" s="259"/>
      <c r="O714" s="259"/>
      <c r="P714" s="259"/>
      <c r="Q714" s="259"/>
      <c r="R714" s="259"/>
      <c r="S714" s="259"/>
      <c r="T714" s="26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1" t="s">
        <v>213</v>
      </c>
      <c r="AU714" s="261" t="s">
        <v>87</v>
      </c>
      <c r="AV714" s="14" t="s">
        <v>87</v>
      </c>
      <c r="AW714" s="14" t="s">
        <v>4</v>
      </c>
      <c r="AX714" s="14" t="s">
        <v>85</v>
      </c>
      <c r="AY714" s="261" t="s">
        <v>204</v>
      </c>
    </row>
    <row r="715" s="2" customFormat="1" ht="24.15" customHeight="1">
      <c r="A715" s="38"/>
      <c r="B715" s="39"/>
      <c r="C715" s="227" t="s">
        <v>1220</v>
      </c>
      <c r="D715" s="227" t="s">
        <v>206</v>
      </c>
      <c r="E715" s="228" t="s">
        <v>1221</v>
      </c>
      <c r="F715" s="229" t="s">
        <v>1222</v>
      </c>
      <c r="G715" s="230" t="s">
        <v>295</v>
      </c>
      <c r="H715" s="231">
        <v>0.105</v>
      </c>
      <c r="I715" s="232"/>
      <c r="J715" s="233">
        <f>ROUND(I715*H715,2)</f>
        <v>0</v>
      </c>
      <c r="K715" s="229" t="s">
        <v>210</v>
      </c>
      <c r="L715" s="44"/>
      <c r="M715" s="234" t="s">
        <v>1</v>
      </c>
      <c r="N715" s="235" t="s">
        <v>43</v>
      </c>
      <c r="O715" s="91"/>
      <c r="P715" s="236">
        <f>O715*H715</f>
        <v>0</v>
      </c>
      <c r="Q715" s="236">
        <v>0</v>
      </c>
      <c r="R715" s="236">
        <f>Q715*H715</f>
        <v>0</v>
      </c>
      <c r="S715" s="236">
        <v>0</v>
      </c>
      <c r="T715" s="237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8" t="s">
        <v>218</v>
      </c>
      <c r="AT715" s="238" t="s">
        <v>206</v>
      </c>
      <c r="AU715" s="238" t="s">
        <v>87</v>
      </c>
      <c r="AY715" s="17" t="s">
        <v>204</v>
      </c>
      <c r="BE715" s="239">
        <f>IF(N715="základní",J715,0)</f>
        <v>0</v>
      </c>
      <c r="BF715" s="239">
        <f>IF(N715="snížená",J715,0)</f>
        <v>0</v>
      </c>
      <c r="BG715" s="239">
        <f>IF(N715="zákl. přenesená",J715,0)</f>
        <v>0</v>
      </c>
      <c r="BH715" s="239">
        <f>IF(N715="sníž. přenesená",J715,0)</f>
        <v>0</v>
      </c>
      <c r="BI715" s="239">
        <f>IF(N715="nulová",J715,0)</f>
        <v>0</v>
      </c>
      <c r="BJ715" s="17" t="s">
        <v>85</v>
      </c>
      <c r="BK715" s="239">
        <f>ROUND(I715*H715,2)</f>
        <v>0</v>
      </c>
      <c r="BL715" s="17" t="s">
        <v>218</v>
      </c>
      <c r="BM715" s="238" t="s">
        <v>1223</v>
      </c>
    </row>
    <row r="716" s="2" customFormat="1" ht="24.15" customHeight="1">
      <c r="A716" s="38"/>
      <c r="B716" s="39"/>
      <c r="C716" s="227" t="s">
        <v>1224</v>
      </c>
      <c r="D716" s="227" t="s">
        <v>206</v>
      </c>
      <c r="E716" s="228" t="s">
        <v>1225</v>
      </c>
      <c r="F716" s="229" t="s">
        <v>1226</v>
      </c>
      <c r="G716" s="230" t="s">
        <v>295</v>
      </c>
      <c r="H716" s="231">
        <v>0.105</v>
      </c>
      <c r="I716" s="232"/>
      <c r="J716" s="233">
        <f>ROUND(I716*H716,2)</f>
        <v>0</v>
      </c>
      <c r="K716" s="229" t="s">
        <v>210</v>
      </c>
      <c r="L716" s="44"/>
      <c r="M716" s="234" t="s">
        <v>1</v>
      </c>
      <c r="N716" s="235" t="s">
        <v>43</v>
      </c>
      <c r="O716" s="91"/>
      <c r="P716" s="236">
        <f>O716*H716</f>
        <v>0</v>
      </c>
      <c r="Q716" s="236">
        <v>0</v>
      </c>
      <c r="R716" s="236">
        <f>Q716*H716</f>
        <v>0</v>
      </c>
      <c r="S716" s="236">
        <v>0</v>
      </c>
      <c r="T716" s="237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8" t="s">
        <v>218</v>
      </c>
      <c r="AT716" s="238" t="s">
        <v>206</v>
      </c>
      <c r="AU716" s="238" t="s">
        <v>87</v>
      </c>
      <c r="AY716" s="17" t="s">
        <v>204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7" t="s">
        <v>85</v>
      </c>
      <c r="BK716" s="239">
        <f>ROUND(I716*H716,2)</f>
        <v>0</v>
      </c>
      <c r="BL716" s="17" t="s">
        <v>218</v>
      </c>
      <c r="BM716" s="238" t="s">
        <v>1227</v>
      </c>
    </row>
    <row r="717" s="2" customFormat="1" ht="16.5" customHeight="1">
      <c r="A717" s="38"/>
      <c r="B717" s="39"/>
      <c r="C717" s="227" t="s">
        <v>1228</v>
      </c>
      <c r="D717" s="227" t="s">
        <v>206</v>
      </c>
      <c r="E717" s="228" t="s">
        <v>1229</v>
      </c>
      <c r="F717" s="229" t="s">
        <v>1230</v>
      </c>
      <c r="G717" s="230" t="s">
        <v>354</v>
      </c>
      <c r="H717" s="231">
        <v>31</v>
      </c>
      <c r="I717" s="232"/>
      <c r="J717" s="233">
        <f>ROUND(I717*H717,2)</f>
        <v>0</v>
      </c>
      <c r="K717" s="229" t="s">
        <v>1</v>
      </c>
      <c r="L717" s="44"/>
      <c r="M717" s="234" t="s">
        <v>1</v>
      </c>
      <c r="N717" s="235" t="s">
        <v>43</v>
      </c>
      <c r="O717" s="91"/>
      <c r="P717" s="236">
        <f>O717*H717</f>
        <v>0</v>
      </c>
      <c r="Q717" s="236">
        <v>0</v>
      </c>
      <c r="R717" s="236">
        <f>Q717*H717</f>
        <v>0</v>
      </c>
      <c r="S717" s="236">
        <v>0.00029999999999999997</v>
      </c>
      <c r="T717" s="237">
        <f>S717*H717</f>
        <v>0.0092999999999999992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8" t="s">
        <v>218</v>
      </c>
      <c r="AT717" s="238" t="s">
        <v>206</v>
      </c>
      <c r="AU717" s="238" t="s">
        <v>87</v>
      </c>
      <c r="AY717" s="17" t="s">
        <v>204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7" t="s">
        <v>85</v>
      </c>
      <c r="BK717" s="239">
        <f>ROUND(I717*H717,2)</f>
        <v>0</v>
      </c>
      <c r="BL717" s="17" t="s">
        <v>218</v>
      </c>
      <c r="BM717" s="238" t="s">
        <v>1231</v>
      </c>
    </row>
    <row r="718" s="13" customFormat="1">
      <c r="A718" s="13"/>
      <c r="B718" s="240"/>
      <c r="C718" s="241"/>
      <c r="D718" s="242" t="s">
        <v>213</v>
      </c>
      <c r="E718" s="243" t="s">
        <v>1</v>
      </c>
      <c r="F718" s="244" t="s">
        <v>1196</v>
      </c>
      <c r="G718" s="241"/>
      <c r="H718" s="243" t="s">
        <v>1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0" t="s">
        <v>213</v>
      </c>
      <c r="AU718" s="250" t="s">
        <v>87</v>
      </c>
      <c r="AV718" s="13" t="s">
        <v>85</v>
      </c>
      <c r="AW718" s="13" t="s">
        <v>34</v>
      </c>
      <c r="AX718" s="13" t="s">
        <v>78</v>
      </c>
      <c r="AY718" s="250" t="s">
        <v>204</v>
      </c>
    </row>
    <row r="719" s="14" customFormat="1">
      <c r="A719" s="14"/>
      <c r="B719" s="251"/>
      <c r="C719" s="252"/>
      <c r="D719" s="242" t="s">
        <v>213</v>
      </c>
      <c r="E719" s="253" t="s">
        <v>1</v>
      </c>
      <c r="F719" s="254" t="s">
        <v>1232</v>
      </c>
      <c r="G719" s="252"/>
      <c r="H719" s="255">
        <v>31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1" t="s">
        <v>213</v>
      </c>
      <c r="AU719" s="261" t="s">
        <v>87</v>
      </c>
      <c r="AV719" s="14" t="s">
        <v>87</v>
      </c>
      <c r="AW719" s="14" t="s">
        <v>34</v>
      </c>
      <c r="AX719" s="14" t="s">
        <v>85</v>
      </c>
      <c r="AY719" s="261" t="s">
        <v>204</v>
      </c>
    </row>
    <row r="720" s="12" customFormat="1" ht="22.8" customHeight="1">
      <c r="A720" s="12"/>
      <c r="B720" s="211"/>
      <c r="C720" s="212"/>
      <c r="D720" s="213" t="s">
        <v>77</v>
      </c>
      <c r="E720" s="225" t="s">
        <v>1233</v>
      </c>
      <c r="F720" s="225" t="s">
        <v>1234</v>
      </c>
      <c r="G720" s="212"/>
      <c r="H720" s="212"/>
      <c r="I720" s="215"/>
      <c r="J720" s="226">
        <f>BK720</f>
        <v>0</v>
      </c>
      <c r="K720" s="212"/>
      <c r="L720" s="217"/>
      <c r="M720" s="218"/>
      <c r="N720" s="219"/>
      <c r="O720" s="219"/>
      <c r="P720" s="220">
        <f>SUM(P721:P722)</f>
        <v>0</v>
      </c>
      <c r="Q720" s="219"/>
      <c r="R720" s="220">
        <f>SUM(R721:R722)</f>
        <v>0</v>
      </c>
      <c r="S720" s="219"/>
      <c r="T720" s="221">
        <f>SUM(T721:T722)</f>
        <v>0.040799999999999996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2" t="s">
        <v>87</v>
      </c>
      <c r="AT720" s="223" t="s">
        <v>77</v>
      </c>
      <c r="AU720" s="223" t="s">
        <v>85</v>
      </c>
      <c r="AY720" s="222" t="s">
        <v>204</v>
      </c>
      <c r="BK720" s="224">
        <f>SUM(BK721:BK722)</f>
        <v>0</v>
      </c>
    </row>
    <row r="721" s="2" customFormat="1" ht="24.15" customHeight="1">
      <c r="A721" s="38"/>
      <c r="B721" s="39"/>
      <c r="C721" s="227" t="s">
        <v>1235</v>
      </c>
      <c r="D721" s="227" t="s">
        <v>206</v>
      </c>
      <c r="E721" s="228" t="s">
        <v>1236</v>
      </c>
      <c r="F721" s="229" t="s">
        <v>1237</v>
      </c>
      <c r="G721" s="230" t="s">
        <v>209</v>
      </c>
      <c r="H721" s="231">
        <v>1.5</v>
      </c>
      <c r="I721" s="232"/>
      <c r="J721" s="233">
        <f>ROUND(I721*H721,2)</f>
        <v>0</v>
      </c>
      <c r="K721" s="229" t="s">
        <v>210</v>
      </c>
      <c r="L721" s="44"/>
      <c r="M721" s="234" t="s">
        <v>1</v>
      </c>
      <c r="N721" s="235" t="s">
        <v>43</v>
      </c>
      <c r="O721" s="91"/>
      <c r="P721" s="236">
        <f>O721*H721</f>
        <v>0</v>
      </c>
      <c r="Q721" s="236">
        <v>0</v>
      </c>
      <c r="R721" s="236">
        <f>Q721*H721</f>
        <v>0</v>
      </c>
      <c r="S721" s="236">
        <v>0.027199999999999998</v>
      </c>
      <c r="T721" s="237">
        <f>S721*H721</f>
        <v>0.040799999999999996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8" t="s">
        <v>218</v>
      </c>
      <c r="AT721" s="238" t="s">
        <v>206</v>
      </c>
      <c r="AU721" s="238" t="s">
        <v>87</v>
      </c>
      <c r="AY721" s="17" t="s">
        <v>204</v>
      </c>
      <c r="BE721" s="239">
        <f>IF(N721="základní",J721,0)</f>
        <v>0</v>
      </c>
      <c r="BF721" s="239">
        <f>IF(N721="snížená",J721,0)</f>
        <v>0</v>
      </c>
      <c r="BG721" s="239">
        <f>IF(N721="zákl. přenesená",J721,0)</f>
        <v>0</v>
      </c>
      <c r="BH721" s="239">
        <f>IF(N721="sníž. přenesená",J721,0)</f>
        <v>0</v>
      </c>
      <c r="BI721" s="239">
        <f>IF(N721="nulová",J721,0)</f>
        <v>0</v>
      </c>
      <c r="BJ721" s="17" t="s">
        <v>85</v>
      </c>
      <c r="BK721" s="239">
        <f>ROUND(I721*H721,2)</f>
        <v>0</v>
      </c>
      <c r="BL721" s="17" t="s">
        <v>218</v>
      </c>
      <c r="BM721" s="238" t="s">
        <v>1238</v>
      </c>
    </row>
    <row r="722" s="14" customFormat="1">
      <c r="A722" s="14"/>
      <c r="B722" s="251"/>
      <c r="C722" s="252"/>
      <c r="D722" s="242" t="s">
        <v>213</v>
      </c>
      <c r="E722" s="253" t="s">
        <v>1</v>
      </c>
      <c r="F722" s="254" t="s">
        <v>510</v>
      </c>
      <c r="G722" s="252"/>
      <c r="H722" s="255">
        <v>1.5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1" t="s">
        <v>213</v>
      </c>
      <c r="AU722" s="261" t="s">
        <v>87</v>
      </c>
      <c r="AV722" s="14" t="s">
        <v>87</v>
      </c>
      <c r="AW722" s="14" t="s">
        <v>34</v>
      </c>
      <c r="AX722" s="14" t="s">
        <v>85</v>
      </c>
      <c r="AY722" s="261" t="s">
        <v>204</v>
      </c>
    </row>
    <row r="723" s="12" customFormat="1" ht="22.8" customHeight="1">
      <c r="A723" s="12"/>
      <c r="B723" s="211"/>
      <c r="C723" s="212"/>
      <c r="D723" s="213" t="s">
        <v>77</v>
      </c>
      <c r="E723" s="225" t="s">
        <v>1239</v>
      </c>
      <c r="F723" s="225" t="s">
        <v>1240</v>
      </c>
      <c r="G723" s="212"/>
      <c r="H723" s="212"/>
      <c r="I723" s="215"/>
      <c r="J723" s="226">
        <f>BK723</f>
        <v>0</v>
      </c>
      <c r="K723" s="212"/>
      <c r="L723" s="217"/>
      <c r="M723" s="218"/>
      <c r="N723" s="219"/>
      <c r="O723" s="219"/>
      <c r="P723" s="220">
        <f>SUM(P724:P735)</f>
        <v>0</v>
      </c>
      <c r="Q723" s="219"/>
      <c r="R723" s="220">
        <f>SUM(R724:R735)</f>
        <v>0.0095044299999999995</v>
      </c>
      <c r="S723" s="219"/>
      <c r="T723" s="221">
        <f>SUM(T724:T735)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22" t="s">
        <v>87</v>
      </c>
      <c r="AT723" s="223" t="s">
        <v>77</v>
      </c>
      <c r="AU723" s="223" t="s">
        <v>85</v>
      </c>
      <c r="AY723" s="222" t="s">
        <v>204</v>
      </c>
      <c r="BK723" s="224">
        <f>SUM(BK724:BK735)</f>
        <v>0</v>
      </c>
    </row>
    <row r="724" s="2" customFormat="1" ht="16.5" customHeight="1">
      <c r="A724" s="38"/>
      <c r="B724" s="39"/>
      <c r="C724" s="227" t="s">
        <v>1241</v>
      </c>
      <c r="D724" s="227" t="s">
        <v>206</v>
      </c>
      <c r="E724" s="228" t="s">
        <v>1242</v>
      </c>
      <c r="F724" s="229" t="s">
        <v>1243</v>
      </c>
      <c r="G724" s="230" t="s">
        <v>209</v>
      </c>
      <c r="H724" s="231">
        <v>49.575000000000003</v>
      </c>
      <c r="I724" s="232"/>
      <c r="J724" s="233">
        <f>ROUND(I724*H724,2)</f>
        <v>0</v>
      </c>
      <c r="K724" s="229" t="s">
        <v>210</v>
      </c>
      <c r="L724" s="44"/>
      <c r="M724" s="234" t="s">
        <v>1</v>
      </c>
      <c r="N724" s="235" t="s">
        <v>43</v>
      </c>
      <c r="O724" s="91"/>
      <c r="P724" s="236">
        <f>O724*H724</f>
        <v>0</v>
      </c>
      <c r="Q724" s="236">
        <v>0</v>
      </c>
      <c r="R724" s="236">
        <f>Q724*H724</f>
        <v>0</v>
      </c>
      <c r="S724" s="236">
        <v>0</v>
      </c>
      <c r="T724" s="237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8" t="s">
        <v>218</v>
      </c>
      <c r="AT724" s="238" t="s">
        <v>206</v>
      </c>
      <c r="AU724" s="238" t="s">
        <v>87</v>
      </c>
      <c r="AY724" s="17" t="s">
        <v>204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7" t="s">
        <v>85</v>
      </c>
      <c r="BK724" s="239">
        <f>ROUND(I724*H724,2)</f>
        <v>0</v>
      </c>
      <c r="BL724" s="17" t="s">
        <v>218</v>
      </c>
      <c r="BM724" s="238" t="s">
        <v>1244</v>
      </c>
    </row>
    <row r="725" s="13" customFormat="1">
      <c r="A725" s="13"/>
      <c r="B725" s="240"/>
      <c r="C725" s="241"/>
      <c r="D725" s="242" t="s">
        <v>213</v>
      </c>
      <c r="E725" s="243" t="s">
        <v>1</v>
      </c>
      <c r="F725" s="244" t="s">
        <v>1245</v>
      </c>
      <c r="G725" s="241"/>
      <c r="H725" s="243" t="s">
        <v>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0" t="s">
        <v>213</v>
      </c>
      <c r="AU725" s="250" t="s">
        <v>87</v>
      </c>
      <c r="AV725" s="13" t="s">
        <v>85</v>
      </c>
      <c r="AW725" s="13" t="s">
        <v>34</v>
      </c>
      <c r="AX725" s="13" t="s">
        <v>78</v>
      </c>
      <c r="AY725" s="250" t="s">
        <v>204</v>
      </c>
    </row>
    <row r="726" s="14" customFormat="1">
      <c r="A726" s="14"/>
      <c r="B726" s="251"/>
      <c r="C726" s="252"/>
      <c r="D726" s="242" t="s">
        <v>213</v>
      </c>
      <c r="E726" s="253" t="s">
        <v>1</v>
      </c>
      <c r="F726" s="254" t="s">
        <v>315</v>
      </c>
      <c r="G726" s="252"/>
      <c r="H726" s="255">
        <v>20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213</v>
      </c>
      <c r="AU726" s="261" t="s">
        <v>87</v>
      </c>
      <c r="AV726" s="14" t="s">
        <v>87</v>
      </c>
      <c r="AW726" s="14" t="s">
        <v>34</v>
      </c>
      <c r="AX726" s="14" t="s">
        <v>78</v>
      </c>
      <c r="AY726" s="261" t="s">
        <v>204</v>
      </c>
    </row>
    <row r="727" s="14" customFormat="1">
      <c r="A727" s="14"/>
      <c r="B727" s="251"/>
      <c r="C727" s="252"/>
      <c r="D727" s="242" t="s">
        <v>213</v>
      </c>
      <c r="E727" s="253" t="s">
        <v>1</v>
      </c>
      <c r="F727" s="254" t="s">
        <v>1246</v>
      </c>
      <c r="G727" s="252"/>
      <c r="H727" s="255">
        <v>29.574999999999999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1" t="s">
        <v>213</v>
      </c>
      <c r="AU727" s="261" t="s">
        <v>87</v>
      </c>
      <c r="AV727" s="14" t="s">
        <v>87</v>
      </c>
      <c r="AW727" s="14" t="s">
        <v>34</v>
      </c>
      <c r="AX727" s="14" t="s">
        <v>78</v>
      </c>
      <c r="AY727" s="261" t="s">
        <v>204</v>
      </c>
    </row>
    <row r="728" s="15" customFormat="1">
      <c r="A728" s="15"/>
      <c r="B728" s="262"/>
      <c r="C728" s="263"/>
      <c r="D728" s="242" t="s">
        <v>213</v>
      </c>
      <c r="E728" s="264" t="s">
        <v>1</v>
      </c>
      <c r="F728" s="265" t="s">
        <v>228</v>
      </c>
      <c r="G728" s="263"/>
      <c r="H728" s="266">
        <v>49.575000000000003</v>
      </c>
      <c r="I728" s="267"/>
      <c r="J728" s="263"/>
      <c r="K728" s="263"/>
      <c r="L728" s="268"/>
      <c r="M728" s="269"/>
      <c r="N728" s="270"/>
      <c r="O728" s="270"/>
      <c r="P728" s="270"/>
      <c r="Q728" s="270"/>
      <c r="R728" s="270"/>
      <c r="S728" s="270"/>
      <c r="T728" s="27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2" t="s">
        <v>213</v>
      </c>
      <c r="AU728" s="272" t="s">
        <v>87</v>
      </c>
      <c r="AV728" s="15" t="s">
        <v>211</v>
      </c>
      <c r="AW728" s="15" t="s">
        <v>34</v>
      </c>
      <c r="AX728" s="15" t="s">
        <v>85</v>
      </c>
      <c r="AY728" s="272" t="s">
        <v>204</v>
      </c>
    </row>
    <row r="729" s="2" customFormat="1" ht="16.5" customHeight="1">
      <c r="A729" s="38"/>
      <c r="B729" s="39"/>
      <c r="C729" s="273" t="s">
        <v>1247</v>
      </c>
      <c r="D729" s="273" t="s">
        <v>404</v>
      </c>
      <c r="E729" s="274" t="s">
        <v>1248</v>
      </c>
      <c r="F729" s="275" t="s">
        <v>1249</v>
      </c>
      <c r="G729" s="276" t="s">
        <v>209</v>
      </c>
      <c r="H729" s="277">
        <v>65.530000000000001</v>
      </c>
      <c r="I729" s="278"/>
      <c r="J729" s="279">
        <f>ROUND(I729*H729,2)</f>
        <v>0</v>
      </c>
      <c r="K729" s="275" t="s">
        <v>210</v>
      </c>
      <c r="L729" s="280"/>
      <c r="M729" s="281" t="s">
        <v>1</v>
      </c>
      <c r="N729" s="282" t="s">
        <v>43</v>
      </c>
      <c r="O729" s="91"/>
      <c r="P729" s="236">
        <f>O729*H729</f>
        <v>0</v>
      </c>
      <c r="Q729" s="236">
        <v>0</v>
      </c>
      <c r="R729" s="236">
        <f>Q729*H729</f>
        <v>0</v>
      </c>
      <c r="S729" s="236">
        <v>0</v>
      </c>
      <c r="T729" s="237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8" t="s">
        <v>386</v>
      </c>
      <c r="AT729" s="238" t="s">
        <v>404</v>
      </c>
      <c r="AU729" s="238" t="s">
        <v>87</v>
      </c>
      <c r="AY729" s="17" t="s">
        <v>204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7" t="s">
        <v>85</v>
      </c>
      <c r="BK729" s="239">
        <f>ROUND(I729*H729,2)</f>
        <v>0</v>
      </c>
      <c r="BL729" s="17" t="s">
        <v>218</v>
      </c>
      <c r="BM729" s="238" t="s">
        <v>1250</v>
      </c>
    </row>
    <row r="730" s="14" customFormat="1">
      <c r="A730" s="14"/>
      <c r="B730" s="251"/>
      <c r="C730" s="252"/>
      <c r="D730" s="242" t="s">
        <v>213</v>
      </c>
      <c r="E730" s="252"/>
      <c r="F730" s="254" t="s">
        <v>1251</v>
      </c>
      <c r="G730" s="252"/>
      <c r="H730" s="255">
        <v>65.530000000000001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1" t="s">
        <v>213</v>
      </c>
      <c r="AU730" s="261" t="s">
        <v>87</v>
      </c>
      <c r="AV730" s="14" t="s">
        <v>87</v>
      </c>
      <c r="AW730" s="14" t="s">
        <v>4</v>
      </c>
      <c r="AX730" s="14" t="s">
        <v>85</v>
      </c>
      <c r="AY730" s="261" t="s">
        <v>204</v>
      </c>
    </row>
    <row r="731" s="2" customFormat="1" ht="33" customHeight="1">
      <c r="A731" s="38"/>
      <c r="B731" s="39"/>
      <c r="C731" s="227" t="s">
        <v>1252</v>
      </c>
      <c r="D731" s="227" t="s">
        <v>206</v>
      </c>
      <c r="E731" s="228" t="s">
        <v>1253</v>
      </c>
      <c r="F731" s="229" t="s">
        <v>1254</v>
      </c>
      <c r="G731" s="230" t="s">
        <v>209</v>
      </c>
      <c r="H731" s="231">
        <v>73.111000000000004</v>
      </c>
      <c r="I731" s="232"/>
      <c r="J731" s="233">
        <f>ROUND(I731*H731,2)</f>
        <v>0</v>
      </c>
      <c r="K731" s="229" t="s">
        <v>210</v>
      </c>
      <c r="L731" s="44"/>
      <c r="M731" s="234" t="s">
        <v>1</v>
      </c>
      <c r="N731" s="235" t="s">
        <v>43</v>
      </c>
      <c r="O731" s="91"/>
      <c r="P731" s="236">
        <f>O731*H731</f>
        <v>0</v>
      </c>
      <c r="Q731" s="236">
        <v>0.00012999999999999999</v>
      </c>
      <c r="R731" s="236">
        <f>Q731*H731</f>
        <v>0.0095044299999999995</v>
      </c>
      <c r="S731" s="236">
        <v>0</v>
      </c>
      <c r="T731" s="237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38" t="s">
        <v>218</v>
      </c>
      <c r="AT731" s="238" t="s">
        <v>206</v>
      </c>
      <c r="AU731" s="238" t="s">
        <v>87</v>
      </c>
      <c r="AY731" s="17" t="s">
        <v>204</v>
      </c>
      <c r="BE731" s="239">
        <f>IF(N731="základní",J731,0)</f>
        <v>0</v>
      </c>
      <c r="BF731" s="239">
        <f>IF(N731="snížená",J731,0)</f>
        <v>0</v>
      </c>
      <c r="BG731" s="239">
        <f>IF(N731="zákl. přenesená",J731,0)</f>
        <v>0</v>
      </c>
      <c r="BH731" s="239">
        <f>IF(N731="sníž. přenesená",J731,0)</f>
        <v>0</v>
      </c>
      <c r="BI731" s="239">
        <f>IF(N731="nulová",J731,0)</f>
        <v>0</v>
      </c>
      <c r="BJ731" s="17" t="s">
        <v>85</v>
      </c>
      <c r="BK731" s="239">
        <f>ROUND(I731*H731,2)</f>
        <v>0</v>
      </c>
      <c r="BL731" s="17" t="s">
        <v>218</v>
      </c>
      <c r="BM731" s="238" t="s">
        <v>1255</v>
      </c>
    </row>
    <row r="732" s="14" customFormat="1">
      <c r="A732" s="14"/>
      <c r="B732" s="251"/>
      <c r="C732" s="252"/>
      <c r="D732" s="242" t="s">
        <v>213</v>
      </c>
      <c r="E732" s="253" t="s">
        <v>1</v>
      </c>
      <c r="F732" s="254" t="s">
        <v>129</v>
      </c>
      <c r="G732" s="252"/>
      <c r="H732" s="255">
        <v>9.3849999999999998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1" t="s">
        <v>213</v>
      </c>
      <c r="AU732" s="261" t="s">
        <v>87</v>
      </c>
      <c r="AV732" s="14" t="s">
        <v>87</v>
      </c>
      <c r="AW732" s="14" t="s">
        <v>34</v>
      </c>
      <c r="AX732" s="14" t="s">
        <v>78</v>
      </c>
      <c r="AY732" s="261" t="s">
        <v>204</v>
      </c>
    </row>
    <row r="733" s="14" customFormat="1">
      <c r="A733" s="14"/>
      <c r="B733" s="251"/>
      <c r="C733" s="252"/>
      <c r="D733" s="242" t="s">
        <v>213</v>
      </c>
      <c r="E733" s="253" t="s">
        <v>1</v>
      </c>
      <c r="F733" s="254" t="s">
        <v>1256</v>
      </c>
      <c r="G733" s="252"/>
      <c r="H733" s="255">
        <v>60.905000000000001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1" t="s">
        <v>213</v>
      </c>
      <c r="AU733" s="261" t="s">
        <v>87</v>
      </c>
      <c r="AV733" s="14" t="s">
        <v>87</v>
      </c>
      <c r="AW733" s="14" t="s">
        <v>34</v>
      </c>
      <c r="AX733" s="14" t="s">
        <v>78</v>
      </c>
      <c r="AY733" s="261" t="s">
        <v>204</v>
      </c>
    </row>
    <row r="734" s="14" customFormat="1">
      <c r="A734" s="14"/>
      <c r="B734" s="251"/>
      <c r="C734" s="252"/>
      <c r="D734" s="242" t="s">
        <v>213</v>
      </c>
      <c r="E734" s="253" t="s">
        <v>1</v>
      </c>
      <c r="F734" s="254" t="s">
        <v>1257</v>
      </c>
      <c r="G734" s="252"/>
      <c r="H734" s="255">
        <v>2.8210000000000002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1" t="s">
        <v>213</v>
      </c>
      <c r="AU734" s="261" t="s">
        <v>87</v>
      </c>
      <c r="AV734" s="14" t="s">
        <v>87</v>
      </c>
      <c r="AW734" s="14" t="s">
        <v>34</v>
      </c>
      <c r="AX734" s="14" t="s">
        <v>78</v>
      </c>
      <c r="AY734" s="261" t="s">
        <v>204</v>
      </c>
    </row>
    <row r="735" s="15" customFormat="1">
      <c r="A735" s="15"/>
      <c r="B735" s="262"/>
      <c r="C735" s="263"/>
      <c r="D735" s="242" t="s">
        <v>213</v>
      </c>
      <c r="E735" s="264" t="s">
        <v>1</v>
      </c>
      <c r="F735" s="265" t="s">
        <v>228</v>
      </c>
      <c r="G735" s="263"/>
      <c r="H735" s="266">
        <v>73.111000000000004</v>
      </c>
      <c r="I735" s="267"/>
      <c r="J735" s="263"/>
      <c r="K735" s="263"/>
      <c r="L735" s="268"/>
      <c r="M735" s="269"/>
      <c r="N735" s="270"/>
      <c r="O735" s="270"/>
      <c r="P735" s="270"/>
      <c r="Q735" s="270"/>
      <c r="R735" s="270"/>
      <c r="S735" s="270"/>
      <c r="T735" s="271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2" t="s">
        <v>213</v>
      </c>
      <c r="AU735" s="272" t="s">
        <v>87</v>
      </c>
      <c r="AV735" s="15" t="s">
        <v>211</v>
      </c>
      <c r="AW735" s="15" t="s">
        <v>34</v>
      </c>
      <c r="AX735" s="15" t="s">
        <v>85</v>
      </c>
      <c r="AY735" s="272" t="s">
        <v>204</v>
      </c>
    </row>
    <row r="736" s="12" customFormat="1" ht="25.92" customHeight="1">
      <c r="A736" s="12"/>
      <c r="B736" s="211"/>
      <c r="C736" s="212"/>
      <c r="D736" s="213" t="s">
        <v>77</v>
      </c>
      <c r="E736" s="214" t="s">
        <v>1258</v>
      </c>
      <c r="F736" s="214" t="s">
        <v>1259</v>
      </c>
      <c r="G736" s="212"/>
      <c r="H736" s="212"/>
      <c r="I736" s="215"/>
      <c r="J736" s="216">
        <f>BK736</f>
        <v>0</v>
      </c>
      <c r="K736" s="212"/>
      <c r="L736" s="217"/>
      <c r="M736" s="218"/>
      <c r="N736" s="219"/>
      <c r="O736" s="219"/>
      <c r="P736" s="220">
        <f>SUM(P737:P744)</f>
        <v>0</v>
      </c>
      <c r="Q736" s="219"/>
      <c r="R736" s="220">
        <f>SUM(R737:R744)</f>
        <v>0</v>
      </c>
      <c r="S736" s="219"/>
      <c r="T736" s="221">
        <f>SUM(T737:T744)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22" t="s">
        <v>211</v>
      </c>
      <c r="AT736" s="223" t="s">
        <v>77</v>
      </c>
      <c r="AU736" s="223" t="s">
        <v>78</v>
      </c>
      <c r="AY736" s="222" t="s">
        <v>204</v>
      </c>
      <c r="BK736" s="224">
        <f>SUM(BK737:BK744)</f>
        <v>0</v>
      </c>
    </row>
    <row r="737" s="2" customFormat="1" ht="16.5" customHeight="1">
      <c r="A737" s="38"/>
      <c r="B737" s="39"/>
      <c r="C737" s="227" t="s">
        <v>1260</v>
      </c>
      <c r="D737" s="227" t="s">
        <v>206</v>
      </c>
      <c r="E737" s="228" t="s">
        <v>1261</v>
      </c>
      <c r="F737" s="229" t="s">
        <v>1262</v>
      </c>
      <c r="G737" s="230" t="s">
        <v>1263</v>
      </c>
      <c r="H737" s="231">
        <v>22</v>
      </c>
      <c r="I737" s="232"/>
      <c r="J737" s="233">
        <f>ROUND(I737*H737,2)</f>
        <v>0</v>
      </c>
      <c r="K737" s="229" t="s">
        <v>210</v>
      </c>
      <c r="L737" s="44"/>
      <c r="M737" s="234" t="s">
        <v>1</v>
      </c>
      <c r="N737" s="235" t="s">
        <v>43</v>
      </c>
      <c r="O737" s="91"/>
      <c r="P737" s="236">
        <f>O737*H737</f>
        <v>0</v>
      </c>
      <c r="Q737" s="236">
        <v>0</v>
      </c>
      <c r="R737" s="236">
        <f>Q737*H737</f>
        <v>0</v>
      </c>
      <c r="S737" s="236">
        <v>0</v>
      </c>
      <c r="T737" s="237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8" t="s">
        <v>1264</v>
      </c>
      <c r="AT737" s="238" t="s">
        <v>206</v>
      </c>
      <c r="AU737" s="238" t="s">
        <v>85</v>
      </c>
      <c r="AY737" s="17" t="s">
        <v>204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7" t="s">
        <v>85</v>
      </c>
      <c r="BK737" s="239">
        <f>ROUND(I737*H737,2)</f>
        <v>0</v>
      </c>
      <c r="BL737" s="17" t="s">
        <v>1264</v>
      </c>
      <c r="BM737" s="238" t="s">
        <v>1265</v>
      </c>
    </row>
    <row r="738" s="13" customFormat="1">
      <c r="A738" s="13"/>
      <c r="B738" s="240"/>
      <c r="C738" s="241"/>
      <c r="D738" s="242" t="s">
        <v>213</v>
      </c>
      <c r="E738" s="243" t="s">
        <v>1</v>
      </c>
      <c r="F738" s="244" t="s">
        <v>1266</v>
      </c>
      <c r="G738" s="241"/>
      <c r="H738" s="243" t="s">
        <v>1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0" t="s">
        <v>213</v>
      </c>
      <c r="AU738" s="250" t="s">
        <v>85</v>
      </c>
      <c r="AV738" s="13" t="s">
        <v>85</v>
      </c>
      <c r="AW738" s="13" t="s">
        <v>34</v>
      </c>
      <c r="AX738" s="13" t="s">
        <v>78</v>
      </c>
      <c r="AY738" s="250" t="s">
        <v>204</v>
      </c>
    </row>
    <row r="739" s="13" customFormat="1">
      <c r="A739" s="13"/>
      <c r="B739" s="240"/>
      <c r="C739" s="241"/>
      <c r="D739" s="242" t="s">
        <v>213</v>
      </c>
      <c r="E739" s="243" t="s">
        <v>1</v>
      </c>
      <c r="F739" s="244" t="s">
        <v>1267</v>
      </c>
      <c r="G739" s="241"/>
      <c r="H739" s="243" t="s">
        <v>1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0" t="s">
        <v>213</v>
      </c>
      <c r="AU739" s="250" t="s">
        <v>85</v>
      </c>
      <c r="AV739" s="13" t="s">
        <v>85</v>
      </c>
      <c r="AW739" s="13" t="s">
        <v>34</v>
      </c>
      <c r="AX739" s="13" t="s">
        <v>78</v>
      </c>
      <c r="AY739" s="250" t="s">
        <v>204</v>
      </c>
    </row>
    <row r="740" s="13" customFormat="1">
      <c r="A740" s="13"/>
      <c r="B740" s="240"/>
      <c r="C740" s="241"/>
      <c r="D740" s="242" t="s">
        <v>213</v>
      </c>
      <c r="E740" s="243" t="s">
        <v>1</v>
      </c>
      <c r="F740" s="244" t="s">
        <v>1268</v>
      </c>
      <c r="G740" s="241"/>
      <c r="H740" s="243" t="s">
        <v>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0" t="s">
        <v>213</v>
      </c>
      <c r="AU740" s="250" t="s">
        <v>85</v>
      </c>
      <c r="AV740" s="13" t="s">
        <v>85</v>
      </c>
      <c r="AW740" s="13" t="s">
        <v>34</v>
      </c>
      <c r="AX740" s="13" t="s">
        <v>78</v>
      </c>
      <c r="AY740" s="250" t="s">
        <v>204</v>
      </c>
    </row>
    <row r="741" s="14" customFormat="1">
      <c r="A741" s="14"/>
      <c r="B741" s="251"/>
      <c r="C741" s="252"/>
      <c r="D741" s="242" t="s">
        <v>213</v>
      </c>
      <c r="E741" s="253" t="s">
        <v>1</v>
      </c>
      <c r="F741" s="254" t="s">
        <v>1269</v>
      </c>
      <c r="G741" s="252"/>
      <c r="H741" s="255">
        <v>16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1" t="s">
        <v>213</v>
      </c>
      <c r="AU741" s="261" t="s">
        <v>85</v>
      </c>
      <c r="AV741" s="14" t="s">
        <v>87</v>
      </c>
      <c r="AW741" s="14" t="s">
        <v>34</v>
      </c>
      <c r="AX741" s="14" t="s">
        <v>78</v>
      </c>
      <c r="AY741" s="261" t="s">
        <v>204</v>
      </c>
    </row>
    <row r="742" s="13" customFormat="1">
      <c r="A742" s="13"/>
      <c r="B742" s="240"/>
      <c r="C742" s="241"/>
      <c r="D742" s="242" t="s">
        <v>213</v>
      </c>
      <c r="E742" s="243" t="s">
        <v>1</v>
      </c>
      <c r="F742" s="244" t="s">
        <v>1270</v>
      </c>
      <c r="G742" s="241"/>
      <c r="H742" s="243" t="s">
        <v>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0" t="s">
        <v>213</v>
      </c>
      <c r="AU742" s="250" t="s">
        <v>85</v>
      </c>
      <c r="AV742" s="13" t="s">
        <v>85</v>
      </c>
      <c r="AW742" s="13" t="s">
        <v>34</v>
      </c>
      <c r="AX742" s="13" t="s">
        <v>78</v>
      </c>
      <c r="AY742" s="250" t="s">
        <v>204</v>
      </c>
    </row>
    <row r="743" s="14" customFormat="1">
      <c r="A743" s="14"/>
      <c r="B743" s="251"/>
      <c r="C743" s="252"/>
      <c r="D743" s="242" t="s">
        <v>213</v>
      </c>
      <c r="E743" s="253" t="s">
        <v>1</v>
      </c>
      <c r="F743" s="254" t="s">
        <v>1271</v>
      </c>
      <c r="G743" s="252"/>
      <c r="H743" s="255">
        <v>6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1" t="s">
        <v>213</v>
      </c>
      <c r="AU743" s="261" t="s">
        <v>85</v>
      </c>
      <c r="AV743" s="14" t="s">
        <v>87</v>
      </c>
      <c r="AW743" s="14" t="s">
        <v>34</v>
      </c>
      <c r="AX743" s="14" t="s">
        <v>78</v>
      </c>
      <c r="AY743" s="261" t="s">
        <v>204</v>
      </c>
    </row>
    <row r="744" s="15" customFormat="1">
      <c r="A744" s="15"/>
      <c r="B744" s="262"/>
      <c r="C744" s="263"/>
      <c r="D744" s="242" t="s">
        <v>213</v>
      </c>
      <c r="E744" s="264" t="s">
        <v>1</v>
      </c>
      <c r="F744" s="265" t="s">
        <v>228</v>
      </c>
      <c r="G744" s="263"/>
      <c r="H744" s="266">
        <v>22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2" t="s">
        <v>213</v>
      </c>
      <c r="AU744" s="272" t="s">
        <v>85</v>
      </c>
      <c r="AV744" s="15" t="s">
        <v>211</v>
      </c>
      <c r="AW744" s="15" t="s">
        <v>34</v>
      </c>
      <c r="AX744" s="15" t="s">
        <v>85</v>
      </c>
      <c r="AY744" s="272" t="s">
        <v>204</v>
      </c>
    </row>
    <row r="745" s="12" customFormat="1" ht="25.92" customHeight="1">
      <c r="A745" s="12"/>
      <c r="B745" s="211"/>
      <c r="C745" s="212"/>
      <c r="D745" s="213" t="s">
        <v>77</v>
      </c>
      <c r="E745" s="214" t="s">
        <v>1272</v>
      </c>
      <c r="F745" s="214" t="s">
        <v>1273</v>
      </c>
      <c r="G745" s="212"/>
      <c r="H745" s="212"/>
      <c r="I745" s="215"/>
      <c r="J745" s="216">
        <f>BK745</f>
        <v>0</v>
      </c>
      <c r="K745" s="212"/>
      <c r="L745" s="217"/>
      <c r="M745" s="218"/>
      <c r="N745" s="219"/>
      <c r="O745" s="219"/>
      <c r="P745" s="220">
        <f>P746+P747</f>
        <v>0</v>
      </c>
      <c r="Q745" s="219"/>
      <c r="R745" s="220">
        <f>R746+R747</f>
        <v>0</v>
      </c>
      <c r="S745" s="219"/>
      <c r="T745" s="221">
        <f>T746+T747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2" t="s">
        <v>211</v>
      </c>
      <c r="AT745" s="223" t="s">
        <v>77</v>
      </c>
      <c r="AU745" s="223" t="s">
        <v>78</v>
      </c>
      <c r="AY745" s="222" t="s">
        <v>204</v>
      </c>
      <c r="BK745" s="224">
        <f>BK746+BK747</f>
        <v>0</v>
      </c>
    </row>
    <row r="746" s="2" customFormat="1" ht="24.15" customHeight="1">
      <c r="A746" s="38"/>
      <c r="B746" s="39"/>
      <c r="C746" s="227" t="s">
        <v>1274</v>
      </c>
      <c r="D746" s="227" t="s">
        <v>206</v>
      </c>
      <c r="E746" s="228" t="s">
        <v>1275</v>
      </c>
      <c r="F746" s="229" t="s">
        <v>1276</v>
      </c>
      <c r="G746" s="230" t="s">
        <v>256</v>
      </c>
      <c r="H746" s="231">
        <v>1</v>
      </c>
      <c r="I746" s="232"/>
      <c r="J746" s="233">
        <f>ROUND(I746*H746,2)</f>
        <v>0</v>
      </c>
      <c r="K746" s="229" t="s">
        <v>1</v>
      </c>
      <c r="L746" s="44"/>
      <c r="M746" s="234" t="s">
        <v>1</v>
      </c>
      <c r="N746" s="235" t="s">
        <v>43</v>
      </c>
      <c r="O746" s="91"/>
      <c r="P746" s="236">
        <f>O746*H746</f>
        <v>0</v>
      </c>
      <c r="Q746" s="236">
        <v>0</v>
      </c>
      <c r="R746" s="236">
        <f>Q746*H746</f>
        <v>0</v>
      </c>
      <c r="S746" s="236">
        <v>0</v>
      </c>
      <c r="T746" s="237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8" t="s">
        <v>211</v>
      </c>
      <c r="AT746" s="238" t="s">
        <v>206</v>
      </c>
      <c r="AU746" s="238" t="s">
        <v>85</v>
      </c>
      <c r="AY746" s="17" t="s">
        <v>204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7" t="s">
        <v>85</v>
      </c>
      <c r="BK746" s="239">
        <f>ROUND(I746*H746,2)</f>
        <v>0</v>
      </c>
      <c r="BL746" s="17" t="s">
        <v>211</v>
      </c>
      <c r="BM746" s="238" t="s">
        <v>1277</v>
      </c>
    </row>
    <row r="747" s="12" customFormat="1" ht="22.8" customHeight="1">
      <c r="A747" s="12"/>
      <c r="B747" s="211"/>
      <c r="C747" s="212"/>
      <c r="D747" s="213" t="s">
        <v>77</v>
      </c>
      <c r="E747" s="225" t="s">
        <v>1278</v>
      </c>
      <c r="F747" s="225" t="s">
        <v>1279</v>
      </c>
      <c r="G747" s="212"/>
      <c r="H747" s="212"/>
      <c r="I747" s="215"/>
      <c r="J747" s="226">
        <f>BK747</f>
        <v>0</v>
      </c>
      <c r="K747" s="212"/>
      <c r="L747" s="217"/>
      <c r="M747" s="218"/>
      <c r="N747" s="219"/>
      <c r="O747" s="219"/>
      <c r="P747" s="220">
        <f>SUM(P748:P764)</f>
        <v>0</v>
      </c>
      <c r="Q747" s="219"/>
      <c r="R747" s="220">
        <f>SUM(R748:R764)</f>
        <v>0</v>
      </c>
      <c r="S747" s="219"/>
      <c r="T747" s="221">
        <f>SUM(T748:T764)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22" t="s">
        <v>211</v>
      </c>
      <c r="AT747" s="223" t="s">
        <v>77</v>
      </c>
      <c r="AU747" s="223" t="s">
        <v>85</v>
      </c>
      <c r="AY747" s="222" t="s">
        <v>204</v>
      </c>
      <c r="BK747" s="224">
        <f>SUM(BK748:BK764)</f>
        <v>0</v>
      </c>
    </row>
    <row r="748" s="2" customFormat="1" ht="16.5" customHeight="1">
      <c r="A748" s="38"/>
      <c r="B748" s="39"/>
      <c r="C748" s="227" t="s">
        <v>1280</v>
      </c>
      <c r="D748" s="227" t="s">
        <v>206</v>
      </c>
      <c r="E748" s="228" t="s">
        <v>1281</v>
      </c>
      <c r="F748" s="229" t="s">
        <v>1282</v>
      </c>
      <c r="G748" s="230" t="s">
        <v>256</v>
      </c>
      <c r="H748" s="231">
        <v>1</v>
      </c>
      <c r="I748" s="232"/>
      <c r="J748" s="233">
        <f>ROUND(I748*H748,2)</f>
        <v>0</v>
      </c>
      <c r="K748" s="229" t="s">
        <v>1</v>
      </c>
      <c r="L748" s="44"/>
      <c r="M748" s="234" t="s">
        <v>1</v>
      </c>
      <c r="N748" s="235" t="s">
        <v>43</v>
      </c>
      <c r="O748" s="91"/>
      <c r="P748" s="236">
        <f>O748*H748</f>
        <v>0</v>
      </c>
      <c r="Q748" s="236">
        <v>0</v>
      </c>
      <c r="R748" s="236">
        <f>Q748*H748</f>
        <v>0</v>
      </c>
      <c r="S748" s="236">
        <v>0</v>
      </c>
      <c r="T748" s="237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38" t="s">
        <v>211</v>
      </c>
      <c r="AT748" s="238" t="s">
        <v>206</v>
      </c>
      <c r="AU748" s="238" t="s">
        <v>87</v>
      </c>
      <c r="AY748" s="17" t="s">
        <v>204</v>
      </c>
      <c r="BE748" s="239">
        <f>IF(N748="základní",J748,0)</f>
        <v>0</v>
      </c>
      <c r="BF748" s="239">
        <f>IF(N748="snížená",J748,0)</f>
        <v>0</v>
      </c>
      <c r="BG748" s="239">
        <f>IF(N748="zákl. přenesená",J748,0)</f>
        <v>0</v>
      </c>
      <c r="BH748" s="239">
        <f>IF(N748="sníž. přenesená",J748,0)</f>
        <v>0</v>
      </c>
      <c r="BI748" s="239">
        <f>IF(N748="nulová",J748,0)</f>
        <v>0</v>
      </c>
      <c r="BJ748" s="17" t="s">
        <v>85</v>
      </c>
      <c r="BK748" s="239">
        <f>ROUND(I748*H748,2)</f>
        <v>0</v>
      </c>
      <c r="BL748" s="17" t="s">
        <v>211</v>
      </c>
      <c r="BM748" s="238" t="s">
        <v>1283</v>
      </c>
    </row>
    <row r="749" s="13" customFormat="1">
      <c r="A749" s="13"/>
      <c r="B749" s="240"/>
      <c r="C749" s="241"/>
      <c r="D749" s="242" t="s">
        <v>213</v>
      </c>
      <c r="E749" s="243" t="s">
        <v>1</v>
      </c>
      <c r="F749" s="244" t="s">
        <v>1284</v>
      </c>
      <c r="G749" s="241"/>
      <c r="H749" s="243" t="s">
        <v>1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0" t="s">
        <v>213</v>
      </c>
      <c r="AU749" s="250" t="s">
        <v>87</v>
      </c>
      <c r="AV749" s="13" t="s">
        <v>85</v>
      </c>
      <c r="AW749" s="13" t="s">
        <v>34</v>
      </c>
      <c r="AX749" s="13" t="s">
        <v>78</v>
      </c>
      <c r="AY749" s="250" t="s">
        <v>204</v>
      </c>
    </row>
    <row r="750" s="13" customFormat="1">
      <c r="A750" s="13"/>
      <c r="B750" s="240"/>
      <c r="C750" s="241"/>
      <c r="D750" s="242" t="s">
        <v>213</v>
      </c>
      <c r="E750" s="243" t="s">
        <v>1</v>
      </c>
      <c r="F750" s="244" t="s">
        <v>1285</v>
      </c>
      <c r="G750" s="241"/>
      <c r="H750" s="243" t="s">
        <v>1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0" t="s">
        <v>213</v>
      </c>
      <c r="AU750" s="250" t="s">
        <v>87</v>
      </c>
      <c r="AV750" s="13" t="s">
        <v>85</v>
      </c>
      <c r="AW750" s="13" t="s">
        <v>34</v>
      </c>
      <c r="AX750" s="13" t="s">
        <v>78</v>
      </c>
      <c r="AY750" s="250" t="s">
        <v>204</v>
      </c>
    </row>
    <row r="751" s="13" customFormat="1">
      <c r="A751" s="13"/>
      <c r="B751" s="240"/>
      <c r="C751" s="241"/>
      <c r="D751" s="242" t="s">
        <v>213</v>
      </c>
      <c r="E751" s="243" t="s">
        <v>1</v>
      </c>
      <c r="F751" s="244" t="s">
        <v>1286</v>
      </c>
      <c r="G751" s="241"/>
      <c r="H751" s="243" t="s">
        <v>1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0" t="s">
        <v>213</v>
      </c>
      <c r="AU751" s="250" t="s">
        <v>87</v>
      </c>
      <c r="AV751" s="13" t="s">
        <v>85</v>
      </c>
      <c r="AW751" s="13" t="s">
        <v>34</v>
      </c>
      <c r="AX751" s="13" t="s">
        <v>78</v>
      </c>
      <c r="AY751" s="250" t="s">
        <v>204</v>
      </c>
    </row>
    <row r="752" s="13" customFormat="1">
      <c r="A752" s="13"/>
      <c r="B752" s="240"/>
      <c r="C752" s="241"/>
      <c r="D752" s="242" t="s">
        <v>213</v>
      </c>
      <c r="E752" s="243" t="s">
        <v>1</v>
      </c>
      <c r="F752" s="244" t="s">
        <v>1287</v>
      </c>
      <c r="G752" s="241"/>
      <c r="H752" s="243" t="s">
        <v>1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0" t="s">
        <v>213</v>
      </c>
      <c r="AU752" s="250" t="s">
        <v>87</v>
      </c>
      <c r="AV752" s="13" t="s">
        <v>85</v>
      </c>
      <c r="AW752" s="13" t="s">
        <v>34</v>
      </c>
      <c r="AX752" s="13" t="s">
        <v>78</v>
      </c>
      <c r="AY752" s="250" t="s">
        <v>204</v>
      </c>
    </row>
    <row r="753" s="13" customFormat="1">
      <c r="A753" s="13"/>
      <c r="B753" s="240"/>
      <c r="C753" s="241"/>
      <c r="D753" s="242" t="s">
        <v>213</v>
      </c>
      <c r="E753" s="243" t="s">
        <v>1</v>
      </c>
      <c r="F753" s="244" t="s">
        <v>1288</v>
      </c>
      <c r="G753" s="241"/>
      <c r="H753" s="243" t="s">
        <v>1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0" t="s">
        <v>213</v>
      </c>
      <c r="AU753" s="250" t="s">
        <v>87</v>
      </c>
      <c r="AV753" s="13" t="s">
        <v>85</v>
      </c>
      <c r="AW753" s="13" t="s">
        <v>34</v>
      </c>
      <c r="AX753" s="13" t="s">
        <v>78</v>
      </c>
      <c r="AY753" s="250" t="s">
        <v>204</v>
      </c>
    </row>
    <row r="754" s="13" customFormat="1">
      <c r="A754" s="13"/>
      <c r="B754" s="240"/>
      <c r="C754" s="241"/>
      <c r="D754" s="242" t="s">
        <v>213</v>
      </c>
      <c r="E754" s="243" t="s">
        <v>1</v>
      </c>
      <c r="F754" s="244" t="s">
        <v>1289</v>
      </c>
      <c r="G754" s="241"/>
      <c r="H754" s="243" t="s">
        <v>1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0" t="s">
        <v>213</v>
      </c>
      <c r="AU754" s="250" t="s">
        <v>87</v>
      </c>
      <c r="AV754" s="13" t="s">
        <v>85</v>
      </c>
      <c r="AW754" s="13" t="s">
        <v>34</v>
      </c>
      <c r="AX754" s="13" t="s">
        <v>78</v>
      </c>
      <c r="AY754" s="250" t="s">
        <v>204</v>
      </c>
    </row>
    <row r="755" s="13" customFormat="1">
      <c r="A755" s="13"/>
      <c r="B755" s="240"/>
      <c r="C755" s="241"/>
      <c r="D755" s="242" t="s">
        <v>213</v>
      </c>
      <c r="E755" s="243" t="s">
        <v>1</v>
      </c>
      <c r="F755" s="244" t="s">
        <v>1290</v>
      </c>
      <c r="G755" s="241"/>
      <c r="H755" s="243" t="s">
        <v>1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0" t="s">
        <v>213</v>
      </c>
      <c r="AU755" s="250" t="s">
        <v>87</v>
      </c>
      <c r="AV755" s="13" t="s">
        <v>85</v>
      </c>
      <c r="AW755" s="13" t="s">
        <v>34</v>
      </c>
      <c r="AX755" s="13" t="s">
        <v>78</v>
      </c>
      <c r="AY755" s="250" t="s">
        <v>204</v>
      </c>
    </row>
    <row r="756" s="14" customFormat="1">
      <c r="A756" s="14"/>
      <c r="B756" s="251"/>
      <c r="C756" s="252"/>
      <c r="D756" s="242" t="s">
        <v>213</v>
      </c>
      <c r="E756" s="253" t="s">
        <v>1</v>
      </c>
      <c r="F756" s="254" t="s">
        <v>85</v>
      </c>
      <c r="G756" s="252"/>
      <c r="H756" s="255">
        <v>1</v>
      </c>
      <c r="I756" s="256"/>
      <c r="J756" s="252"/>
      <c r="K756" s="252"/>
      <c r="L756" s="257"/>
      <c r="M756" s="258"/>
      <c r="N756" s="259"/>
      <c r="O756" s="259"/>
      <c r="P756" s="259"/>
      <c r="Q756" s="259"/>
      <c r="R756" s="259"/>
      <c r="S756" s="259"/>
      <c r="T756" s="26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1" t="s">
        <v>213</v>
      </c>
      <c r="AU756" s="261" t="s">
        <v>87</v>
      </c>
      <c r="AV756" s="14" t="s">
        <v>87</v>
      </c>
      <c r="AW756" s="14" t="s">
        <v>34</v>
      </c>
      <c r="AX756" s="14" t="s">
        <v>85</v>
      </c>
      <c r="AY756" s="261" t="s">
        <v>204</v>
      </c>
    </row>
    <row r="757" s="2" customFormat="1" ht="21.75" customHeight="1">
      <c r="A757" s="38"/>
      <c r="B757" s="39"/>
      <c r="C757" s="227" t="s">
        <v>1291</v>
      </c>
      <c r="D757" s="227" t="s">
        <v>206</v>
      </c>
      <c r="E757" s="228" t="s">
        <v>1292</v>
      </c>
      <c r="F757" s="229" t="s">
        <v>1293</v>
      </c>
      <c r="G757" s="230" t="s">
        <v>256</v>
      </c>
      <c r="H757" s="231">
        <v>1</v>
      </c>
      <c r="I757" s="232"/>
      <c r="J757" s="233">
        <f>ROUND(I757*H757,2)</f>
        <v>0</v>
      </c>
      <c r="K757" s="229" t="s">
        <v>1</v>
      </c>
      <c r="L757" s="44"/>
      <c r="M757" s="234" t="s">
        <v>1</v>
      </c>
      <c r="N757" s="235" t="s">
        <v>43</v>
      </c>
      <c r="O757" s="91"/>
      <c r="P757" s="236">
        <f>O757*H757</f>
        <v>0</v>
      </c>
      <c r="Q757" s="236">
        <v>0</v>
      </c>
      <c r="R757" s="236">
        <f>Q757*H757</f>
        <v>0</v>
      </c>
      <c r="S757" s="236">
        <v>0</v>
      </c>
      <c r="T757" s="237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8" t="s">
        <v>211</v>
      </c>
      <c r="AT757" s="238" t="s">
        <v>206</v>
      </c>
      <c r="AU757" s="238" t="s">
        <v>87</v>
      </c>
      <c r="AY757" s="17" t="s">
        <v>204</v>
      </c>
      <c r="BE757" s="239">
        <f>IF(N757="základní",J757,0)</f>
        <v>0</v>
      </c>
      <c r="BF757" s="239">
        <f>IF(N757="snížená",J757,0)</f>
        <v>0</v>
      </c>
      <c r="BG757" s="239">
        <f>IF(N757="zákl. přenesená",J757,0)</f>
        <v>0</v>
      </c>
      <c r="BH757" s="239">
        <f>IF(N757="sníž. přenesená",J757,0)</f>
        <v>0</v>
      </c>
      <c r="BI757" s="239">
        <f>IF(N757="nulová",J757,0)</f>
        <v>0</v>
      </c>
      <c r="BJ757" s="17" t="s">
        <v>85</v>
      </c>
      <c r="BK757" s="239">
        <f>ROUND(I757*H757,2)</f>
        <v>0</v>
      </c>
      <c r="BL757" s="17" t="s">
        <v>211</v>
      </c>
      <c r="BM757" s="238" t="s">
        <v>1294</v>
      </c>
    </row>
    <row r="758" s="13" customFormat="1">
      <c r="A758" s="13"/>
      <c r="B758" s="240"/>
      <c r="C758" s="241"/>
      <c r="D758" s="242" t="s">
        <v>213</v>
      </c>
      <c r="E758" s="243" t="s">
        <v>1</v>
      </c>
      <c r="F758" s="244" t="s">
        <v>1295</v>
      </c>
      <c r="G758" s="241"/>
      <c r="H758" s="243" t="s">
        <v>1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0" t="s">
        <v>213</v>
      </c>
      <c r="AU758" s="250" t="s">
        <v>87</v>
      </c>
      <c r="AV758" s="13" t="s">
        <v>85</v>
      </c>
      <c r="AW758" s="13" t="s">
        <v>34</v>
      </c>
      <c r="AX758" s="13" t="s">
        <v>78</v>
      </c>
      <c r="AY758" s="250" t="s">
        <v>204</v>
      </c>
    </row>
    <row r="759" s="13" customFormat="1">
      <c r="A759" s="13"/>
      <c r="B759" s="240"/>
      <c r="C759" s="241"/>
      <c r="D759" s="242" t="s">
        <v>213</v>
      </c>
      <c r="E759" s="243" t="s">
        <v>1</v>
      </c>
      <c r="F759" s="244" t="s">
        <v>1296</v>
      </c>
      <c r="G759" s="241"/>
      <c r="H759" s="243" t="s">
        <v>1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0" t="s">
        <v>213</v>
      </c>
      <c r="AU759" s="250" t="s">
        <v>87</v>
      </c>
      <c r="AV759" s="13" t="s">
        <v>85</v>
      </c>
      <c r="AW759" s="13" t="s">
        <v>34</v>
      </c>
      <c r="AX759" s="13" t="s">
        <v>78</v>
      </c>
      <c r="AY759" s="250" t="s">
        <v>204</v>
      </c>
    </row>
    <row r="760" s="14" customFormat="1">
      <c r="A760" s="14"/>
      <c r="B760" s="251"/>
      <c r="C760" s="252"/>
      <c r="D760" s="242" t="s">
        <v>213</v>
      </c>
      <c r="E760" s="253" t="s">
        <v>1</v>
      </c>
      <c r="F760" s="254" t="s">
        <v>85</v>
      </c>
      <c r="G760" s="252"/>
      <c r="H760" s="255">
        <v>1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1" t="s">
        <v>213</v>
      </c>
      <c r="AU760" s="261" t="s">
        <v>87</v>
      </c>
      <c r="AV760" s="14" t="s">
        <v>87</v>
      </c>
      <c r="AW760" s="14" t="s">
        <v>34</v>
      </c>
      <c r="AX760" s="14" t="s">
        <v>85</v>
      </c>
      <c r="AY760" s="261" t="s">
        <v>204</v>
      </c>
    </row>
    <row r="761" s="2" customFormat="1" ht="24.15" customHeight="1">
      <c r="A761" s="38"/>
      <c r="B761" s="39"/>
      <c r="C761" s="227" t="s">
        <v>1297</v>
      </c>
      <c r="D761" s="227" t="s">
        <v>206</v>
      </c>
      <c r="E761" s="228" t="s">
        <v>1298</v>
      </c>
      <c r="F761" s="229" t="s">
        <v>1299</v>
      </c>
      <c r="G761" s="230" t="s">
        <v>256</v>
      </c>
      <c r="H761" s="231">
        <v>1</v>
      </c>
      <c r="I761" s="232"/>
      <c r="J761" s="233">
        <f>ROUND(I761*H761,2)</f>
        <v>0</v>
      </c>
      <c r="K761" s="229" t="s">
        <v>1</v>
      </c>
      <c r="L761" s="44"/>
      <c r="M761" s="234" t="s">
        <v>1</v>
      </c>
      <c r="N761" s="235" t="s">
        <v>43</v>
      </c>
      <c r="O761" s="91"/>
      <c r="P761" s="236">
        <f>O761*H761</f>
        <v>0</v>
      </c>
      <c r="Q761" s="236">
        <v>0</v>
      </c>
      <c r="R761" s="236">
        <f>Q761*H761</f>
        <v>0</v>
      </c>
      <c r="S761" s="236">
        <v>0</v>
      </c>
      <c r="T761" s="237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8" t="s">
        <v>211</v>
      </c>
      <c r="AT761" s="238" t="s">
        <v>206</v>
      </c>
      <c r="AU761" s="238" t="s">
        <v>87</v>
      </c>
      <c r="AY761" s="17" t="s">
        <v>204</v>
      </c>
      <c r="BE761" s="239">
        <f>IF(N761="základní",J761,0)</f>
        <v>0</v>
      </c>
      <c r="BF761" s="239">
        <f>IF(N761="snížená",J761,0)</f>
        <v>0</v>
      </c>
      <c r="BG761" s="239">
        <f>IF(N761="zákl. přenesená",J761,0)</f>
        <v>0</v>
      </c>
      <c r="BH761" s="239">
        <f>IF(N761="sníž. přenesená",J761,0)</f>
        <v>0</v>
      </c>
      <c r="BI761" s="239">
        <f>IF(N761="nulová",J761,0)</f>
        <v>0</v>
      </c>
      <c r="BJ761" s="17" t="s">
        <v>85</v>
      </c>
      <c r="BK761" s="239">
        <f>ROUND(I761*H761,2)</f>
        <v>0</v>
      </c>
      <c r="BL761" s="17" t="s">
        <v>211</v>
      </c>
      <c r="BM761" s="238" t="s">
        <v>1300</v>
      </c>
    </row>
    <row r="762" s="13" customFormat="1">
      <c r="A762" s="13"/>
      <c r="B762" s="240"/>
      <c r="C762" s="241"/>
      <c r="D762" s="242" t="s">
        <v>213</v>
      </c>
      <c r="E762" s="243" t="s">
        <v>1</v>
      </c>
      <c r="F762" s="244" t="s">
        <v>1295</v>
      </c>
      <c r="G762" s="241"/>
      <c r="H762" s="243" t="s">
        <v>1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0" t="s">
        <v>213</v>
      </c>
      <c r="AU762" s="250" t="s">
        <v>87</v>
      </c>
      <c r="AV762" s="13" t="s">
        <v>85</v>
      </c>
      <c r="AW762" s="13" t="s">
        <v>34</v>
      </c>
      <c r="AX762" s="13" t="s">
        <v>78</v>
      </c>
      <c r="AY762" s="250" t="s">
        <v>204</v>
      </c>
    </row>
    <row r="763" s="13" customFormat="1">
      <c r="A763" s="13"/>
      <c r="B763" s="240"/>
      <c r="C763" s="241"/>
      <c r="D763" s="242" t="s">
        <v>213</v>
      </c>
      <c r="E763" s="243" t="s">
        <v>1</v>
      </c>
      <c r="F763" s="244" t="s">
        <v>1301</v>
      </c>
      <c r="G763" s="241"/>
      <c r="H763" s="243" t="s">
        <v>1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0" t="s">
        <v>213</v>
      </c>
      <c r="AU763" s="250" t="s">
        <v>87</v>
      </c>
      <c r="AV763" s="13" t="s">
        <v>85</v>
      </c>
      <c r="AW763" s="13" t="s">
        <v>34</v>
      </c>
      <c r="AX763" s="13" t="s">
        <v>78</v>
      </c>
      <c r="AY763" s="250" t="s">
        <v>204</v>
      </c>
    </row>
    <row r="764" s="14" customFormat="1">
      <c r="A764" s="14"/>
      <c r="B764" s="251"/>
      <c r="C764" s="252"/>
      <c r="D764" s="242" t="s">
        <v>213</v>
      </c>
      <c r="E764" s="253" t="s">
        <v>1</v>
      </c>
      <c r="F764" s="254" t="s">
        <v>85</v>
      </c>
      <c r="G764" s="252"/>
      <c r="H764" s="255">
        <v>1</v>
      </c>
      <c r="I764" s="256"/>
      <c r="J764" s="252"/>
      <c r="K764" s="252"/>
      <c r="L764" s="257"/>
      <c r="M764" s="287"/>
      <c r="N764" s="288"/>
      <c r="O764" s="288"/>
      <c r="P764" s="288"/>
      <c r="Q764" s="288"/>
      <c r="R764" s="288"/>
      <c r="S764" s="288"/>
      <c r="T764" s="28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1" t="s">
        <v>213</v>
      </c>
      <c r="AU764" s="261" t="s">
        <v>87</v>
      </c>
      <c r="AV764" s="14" t="s">
        <v>87</v>
      </c>
      <c r="AW764" s="14" t="s">
        <v>34</v>
      </c>
      <c r="AX764" s="14" t="s">
        <v>85</v>
      </c>
      <c r="AY764" s="261" t="s">
        <v>204</v>
      </c>
    </row>
    <row r="765" s="2" customFormat="1" ht="6.96" customHeight="1">
      <c r="A765" s="38"/>
      <c r="B765" s="66"/>
      <c r="C765" s="67"/>
      <c r="D765" s="67"/>
      <c r="E765" s="67"/>
      <c r="F765" s="67"/>
      <c r="G765" s="67"/>
      <c r="H765" s="67"/>
      <c r="I765" s="67"/>
      <c r="J765" s="67"/>
      <c r="K765" s="67"/>
      <c r="L765" s="44"/>
      <c r="M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</sheetData>
  <sheetProtection sheet="1" autoFilter="0" formatColumns="0" formatRows="0" objects="1" scenarios="1" spinCount="100000" saltValue="TaLsE4NlTOwGeEKI7lBhqclZYLK2PgiF4ZT5M0qjAbNydTYuM+5LtQRn6SmVMZFTxcT4t8sEpux5astX3Fjf2A==" hashValue="Kpby8LW8HzloPErHpD2r0B2xyXODN8meHGmqoqN+mFErpX2/Ns5h0f45ATbPlNdib7kCp17WQH59f13M46xmew==" algorithmName="SHA-512" password="CC35"/>
  <autoFilter ref="C155:K7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ROUND((SUM(BE122:BE170)),  2)</f>
        <v>0</v>
      </c>
      <c r="G35" s="38"/>
      <c r="H35" s="38"/>
      <c r="I35" s="165">
        <v>0.20999999999999999</v>
      </c>
      <c r="J35" s="164">
        <f>ROUND(((SUM(BE122:BE170))*I35),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ROUND((SUM(BF122:BF170)),  2)</f>
        <v>0</v>
      </c>
      <c r="G36" s="38"/>
      <c r="H36" s="38"/>
      <c r="I36" s="165">
        <v>0.12</v>
      </c>
      <c r="J36" s="164">
        <f>ROUND(((SUM(BF122:BF170))*I36),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ROUND((SUM(BG122:BG170)),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ROUND((SUM(BH122:BH170)),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ROUND((SUM(BI122:BI170)),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ELEKTROINSTALACE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170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1303</v>
      </c>
      <c r="E100" s="192"/>
      <c r="F100" s="192"/>
      <c r="G100" s="192"/>
      <c r="H100" s="192"/>
      <c r="I100" s="192"/>
      <c r="J100" s="193">
        <f>J164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189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DPS/ZDS STAVEBNÍ PRÁCE- S01,S02,S03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135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139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02 - ELEKTROINSTALACE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parc.č. 446 k.ú. Dačice</v>
      </c>
      <c r="G116" s="40"/>
      <c r="H116" s="40"/>
      <c r="I116" s="32" t="s">
        <v>22</v>
      </c>
      <c r="J116" s="79" t="str">
        <f>IF(J14="","",J14)</f>
        <v>17. 1. 2024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40"/>
      <c r="E118" s="40"/>
      <c r="F118" s="27" t="str">
        <f>E17</f>
        <v xml:space="preserve">Město Dačice, Krajířova 27, Dačice I, 380 01 </v>
      </c>
      <c r="G118" s="40"/>
      <c r="H118" s="40"/>
      <c r="I118" s="32" t="s">
        <v>31</v>
      </c>
      <c r="J118" s="36" t="str">
        <f>E23</f>
        <v>Projekty-Sládková s.r.o., Mirkovice 70,Velešín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190</v>
      </c>
      <c r="D121" s="203" t="s">
        <v>63</v>
      </c>
      <c r="E121" s="203" t="s">
        <v>59</v>
      </c>
      <c r="F121" s="203" t="s">
        <v>60</v>
      </c>
      <c r="G121" s="203" t="s">
        <v>191</v>
      </c>
      <c r="H121" s="203" t="s">
        <v>192</v>
      </c>
      <c r="I121" s="203" t="s">
        <v>193</v>
      </c>
      <c r="J121" s="203" t="s">
        <v>150</v>
      </c>
      <c r="K121" s="204" t="s">
        <v>194</v>
      </c>
      <c r="L121" s="205"/>
      <c r="M121" s="100" t="s">
        <v>1</v>
      </c>
      <c r="N121" s="101" t="s">
        <v>42</v>
      </c>
      <c r="O121" s="101" t="s">
        <v>195</v>
      </c>
      <c r="P121" s="101" t="s">
        <v>196</v>
      </c>
      <c r="Q121" s="101" t="s">
        <v>197</v>
      </c>
      <c r="R121" s="101" t="s">
        <v>198</v>
      </c>
      <c r="S121" s="101" t="s">
        <v>199</v>
      </c>
      <c r="T121" s="102" t="s">
        <v>200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201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P123+P164</f>
        <v>0</v>
      </c>
      <c r="Q122" s="104"/>
      <c r="R122" s="208">
        <f>R123+R164</f>
        <v>0</v>
      </c>
      <c r="S122" s="104"/>
      <c r="T122" s="209">
        <f>T123+T164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152</v>
      </c>
      <c r="BK122" s="210">
        <f>BK123+BK164</f>
        <v>0</v>
      </c>
    </row>
    <row r="123" s="12" customFormat="1" ht="25.92" customHeight="1">
      <c r="A123" s="12"/>
      <c r="B123" s="211"/>
      <c r="C123" s="212"/>
      <c r="D123" s="213" t="s">
        <v>77</v>
      </c>
      <c r="E123" s="214" t="s">
        <v>665</v>
      </c>
      <c r="F123" s="214" t="s">
        <v>666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SUM(P124:P163)</f>
        <v>0</v>
      </c>
      <c r="Q123" s="219"/>
      <c r="R123" s="220">
        <f>SUM(R124:R163)</f>
        <v>0</v>
      </c>
      <c r="S123" s="219"/>
      <c r="T123" s="221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77</v>
      </c>
      <c r="AU123" s="223" t="s">
        <v>78</v>
      </c>
      <c r="AY123" s="222" t="s">
        <v>204</v>
      </c>
      <c r="BK123" s="224">
        <f>SUM(BK124:BK163)</f>
        <v>0</v>
      </c>
    </row>
    <row r="124" s="2" customFormat="1" ht="16.5" customHeight="1">
      <c r="A124" s="38"/>
      <c r="B124" s="39"/>
      <c r="C124" s="227" t="s">
        <v>85</v>
      </c>
      <c r="D124" s="227" t="s">
        <v>206</v>
      </c>
      <c r="E124" s="228" t="s">
        <v>1304</v>
      </c>
      <c r="F124" s="229" t="s">
        <v>1305</v>
      </c>
      <c r="G124" s="230" t="s">
        <v>354</v>
      </c>
      <c r="H124" s="231">
        <v>25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43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218</v>
      </c>
      <c r="AT124" s="238" t="s">
        <v>206</v>
      </c>
      <c r="AU124" s="238" t="s">
        <v>85</v>
      </c>
      <c r="AY124" s="17" t="s">
        <v>204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218</v>
      </c>
      <c r="BM124" s="238" t="s">
        <v>1306</v>
      </c>
    </row>
    <row r="125" s="2" customFormat="1" ht="16.5" customHeight="1">
      <c r="A125" s="38"/>
      <c r="B125" s="39"/>
      <c r="C125" s="273" t="s">
        <v>87</v>
      </c>
      <c r="D125" s="273" t="s">
        <v>404</v>
      </c>
      <c r="E125" s="274" t="s">
        <v>1307</v>
      </c>
      <c r="F125" s="275" t="s">
        <v>1305</v>
      </c>
      <c r="G125" s="276" t="s">
        <v>354</v>
      </c>
      <c r="H125" s="277">
        <v>25</v>
      </c>
      <c r="I125" s="278"/>
      <c r="J125" s="279">
        <f>ROUND(I125*H125,2)</f>
        <v>0</v>
      </c>
      <c r="K125" s="275" t="s">
        <v>1</v>
      </c>
      <c r="L125" s="280"/>
      <c r="M125" s="281" t="s">
        <v>1</v>
      </c>
      <c r="N125" s="282" t="s">
        <v>43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386</v>
      </c>
      <c r="AT125" s="238" t="s">
        <v>404</v>
      </c>
      <c r="AU125" s="238" t="s">
        <v>85</v>
      </c>
      <c r="AY125" s="17" t="s">
        <v>204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85</v>
      </c>
      <c r="BK125" s="239">
        <f>ROUND(I125*H125,2)</f>
        <v>0</v>
      </c>
      <c r="BL125" s="17" t="s">
        <v>218</v>
      </c>
      <c r="BM125" s="238" t="s">
        <v>1308</v>
      </c>
    </row>
    <row r="126" s="2" customFormat="1" ht="16.5" customHeight="1">
      <c r="A126" s="38"/>
      <c r="B126" s="39"/>
      <c r="C126" s="227" t="s">
        <v>222</v>
      </c>
      <c r="D126" s="227" t="s">
        <v>206</v>
      </c>
      <c r="E126" s="228" t="s">
        <v>1309</v>
      </c>
      <c r="F126" s="229" t="s">
        <v>1310</v>
      </c>
      <c r="G126" s="230" t="s">
        <v>354</v>
      </c>
      <c r="H126" s="231">
        <v>10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43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218</v>
      </c>
      <c r="AT126" s="238" t="s">
        <v>206</v>
      </c>
      <c r="AU126" s="238" t="s">
        <v>85</v>
      </c>
      <c r="AY126" s="17" t="s">
        <v>204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218</v>
      </c>
      <c r="BM126" s="238" t="s">
        <v>1311</v>
      </c>
    </row>
    <row r="127" s="2" customFormat="1" ht="16.5" customHeight="1">
      <c r="A127" s="38"/>
      <c r="B127" s="39"/>
      <c r="C127" s="273" t="s">
        <v>211</v>
      </c>
      <c r="D127" s="273" t="s">
        <v>404</v>
      </c>
      <c r="E127" s="274" t="s">
        <v>1312</v>
      </c>
      <c r="F127" s="275" t="s">
        <v>1310</v>
      </c>
      <c r="G127" s="276" t="s">
        <v>354</v>
      </c>
      <c r="H127" s="277">
        <v>10</v>
      </c>
      <c r="I127" s="278"/>
      <c r="J127" s="279">
        <f>ROUND(I127*H127,2)</f>
        <v>0</v>
      </c>
      <c r="K127" s="275" t="s">
        <v>1</v>
      </c>
      <c r="L127" s="280"/>
      <c r="M127" s="281" t="s">
        <v>1</v>
      </c>
      <c r="N127" s="282" t="s">
        <v>43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386</v>
      </c>
      <c r="AT127" s="238" t="s">
        <v>404</v>
      </c>
      <c r="AU127" s="238" t="s">
        <v>85</v>
      </c>
      <c r="AY127" s="17" t="s">
        <v>204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218</v>
      </c>
      <c r="BM127" s="238" t="s">
        <v>1313</v>
      </c>
    </row>
    <row r="128" s="2" customFormat="1" ht="16.5" customHeight="1">
      <c r="A128" s="38"/>
      <c r="B128" s="39"/>
      <c r="C128" s="227" t="s">
        <v>234</v>
      </c>
      <c r="D128" s="227" t="s">
        <v>206</v>
      </c>
      <c r="E128" s="228" t="s">
        <v>1314</v>
      </c>
      <c r="F128" s="229" t="s">
        <v>1315</v>
      </c>
      <c r="G128" s="230" t="s">
        <v>354</v>
      </c>
      <c r="H128" s="231">
        <v>75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43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218</v>
      </c>
      <c r="AT128" s="238" t="s">
        <v>206</v>
      </c>
      <c r="AU128" s="238" t="s">
        <v>85</v>
      </c>
      <c r="AY128" s="17" t="s">
        <v>204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218</v>
      </c>
      <c r="BM128" s="238" t="s">
        <v>1316</v>
      </c>
    </row>
    <row r="129" s="2" customFormat="1" ht="16.5" customHeight="1">
      <c r="A129" s="38"/>
      <c r="B129" s="39"/>
      <c r="C129" s="273" t="s">
        <v>240</v>
      </c>
      <c r="D129" s="273" t="s">
        <v>404</v>
      </c>
      <c r="E129" s="274" t="s">
        <v>1317</v>
      </c>
      <c r="F129" s="275" t="s">
        <v>1315</v>
      </c>
      <c r="G129" s="276" t="s">
        <v>354</v>
      </c>
      <c r="H129" s="277">
        <v>75</v>
      </c>
      <c r="I129" s="278"/>
      <c r="J129" s="279">
        <f>ROUND(I129*H129,2)</f>
        <v>0</v>
      </c>
      <c r="K129" s="275" t="s">
        <v>1</v>
      </c>
      <c r="L129" s="280"/>
      <c r="M129" s="281" t="s">
        <v>1</v>
      </c>
      <c r="N129" s="282" t="s">
        <v>43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386</v>
      </c>
      <c r="AT129" s="238" t="s">
        <v>404</v>
      </c>
      <c r="AU129" s="238" t="s">
        <v>85</v>
      </c>
      <c r="AY129" s="17" t="s">
        <v>204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218</v>
      </c>
      <c r="BM129" s="238" t="s">
        <v>1318</v>
      </c>
    </row>
    <row r="130" s="2" customFormat="1" ht="16.5" customHeight="1">
      <c r="A130" s="38"/>
      <c r="B130" s="39"/>
      <c r="C130" s="227" t="s">
        <v>246</v>
      </c>
      <c r="D130" s="227" t="s">
        <v>206</v>
      </c>
      <c r="E130" s="228" t="s">
        <v>1319</v>
      </c>
      <c r="F130" s="229" t="s">
        <v>1320</v>
      </c>
      <c r="G130" s="230" t="s">
        <v>354</v>
      </c>
      <c r="H130" s="231">
        <v>25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43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218</v>
      </c>
      <c r="AT130" s="238" t="s">
        <v>206</v>
      </c>
      <c r="AU130" s="238" t="s">
        <v>85</v>
      </c>
      <c r="AY130" s="17" t="s">
        <v>204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218</v>
      </c>
      <c r="BM130" s="238" t="s">
        <v>1321</v>
      </c>
    </row>
    <row r="131" s="2" customFormat="1" ht="16.5" customHeight="1">
      <c r="A131" s="38"/>
      <c r="B131" s="39"/>
      <c r="C131" s="273" t="s">
        <v>253</v>
      </c>
      <c r="D131" s="273" t="s">
        <v>404</v>
      </c>
      <c r="E131" s="274" t="s">
        <v>1322</v>
      </c>
      <c r="F131" s="275" t="s">
        <v>1320</v>
      </c>
      <c r="G131" s="276" t="s">
        <v>354</v>
      </c>
      <c r="H131" s="277">
        <v>25</v>
      </c>
      <c r="I131" s="278"/>
      <c r="J131" s="279">
        <f>ROUND(I131*H131,2)</f>
        <v>0</v>
      </c>
      <c r="K131" s="275" t="s">
        <v>1</v>
      </c>
      <c r="L131" s="280"/>
      <c r="M131" s="281" t="s">
        <v>1</v>
      </c>
      <c r="N131" s="282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386</v>
      </c>
      <c r="AT131" s="238" t="s">
        <v>404</v>
      </c>
      <c r="AU131" s="238" t="s">
        <v>85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218</v>
      </c>
      <c r="BM131" s="238" t="s">
        <v>1323</v>
      </c>
    </row>
    <row r="132" s="2" customFormat="1" ht="16.5" customHeight="1">
      <c r="A132" s="38"/>
      <c r="B132" s="39"/>
      <c r="C132" s="227" t="s">
        <v>258</v>
      </c>
      <c r="D132" s="227" t="s">
        <v>206</v>
      </c>
      <c r="E132" s="228" t="s">
        <v>1324</v>
      </c>
      <c r="F132" s="229" t="s">
        <v>1325</v>
      </c>
      <c r="G132" s="230" t="s">
        <v>354</v>
      </c>
      <c r="H132" s="231">
        <v>10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43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218</v>
      </c>
      <c r="AT132" s="238" t="s">
        <v>206</v>
      </c>
      <c r="AU132" s="238" t="s">
        <v>85</v>
      </c>
      <c r="AY132" s="17" t="s">
        <v>204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218</v>
      </c>
      <c r="BM132" s="238" t="s">
        <v>1326</v>
      </c>
    </row>
    <row r="133" s="2" customFormat="1" ht="16.5" customHeight="1">
      <c r="A133" s="38"/>
      <c r="B133" s="39"/>
      <c r="C133" s="273" t="s">
        <v>264</v>
      </c>
      <c r="D133" s="273" t="s">
        <v>404</v>
      </c>
      <c r="E133" s="274" t="s">
        <v>1327</v>
      </c>
      <c r="F133" s="275" t="s">
        <v>1325</v>
      </c>
      <c r="G133" s="276" t="s">
        <v>354</v>
      </c>
      <c r="H133" s="277">
        <v>10</v>
      </c>
      <c r="I133" s="278"/>
      <c r="J133" s="279">
        <f>ROUND(I133*H133,2)</f>
        <v>0</v>
      </c>
      <c r="K133" s="275" t="s">
        <v>1</v>
      </c>
      <c r="L133" s="280"/>
      <c r="M133" s="281" t="s">
        <v>1</v>
      </c>
      <c r="N133" s="282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386</v>
      </c>
      <c r="AT133" s="238" t="s">
        <v>404</v>
      </c>
      <c r="AU133" s="238" t="s">
        <v>85</v>
      </c>
      <c r="AY133" s="17" t="s">
        <v>204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218</v>
      </c>
      <c r="BM133" s="238" t="s">
        <v>1328</v>
      </c>
    </row>
    <row r="134" s="2" customFormat="1" ht="16.5" customHeight="1">
      <c r="A134" s="38"/>
      <c r="B134" s="39"/>
      <c r="C134" s="227" t="s">
        <v>251</v>
      </c>
      <c r="D134" s="227" t="s">
        <v>206</v>
      </c>
      <c r="E134" s="228" t="s">
        <v>1329</v>
      </c>
      <c r="F134" s="229" t="s">
        <v>1330</v>
      </c>
      <c r="G134" s="230" t="s">
        <v>354</v>
      </c>
      <c r="H134" s="231">
        <v>25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218</v>
      </c>
      <c r="AT134" s="238" t="s">
        <v>206</v>
      </c>
      <c r="AU134" s="238" t="s">
        <v>85</v>
      </c>
      <c r="AY134" s="17" t="s">
        <v>204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218</v>
      </c>
      <c r="BM134" s="238" t="s">
        <v>1331</v>
      </c>
    </row>
    <row r="135" s="2" customFormat="1" ht="16.5" customHeight="1">
      <c r="A135" s="38"/>
      <c r="B135" s="39"/>
      <c r="C135" s="273" t="s">
        <v>8</v>
      </c>
      <c r="D135" s="273" t="s">
        <v>404</v>
      </c>
      <c r="E135" s="274" t="s">
        <v>1332</v>
      </c>
      <c r="F135" s="275" t="s">
        <v>1330</v>
      </c>
      <c r="G135" s="276" t="s">
        <v>354</v>
      </c>
      <c r="H135" s="277">
        <v>25</v>
      </c>
      <c r="I135" s="278"/>
      <c r="J135" s="279">
        <f>ROUND(I135*H135,2)</f>
        <v>0</v>
      </c>
      <c r="K135" s="275" t="s">
        <v>1</v>
      </c>
      <c r="L135" s="280"/>
      <c r="M135" s="281" t="s">
        <v>1</v>
      </c>
      <c r="N135" s="282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386</v>
      </c>
      <c r="AT135" s="238" t="s">
        <v>404</v>
      </c>
      <c r="AU135" s="238" t="s">
        <v>85</v>
      </c>
      <c r="AY135" s="17" t="s">
        <v>204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218</v>
      </c>
      <c r="BM135" s="238" t="s">
        <v>1333</v>
      </c>
    </row>
    <row r="136" s="2" customFormat="1" ht="16.5" customHeight="1">
      <c r="A136" s="38"/>
      <c r="B136" s="39"/>
      <c r="C136" s="227" t="s">
        <v>262</v>
      </c>
      <c r="D136" s="227" t="s">
        <v>206</v>
      </c>
      <c r="E136" s="228" t="s">
        <v>1334</v>
      </c>
      <c r="F136" s="229" t="s">
        <v>1335</v>
      </c>
      <c r="G136" s="230" t="s">
        <v>1336</v>
      </c>
      <c r="H136" s="231">
        <v>7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218</v>
      </c>
      <c r="AT136" s="238" t="s">
        <v>206</v>
      </c>
      <c r="AU136" s="238" t="s">
        <v>85</v>
      </c>
      <c r="AY136" s="17" t="s">
        <v>204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218</v>
      </c>
      <c r="BM136" s="238" t="s">
        <v>1337</v>
      </c>
    </row>
    <row r="137" s="2" customFormat="1" ht="16.5" customHeight="1">
      <c r="A137" s="38"/>
      <c r="B137" s="39"/>
      <c r="C137" s="273" t="s">
        <v>281</v>
      </c>
      <c r="D137" s="273" t="s">
        <v>404</v>
      </c>
      <c r="E137" s="274" t="s">
        <v>1338</v>
      </c>
      <c r="F137" s="275" t="s">
        <v>1335</v>
      </c>
      <c r="G137" s="276" t="s">
        <v>1336</v>
      </c>
      <c r="H137" s="277">
        <v>7</v>
      </c>
      <c r="I137" s="278"/>
      <c r="J137" s="279">
        <f>ROUND(I137*H137,2)</f>
        <v>0</v>
      </c>
      <c r="K137" s="275" t="s">
        <v>1</v>
      </c>
      <c r="L137" s="280"/>
      <c r="M137" s="281" t="s">
        <v>1</v>
      </c>
      <c r="N137" s="282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386</v>
      </c>
      <c r="AT137" s="238" t="s">
        <v>404</v>
      </c>
      <c r="AU137" s="238" t="s">
        <v>85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218</v>
      </c>
      <c r="BM137" s="238" t="s">
        <v>1339</v>
      </c>
    </row>
    <row r="138" s="2" customFormat="1" ht="16.5" customHeight="1">
      <c r="A138" s="38"/>
      <c r="B138" s="39"/>
      <c r="C138" s="227" t="s">
        <v>289</v>
      </c>
      <c r="D138" s="227" t="s">
        <v>206</v>
      </c>
      <c r="E138" s="228" t="s">
        <v>1340</v>
      </c>
      <c r="F138" s="229" t="s">
        <v>1341</v>
      </c>
      <c r="G138" s="230" t="s">
        <v>1336</v>
      </c>
      <c r="H138" s="231">
        <v>6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218</v>
      </c>
      <c r="AT138" s="238" t="s">
        <v>206</v>
      </c>
      <c r="AU138" s="238" t="s">
        <v>85</v>
      </c>
      <c r="AY138" s="17" t="s">
        <v>204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218</v>
      </c>
      <c r="BM138" s="238" t="s">
        <v>1342</v>
      </c>
    </row>
    <row r="139" s="2" customFormat="1" ht="16.5" customHeight="1">
      <c r="A139" s="38"/>
      <c r="B139" s="39"/>
      <c r="C139" s="273" t="s">
        <v>218</v>
      </c>
      <c r="D139" s="273" t="s">
        <v>404</v>
      </c>
      <c r="E139" s="274" t="s">
        <v>1343</v>
      </c>
      <c r="F139" s="275" t="s">
        <v>1341</v>
      </c>
      <c r="G139" s="276" t="s">
        <v>1336</v>
      </c>
      <c r="H139" s="277">
        <v>6</v>
      </c>
      <c r="I139" s="278"/>
      <c r="J139" s="279">
        <f>ROUND(I139*H139,2)</f>
        <v>0</v>
      </c>
      <c r="K139" s="275" t="s">
        <v>1</v>
      </c>
      <c r="L139" s="280"/>
      <c r="M139" s="281" t="s">
        <v>1</v>
      </c>
      <c r="N139" s="282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386</v>
      </c>
      <c r="AT139" s="238" t="s">
        <v>404</v>
      </c>
      <c r="AU139" s="238" t="s">
        <v>85</v>
      </c>
      <c r="AY139" s="17" t="s">
        <v>204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218</v>
      </c>
      <c r="BM139" s="238" t="s">
        <v>1344</v>
      </c>
    </row>
    <row r="140" s="2" customFormat="1" ht="16.5" customHeight="1">
      <c r="A140" s="38"/>
      <c r="B140" s="39"/>
      <c r="C140" s="227" t="s">
        <v>287</v>
      </c>
      <c r="D140" s="227" t="s">
        <v>206</v>
      </c>
      <c r="E140" s="228" t="s">
        <v>1345</v>
      </c>
      <c r="F140" s="229" t="s">
        <v>1346</v>
      </c>
      <c r="G140" s="230" t="s">
        <v>1336</v>
      </c>
      <c r="H140" s="231">
        <v>2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218</v>
      </c>
      <c r="AT140" s="238" t="s">
        <v>206</v>
      </c>
      <c r="AU140" s="238" t="s">
        <v>85</v>
      </c>
      <c r="AY140" s="17" t="s">
        <v>204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218</v>
      </c>
      <c r="BM140" s="238" t="s">
        <v>1347</v>
      </c>
    </row>
    <row r="141" s="2" customFormat="1" ht="16.5" customHeight="1">
      <c r="A141" s="38"/>
      <c r="B141" s="39"/>
      <c r="C141" s="273" t="s">
        <v>304</v>
      </c>
      <c r="D141" s="273" t="s">
        <v>404</v>
      </c>
      <c r="E141" s="274" t="s">
        <v>1348</v>
      </c>
      <c r="F141" s="275" t="s">
        <v>1346</v>
      </c>
      <c r="G141" s="276" t="s">
        <v>1336</v>
      </c>
      <c r="H141" s="277">
        <v>2</v>
      </c>
      <c r="I141" s="278"/>
      <c r="J141" s="279">
        <f>ROUND(I141*H141,2)</f>
        <v>0</v>
      </c>
      <c r="K141" s="275" t="s">
        <v>1</v>
      </c>
      <c r="L141" s="280"/>
      <c r="M141" s="281" t="s">
        <v>1</v>
      </c>
      <c r="N141" s="282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386</v>
      </c>
      <c r="AT141" s="238" t="s">
        <v>404</v>
      </c>
      <c r="AU141" s="238" t="s">
        <v>85</v>
      </c>
      <c r="AY141" s="17" t="s">
        <v>204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218</v>
      </c>
      <c r="BM141" s="238" t="s">
        <v>1349</v>
      </c>
    </row>
    <row r="142" s="2" customFormat="1" ht="16.5" customHeight="1">
      <c r="A142" s="38"/>
      <c r="B142" s="39"/>
      <c r="C142" s="227" t="s">
        <v>310</v>
      </c>
      <c r="D142" s="227" t="s">
        <v>206</v>
      </c>
      <c r="E142" s="228" t="s">
        <v>1350</v>
      </c>
      <c r="F142" s="229" t="s">
        <v>1351</v>
      </c>
      <c r="G142" s="230" t="s">
        <v>1336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218</v>
      </c>
      <c r="AT142" s="238" t="s">
        <v>206</v>
      </c>
      <c r="AU142" s="238" t="s">
        <v>85</v>
      </c>
      <c r="AY142" s="17" t="s">
        <v>204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218</v>
      </c>
      <c r="BM142" s="238" t="s">
        <v>1352</v>
      </c>
    </row>
    <row r="143" s="2" customFormat="1" ht="16.5" customHeight="1">
      <c r="A143" s="38"/>
      <c r="B143" s="39"/>
      <c r="C143" s="273" t="s">
        <v>315</v>
      </c>
      <c r="D143" s="273" t="s">
        <v>404</v>
      </c>
      <c r="E143" s="274" t="s">
        <v>1353</v>
      </c>
      <c r="F143" s="275" t="s">
        <v>1351</v>
      </c>
      <c r="G143" s="276" t="s">
        <v>1336</v>
      </c>
      <c r="H143" s="277">
        <v>1</v>
      </c>
      <c r="I143" s="278"/>
      <c r="J143" s="279">
        <f>ROUND(I143*H143,2)</f>
        <v>0</v>
      </c>
      <c r="K143" s="275" t="s">
        <v>1</v>
      </c>
      <c r="L143" s="280"/>
      <c r="M143" s="281" t="s">
        <v>1</v>
      </c>
      <c r="N143" s="282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386</v>
      </c>
      <c r="AT143" s="238" t="s">
        <v>404</v>
      </c>
      <c r="AU143" s="238" t="s">
        <v>85</v>
      </c>
      <c r="AY143" s="17" t="s">
        <v>204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218</v>
      </c>
      <c r="BM143" s="238" t="s">
        <v>1354</v>
      </c>
    </row>
    <row r="144" s="2" customFormat="1" ht="24.15" customHeight="1">
      <c r="A144" s="38"/>
      <c r="B144" s="39"/>
      <c r="C144" s="227" t="s">
        <v>7</v>
      </c>
      <c r="D144" s="227" t="s">
        <v>206</v>
      </c>
      <c r="E144" s="228" t="s">
        <v>1355</v>
      </c>
      <c r="F144" s="229" t="s">
        <v>1356</v>
      </c>
      <c r="G144" s="230" t="s">
        <v>1336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218</v>
      </c>
      <c r="AT144" s="238" t="s">
        <v>206</v>
      </c>
      <c r="AU144" s="238" t="s">
        <v>85</v>
      </c>
      <c r="AY144" s="17" t="s">
        <v>204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218</v>
      </c>
      <c r="BM144" s="238" t="s">
        <v>1357</v>
      </c>
    </row>
    <row r="145" s="2" customFormat="1" ht="24.15" customHeight="1">
      <c r="A145" s="38"/>
      <c r="B145" s="39"/>
      <c r="C145" s="273" t="s">
        <v>326</v>
      </c>
      <c r="D145" s="273" t="s">
        <v>404</v>
      </c>
      <c r="E145" s="274" t="s">
        <v>1358</v>
      </c>
      <c r="F145" s="275" t="s">
        <v>1356</v>
      </c>
      <c r="G145" s="276" t="s">
        <v>1336</v>
      </c>
      <c r="H145" s="277">
        <v>1</v>
      </c>
      <c r="I145" s="278"/>
      <c r="J145" s="279">
        <f>ROUND(I145*H145,2)</f>
        <v>0</v>
      </c>
      <c r="K145" s="275" t="s">
        <v>1</v>
      </c>
      <c r="L145" s="280"/>
      <c r="M145" s="281" t="s">
        <v>1</v>
      </c>
      <c r="N145" s="282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386</v>
      </c>
      <c r="AT145" s="238" t="s">
        <v>404</v>
      </c>
      <c r="AU145" s="238" t="s">
        <v>85</v>
      </c>
      <c r="AY145" s="17" t="s">
        <v>204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218</v>
      </c>
      <c r="BM145" s="238" t="s">
        <v>1359</v>
      </c>
    </row>
    <row r="146" s="2" customFormat="1" ht="24.15" customHeight="1">
      <c r="A146" s="38"/>
      <c r="B146" s="39"/>
      <c r="C146" s="227" t="s">
        <v>332</v>
      </c>
      <c r="D146" s="227" t="s">
        <v>206</v>
      </c>
      <c r="E146" s="228" t="s">
        <v>1360</v>
      </c>
      <c r="F146" s="229" t="s">
        <v>1361</v>
      </c>
      <c r="G146" s="230" t="s">
        <v>1336</v>
      </c>
      <c r="H146" s="231">
        <v>2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218</v>
      </c>
      <c r="AT146" s="238" t="s">
        <v>206</v>
      </c>
      <c r="AU146" s="238" t="s">
        <v>85</v>
      </c>
      <c r="AY146" s="17" t="s">
        <v>204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218</v>
      </c>
      <c r="BM146" s="238" t="s">
        <v>1362</v>
      </c>
    </row>
    <row r="147" s="2" customFormat="1" ht="24.15" customHeight="1">
      <c r="A147" s="38"/>
      <c r="B147" s="39"/>
      <c r="C147" s="273" t="s">
        <v>340</v>
      </c>
      <c r="D147" s="273" t="s">
        <v>404</v>
      </c>
      <c r="E147" s="274" t="s">
        <v>1363</v>
      </c>
      <c r="F147" s="275" t="s">
        <v>1361</v>
      </c>
      <c r="G147" s="276" t="s">
        <v>1336</v>
      </c>
      <c r="H147" s="277">
        <v>2</v>
      </c>
      <c r="I147" s="278"/>
      <c r="J147" s="279">
        <f>ROUND(I147*H147,2)</f>
        <v>0</v>
      </c>
      <c r="K147" s="275" t="s">
        <v>1</v>
      </c>
      <c r="L147" s="280"/>
      <c r="M147" s="281" t="s">
        <v>1</v>
      </c>
      <c r="N147" s="282" t="s">
        <v>43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386</v>
      </c>
      <c r="AT147" s="238" t="s">
        <v>404</v>
      </c>
      <c r="AU147" s="238" t="s">
        <v>85</v>
      </c>
      <c r="AY147" s="17" t="s">
        <v>204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218</v>
      </c>
      <c r="BM147" s="238" t="s">
        <v>1364</v>
      </c>
    </row>
    <row r="148" s="2" customFormat="1" ht="16.5" customHeight="1">
      <c r="A148" s="38"/>
      <c r="B148" s="39"/>
      <c r="C148" s="227" t="s">
        <v>346</v>
      </c>
      <c r="D148" s="227" t="s">
        <v>206</v>
      </c>
      <c r="E148" s="228" t="s">
        <v>1365</v>
      </c>
      <c r="F148" s="229" t="s">
        <v>1366</v>
      </c>
      <c r="G148" s="230" t="s">
        <v>1336</v>
      </c>
      <c r="H148" s="231">
        <v>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218</v>
      </c>
      <c r="AT148" s="238" t="s">
        <v>206</v>
      </c>
      <c r="AU148" s="238" t="s">
        <v>85</v>
      </c>
      <c r="AY148" s="17" t="s">
        <v>204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218</v>
      </c>
      <c r="BM148" s="238" t="s">
        <v>1367</v>
      </c>
    </row>
    <row r="149" s="2" customFormat="1" ht="16.5" customHeight="1">
      <c r="A149" s="38"/>
      <c r="B149" s="39"/>
      <c r="C149" s="273" t="s">
        <v>351</v>
      </c>
      <c r="D149" s="273" t="s">
        <v>404</v>
      </c>
      <c r="E149" s="274" t="s">
        <v>1368</v>
      </c>
      <c r="F149" s="275" t="s">
        <v>1366</v>
      </c>
      <c r="G149" s="276" t="s">
        <v>1336</v>
      </c>
      <c r="H149" s="277">
        <v>2</v>
      </c>
      <c r="I149" s="278"/>
      <c r="J149" s="279">
        <f>ROUND(I149*H149,2)</f>
        <v>0</v>
      </c>
      <c r="K149" s="275" t="s">
        <v>1</v>
      </c>
      <c r="L149" s="280"/>
      <c r="M149" s="281" t="s">
        <v>1</v>
      </c>
      <c r="N149" s="282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386</v>
      </c>
      <c r="AT149" s="238" t="s">
        <v>404</v>
      </c>
      <c r="AU149" s="238" t="s">
        <v>85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218</v>
      </c>
      <c r="BM149" s="238" t="s">
        <v>1369</v>
      </c>
    </row>
    <row r="150" s="2" customFormat="1" ht="16.5" customHeight="1">
      <c r="A150" s="38"/>
      <c r="B150" s="39"/>
      <c r="C150" s="227" t="s">
        <v>357</v>
      </c>
      <c r="D150" s="227" t="s">
        <v>206</v>
      </c>
      <c r="E150" s="228" t="s">
        <v>1370</v>
      </c>
      <c r="F150" s="229" t="s">
        <v>1371</v>
      </c>
      <c r="G150" s="230" t="s">
        <v>1336</v>
      </c>
      <c r="H150" s="231">
        <v>4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218</v>
      </c>
      <c r="AT150" s="238" t="s">
        <v>206</v>
      </c>
      <c r="AU150" s="238" t="s">
        <v>85</v>
      </c>
      <c r="AY150" s="17" t="s">
        <v>204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218</v>
      </c>
      <c r="BM150" s="238" t="s">
        <v>1372</v>
      </c>
    </row>
    <row r="151" s="2" customFormat="1" ht="16.5" customHeight="1">
      <c r="A151" s="38"/>
      <c r="B151" s="39"/>
      <c r="C151" s="273" t="s">
        <v>364</v>
      </c>
      <c r="D151" s="273" t="s">
        <v>404</v>
      </c>
      <c r="E151" s="274" t="s">
        <v>1373</v>
      </c>
      <c r="F151" s="275" t="s">
        <v>1371</v>
      </c>
      <c r="G151" s="276" t="s">
        <v>1336</v>
      </c>
      <c r="H151" s="277">
        <v>4</v>
      </c>
      <c r="I151" s="278"/>
      <c r="J151" s="279">
        <f>ROUND(I151*H151,2)</f>
        <v>0</v>
      </c>
      <c r="K151" s="275" t="s">
        <v>1</v>
      </c>
      <c r="L151" s="280"/>
      <c r="M151" s="281" t="s">
        <v>1</v>
      </c>
      <c r="N151" s="282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386</v>
      </c>
      <c r="AT151" s="238" t="s">
        <v>404</v>
      </c>
      <c r="AU151" s="238" t="s">
        <v>85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218</v>
      </c>
      <c r="BM151" s="238" t="s">
        <v>1374</v>
      </c>
    </row>
    <row r="152" s="2" customFormat="1" ht="16.5" customHeight="1">
      <c r="A152" s="38"/>
      <c r="B152" s="39"/>
      <c r="C152" s="227" t="s">
        <v>370</v>
      </c>
      <c r="D152" s="227" t="s">
        <v>206</v>
      </c>
      <c r="E152" s="228" t="s">
        <v>1375</v>
      </c>
      <c r="F152" s="229" t="s">
        <v>1376</v>
      </c>
      <c r="G152" s="230" t="s">
        <v>1336</v>
      </c>
      <c r="H152" s="231">
        <v>3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218</v>
      </c>
      <c r="AT152" s="238" t="s">
        <v>206</v>
      </c>
      <c r="AU152" s="238" t="s">
        <v>85</v>
      </c>
      <c r="AY152" s="17" t="s">
        <v>204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218</v>
      </c>
      <c r="BM152" s="238" t="s">
        <v>1377</v>
      </c>
    </row>
    <row r="153" s="2" customFormat="1" ht="16.5" customHeight="1">
      <c r="A153" s="38"/>
      <c r="B153" s="39"/>
      <c r="C153" s="273" t="s">
        <v>375</v>
      </c>
      <c r="D153" s="273" t="s">
        <v>404</v>
      </c>
      <c r="E153" s="274" t="s">
        <v>1378</v>
      </c>
      <c r="F153" s="275" t="s">
        <v>1376</v>
      </c>
      <c r="G153" s="276" t="s">
        <v>1336</v>
      </c>
      <c r="H153" s="277">
        <v>3</v>
      </c>
      <c r="I153" s="278"/>
      <c r="J153" s="279">
        <f>ROUND(I153*H153,2)</f>
        <v>0</v>
      </c>
      <c r="K153" s="275" t="s">
        <v>1</v>
      </c>
      <c r="L153" s="280"/>
      <c r="M153" s="281" t="s">
        <v>1</v>
      </c>
      <c r="N153" s="282" t="s">
        <v>43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386</v>
      </c>
      <c r="AT153" s="238" t="s">
        <v>404</v>
      </c>
      <c r="AU153" s="238" t="s">
        <v>85</v>
      </c>
      <c r="AY153" s="17" t="s">
        <v>204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218</v>
      </c>
      <c r="BM153" s="238" t="s">
        <v>1379</v>
      </c>
    </row>
    <row r="154" s="2" customFormat="1" ht="16.5" customHeight="1">
      <c r="A154" s="38"/>
      <c r="B154" s="39"/>
      <c r="C154" s="227" t="s">
        <v>381</v>
      </c>
      <c r="D154" s="227" t="s">
        <v>206</v>
      </c>
      <c r="E154" s="228" t="s">
        <v>1380</v>
      </c>
      <c r="F154" s="229" t="s">
        <v>1381</v>
      </c>
      <c r="G154" s="230" t="s">
        <v>1336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218</v>
      </c>
      <c r="AT154" s="238" t="s">
        <v>206</v>
      </c>
      <c r="AU154" s="238" t="s">
        <v>85</v>
      </c>
      <c r="AY154" s="17" t="s">
        <v>204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218</v>
      </c>
      <c r="BM154" s="238" t="s">
        <v>1382</v>
      </c>
    </row>
    <row r="155" s="2" customFormat="1" ht="16.5" customHeight="1">
      <c r="A155" s="38"/>
      <c r="B155" s="39"/>
      <c r="C155" s="227" t="s">
        <v>386</v>
      </c>
      <c r="D155" s="227" t="s">
        <v>206</v>
      </c>
      <c r="E155" s="228" t="s">
        <v>1383</v>
      </c>
      <c r="F155" s="229" t="s">
        <v>1384</v>
      </c>
      <c r="G155" s="230" t="s">
        <v>1385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43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218</v>
      </c>
      <c r="AT155" s="238" t="s">
        <v>206</v>
      </c>
      <c r="AU155" s="238" t="s">
        <v>85</v>
      </c>
      <c r="AY155" s="17" t="s">
        <v>204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218</v>
      </c>
      <c r="BM155" s="238" t="s">
        <v>1386</v>
      </c>
    </row>
    <row r="156" s="2" customFormat="1" ht="16.5" customHeight="1">
      <c r="A156" s="38"/>
      <c r="B156" s="39"/>
      <c r="C156" s="273" t="s">
        <v>390</v>
      </c>
      <c r="D156" s="273" t="s">
        <v>404</v>
      </c>
      <c r="E156" s="274" t="s">
        <v>1387</v>
      </c>
      <c r="F156" s="275" t="s">
        <v>1384</v>
      </c>
      <c r="G156" s="276" t="s">
        <v>1385</v>
      </c>
      <c r="H156" s="277">
        <v>1</v>
      </c>
      <c r="I156" s="278"/>
      <c r="J156" s="279">
        <f>ROUND(I156*H156,2)</f>
        <v>0</v>
      </c>
      <c r="K156" s="275" t="s">
        <v>1</v>
      </c>
      <c r="L156" s="280"/>
      <c r="M156" s="281" t="s">
        <v>1</v>
      </c>
      <c r="N156" s="282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386</v>
      </c>
      <c r="AT156" s="238" t="s">
        <v>404</v>
      </c>
      <c r="AU156" s="238" t="s">
        <v>85</v>
      </c>
      <c r="AY156" s="17" t="s">
        <v>204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218</v>
      </c>
      <c r="BM156" s="238" t="s">
        <v>1388</v>
      </c>
    </row>
    <row r="157" s="2" customFormat="1" ht="16.5" customHeight="1">
      <c r="A157" s="38"/>
      <c r="B157" s="39"/>
      <c r="C157" s="227" t="s">
        <v>397</v>
      </c>
      <c r="D157" s="227" t="s">
        <v>206</v>
      </c>
      <c r="E157" s="228" t="s">
        <v>1389</v>
      </c>
      <c r="F157" s="229" t="s">
        <v>1390</v>
      </c>
      <c r="G157" s="230" t="s">
        <v>354</v>
      </c>
      <c r="H157" s="231">
        <v>25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43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218</v>
      </c>
      <c r="AT157" s="238" t="s">
        <v>206</v>
      </c>
      <c r="AU157" s="238" t="s">
        <v>85</v>
      </c>
      <c r="AY157" s="17" t="s">
        <v>204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218</v>
      </c>
      <c r="BM157" s="238" t="s">
        <v>1391</v>
      </c>
    </row>
    <row r="158" s="2" customFormat="1" ht="16.5" customHeight="1">
      <c r="A158" s="38"/>
      <c r="B158" s="39"/>
      <c r="C158" s="227" t="s">
        <v>403</v>
      </c>
      <c r="D158" s="227" t="s">
        <v>206</v>
      </c>
      <c r="E158" s="228" t="s">
        <v>1392</v>
      </c>
      <c r="F158" s="229" t="s">
        <v>1393</v>
      </c>
      <c r="G158" s="230" t="s">
        <v>1336</v>
      </c>
      <c r="H158" s="231">
        <v>5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218</v>
      </c>
      <c r="AT158" s="238" t="s">
        <v>206</v>
      </c>
      <c r="AU158" s="238" t="s">
        <v>85</v>
      </c>
      <c r="AY158" s="17" t="s">
        <v>204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218</v>
      </c>
      <c r="BM158" s="238" t="s">
        <v>1394</v>
      </c>
    </row>
    <row r="159" s="2" customFormat="1" ht="21.75" customHeight="1">
      <c r="A159" s="38"/>
      <c r="B159" s="39"/>
      <c r="C159" s="227" t="s">
        <v>409</v>
      </c>
      <c r="D159" s="227" t="s">
        <v>206</v>
      </c>
      <c r="E159" s="228" t="s">
        <v>1395</v>
      </c>
      <c r="F159" s="229" t="s">
        <v>1396</v>
      </c>
      <c r="G159" s="230" t="s">
        <v>209</v>
      </c>
      <c r="H159" s="231">
        <v>13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43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218</v>
      </c>
      <c r="AT159" s="238" t="s">
        <v>206</v>
      </c>
      <c r="AU159" s="238" t="s">
        <v>85</v>
      </c>
      <c r="AY159" s="17" t="s">
        <v>204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218</v>
      </c>
      <c r="BM159" s="238" t="s">
        <v>1397</v>
      </c>
    </row>
    <row r="160" s="2" customFormat="1" ht="16.5" customHeight="1">
      <c r="A160" s="38"/>
      <c r="B160" s="39"/>
      <c r="C160" s="227" t="s">
        <v>414</v>
      </c>
      <c r="D160" s="227" t="s">
        <v>206</v>
      </c>
      <c r="E160" s="228" t="s">
        <v>1398</v>
      </c>
      <c r="F160" s="229" t="s">
        <v>1399</v>
      </c>
      <c r="G160" s="230" t="s">
        <v>1400</v>
      </c>
      <c r="H160" s="231">
        <v>5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218</v>
      </c>
      <c r="AT160" s="238" t="s">
        <v>206</v>
      </c>
      <c r="AU160" s="238" t="s">
        <v>85</v>
      </c>
      <c r="AY160" s="17" t="s">
        <v>204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218</v>
      </c>
      <c r="BM160" s="238" t="s">
        <v>1401</v>
      </c>
    </row>
    <row r="161" s="2" customFormat="1" ht="16.5" customHeight="1">
      <c r="A161" s="38"/>
      <c r="B161" s="39"/>
      <c r="C161" s="227" t="s">
        <v>419</v>
      </c>
      <c r="D161" s="227" t="s">
        <v>206</v>
      </c>
      <c r="E161" s="228" t="s">
        <v>1402</v>
      </c>
      <c r="F161" s="229" t="s">
        <v>1403</v>
      </c>
      <c r="G161" s="230" t="s">
        <v>1400</v>
      </c>
      <c r="H161" s="231">
        <v>5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218</v>
      </c>
      <c r="AT161" s="238" t="s">
        <v>206</v>
      </c>
      <c r="AU161" s="238" t="s">
        <v>85</v>
      </c>
      <c r="AY161" s="17" t="s">
        <v>204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218</v>
      </c>
      <c r="BM161" s="238" t="s">
        <v>1404</v>
      </c>
    </row>
    <row r="162" s="2" customFormat="1" ht="16.5" customHeight="1">
      <c r="A162" s="38"/>
      <c r="B162" s="39"/>
      <c r="C162" s="227" t="s">
        <v>426</v>
      </c>
      <c r="D162" s="227" t="s">
        <v>206</v>
      </c>
      <c r="E162" s="228" t="s">
        <v>1405</v>
      </c>
      <c r="F162" s="229" t="s">
        <v>1406</v>
      </c>
      <c r="G162" s="230" t="s">
        <v>1400</v>
      </c>
      <c r="H162" s="231">
        <v>15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43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218</v>
      </c>
      <c r="AT162" s="238" t="s">
        <v>206</v>
      </c>
      <c r="AU162" s="238" t="s">
        <v>85</v>
      </c>
      <c r="AY162" s="17" t="s">
        <v>204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218</v>
      </c>
      <c r="BM162" s="238" t="s">
        <v>1407</v>
      </c>
    </row>
    <row r="163" s="2" customFormat="1" ht="21.75" customHeight="1">
      <c r="A163" s="38"/>
      <c r="B163" s="39"/>
      <c r="C163" s="227" t="s">
        <v>431</v>
      </c>
      <c r="D163" s="227" t="s">
        <v>206</v>
      </c>
      <c r="E163" s="228" t="s">
        <v>1408</v>
      </c>
      <c r="F163" s="229" t="s">
        <v>1409</v>
      </c>
      <c r="G163" s="230" t="s">
        <v>1400</v>
      </c>
      <c r="H163" s="231">
        <v>2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43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218</v>
      </c>
      <c r="AT163" s="238" t="s">
        <v>206</v>
      </c>
      <c r="AU163" s="238" t="s">
        <v>85</v>
      </c>
      <c r="AY163" s="17" t="s">
        <v>204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218</v>
      </c>
      <c r="BM163" s="238" t="s">
        <v>1410</v>
      </c>
    </row>
    <row r="164" s="12" customFormat="1" ht="25.92" customHeight="1">
      <c r="A164" s="12"/>
      <c r="B164" s="211"/>
      <c r="C164" s="212"/>
      <c r="D164" s="213" t="s">
        <v>77</v>
      </c>
      <c r="E164" s="214" t="s">
        <v>97</v>
      </c>
      <c r="F164" s="214" t="s">
        <v>1411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SUM(P165:P170)</f>
        <v>0</v>
      </c>
      <c r="Q164" s="219"/>
      <c r="R164" s="220">
        <f>SUM(R165:R170)</f>
        <v>0</v>
      </c>
      <c r="S164" s="219"/>
      <c r="T164" s="221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234</v>
      </c>
      <c r="AT164" s="223" t="s">
        <v>77</v>
      </c>
      <c r="AU164" s="223" t="s">
        <v>78</v>
      </c>
      <c r="AY164" s="222" t="s">
        <v>204</v>
      </c>
      <c r="BK164" s="224">
        <f>SUM(BK165:BK170)</f>
        <v>0</v>
      </c>
    </row>
    <row r="165" s="2" customFormat="1" ht="16.5" customHeight="1">
      <c r="A165" s="38"/>
      <c r="B165" s="39"/>
      <c r="C165" s="227" t="s">
        <v>448</v>
      </c>
      <c r="D165" s="227" t="s">
        <v>206</v>
      </c>
      <c r="E165" s="228" t="s">
        <v>1412</v>
      </c>
      <c r="F165" s="229" t="s">
        <v>1413</v>
      </c>
      <c r="G165" s="230" t="s">
        <v>771</v>
      </c>
      <c r="H165" s="231">
        <v>1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43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211</v>
      </c>
      <c r="AT165" s="238" t="s">
        <v>206</v>
      </c>
      <c r="AU165" s="238" t="s">
        <v>85</v>
      </c>
      <c r="AY165" s="17" t="s">
        <v>204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211</v>
      </c>
      <c r="BM165" s="238" t="s">
        <v>1414</v>
      </c>
    </row>
    <row r="166" s="2" customFormat="1" ht="16.5" customHeight="1">
      <c r="A166" s="38"/>
      <c r="B166" s="39"/>
      <c r="C166" s="227" t="s">
        <v>465</v>
      </c>
      <c r="D166" s="227" t="s">
        <v>206</v>
      </c>
      <c r="E166" s="228" t="s">
        <v>1415</v>
      </c>
      <c r="F166" s="229" t="s">
        <v>1416</v>
      </c>
      <c r="G166" s="230" t="s">
        <v>771</v>
      </c>
      <c r="H166" s="231">
        <v>1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43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211</v>
      </c>
      <c r="AT166" s="238" t="s">
        <v>206</v>
      </c>
      <c r="AU166" s="238" t="s">
        <v>85</v>
      </c>
      <c r="AY166" s="17" t="s">
        <v>204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211</v>
      </c>
      <c r="BM166" s="238" t="s">
        <v>1417</v>
      </c>
    </row>
    <row r="167" s="2" customFormat="1" ht="16.5" customHeight="1">
      <c r="A167" s="38"/>
      <c r="B167" s="39"/>
      <c r="C167" s="227" t="s">
        <v>470</v>
      </c>
      <c r="D167" s="227" t="s">
        <v>206</v>
      </c>
      <c r="E167" s="228" t="s">
        <v>1418</v>
      </c>
      <c r="F167" s="229" t="s">
        <v>1419</v>
      </c>
      <c r="G167" s="230" t="s">
        <v>771</v>
      </c>
      <c r="H167" s="231">
        <v>1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43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211</v>
      </c>
      <c r="AT167" s="238" t="s">
        <v>206</v>
      </c>
      <c r="AU167" s="238" t="s">
        <v>85</v>
      </c>
      <c r="AY167" s="17" t="s">
        <v>204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211</v>
      </c>
      <c r="BM167" s="238" t="s">
        <v>1420</v>
      </c>
    </row>
    <row r="168" s="2" customFormat="1" ht="16.5" customHeight="1">
      <c r="A168" s="38"/>
      <c r="B168" s="39"/>
      <c r="C168" s="227" t="s">
        <v>453</v>
      </c>
      <c r="D168" s="227" t="s">
        <v>206</v>
      </c>
      <c r="E168" s="228" t="s">
        <v>1421</v>
      </c>
      <c r="F168" s="229" t="s">
        <v>1422</v>
      </c>
      <c r="G168" s="230" t="s">
        <v>771</v>
      </c>
      <c r="H168" s="231">
        <v>1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43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211</v>
      </c>
      <c r="AT168" s="238" t="s">
        <v>206</v>
      </c>
      <c r="AU168" s="238" t="s">
        <v>85</v>
      </c>
      <c r="AY168" s="17" t="s">
        <v>204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211</v>
      </c>
      <c r="BM168" s="238" t="s">
        <v>1423</v>
      </c>
    </row>
    <row r="169" s="2" customFormat="1" ht="16.5" customHeight="1">
      <c r="A169" s="38"/>
      <c r="B169" s="39"/>
      <c r="C169" s="227" t="s">
        <v>437</v>
      </c>
      <c r="D169" s="227" t="s">
        <v>206</v>
      </c>
      <c r="E169" s="228" t="s">
        <v>1424</v>
      </c>
      <c r="F169" s="229" t="s">
        <v>1425</v>
      </c>
      <c r="G169" s="230" t="s">
        <v>771</v>
      </c>
      <c r="H169" s="231">
        <v>1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43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218</v>
      </c>
      <c r="AT169" s="238" t="s">
        <v>206</v>
      </c>
      <c r="AU169" s="238" t="s">
        <v>85</v>
      </c>
      <c r="AY169" s="17" t="s">
        <v>204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218</v>
      </c>
      <c r="BM169" s="238" t="s">
        <v>1426</v>
      </c>
    </row>
    <row r="170" s="2" customFormat="1" ht="16.5" customHeight="1">
      <c r="A170" s="38"/>
      <c r="B170" s="39"/>
      <c r="C170" s="227" t="s">
        <v>442</v>
      </c>
      <c r="D170" s="227" t="s">
        <v>206</v>
      </c>
      <c r="E170" s="228" t="s">
        <v>1427</v>
      </c>
      <c r="F170" s="229" t="s">
        <v>1428</v>
      </c>
      <c r="G170" s="230" t="s">
        <v>771</v>
      </c>
      <c r="H170" s="231">
        <v>1</v>
      </c>
      <c r="I170" s="232"/>
      <c r="J170" s="233">
        <f>ROUND(I170*H170,2)</f>
        <v>0</v>
      </c>
      <c r="K170" s="229" t="s">
        <v>1</v>
      </c>
      <c r="L170" s="44"/>
      <c r="M170" s="290" t="s">
        <v>1</v>
      </c>
      <c r="N170" s="291" t="s">
        <v>43</v>
      </c>
      <c r="O170" s="292"/>
      <c r="P170" s="293">
        <f>O170*H170</f>
        <v>0</v>
      </c>
      <c r="Q170" s="293">
        <v>0</v>
      </c>
      <c r="R170" s="293">
        <f>Q170*H170</f>
        <v>0</v>
      </c>
      <c r="S170" s="293">
        <v>0</v>
      </c>
      <c r="T170" s="29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218</v>
      </c>
      <c r="AT170" s="238" t="s">
        <v>206</v>
      </c>
      <c r="AU170" s="238" t="s">
        <v>85</v>
      </c>
      <c r="AY170" s="17" t="s">
        <v>204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218</v>
      </c>
      <c r="BM170" s="238" t="s">
        <v>1429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RnLZJJMmpXmpXvmG9zB7kjbfq+qg8w8zBKLsJ889azZXYOFmbt2BO9fbt9YT2bVz8VLn6OfSEZOMusliXRxZ1A==" hashValue="ePFjmRuDT0sag+r/bxFVu3iYvcBL+am7hqde09kapr6hPXd8CkBWWHqVFMr6mC5H3A0QIW0CSSwatavq6Zb2Mw==" algorithmName="SHA-512" password="CC35"/>
  <autoFilter ref="C121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1430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ROUND((SUM(BE126:BE155)),  2)</f>
        <v>0</v>
      </c>
      <c r="G35" s="38"/>
      <c r="H35" s="38"/>
      <c r="I35" s="165">
        <v>0.20999999999999999</v>
      </c>
      <c r="J35" s="164">
        <f>ROUND(((SUM(BE126:BE155))*I35),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ROUND((SUM(BF126:BF155)),  2)</f>
        <v>0</v>
      </c>
      <c r="G36" s="38"/>
      <c r="H36" s="38"/>
      <c r="I36" s="165">
        <v>0.12</v>
      </c>
      <c r="J36" s="164">
        <f>ROUND(((SUM(BF126:BF155))*I36),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ROUND((SUM(BG126:BG155)),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ROUND((SUM(BH126:BH155)),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ROUND((SUM(BI126:BI155)),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VRN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1303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1431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1432</v>
      </c>
      <c r="E101" s="197"/>
      <c r="F101" s="197"/>
      <c r="G101" s="197"/>
      <c r="H101" s="197"/>
      <c r="I101" s="197"/>
      <c r="J101" s="198">
        <f>J134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1433</v>
      </c>
      <c r="E102" s="197"/>
      <c r="F102" s="197"/>
      <c r="G102" s="197"/>
      <c r="H102" s="197"/>
      <c r="I102" s="197"/>
      <c r="J102" s="198">
        <f>J136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1434</v>
      </c>
      <c r="E103" s="197"/>
      <c r="F103" s="197"/>
      <c r="G103" s="197"/>
      <c r="H103" s="197"/>
      <c r="I103" s="197"/>
      <c r="J103" s="198">
        <f>J148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1435</v>
      </c>
      <c r="E104" s="197"/>
      <c r="F104" s="197"/>
      <c r="G104" s="197"/>
      <c r="H104" s="197"/>
      <c r="I104" s="197"/>
      <c r="J104" s="198">
        <f>J154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189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DPS/ZDS STAVEBNÍ PRÁCE- S01,S02,S03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139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03 - VRN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parc.č. 446 k.ú. Dačice</v>
      </c>
      <c r="G120" s="40"/>
      <c r="H120" s="40"/>
      <c r="I120" s="32" t="s">
        <v>22</v>
      </c>
      <c r="J120" s="79" t="str">
        <f>IF(J14="","",J14)</f>
        <v>17. 1. 2024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E17</f>
        <v xml:space="preserve">Město Dačice, Krajířova 27, Dačice I, 380 01 </v>
      </c>
      <c r="G122" s="40"/>
      <c r="H122" s="40"/>
      <c r="I122" s="32" t="s">
        <v>31</v>
      </c>
      <c r="J122" s="36" t="str">
        <f>E23</f>
        <v>Projekty-Sládková s.r.o., Mirkovice 70,Velešín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190</v>
      </c>
      <c r="D125" s="203" t="s">
        <v>63</v>
      </c>
      <c r="E125" s="203" t="s">
        <v>59</v>
      </c>
      <c r="F125" s="203" t="s">
        <v>60</v>
      </c>
      <c r="G125" s="203" t="s">
        <v>191</v>
      </c>
      <c r="H125" s="203" t="s">
        <v>192</v>
      </c>
      <c r="I125" s="203" t="s">
        <v>193</v>
      </c>
      <c r="J125" s="203" t="s">
        <v>150</v>
      </c>
      <c r="K125" s="204" t="s">
        <v>194</v>
      </c>
      <c r="L125" s="205"/>
      <c r="M125" s="100" t="s">
        <v>1</v>
      </c>
      <c r="N125" s="101" t="s">
        <v>42</v>
      </c>
      <c r="O125" s="101" t="s">
        <v>195</v>
      </c>
      <c r="P125" s="101" t="s">
        <v>196</v>
      </c>
      <c r="Q125" s="101" t="s">
        <v>197</v>
      </c>
      <c r="R125" s="101" t="s">
        <v>198</v>
      </c>
      <c r="S125" s="101" t="s">
        <v>199</v>
      </c>
      <c r="T125" s="102" t="s">
        <v>200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201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152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97</v>
      </c>
      <c r="F127" s="214" t="s">
        <v>1411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P128+P134+P136+P148+P154</f>
        <v>0</v>
      </c>
      <c r="Q127" s="219"/>
      <c r="R127" s="220">
        <f>R128+R134+R136+R148+R154</f>
        <v>0</v>
      </c>
      <c r="S127" s="219"/>
      <c r="T127" s="221">
        <f>T128+T134+T136+T148+T154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234</v>
      </c>
      <c r="AT127" s="223" t="s">
        <v>77</v>
      </c>
      <c r="AU127" s="223" t="s">
        <v>78</v>
      </c>
      <c r="AY127" s="222" t="s">
        <v>204</v>
      </c>
      <c r="BK127" s="224">
        <f>BK128+BK134+BK136+BK148+BK154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1436</v>
      </c>
      <c r="F128" s="225" t="s">
        <v>1437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SUM(P129:P133)</f>
        <v>0</v>
      </c>
      <c r="Q128" s="219"/>
      <c r="R128" s="220">
        <f>SUM(R129:R133)</f>
        <v>0</v>
      </c>
      <c r="S128" s="219"/>
      <c r="T128" s="221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234</v>
      </c>
      <c r="AT128" s="223" t="s">
        <v>77</v>
      </c>
      <c r="AU128" s="223" t="s">
        <v>85</v>
      </c>
      <c r="AY128" s="222" t="s">
        <v>204</v>
      </c>
      <c r="BK128" s="224">
        <f>SUM(BK129:BK133)</f>
        <v>0</v>
      </c>
    </row>
    <row r="129" s="2" customFormat="1" ht="16.5" customHeight="1">
      <c r="A129" s="38"/>
      <c r="B129" s="39"/>
      <c r="C129" s="227" t="s">
        <v>85</v>
      </c>
      <c r="D129" s="227" t="s">
        <v>206</v>
      </c>
      <c r="E129" s="228" t="s">
        <v>1438</v>
      </c>
      <c r="F129" s="229" t="s">
        <v>1439</v>
      </c>
      <c r="G129" s="230" t="s">
        <v>1263</v>
      </c>
      <c r="H129" s="231">
        <v>4</v>
      </c>
      <c r="I129" s="232"/>
      <c r="J129" s="233">
        <f>ROUND(I129*H129,2)</f>
        <v>0</v>
      </c>
      <c r="K129" s="229" t="s">
        <v>210</v>
      </c>
      <c r="L129" s="44"/>
      <c r="M129" s="234" t="s">
        <v>1</v>
      </c>
      <c r="N129" s="235" t="s">
        <v>43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1440</v>
      </c>
      <c r="AT129" s="238" t="s">
        <v>206</v>
      </c>
      <c r="AU129" s="238" t="s">
        <v>87</v>
      </c>
      <c r="AY129" s="17" t="s">
        <v>204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1440</v>
      </c>
      <c r="BM129" s="238" t="s">
        <v>1441</v>
      </c>
    </row>
    <row r="130" s="14" customFormat="1">
      <c r="A130" s="14"/>
      <c r="B130" s="251"/>
      <c r="C130" s="252"/>
      <c r="D130" s="242" t="s">
        <v>213</v>
      </c>
      <c r="E130" s="253" t="s">
        <v>1</v>
      </c>
      <c r="F130" s="254" t="s">
        <v>1442</v>
      </c>
      <c r="G130" s="252"/>
      <c r="H130" s="255">
        <v>4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213</v>
      </c>
      <c r="AU130" s="261" t="s">
        <v>87</v>
      </c>
      <c r="AV130" s="14" t="s">
        <v>87</v>
      </c>
      <c r="AW130" s="14" t="s">
        <v>34</v>
      </c>
      <c r="AX130" s="14" t="s">
        <v>85</v>
      </c>
      <c r="AY130" s="261" t="s">
        <v>204</v>
      </c>
    </row>
    <row r="131" s="2" customFormat="1" ht="16.5" customHeight="1">
      <c r="A131" s="38"/>
      <c r="B131" s="39"/>
      <c r="C131" s="227" t="s">
        <v>87</v>
      </c>
      <c r="D131" s="227" t="s">
        <v>206</v>
      </c>
      <c r="E131" s="228" t="s">
        <v>1443</v>
      </c>
      <c r="F131" s="229" t="s">
        <v>1444</v>
      </c>
      <c r="G131" s="230" t="s">
        <v>771</v>
      </c>
      <c r="H131" s="231">
        <v>1</v>
      </c>
      <c r="I131" s="232"/>
      <c r="J131" s="233">
        <f>ROUND(I131*H131,2)</f>
        <v>0</v>
      </c>
      <c r="K131" s="229" t="s">
        <v>210</v>
      </c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1440</v>
      </c>
      <c r="AT131" s="238" t="s">
        <v>206</v>
      </c>
      <c r="AU131" s="238" t="s">
        <v>87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1440</v>
      </c>
      <c r="BM131" s="238" t="s">
        <v>1445</v>
      </c>
    </row>
    <row r="132" s="13" customFormat="1">
      <c r="A132" s="13"/>
      <c r="B132" s="240"/>
      <c r="C132" s="241"/>
      <c r="D132" s="242" t="s">
        <v>213</v>
      </c>
      <c r="E132" s="243" t="s">
        <v>1</v>
      </c>
      <c r="F132" s="244" t="s">
        <v>1446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213</v>
      </c>
      <c r="AU132" s="250" t="s">
        <v>87</v>
      </c>
      <c r="AV132" s="13" t="s">
        <v>85</v>
      </c>
      <c r="AW132" s="13" t="s">
        <v>34</v>
      </c>
      <c r="AX132" s="13" t="s">
        <v>78</v>
      </c>
      <c r="AY132" s="250" t="s">
        <v>204</v>
      </c>
    </row>
    <row r="133" s="14" customFormat="1">
      <c r="A133" s="14"/>
      <c r="B133" s="251"/>
      <c r="C133" s="252"/>
      <c r="D133" s="242" t="s">
        <v>213</v>
      </c>
      <c r="E133" s="253" t="s">
        <v>1</v>
      </c>
      <c r="F133" s="254" t="s">
        <v>85</v>
      </c>
      <c r="G133" s="252"/>
      <c r="H133" s="255">
        <v>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213</v>
      </c>
      <c r="AU133" s="261" t="s">
        <v>87</v>
      </c>
      <c r="AV133" s="14" t="s">
        <v>87</v>
      </c>
      <c r="AW133" s="14" t="s">
        <v>34</v>
      </c>
      <c r="AX133" s="14" t="s">
        <v>85</v>
      </c>
      <c r="AY133" s="261" t="s">
        <v>204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1447</v>
      </c>
      <c r="F134" s="225" t="s">
        <v>1448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234</v>
      </c>
      <c r="AT134" s="223" t="s">
        <v>77</v>
      </c>
      <c r="AU134" s="223" t="s">
        <v>85</v>
      </c>
      <c r="AY134" s="222" t="s">
        <v>204</v>
      </c>
      <c r="BK134" s="224">
        <f>BK135</f>
        <v>0</v>
      </c>
    </row>
    <row r="135" s="2" customFormat="1" ht="16.5" customHeight="1">
      <c r="A135" s="38"/>
      <c r="B135" s="39"/>
      <c r="C135" s="227" t="s">
        <v>222</v>
      </c>
      <c r="D135" s="227" t="s">
        <v>206</v>
      </c>
      <c r="E135" s="228" t="s">
        <v>1449</v>
      </c>
      <c r="F135" s="229" t="s">
        <v>1448</v>
      </c>
      <c r="G135" s="230" t="s">
        <v>1450</v>
      </c>
      <c r="H135" s="231">
        <v>10</v>
      </c>
      <c r="I135" s="232"/>
      <c r="J135" s="233">
        <f>ROUND(I135*H135,2)</f>
        <v>0</v>
      </c>
      <c r="K135" s="229" t="s">
        <v>210</v>
      </c>
      <c r="L135" s="44"/>
      <c r="M135" s="234" t="s">
        <v>1</v>
      </c>
      <c r="N135" s="235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1440</v>
      </c>
      <c r="AT135" s="238" t="s">
        <v>206</v>
      </c>
      <c r="AU135" s="238" t="s">
        <v>87</v>
      </c>
      <c r="AY135" s="17" t="s">
        <v>204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1440</v>
      </c>
      <c r="BM135" s="238" t="s">
        <v>1451</v>
      </c>
    </row>
    <row r="136" s="12" customFormat="1" ht="22.8" customHeight="1">
      <c r="A136" s="12"/>
      <c r="B136" s="211"/>
      <c r="C136" s="212"/>
      <c r="D136" s="213" t="s">
        <v>77</v>
      </c>
      <c r="E136" s="225" t="s">
        <v>1452</v>
      </c>
      <c r="F136" s="225" t="s">
        <v>1453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SUM(P137:P147)</f>
        <v>0</v>
      </c>
      <c r="Q136" s="219"/>
      <c r="R136" s="220">
        <f>SUM(R137:R147)</f>
        <v>0</v>
      </c>
      <c r="S136" s="219"/>
      <c r="T136" s="221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234</v>
      </c>
      <c r="AT136" s="223" t="s">
        <v>77</v>
      </c>
      <c r="AU136" s="223" t="s">
        <v>85</v>
      </c>
      <c r="AY136" s="222" t="s">
        <v>204</v>
      </c>
      <c r="BK136" s="224">
        <f>SUM(BK137:BK147)</f>
        <v>0</v>
      </c>
    </row>
    <row r="137" s="2" customFormat="1" ht="16.5" customHeight="1">
      <c r="A137" s="38"/>
      <c r="B137" s="39"/>
      <c r="C137" s="227" t="s">
        <v>211</v>
      </c>
      <c r="D137" s="227" t="s">
        <v>206</v>
      </c>
      <c r="E137" s="228" t="s">
        <v>1454</v>
      </c>
      <c r="F137" s="229" t="s">
        <v>1455</v>
      </c>
      <c r="G137" s="230" t="s">
        <v>209</v>
      </c>
      <c r="H137" s="231">
        <v>210</v>
      </c>
      <c r="I137" s="232"/>
      <c r="J137" s="233">
        <f>ROUND(I137*H137,2)</f>
        <v>0</v>
      </c>
      <c r="K137" s="229" t="s">
        <v>210</v>
      </c>
      <c r="L137" s="44"/>
      <c r="M137" s="234" t="s">
        <v>1</v>
      </c>
      <c r="N137" s="235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211</v>
      </c>
      <c r="AT137" s="238" t="s">
        <v>206</v>
      </c>
      <c r="AU137" s="238" t="s">
        <v>87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211</v>
      </c>
      <c r="BM137" s="238" t="s">
        <v>1456</v>
      </c>
    </row>
    <row r="138" s="13" customFormat="1">
      <c r="A138" s="13"/>
      <c r="B138" s="240"/>
      <c r="C138" s="241"/>
      <c r="D138" s="242" t="s">
        <v>213</v>
      </c>
      <c r="E138" s="243" t="s">
        <v>1</v>
      </c>
      <c r="F138" s="244" t="s">
        <v>1457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213</v>
      </c>
      <c r="AU138" s="250" t="s">
        <v>87</v>
      </c>
      <c r="AV138" s="13" t="s">
        <v>85</v>
      </c>
      <c r="AW138" s="13" t="s">
        <v>34</v>
      </c>
      <c r="AX138" s="13" t="s">
        <v>78</v>
      </c>
      <c r="AY138" s="250" t="s">
        <v>204</v>
      </c>
    </row>
    <row r="139" s="14" customFormat="1">
      <c r="A139" s="14"/>
      <c r="B139" s="251"/>
      <c r="C139" s="252"/>
      <c r="D139" s="242" t="s">
        <v>213</v>
      </c>
      <c r="E139" s="253" t="s">
        <v>1</v>
      </c>
      <c r="F139" s="254" t="s">
        <v>1458</v>
      </c>
      <c r="G139" s="252"/>
      <c r="H139" s="255">
        <v>210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213</v>
      </c>
      <c r="AU139" s="261" t="s">
        <v>87</v>
      </c>
      <c r="AV139" s="14" t="s">
        <v>87</v>
      </c>
      <c r="AW139" s="14" t="s">
        <v>34</v>
      </c>
      <c r="AX139" s="14" t="s">
        <v>85</v>
      </c>
      <c r="AY139" s="261" t="s">
        <v>204</v>
      </c>
    </row>
    <row r="140" s="2" customFormat="1" ht="16.5" customHeight="1">
      <c r="A140" s="38"/>
      <c r="B140" s="39"/>
      <c r="C140" s="227" t="s">
        <v>234</v>
      </c>
      <c r="D140" s="227" t="s">
        <v>206</v>
      </c>
      <c r="E140" s="228" t="s">
        <v>1459</v>
      </c>
      <c r="F140" s="229" t="s">
        <v>1460</v>
      </c>
      <c r="G140" s="230" t="s">
        <v>771</v>
      </c>
      <c r="H140" s="231">
        <v>1</v>
      </c>
      <c r="I140" s="232"/>
      <c r="J140" s="233">
        <f>ROUND(I140*H140,2)</f>
        <v>0</v>
      </c>
      <c r="K140" s="229" t="s">
        <v>210</v>
      </c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211</v>
      </c>
      <c r="AT140" s="238" t="s">
        <v>206</v>
      </c>
      <c r="AU140" s="238" t="s">
        <v>87</v>
      </c>
      <c r="AY140" s="17" t="s">
        <v>204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211</v>
      </c>
      <c r="BM140" s="238" t="s">
        <v>1461</v>
      </c>
    </row>
    <row r="141" s="2" customFormat="1" ht="16.5" customHeight="1">
      <c r="A141" s="38"/>
      <c r="B141" s="39"/>
      <c r="C141" s="227" t="s">
        <v>240</v>
      </c>
      <c r="D141" s="227" t="s">
        <v>206</v>
      </c>
      <c r="E141" s="228" t="s">
        <v>1462</v>
      </c>
      <c r="F141" s="229" t="s">
        <v>1463</v>
      </c>
      <c r="G141" s="230" t="s">
        <v>209</v>
      </c>
      <c r="H141" s="231">
        <v>210</v>
      </c>
      <c r="I141" s="232"/>
      <c r="J141" s="233">
        <f>ROUND(I141*H141,2)</f>
        <v>0</v>
      </c>
      <c r="K141" s="229" t="s">
        <v>210</v>
      </c>
      <c r="L141" s="44"/>
      <c r="M141" s="234" t="s">
        <v>1</v>
      </c>
      <c r="N141" s="235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1440</v>
      </c>
      <c r="AT141" s="238" t="s">
        <v>206</v>
      </c>
      <c r="AU141" s="238" t="s">
        <v>87</v>
      </c>
      <c r="AY141" s="17" t="s">
        <v>204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1440</v>
      </c>
      <c r="BM141" s="238" t="s">
        <v>1464</v>
      </c>
    </row>
    <row r="142" s="13" customFormat="1">
      <c r="A142" s="13"/>
      <c r="B142" s="240"/>
      <c r="C142" s="241"/>
      <c r="D142" s="242" t="s">
        <v>213</v>
      </c>
      <c r="E142" s="243" t="s">
        <v>1</v>
      </c>
      <c r="F142" s="244" t="s">
        <v>1465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213</v>
      </c>
      <c r="AU142" s="250" t="s">
        <v>87</v>
      </c>
      <c r="AV142" s="13" t="s">
        <v>85</v>
      </c>
      <c r="AW142" s="13" t="s">
        <v>34</v>
      </c>
      <c r="AX142" s="13" t="s">
        <v>78</v>
      </c>
      <c r="AY142" s="250" t="s">
        <v>204</v>
      </c>
    </row>
    <row r="143" s="13" customFormat="1">
      <c r="A143" s="13"/>
      <c r="B143" s="240"/>
      <c r="C143" s="241"/>
      <c r="D143" s="242" t="s">
        <v>213</v>
      </c>
      <c r="E143" s="243" t="s">
        <v>1</v>
      </c>
      <c r="F143" s="244" t="s">
        <v>1466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213</v>
      </c>
      <c r="AU143" s="250" t="s">
        <v>87</v>
      </c>
      <c r="AV143" s="13" t="s">
        <v>85</v>
      </c>
      <c r="AW143" s="13" t="s">
        <v>34</v>
      </c>
      <c r="AX143" s="13" t="s">
        <v>78</v>
      </c>
      <c r="AY143" s="250" t="s">
        <v>204</v>
      </c>
    </row>
    <row r="144" s="14" customFormat="1">
      <c r="A144" s="14"/>
      <c r="B144" s="251"/>
      <c r="C144" s="252"/>
      <c r="D144" s="242" t="s">
        <v>213</v>
      </c>
      <c r="E144" s="253" t="s">
        <v>1</v>
      </c>
      <c r="F144" s="254" t="s">
        <v>1467</v>
      </c>
      <c r="G144" s="252"/>
      <c r="H144" s="255">
        <v>210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213</v>
      </c>
      <c r="AU144" s="261" t="s">
        <v>87</v>
      </c>
      <c r="AV144" s="14" t="s">
        <v>87</v>
      </c>
      <c r="AW144" s="14" t="s">
        <v>34</v>
      </c>
      <c r="AX144" s="14" t="s">
        <v>85</v>
      </c>
      <c r="AY144" s="261" t="s">
        <v>204</v>
      </c>
    </row>
    <row r="145" s="2" customFormat="1" ht="16.5" customHeight="1">
      <c r="A145" s="38"/>
      <c r="B145" s="39"/>
      <c r="C145" s="227" t="s">
        <v>246</v>
      </c>
      <c r="D145" s="227" t="s">
        <v>206</v>
      </c>
      <c r="E145" s="228" t="s">
        <v>1468</v>
      </c>
      <c r="F145" s="229" t="s">
        <v>1469</v>
      </c>
      <c r="G145" s="230" t="s">
        <v>1470</v>
      </c>
      <c r="H145" s="231">
        <v>5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211</v>
      </c>
      <c r="AT145" s="238" t="s">
        <v>206</v>
      </c>
      <c r="AU145" s="238" t="s">
        <v>87</v>
      </c>
      <c r="AY145" s="17" t="s">
        <v>204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211</v>
      </c>
      <c r="BM145" s="238" t="s">
        <v>1471</v>
      </c>
    </row>
    <row r="146" s="13" customFormat="1">
      <c r="A146" s="13"/>
      <c r="B146" s="240"/>
      <c r="C146" s="241"/>
      <c r="D146" s="242" t="s">
        <v>213</v>
      </c>
      <c r="E146" s="243" t="s">
        <v>1</v>
      </c>
      <c r="F146" s="244" t="s">
        <v>1472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213</v>
      </c>
      <c r="AU146" s="250" t="s">
        <v>87</v>
      </c>
      <c r="AV146" s="13" t="s">
        <v>85</v>
      </c>
      <c r="AW146" s="13" t="s">
        <v>34</v>
      </c>
      <c r="AX146" s="13" t="s">
        <v>78</v>
      </c>
      <c r="AY146" s="250" t="s">
        <v>204</v>
      </c>
    </row>
    <row r="147" s="14" customFormat="1">
      <c r="A147" s="14"/>
      <c r="B147" s="251"/>
      <c r="C147" s="252"/>
      <c r="D147" s="242" t="s">
        <v>213</v>
      </c>
      <c r="E147" s="253" t="s">
        <v>1</v>
      </c>
      <c r="F147" s="254" t="s">
        <v>234</v>
      </c>
      <c r="G147" s="252"/>
      <c r="H147" s="255">
        <v>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213</v>
      </c>
      <c r="AU147" s="261" t="s">
        <v>87</v>
      </c>
      <c r="AV147" s="14" t="s">
        <v>87</v>
      </c>
      <c r="AW147" s="14" t="s">
        <v>34</v>
      </c>
      <c r="AX147" s="14" t="s">
        <v>85</v>
      </c>
      <c r="AY147" s="261" t="s">
        <v>204</v>
      </c>
    </row>
    <row r="148" s="12" customFormat="1" ht="22.8" customHeight="1">
      <c r="A148" s="12"/>
      <c r="B148" s="211"/>
      <c r="C148" s="212"/>
      <c r="D148" s="213" t="s">
        <v>77</v>
      </c>
      <c r="E148" s="225" t="s">
        <v>1473</v>
      </c>
      <c r="F148" s="225" t="s">
        <v>1474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SUM(P149:P153)</f>
        <v>0</v>
      </c>
      <c r="Q148" s="219"/>
      <c r="R148" s="220">
        <f>SUM(R149:R153)</f>
        <v>0</v>
      </c>
      <c r="S148" s="219"/>
      <c r="T148" s="22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234</v>
      </c>
      <c r="AT148" s="223" t="s">
        <v>77</v>
      </c>
      <c r="AU148" s="223" t="s">
        <v>85</v>
      </c>
      <c r="AY148" s="222" t="s">
        <v>204</v>
      </c>
      <c r="BK148" s="224">
        <f>SUM(BK149:BK153)</f>
        <v>0</v>
      </c>
    </row>
    <row r="149" s="2" customFormat="1" ht="21.75" customHeight="1">
      <c r="A149" s="38"/>
      <c r="B149" s="39"/>
      <c r="C149" s="227" t="s">
        <v>253</v>
      </c>
      <c r="D149" s="227" t="s">
        <v>206</v>
      </c>
      <c r="E149" s="228" t="s">
        <v>1475</v>
      </c>
      <c r="F149" s="229" t="s">
        <v>1476</v>
      </c>
      <c r="G149" s="230" t="s">
        <v>1477</v>
      </c>
      <c r="H149" s="231">
        <v>1</v>
      </c>
      <c r="I149" s="232"/>
      <c r="J149" s="233">
        <f>ROUND(I149*H149,2)</f>
        <v>0</v>
      </c>
      <c r="K149" s="229" t="s">
        <v>210</v>
      </c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1440</v>
      </c>
      <c r="AT149" s="238" t="s">
        <v>206</v>
      </c>
      <c r="AU149" s="238" t="s">
        <v>87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1440</v>
      </c>
      <c r="BM149" s="238" t="s">
        <v>1478</v>
      </c>
    </row>
    <row r="150" s="13" customFormat="1">
      <c r="A150" s="13"/>
      <c r="B150" s="240"/>
      <c r="C150" s="241"/>
      <c r="D150" s="242" t="s">
        <v>213</v>
      </c>
      <c r="E150" s="243" t="s">
        <v>1</v>
      </c>
      <c r="F150" s="244" t="s">
        <v>1479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213</v>
      </c>
      <c r="AU150" s="250" t="s">
        <v>87</v>
      </c>
      <c r="AV150" s="13" t="s">
        <v>85</v>
      </c>
      <c r="AW150" s="13" t="s">
        <v>34</v>
      </c>
      <c r="AX150" s="13" t="s">
        <v>78</v>
      </c>
      <c r="AY150" s="250" t="s">
        <v>204</v>
      </c>
    </row>
    <row r="151" s="13" customFormat="1">
      <c r="A151" s="13"/>
      <c r="B151" s="240"/>
      <c r="C151" s="241"/>
      <c r="D151" s="242" t="s">
        <v>213</v>
      </c>
      <c r="E151" s="243" t="s">
        <v>1</v>
      </c>
      <c r="F151" s="244" t="s">
        <v>1480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213</v>
      </c>
      <c r="AU151" s="250" t="s">
        <v>87</v>
      </c>
      <c r="AV151" s="13" t="s">
        <v>85</v>
      </c>
      <c r="AW151" s="13" t="s">
        <v>34</v>
      </c>
      <c r="AX151" s="13" t="s">
        <v>78</v>
      </c>
      <c r="AY151" s="250" t="s">
        <v>204</v>
      </c>
    </row>
    <row r="152" s="14" customFormat="1">
      <c r="A152" s="14"/>
      <c r="B152" s="251"/>
      <c r="C152" s="252"/>
      <c r="D152" s="242" t="s">
        <v>213</v>
      </c>
      <c r="E152" s="253" t="s">
        <v>1</v>
      </c>
      <c r="F152" s="254" t="s">
        <v>85</v>
      </c>
      <c r="G152" s="252"/>
      <c r="H152" s="255">
        <v>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213</v>
      </c>
      <c r="AU152" s="261" t="s">
        <v>87</v>
      </c>
      <c r="AV152" s="14" t="s">
        <v>87</v>
      </c>
      <c r="AW152" s="14" t="s">
        <v>34</v>
      </c>
      <c r="AX152" s="14" t="s">
        <v>85</v>
      </c>
      <c r="AY152" s="261" t="s">
        <v>204</v>
      </c>
    </row>
    <row r="153" s="2" customFormat="1" ht="16.5" customHeight="1">
      <c r="A153" s="38"/>
      <c r="B153" s="39"/>
      <c r="C153" s="227" t="s">
        <v>258</v>
      </c>
      <c r="D153" s="227" t="s">
        <v>206</v>
      </c>
      <c r="E153" s="228" t="s">
        <v>1481</v>
      </c>
      <c r="F153" s="229" t="s">
        <v>1482</v>
      </c>
      <c r="G153" s="230" t="s">
        <v>1263</v>
      </c>
      <c r="H153" s="231">
        <v>20</v>
      </c>
      <c r="I153" s="232"/>
      <c r="J153" s="233">
        <f>ROUND(I153*H153,2)</f>
        <v>0</v>
      </c>
      <c r="K153" s="229" t="s">
        <v>210</v>
      </c>
      <c r="L153" s="44"/>
      <c r="M153" s="234" t="s">
        <v>1</v>
      </c>
      <c r="N153" s="235" t="s">
        <v>43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1440</v>
      </c>
      <c r="AT153" s="238" t="s">
        <v>206</v>
      </c>
      <c r="AU153" s="238" t="s">
        <v>87</v>
      </c>
      <c r="AY153" s="17" t="s">
        <v>204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1440</v>
      </c>
      <c r="BM153" s="238" t="s">
        <v>1483</v>
      </c>
    </row>
    <row r="154" s="12" customFormat="1" ht="22.8" customHeight="1">
      <c r="A154" s="12"/>
      <c r="B154" s="211"/>
      <c r="C154" s="212"/>
      <c r="D154" s="213" t="s">
        <v>77</v>
      </c>
      <c r="E154" s="225" t="s">
        <v>1484</v>
      </c>
      <c r="F154" s="225" t="s">
        <v>1485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234</v>
      </c>
      <c r="AT154" s="223" t="s">
        <v>77</v>
      </c>
      <c r="AU154" s="223" t="s">
        <v>85</v>
      </c>
      <c r="AY154" s="222" t="s">
        <v>204</v>
      </c>
      <c r="BK154" s="224">
        <f>BK155</f>
        <v>0</v>
      </c>
    </row>
    <row r="155" s="2" customFormat="1" ht="16.5" customHeight="1">
      <c r="A155" s="38"/>
      <c r="B155" s="39"/>
      <c r="C155" s="227" t="s">
        <v>264</v>
      </c>
      <c r="D155" s="227" t="s">
        <v>206</v>
      </c>
      <c r="E155" s="228" t="s">
        <v>1486</v>
      </c>
      <c r="F155" s="229" t="s">
        <v>1487</v>
      </c>
      <c r="G155" s="230" t="s">
        <v>771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90" t="s">
        <v>1</v>
      </c>
      <c r="N155" s="291" t="s">
        <v>43</v>
      </c>
      <c r="O155" s="292"/>
      <c r="P155" s="293">
        <f>O155*H155</f>
        <v>0</v>
      </c>
      <c r="Q155" s="293">
        <v>0</v>
      </c>
      <c r="R155" s="293">
        <f>Q155*H155</f>
        <v>0</v>
      </c>
      <c r="S155" s="293">
        <v>0</v>
      </c>
      <c r="T155" s="2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1440</v>
      </c>
      <c r="AT155" s="238" t="s">
        <v>206</v>
      </c>
      <c r="AU155" s="238" t="s">
        <v>87</v>
      </c>
      <c r="AY155" s="17" t="s">
        <v>204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1440</v>
      </c>
      <c r="BM155" s="238" t="s">
        <v>1488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f6zZUJF0KaR8qgNf0+FcQYagGIJ92WcVMpAzlyEt8zyV6WlvWwE2vvavIDcWnQekHG9h0gP4sxt+LVUJ1jmNSw==" hashValue="1JH2eHc7/bHO21tz8xaNoqajAGw+CYrCJ/P6ctuttkOBEO3YzJS/BU3V+cnwc5fnlH0PCAoyg96Wjhm8omP/Ng==" algorithmName="SHA-512" password="CC35"/>
  <autoFilter ref="C125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  <c r="AZ2" s="146" t="s">
        <v>116</v>
      </c>
      <c r="BA2" s="146" t="s">
        <v>1489</v>
      </c>
      <c r="BB2" s="146" t="s">
        <v>1</v>
      </c>
      <c r="BC2" s="146" t="s">
        <v>1490</v>
      </c>
      <c r="BD2" s="146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  <c r="AZ3" s="146" t="s">
        <v>119</v>
      </c>
      <c r="BA3" s="146" t="s">
        <v>120</v>
      </c>
      <c r="BB3" s="146" t="s">
        <v>1</v>
      </c>
      <c r="BC3" s="146" t="s">
        <v>1491</v>
      </c>
      <c r="BD3" s="146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  <c r="AZ4" s="146" t="s">
        <v>123</v>
      </c>
      <c r="BA4" s="146" t="s">
        <v>124</v>
      </c>
      <c r="BB4" s="146" t="s">
        <v>1</v>
      </c>
      <c r="BC4" s="146" t="s">
        <v>1492</v>
      </c>
      <c r="BD4" s="146" t="s">
        <v>87</v>
      </c>
    </row>
    <row r="5" s="1" customFormat="1" ht="6.96" customHeight="1">
      <c r="B5" s="20"/>
      <c r="L5" s="20"/>
      <c r="AZ5" s="146" t="s">
        <v>144</v>
      </c>
      <c r="BA5" s="146" t="s">
        <v>1493</v>
      </c>
      <c r="BB5" s="146" t="s">
        <v>1</v>
      </c>
      <c r="BC5" s="146" t="s">
        <v>1494</v>
      </c>
      <c r="BD5" s="146" t="s">
        <v>87</v>
      </c>
    </row>
    <row r="6" s="1" customFormat="1" ht="12" customHeight="1">
      <c r="B6" s="20"/>
      <c r="D6" s="151" t="s">
        <v>16</v>
      </c>
      <c r="L6" s="20"/>
      <c r="AZ6" s="146" t="s">
        <v>129</v>
      </c>
      <c r="BA6" s="146" t="s">
        <v>1495</v>
      </c>
      <c r="BB6" s="146" t="s">
        <v>1</v>
      </c>
      <c r="BC6" s="146" t="s">
        <v>1496</v>
      </c>
      <c r="BD6" s="146" t="s">
        <v>87</v>
      </c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  <c r="AZ7" s="146" t="s">
        <v>746</v>
      </c>
      <c r="BA7" s="146" t="s">
        <v>1497</v>
      </c>
      <c r="BB7" s="146" t="s">
        <v>1</v>
      </c>
      <c r="BC7" s="146" t="s">
        <v>1498</v>
      </c>
      <c r="BD7" s="146" t="s">
        <v>87</v>
      </c>
    </row>
    <row r="8" s="1" customFormat="1" ht="12" customHeight="1">
      <c r="B8" s="20"/>
      <c r="D8" s="151" t="s">
        <v>135</v>
      </c>
      <c r="L8" s="20"/>
      <c r="AZ8" s="146" t="s">
        <v>132</v>
      </c>
      <c r="BA8" s="146" t="s">
        <v>1499</v>
      </c>
      <c r="BB8" s="146" t="s">
        <v>1</v>
      </c>
      <c r="BC8" s="146" t="s">
        <v>1500</v>
      </c>
      <c r="BD8" s="146" t="s">
        <v>87</v>
      </c>
    </row>
    <row r="9" s="2" customFormat="1" ht="23.25" customHeight="1">
      <c r="A9" s="38"/>
      <c r="B9" s="44"/>
      <c r="C9" s="38"/>
      <c r="D9" s="38"/>
      <c r="E9" s="152" t="s">
        <v>1501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6" t="s">
        <v>140</v>
      </c>
      <c r="BA9" s="146" t="s">
        <v>141</v>
      </c>
      <c r="BB9" s="146" t="s">
        <v>1</v>
      </c>
      <c r="BC9" s="146" t="s">
        <v>1502</v>
      </c>
      <c r="BD9" s="146" t="s">
        <v>87</v>
      </c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6" t="s">
        <v>136</v>
      </c>
      <c r="BA10" s="146" t="s">
        <v>133</v>
      </c>
      <c r="BB10" s="146" t="s">
        <v>1</v>
      </c>
      <c r="BC10" s="146" t="s">
        <v>1503</v>
      </c>
      <c r="BD10" s="146" t="s">
        <v>87</v>
      </c>
    </row>
    <row r="11" s="2" customFormat="1" ht="30" customHeight="1">
      <c r="A11" s="38"/>
      <c r="B11" s="44"/>
      <c r="C11" s="38"/>
      <c r="D11" s="38"/>
      <c r="E11" s="153" t="s">
        <v>1504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ROUND(J161,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ROUND((SUM(BE161:BE841)),  2)</f>
        <v>0</v>
      </c>
      <c r="G35" s="38"/>
      <c r="H35" s="38"/>
      <c r="I35" s="165">
        <v>0.20999999999999999</v>
      </c>
      <c r="J35" s="164">
        <f>ROUND(((SUM(BE161:BE841))*I35),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ROUND((SUM(BF161:BF841)),  2)</f>
        <v>0</v>
      </c>
      <c r="G36" s="38"/>
      <c r="H36" s="38"/>
      <c r="I36" s="165">
        <v>0.12</v>
      </c>
      <c r="J36" s="164">
        <f>ROUND(((SUM(BF161:BF841))*I36),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ROUND((SUM(BG161:BG841)),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ROUND((SUM(BH161:BH841)),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ROUND((SUM(BI161:BI841)),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4" t="s">
        <v>1501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01 - STAVEBNÍ ÚPRAVY STÁVAJÍCÍHO SKLADU A ARCHIVU VČETNĚ ZEMNÍCH PRACÍCH VNITŘNÍHO DVORKU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J161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153</v>
      </c>
      <c r="E99" s="192"/>
      <c r="F99" s="192"/>
      <c r="G99" s="192"/>
      <c r="H99" s="192"/>
      <c r="I99" s="192"/>
      <c r="J99" s="193">
        <f>J162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154</v>
      </c>
      <c r="E100" s="197"/>
      <c r="F100" s="197"/>
      <c r="G100" s="197"/>
      <c r="H100" s="197"/>
      <c r="I100" s="197"/>
      <c r="J100" s="198">
        <f>J163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155</v>
      </c>
      <c r="E101" s="197"/>
      <c r="F101" s="197"/>
      <c r="G101" s="197"/>
      <c r="H101" s="197"/>
      <c r="I101" s="197"/>
      <c r="J101" s="198">
        <f>J200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156</v>
      </c>
      <c r="E102" s="197"/>
      <c r="F102" s="197"/>
      <c r="G102" s="197"/>
      <c r="H102" s="197"/>
      <c r="I102" s="197"/>
      <c r="J102" s="198">
        <f>J203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157</v>
      </c>
      <c r="E103" s="197"/>
      <c r="F103" s="197"/>
      <c r="G103" s="197"/>
      <c r="H103" s="197"/>
      <c r="I103" s="197"/>
      <c r="J103" s="198">
        <f>J206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158</v>
      </c>
      <c r="E104" s="197"/>
      <c r="F104" s="197"/>
      <c r="G104" s="197"/>
      <c r="H104" s="197"/>
      <c r="I104" s="197"/>
      <c r="J104" s="198">
        <f>J217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159</v>
      </c>
      <c r="E105" s="197"/>
      <c r="F105" s="197"/>
      <c r="G105" s="197"/>
      <c r="H105" s="197"/>
      <c r="I105" s="197"/>
      <c r="J105" s="198">
        <f>J222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160</v>
      </c>
      <c r="E106" s="197"/>
      <c r="F106" s="197"/>
      <c r="G106" s="197"/>
      <c r="H106" s="197"/>
      <c r="I106" s="197"/>
      <c r="J106" s="198">
        <f>J245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161</v>
      </c>
      <c r="E107" s="197"/>
      <c r="F107" s="197"/>
      <c r="G107" s="197"/>
      <c r="H107" s="197"/>
      <c r="I107" s="197"/>
      <c r="J107" s="198">
        <f>J271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1505</v>
      </c>
      <c r="E108" s="197"/>
      <c r="F108" s="197"/>
      <c r="G108" s="197"/>
      <c r="H108" s="197"/>
      <c r="I108" s="197"/>
      <c r="J108" s="198">
        <f>J294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162</v>
      </c>
      <c r="E109" s="197"/>
      <c r="F109" s="197"/>
      <c r="G109" s="197"/>
      <c r="H109" s="197"/>
      <c r="I109" s="197"/>
      <c r="J109" s="198">
        <f>J320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5"/>
      <c r="C110" s="133"/>
      <c r="D110" s="196" t="s">
        <v>163</v>
      </c>
      <c r="E110" s="197"/>
      <c r="F110" s="197"/>
      <c r="G110" s="197"/>
      <c r="H110" s="197"/>
      <c r="I110" s="197"/>
      <c r="J110" s="198">
        <f>J357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1506</v>
      </c>
      <c r="E111" s="197"/>
      <c r="F111" s="197"/>
      <c r="G111" s="197"/>
      <c r="H111" s="197"/>
      <c r="I111" s="197"/>
      <c r="J111" s="198">
        <f>J373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164</v>
      </c>
      <c r="E112" s="197"/>
      <c r="F112" s="197"/>
      <c r="G112" s="197"/>
      <c r="H112" s="197"/>
      <c r="I112" s="197"/>
      <c r="J112" s="198">
        <f>J384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5"/>
      <c r="C113" s="133"/>
      <c r="D113" s="196" t="s">
        <v>165</v>
      </c>
      <c r="E113" s="197"/>
      <c r="F113" s="197"/>
      <c r="G113" s="197"/>
      <c r="H113" s="197"/>
      <c r="I113" s="197"/>
      <c r="J113" s="198">
        <f>J419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3"/>
      <c r="D114" s="196" t="s">
        <v>166</v>
      </c>
      <c r="E114" s="197"/>
      <c r="F114" s="197"/>
      <c r="G114" s="197"/>
      <c r="H114" s="197"/>
      <c r="I114" s="197"/>
      <c r="J114" s="198">
        <f>J447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5"/>
      <c r="C115" s="133"/>
      <c r="D115" s="196" t="s">
        <v>167</v>
      </c>
      <c r="E115" s="197"/>
      <c r="F115" s="197"/>
      <c r="G115" s="197"/>
      <c r="H115" s="197"/>
      <c r="I115" s="197"/>
      <c r="J115" s="198">
        <f>J453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3"/>
      <c r="D116" s="196" t="s">
        <v>168</v>
      </c>
      <c r="E116" s="197"/>
      <c r="F116" s="197"/>
      <c r="G116" s="197"/>
      <c r="H116" s="197"/>
      <c r="I116" s="197"/>
      <c r="J116" s="198">
        <f>J485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169</v>
      </c>
      <c r="E117" s="197"/>
      <c r="F117" s="197"/>
      <c r="G117" s="197"/>
      <c r="H117" s="197"/>
      <c r="I117" s="197"/>
      <c r="J117" s="198">
        <f>J489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9"/>
      <c r="C118" s="190"/>
      <c r="D118" s="191" t="s">
        <v>1507</v>
      </c>
      <c r="E118" s="192"/>
      <c r="F118" s="192"/>
      <c r="G118" s="192"/>
      <c r="H118" s="192"/>
      <c r="I118" s="192"/>
      <c r="J118" s="193">
        <f>J493</f>
        <v>0</v>
      </c>
      <c r="K118" s="190"/>
      <c r="L118" s="19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5"/>
      <c r="C119" s="133"/>
      <c r="D119" s="196" t="s">
        <v>1508</v>
      </c>
      <c r="E119" s="197"/>
      <c r="F119" s="197"/>
      <c r="G119" s="197"/>
      <c r="H119" s="197"/>
      <c r="I119" s="197"/>
      <c r="J119" s="198">
        <f>J494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9"/>
      <c r="C120" s="190"/>
      <c r="D120" s="191" t="s">
        <v>170</v>
      </c>
      <c r="E120" s="192"/>
      <c r="F120" s="192"/>
      <c r="G120" s="192"/>
      <c r="H120" s="192"/>
      <c r="I120" s="192"/>
      <c r="J120" s="193">
        <f>J497</f>
        <v>0</v>
      </c>
      <c r="K120" s="190"/>
      <c r="L120" s="19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5"/>
      <c r="C121" s="133"/>
      <c r="D121" s="196" t="s">
        <v>171</v>
      </c>
      <c r="E121" s="197"/>
      <c r="F121" s="197"/>
      <c r="G121" s="197"/>
      <c r="H121" s="197"/>
      <c r="I121" s="197"/>
      <c r="J121" s="198">
        <f>J498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3"/>
      <c r="D122" s="196" t="s">
        <v>173</v>
      </c>
      <c r="E122" s="197"/>
      <c r="F122" s="197"/>
      <c r="G122" s="197"/>
      <c r="H122" s="197"/>
      <c r="I122" s="197"/>
      <c r="J122" s="198">
        <f>J528</f>
        <v>0</v>
      </c>
      <c r="K122" s="133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3"/>
      <c r="D123" s="196" t="s">
        <v>177</v>
      </c>
      <c r="E123" s="197"/>
      <c r="F123" s="197"/>
      <c r="G123" s="197"/>
      <c r="H123" s="197"/>
      <c r="I123" s="197"/>
      <c r="J123" s="198">
        <f>J558</f>
        <v>0</v>
      </c>
      <c r="K123" s="133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3"/>
      <c r="D124" s="196" t="s">
        <v>178</v>
      </c>
      <c r="E124" s="197"/>
      <c r="F124" s="197"/>
      <c r="G124" s="197"/>
      <c r="H124" s="197"/>
      <c r="I124" s="197"/>
      <c r="J124" s="198">
        <f>J622</f>
        <v>0</v>
      </c>
      <c r="K124" s="133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3"/>
      <c r="D125" s="196" t="s">
        <v>179</v>
      </c>
      <c r="E125" s="197"/>
      <c r="F125" s="197"/>
      <c r="G125" s="197"/>
      <c r="H125" s="197"/>
      <c r="I125" s="197"/>
      <c r="J125" s="198">
        <f>J630</f>
        <v>0</v>
      </c>
      <c r="K125" s="133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3"/>
      <c r="D126" s="196" t="s">
        <v>180</v>
      </c>
      <c r="E126" s="197"/>
      <c r="F126" s="197"/>
      <c r="G126" s="197"/>
      <c r="H126" s="197"/>
      <c r="I126" s="197"/>
      <c r="J126" s="198">
        <f>J665</f>
        <v>0</v>
      </c>
      <c r="K126" s="133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3"/>
      <c r="D127" s="196" t="s">
        <v>181</v>
      </c>
      <c r="E127" s="197"/>
      <c r="F127" s="197"/>
      <c r="G127" s="197"/>
      <c r="H127" s="197"/>
      <c r="I127" s="197"/>
      <c r="J127" s="198">
        <f>J704</f>
        <v>0</v>
      </c>
      <c r="K127" s="133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3"/>
      <c r="D128" s="196" t="s">
        <v>182</v>
      </c>
      <c r="E128" s="197"/>
      <c r="F128" s="197"/>
      <c r="G128" s="197"/>
      <c r="H128" s="197"/>
      <c r="I128" s="197"/>
      <c r="J128" s="198">
        <f>J753</f>
        <v>0</v>
      </c>
      <c r="K128" s="133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3"/>
      <c r="D129" s="196" t="s">
        <v>1509</v>
      </c>
      <c r="E129" s="197"/>
      <c r="F129" s="197"/>
      <c r="G129" s="197"/>
      <c r="H129" s="197"/>
      <c r="I129" s="197"/>
      <c r="J129" s="198">
        <f>J773</f>
        <v>0</v>
      </c>
      <c r="K129" s="133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3"/>
      <c r="D130" s="196" t="s">
        <v>185</v>
      </c>
      <c r="E130" s="197"/>
      <c r="F130" s="197"/>
      <c r="G130" s="197"/>
      <c r="H130" s="197"/>
      <c r="I130" s="197"/>
      <c r="J130" s="198">
        <f>J783</f>
        <v>0</v>
      </c>
      <c r="K130" s="133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3"/>
      <c r="D131" s="196" t="s">
        <v>1510</v>
      </c>
      <c r="E131" s="197"/>
      <c r="F131" s="197"/>
      <c r="G131" s="197"/>
      <c r="H131" s="197"/>
      <c r="I131" s="197"/>
      <c r="J131" s="198">
        <f>J796</f>
        <v>0</v>
      </c>
      <c r="K131" s="133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3"/>
      <c r="D132" s="196" t="s">
        <v>1511</v>
      </c>
      <c r="E132" s="197"/>
      <c r="F132" s="197"/>
      <c r="G132" s="197"/>
      <c r="H132" s="197"/>
      <c r="I132" s="197"/>
      <c r="J132" s="198">
        <f>J806</f>
        <v>0</v>
      </c>
      <c r="K132" s="133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89"/>
      <c r="C133" s="190"/>
      <c r="D133" s="191" t="s">
        <v>186</v>
      </c>
      <c r="E133" s="192"/>
      <c r="F133" s="192"/>
      <c r="G133" s="192"/>
      <c r="H133" s="192"/>
      <c r="I133" s="192"/>
      <c r="J133" s="193">
        <f>J812</f>
        <v>0</v>
      </c>
      <c r="K133" s="190"/>
      <c r="L133" s="194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9" customFormat="1" ht="24.96" customHeight="1">
      <c r="A134" s="9"/>
      <c r="B134" s="189"/>
      <c r="C134" s="190"/>
      <c r="D134" s="191" t="s">
        <v>1303</v>
      </c>
      <c r="E134" s="192"/>
      <c r="F134" s="192"/>
      <c r="G134" s="192"/>
      <c r="H134" s="192"/>
      <c r="I134" s="192"/>
      <c r="J134" s="193">
        <f>J817</f>
        <v>0</v>
      </c>
      <c r="K134" s="190"/>
      <c r="L134" s="194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5"/>
      <c r="C135" s="133"/>
      <c r="D135" s="196" t="s">
        <v>1431</v>
      </c>
      <c r="E135" s="197"/>
      <c r="F135" s="197"/>
      <c r="G135" s="197"/>
      <c r="H135" s="197"/>
      <c r="I135" s="197"/>
      <c r="J135" s="198">
        <f>J818</f>
        <v>0</v>
      </c>
      <c r="K135" s="133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3"/>
      <c r="D136" s="196" t="s">
        <v>1432</v>
      </c>
      <c r="E136" s="197"/>
      <c r="F136" s="197"/>
      <c r="G136" s="197"/>
      <c r="H136" s="197"/>
      <c r="I136" s="197"/>
      <c r="J136" s="198">
        <f>J821</f>
        <v>0</v>
      </c>
      <c r="K136" s="133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5"/>
      <c r="C137" s="133"/>
      <c r="D137" s="196" t="s">
        <v>1433</v>
      </c>
      <c r="E137" s="197"/>
      <c r="F137" s="197"/>
      <c r="G137" s="197"/>
      <c r="H137" s="197"/>
      <c r="I137" s="197"/>
      <c r="J137" s="198">
        <f>J824</f>
        <v>0</v>
      </c>
      <c r="K137" s="133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3"/>
      <c r="D138" s="196" t="s">
        <v>1434</v>
      </c>
      <c r="E138" s="197"/>
      <c r="F138" s="197"/>
      <c r="G138" s="197"/>
      <c r="H138" s="197"/>
      <c r="I138" s="197"/>
      <c r="J138" s="198">
        <f>J836</f>
        <v>0</v>
      </c>
      <c r="K138" s="133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3"/>
      <c r="D139" s="196" t="s">
        <v>1435</v>
      </c>
      <c r="E139" s="197"/>
      <c r="F139" s="197"/>
      <c r="G139" s="197"/>
      <c r="H139" s="197"/>
      <c r="I139" s="197"/>
      <c r="J139" s="198">
        <f>J840</f>
        <v>0</v>
      </c>
      <c r="K139" s="133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2" customFormat="1" ht="21.84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5" s="2" customFormat="1" ht="6.96" customHeight="1">
      <c r="A145" s="38"/>
      <c r="B145" s="68"/>
      <c r="C145" s="69"/>
      <c r="D145" s="69"/>
      <c r="E145" s="69"/>
      <c r="F145" s="69"/>
      <c r="G145" s="69"/>
      <c r="H145" s="69"/>
      <c r="I145" s="69"/>
      <c r="J145" s="69"/>
      <c r="K145" s="69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24.96" customHeight="1">
      <c r="A146" s="38"/>
      <c r="B146" s="39"/>
      <c r="C146" s="23" t="s">
        <v>189</v>
      </c>
      <c r="D146" s="40"/>
      <c r="E146" s="40"/>
      <c r="F146" s="40"/>
      <c r="G146" s="40"/>
      <c r="H146" s="40"/>
      <c r="I146" s="40"/>
      <c r="J146" s="40"/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2" customHeight="1">
      <c r="A148" s="38"/>
      <c r="B148" s="39"/>
      <c r="C148" s="32" t="s">
        <v>16</v>
      </c>
      <c r="D148" s="40"/>
      <c r="E148" s="40"/>
      <c r="F148" s="40"/>
      <c r="G148" s="40"/>
      <c r="H148" s="40"/>
      <c r="I148" s="40"/>
      <c r="J148" s="40"/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6.5" customHeight="1">
      <c r="A149" s="38"/>
      <c r="B149" s="39"/>
      <c r="C149" s="40"/>
      <c r="D149" s="40"/>
      <c r="E149" s="184" t="str">
        <f>E7</f>
        <v>DPS/ZDS STAVEBNÍ PRÁCE- S01,S02,S03</v>
      </c>
      <c r="F149" s="32"/>
      <c r="G149" s="32"/>
      <c r="H149" s="32"/>
      <c r="I149" s="40"/>
      <c r="J149" s="40"/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1" customFormat="1" ht="12" customHeight="1">
      <c r="B150" s="21"/>
      <c r="C150" s="32" t="s">
        <v>135</v>
      </c>
      <c r="D150" s="22"/>
      <c r="E150" s="22"/>
      <c r="F150" s="22"/>
      <c r="G150" s="22"/>
      <c r="H150" s="22"/>
      <c r="I150" s="22"/>
      <c r="J150" s="22"/>
      <c r="K150" s="22"/>
      <c r="L150" s="20"/>
    </row>
    <row r="151" s="2" customFormat="1" ht="23.25" customHeight="1">
      <c r="A151" s="38"/>
      <c r="B151" s="39"/>
      <c r="C151" s="40"/>
      <c r="D151" s="40"/>
      <c r="E151" s="184" t="s">
        <v>1501</v>
      </c>
      <c r="F151" s="40"/>
      <c r="G151" s="40"/>
      <c r="H151" s="40"/>
      <c r="I151" s="40"/>
      <c r="J151" s="40"/>
      <c r="K151" s="40"/>
      <c r="L151" s="63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2" customHeight="1">
      <c r="A152" s="38"/>
      <c r="B152" s="39"/>
      <c r="C152" s="32" t="s">
        <v>143</v>
      </c>
      <c r="D152" s="40"/>
      <c r="E152" s="40"/>
      <c r="F152" s="40"/>
      <c r="G152" s="40"/>
      <c r="H152" s="40"/>
      <c r="I152" s="40"/>
      <c r="J152" s="40"/>
      <c r="K152" s="40"/>
      <c r="L152" s="63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30" customHeight="1">
      <c r="A153" s="38"/>
      <c r="B153" s="39"/>
      <c r="C153" s="40"/>
      <c r="D153" s="40"/>
      <c r="E153" s="76" t="str">
        <f>E11</f>
        <v>01 - STAVEBNÍ ÚPRAVY STÁVAJÍCÍHO SKLADU A ARCHIVU VČETNĚ ZEMNÍCH PRACÍCH VNITŘNÍHO DVORKU</v>
      </c>
      <c r="F153" s="40"/>
      <c r="G153" s="40"/>
      <c r="H153" s="40"/>
      <c r="I153" s="40"/>
      <c r="J153" s="40"/>
      <c r="K153" s="40"/>
      <c r="L153" s="63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2" customFormat="1" ht="6.96" customHeight="1">
      <c r="A154" s="38"/>
      <c r="B154" s="39"/>
      <c r="C154" s="40"/>
      <c r="D154" s="40"/>
      <c r="E154" s="40"/>
      <c r="F154" s="40"/>
      <c r="G154" s="40"/>
      <c r="H154" s="40"/>
      <c r="I154" s="40"/>
      <c r="J154" s="40"/>
      <c r="K154" s="40"/>
      <c r="L154" s="63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="2" customFormat="1" ht="12" customHeight="1">
      <c r="A155" s="38"/>
      <c r="B155" s="39"/>
      <c r="C155" s="32" t="s">
        <v>20</v>
      </c>
      <c r="D155" s="40"/>
      <c r="E155" s="40"/>
      <c r="F155" s="27" t="str">
        <f>F14</f>
        <v>parc.č. 446 k.ú. Dačice</v>
      </c>
      <c r="G155" s="40"/>
      <c r="H155" s="40"/>
      <c r="I155" s="32" t="s">
        <v>22</v>
      </c>
      <c r="J155" s="79" t="str">
        <f>IF(J14="","",J14)</f>
        <v>17. 1. 2024</v>
      </c>
      <c r="K155" s="40"/>
      <c r="L155" s="63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="2" customFormat="1" ht="6.96" customHeight="1">
      <c r="A156" s="38"/>
      <c r="B156" s="39"/>
      <c r="C156" s="40"/>
      <c r="D156" s="40"/>
      <c r="E156" s="40"/>
      <c r="F156" s="40"/>
      <c r="G156" s="40"/>
      <c r="H156" s="40"/>
      <c r="I156" s="40"/>
      <c r="J156" s="40"/>
      <c r="K156" s="40"/>
      <c r="L156" s="63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="2" customFormat="1" ht="40.05" customHeight="1">
      <c r="A157" s="38"/>
      <c r="B157" s="39"/>
      <c r="C157" s="32" t="s">
        <v>24</v>
      </c>
      <c r="D157" s="40"/>
      <c r="E157" s="40"/>
      <c r="F157" s="27" t="str">
        <f>E17</f>
        <v xml:space="preserve">Město Dačice, Krajířova 27, Dačice I, 380 01 </v>
      </c>
      <c r="G157" s="40"/>
      <c r="H157" s="40"/>
      <c r="I157" s="32" t="s">
        <v>31</v>
      </c>
      <c r="J157" s="36" t="str">
        <f>E23</f>
        <v>Projekty-Sládková s.r.o., Mirkovice 70,Velešín</v>
      </c>
      <c r="K157" s="40"/>
      <c r="L157" s="63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="2" customFormat="1" ht="15.15" customHeight="1">
      <c r="A158" s="38"/>
      <c r="B158" s="39"/>
      <c r="C158" s="32" t="s">
        <v>29</v>
      </c>
      <c r="D158" s="40"/>
      <c r="E158" s="40"/>
      <c r="F158" s="27" t="str">
        <f>IF(E20="","",E20)</f>
        <v>Vyplň údaj</v>
      </c>
      <c r="G158" s="40"/>
      <c r="H158" s="40"/>
      <c r="I158" s="32" t="s">
        <v>35</v>
      </c>
      <c r="J158" s="36" t="str">
        <f>E26</f>
        <v xml:space="preserve"> </v>
      </c>
      <c r="K158" s="40"/>
      <c r="L158" s="63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="2" customFormat="1" ht="10.32" customHeight="1">
      <c r="A159" s="38"/>
      <c r="B159" s="39"/>
      <c r="C159" s="40"/>
      <c r="D159" s="40"/>
      <c r="E159" s="40"/>
      <c r="F159" s="40"/>
      <c r="G159" s="40"/>
      <c r="H159" s="40"/>
      <c r="I159" s="40"/>
      <c r="J159" s="40"/>
      <c r="K159" s="40"/>
      <c r="L159" s="63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="11" customFormat="1" ht="29.28" customHeight="1">
      <c r="A160" s="200"/>
      <c r="B160" s="201"/>
      <c r="C160" s="202" t="s">
        <v>190</v>
      </c>
      <c r="D160" s="203" t="s">
        <v>63</v>
      </c>
      <c r="E160" s="203" t="s">
        <v>59</v>
      </c>
      <c r="F160" s="203" t="s">
        <v>60</v>
      </c>
      <c r="G160" s="203" t="s">
        <v>191</v>
      </c>
      <c r="H160" s="203" t="s">
        <v>192</v>
      </c>
      <c r="I160" s="203" t="s">
        <v>193</v>
      </c>
      <c r="J160" s="203" t="s">
        <v>150</v>
      </c>
      <c r="K160" s="204" t="s">
        <v>194</v>
      </c>
      <c r="L160" s="205"/>
      <c r="M160" s="100" t="s">
        <v>1</v>
      </c>
      <c r="N160" s="101" t="s">
        <v>42</v>
      </c>
      <c r="O160" s="101" t="s">
        <v>195</v>
      </c>
      <c r="P160" s="101" t="s">
        <v>196</v>
      </c>
      <c r="Q160" s="101" t="s">
        <v>197</v>
      </c>
      <c r="R160" s="101" t="s">
        <v>198</v>
      </c>
      <c r="S160" s="101" t="s">
        <v>199</v>
      </c>
      <c r="T160" s="102" t="s">
        <v>200</v>
      </c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</row>
    <row r="161" s="2" customFormat="1" ht="22.8" customHeight="1">
      <c r="A161" s="38"/>
      <c r="B161" s="39"/>
      <c r="C161" s="107" t="s">
        <v>201</v>
      </c>
      <c r="D161" s="40"/>
      <c r="E161" s="40"/>
      <c r="F161" s="40"/>
      <c r="G161" s="40"/>
      <c r="H161" s="40"/>
      <c r="I161" s="40"/>
      <c r="J161" s="206">
        <f>BK161</f>
        <v>0</v>
      </c>
      <c r="K161" s="40"/>
      <c r="L161" s="44"/>
      <c r="M161" s="103"/>
      <c r="N161" s="207"/>
      <c r="O161" s="104"/>
      <c r="P161" s="208">
        <f>P162+P493+P497+P812+P817</f>
        <v>0</v>
      </c>
      <c r="Q161" s="104"/>
      <c r="R161" s="208">
        <f>R162+R493+R497+R812+R817</f>
        <v>222.83580626999998</v>
      </c>
      <c r="S161" s="104"/>
      <c r="T161" s="209">
        <f>T162+T493+T497+T812+T817</f>
        <v>198.67194455999999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77</v>
      </c>
      <c r="AU161" s="17" t="s">
        <v>152</v>
      </c>
      <c r="BK161" s="210">
        <f>BK162+BK493+BK497+BK812+BK817</f>
        <v>0</v>
      </c>
    </row>
    <row r="162" s="12" customFormat="1" ht="25.92" customHeight="1">
      <c r="A162" s="12"/>
      <c r="B162" s="211"/>
      <c r="C162" s="212"/>
      <c r="D162" s="213" t="s">
        <v>77</v>
      </c>
      <c r="E162" s="214" t="s">
        <v>202</v>
      </c>
      <c r="F162" s="214" t="s">
        <v>203</v>
      </c>
      <c r="G162" s="212"/>
      <c r="H162" s="212"/>
      <c r="I162" s="215"/>
      <c r="J162" s="216">
        <f>BK162</f>
        <v>0</v>
      </c>
      <c r="K162" s="212"/>
      <c r="L162" s="217"/>
      <c r="M162" s="218"/>
      <c r="N162" s="219"/>
      <c r="O162" s="219"/>
      <c r="P162" s="220">
        <f>P163+P222+P245+P271+P294+P320+P373+P384+P489</f>
        <v>0</v>
      </c>
      <c r="Q162" s="219"/>
      <c r="R162" s="220">
        <f>R163+R222+R245+R271+R294+R320+R373+R384+R489</f>
        <v>203.56246698999999</v>
      </c>
      <c r="S162" s="219"/>
      <c r="T162" s="221">
        <f>T163+T222+T245+T271+T294+T320+T373+T384+T489</f>
        <v>189.74060099999997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85</v>
      </c>
      <c r="AT162" s="223" t="s">
        <v>77</v>
      </c>
      <c r="AU162" s="223" t="s">
        <v>78</v>
      </c>
      <c r="AY162" s="222" t="s">
        <v>204</v>
      </c>
      <c r="BK162" s="224">
        <f>BK163+BK222+BK245+BK271+BK294+BK320+BK373+BK384+BK489</f>
        <v>0</v>
      </c>
    </row>
    <row r="163" s="12" customFormat="1" ht="22.8" customHeight="1">
      <c r="A163" s="12"/>
      <c r="B163" s="211"/>
      <c r="C163" s="212"/>
      <c r="D163" s="213" t="s">
        <v>77</v>
      </c>
      <c r="E163" s="225" t="s">
        <v>85</v>
      </c>
      <c r="F163" s="225" t="s">
        <v>205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P164+SUM(P165:P200)+P203+P206+P217</f>
        <v>0</v>
      </c>
      <c r="Q163" s="219"/>
      <c r="R163" s="220">
        <f>R164+SUM(R165:R200)+R203+R206+R217</f>
        <v>7.3071999999999999</v>
      </c>
      <c r="S163" s="219"/>
      <c r="T163" s="221">
        <f>T164+SUM(T165:T200)+T203+T206+T217</f>
        <v>37.714500000000001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85</v>
      </c>
      <c r="AT163" s="223" t="s">
        <v>77</v>
      </c>
      <c r="AU163" s="223" t="s">
        <v>85</v>
      </c>
      <c r="AY163" s="222" t="s">
        <v>204</v>
      </c>
      <c r="BK163" s="224">
        <f>BK164+SUM(BK165:BK200)+BK203+BK206+BK217</f>
        <v>0</v>
      </c>
    </row>
    <row r="164" s="2" customFormat="1" ht="24.15" customHeight="1">
      <c r="A164" s="38"/>
      <c r="B164" s="39"/>
      <c r="C164" s="227" t="s">
        <v>85</v>
      </c>
      <c r="D164" s="227" t="s">
        <v>206</v>
      </c>
      <c r="E164" s="228" t="s">
        <v>207</v>
      </c>
      <c r="F164" s="229" t="s">
        <v>208</v>
      </c>
      <c r="G164" s="230" t="s">
        <v>209</v>
      </c>
      <c r="H164" s="231">
        <v>86.700000000000003</v>
      </c>
      <c r="I164" s="232"/>
      <c r="J164" s="233">
        <f>ROUND(I164*H164,2)</f>
        <v>0</v>
      </c>
      <c r="K164" s="229" t="s">
        <v>210</v>
      </c>
      <c r="L164" s="44"/>
      <c r="M164" s="234" t="s">
        <v>1</v>
      </c>
      <c r="N164" s="235" t="s">
        <v>43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0.255</v>
      </c>
      <c r="T164" s="237">
        <f>S164*H164</f>
        <v>22.108499999999999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211</v>
      </c>
      <c r="AT164" s="238" t="s">
        <v>206</v>
      </c>
      <c r="AU164" s="238" t="s">
        <v>87</v>
      </c>
      <c r="AY164" s="17" t="s">
        <v>204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211</v>
      </c>
      <c r="BM164" s="238" t="s">
        <v>1512</v>
      </c>
    </row>
    <row r="165" s="13" customFormat="1">
      <c r="A165" s="13"/>
      <c r="B165" s="240"/>
      <c r="C165" s="241"/>
      <c r="D165" s="242" t="s">
        <v>213</v>
      </c>
      <c r="E165" s="243" t="s">
        <v>1</v>
      </c>
      <c r="F165" s="244" t="s">
        <v>1513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213</v>
      </c>
      <c r="AU165" s="250" t="s">
        <v>87</v>
      </c>
      <c r="AV165" s="13" t="s">
        <v>85</v>
      </c>
      <c r="AW165" s="13" t="s">
        <v>34</v>
      </c>
      <c r="AX165" s="13" t="s">
        <v>78</v>
      </c>
      <c r="AY165" s="250" t="s">
        <v>204</v>
      </c>
    </row>
    <row r="166" s="13" customFormat="1">
      <c r="A166" s="13"/>
      <c r="B166" s="240"/>
      <c r="C166" s="241"/>
      <c r="D166" s="242" t="s">
        <v>213</v>
      </c>
      <c r="E166" s="243" t="s">
        <v>1</v>
      </c>
      <c r="F166" s="244" t="s">
        <v>1514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213</v>
      </c>
      <c r="AU166" s="250" t="s">
        <v>87</v>
      </c>
      <c r="AV166" s="13" t="s">
        <v>85</v>
      </c>
      <c r="AW166" s="13" t="s">
        <v>34</v>
      </c>
      <c r="AX166" s="13" t="s">
        <v>78</v>
      </c>
      <c r="AY166" s="250" t="s">
        <v>204</v>
      </c>
    </row>
    <row r="167" s="13" customFormat="1">
      <c r="A167" s="13"/>
      <c r="B167" s="240"/>
      <c r="C167" s="241"/>
      <c r="D167" s="242" t="s">
        <v>213</v>
      </c>
      <c r="E167" s="243" t="s">
        <v>1</v>
      </c>
      <c r="F167" s="244" t="s">
        <v>1515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213</v>
      </c>
      <c r="AU167" s="250" t="s">
        <v>87</v>
      </c>
      <c r="AV167" s="13" t="s">
        <v>85</v>
      </c>
      <c r="AW167" s="13" t="s">
        <v>34</v>
      </c>
      <c r="AX167" s="13" t="s">
        <v>78</v>
      </c>
      <c r="AY167" s="250" t="s">
        <v>204</v>
      </c>
    </row>
    <row r="168" s="14" customFormat="1">
      <c r="A168" s="14"/>
      <c r="B168" s="251"/>
      <c r="C168" s="252"/>
      <c r="D168" s="242" t="s">
        <v>213</v>
      </c>
      <c r="E168" s="253" t="s">
        <v>1</v>
      </c>
      <c r="F168" s="254" t="s">
        <v>1516</v>
      </c>
      <c r="G168" s="252"/>
      <c r="H168" s="255">
        <v>97.299999999999997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213</v>
      </c>
      <c r="AU168" s="261" t="s">
        <v>87</v>
      </c>
      <c r="AV168" s="14" t="s">
        <v>87</v>
      </c>
      <c r="AW168" s="14" t="s">
        <v>34</v>
      </c>
      <c r="AX168" s="14" t="s">
        <v>78</v>
      </c>
      <c r="AY168" s="261" t="s">
        <v>204</v>
      </c>
    </row>
    <row r="169" s="13" customFormat="1">
      <c r="A169" s="13"/>
      <c r="B169" s="240"/>
      <c r="C169" s="241"/>
      <c r="D169" s="242" t="s">
        <v>213</v>
      </c>
      <c r="E169" s="243" t="s">
        <v>1</v>
      </c>
      <c r="F169" s="244" t="s">
        <v>1517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213</v>
      </c>
      <c r="AU169" s="250" t="s">
        <v>87</v>
      </c>
      <c r="AV169" s="13" t="s">
        <v>85</v>
      </c>
      <c r="AW169" s="13" t="s">
        <v>34</v>
      </c>
      <c r="AX169" s="13" t="s">
        <v>78</v>
      </c>
      <c r="AY169" s="250" t="s">
        <v>204</v>
      </c>
    </row>
    <row r="170" s="14" customFormat="1">
      <c r="A170" s="14"/>
      <c r="B170" s="251"/>
      <c r="C170" s="252"/>
      <c r="D170" s="242" t="s">
        <v>213</v>
      </c>
      <c r="E170" s="253" t="s">
        <v>1</v>
      </c>
      <c r="F170" s="254" t="s">
        <v>1518</v>
      </c>
      <c r="G170" s="252"/>
      <c r="H170" s="255">
        <v>-10.6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213</v>
      </c>
      <c r="AU170" s="261" t="s">
        <v>87</v>
      </c>
      <c r="AV170" s="14" t="s">
        <v>87</v>
      </c>
      <c r="AW170" s="14" t="s">
        <v>34</v>
      </c>
      <c r="AX170" s="14" t="s">
        <v>78</v>
      </c>
      <c r="AY170" s="261" t="s">
        <v>204</v>
      </c>
    </row>
    <row r="171" s="15" customFormat="1">
      <c r="A171" s="15"/>
      <c r="B171" s="262"/>
      <c r="C171" s="263"/>
      <c r="D171" s="242" t="s">
        <v>213</v>
      </c>
      <c r="E171" s="264" t="s">
        <v>116</v>
      </c>
      <c r="F171" s="265" t="s">
        <v>228</v>
      </c>
      <c r="G171" s="263"/>
      <c r="H171" s="266">
        <v>86.700000000000003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213</v>
      </c>
      <c r="AU171" s="272" t="s">
        <v>87</v>
      </c>
      <c r="AV171" s="15" t="s">
        <v>211</v>
      </c>
      <c r="AW171" s="15" t="s">
        <v>34</v>
      </c>
      <c r="AX171" s="15" t="s">
        <v>85</v>
      </c>
      <c r="AY171" s="272" t="s">
        <v>204</v>
      </c>
    </row>
    <row r="172" s="2" customFormat="1" ht="24.15" customHeight="1">
      <c r="A172" s="38"/>
      <c r="B172" s="39"/>
      <c r="C172" s="227" t="s">
        <v>87</v>
      </c>
      <c r="D172" s="227" t="s">
        <v>206</v>
      </c>
      <c r="E172" s="228" t="s">
        <v>216</v>
      </c>
      <c r="F172" s="229" t="s">
        <v>217</v>
      </c>
      <c r="G172" s="230" t="s">
        <v>209</v>
      </c>
      <c r="H172" s="231">
        <v>52.799999999999997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43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218</v>
      </c>
      <c r="AT172" s="238" t="s">
        <v>206</v>
      </c>
      <c r="AU172" s="238" t="s">
        <v>87</v>
      </c>
      <c r="AY172" s="17" t="s">
        <v>204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218</v>
      </c>
      <c r="BM172" s="238" t="s">
        <v>1519</v>
      </c>
    </row>
    <row r="173" s="13" customFormat="1">
      <c r="A173" s="13"/>
      <c r="B173" s="240"/>
      <c r="C173" s="241"/>
      <c r="D173" s="242" t="s">
        <v>213</v>
      </c>
      <c r="E173" s="243" t="s">
        <v>1</v>
      </c>
      <c r="F173" s="244" t="s">
        <v>220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213</v>
      </c>
      <c r="AU173" s="250" t="s">
        <v>87</v>
      </c>
      <c r="AV173" s="13" t="s">
        <v>85</v>
      </c>
      <c r="AW173" s="13" t="s">
        <v>34</v>
      </c>
      <c r="AX173" s="13" t="s">
        <v>78</v>
      </c>
      <c r="AY173" s="250" t="s">
        <v>204</v>
      </c>
    </row>
    <row r="174" s="14" customFormat="1">
      <c r="A174" s="14"/>
      <c r="B174" s="251"/>
      <c r="C174" s="252"/>
      <c r="D174" s="242" t="s">
        <v>213</v>
      </c>
      <c r="E174" s="253" t="s">
        <v>1</v>
      </c>
      <c r="F174" s="254" t="s">
        <v>1520</v>
      </c>
      <c r="G174" s="252"/>
      <c r="H174" s="255">
        <v>52.799999999999997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213</v>
      </c>
      <c r="AU174" s="261" t="s">
        <v>87</v>
      </c>
      <c r="AV174" s="14" t="s">
        <v>87</v>
      </c>
      <c r="AW174" s="14" t="s">
        <v>34</v>
      </c>
      <c r="AX174" s="14" t="s">
        <v>85</v>
      </c>
      <c r="AY174" s="261" t="s">
        <v>204</v>
      </c>
    </row>
    <row r="175" s="2" customFormat="1" ht="24.15" customHeight="1">
      <c r="A175" s="38"/>
      <c r="B175" s="39"/>
      <c r="C175" s="227" t="s">
        <v>222</v>
      </c>
      <c r="D175" s="227" t="s">
        <v>206</v>
      </c>
      <c r="E175" s="228" t="s">
        <v>223</v>
      </c>
      <c r="F175" s="229" t="s">
        <v>224</v>
      </c>
      <c r="G175" s="230" t="s">
        <v>209</v>
      </c>
      <c r="H175" s="231">
        <v>86.700000000000003</v>
      </c>
      <c r="I175" s="232"/>
      <c r="J175" s="233">
        <f>ROUND(I175*H175,2)</f>
        <v>0</v>
      </c>
      <c r="K175" s="229" t="s">
        <v>210</v>
      </c>
      <c r="L175" s="44"/>
      <c r="M175" s="234" t="s">
        <v>1</v>
      </c>
      <c r="N175" s="235" t="s">
        <v>43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0.17999999999999999</v>
      </c>
      <c r="T175" s="237">
        <f>S175*H175</f>
        <v>15.606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211</v>
      </c>
      <c r="AT175" s="238" t="s">
        <v>206</v>
      </c>
      <c r="AU175" s="238" t="s">
        <v>87</v>
      </c>
      <c r="AY175" s="17" t="s">
        <v>204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211</v>
      </c>
      <c r="BM175" s="238" t="s">
        <v>1521</v>
      </c>
    </row>
    <row r="176" s="14" customFormat="1">
      <c r="A176" s="14"/>
      <c r="B176" s="251"/>
      <c r="C176" s="252"/>
      <c r="D176" s="242" t="s">
        <v>213</v>
      </c>
      <c r="E176" s="253" t="s">
        <v>1</v>
      </c>
      <c r="F176" s="254" t="s">
        <v>116</v>
      </c>
      <c r="G176" s="252"/>
      <c r="H176" s="255">
        <v>86.700000000000003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213</v>
      </c>
      <c r="AU176" s="261" t="s">
        <v>87</v>
      </c>
      <c r="AV176" s="14" t="s">
        <v>87</v>
      </c>
      <c r="AW176" s="14" t="s">
        <v>34</v>
      </c>
      <c r="AX176" s="14" t="s">
        <v>85</v>
      </c>
      <c r="AY176" s="261" t="s">
        <v>204</v>
      </c>
    </row>
    <row r="177" s="2" customFormat="1" ht="24.15" customHeight="1">
      <c r="A177" s="38"/>
      <c r="B177" s="39"/>
      <c r="C177" s="227" t="s">
        <v>211</v>
      </c>
      <c r="D177" s="227" t="s">
        <v>206</v>
      </c>
      <c r="E177" s="228" t="s">
        <v>229</v>
      </c>
      <c r="F177" s="229" t="s">
        <v>230</v>
      </c>
      <c r="G177" s="230" t="s">
        <v>231</v>
      </c>
      <c r="H177" s="231">
        <v>35.665999999999997</v>
      </c>
      <c r="I177" s="232"/>
      <c r="J177" s="233">
        <f>ROUND(I177*H177,2)</f>
        <v>0</v>
      </c>
      <c r="K177" s="229" t="s">
        <v>210</v>
      </c>
      <c r="L177" s="44"/>
      <c r="M177" s="234" t="s">
        <v>1</v>
      </c>
      <c r="N177" s="235" t="s">
        <v>43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211</v>
      </c>
      <c r="AT177" s="238" t="s">
        <v>206</v>
      </c>
      <c r="AU177" s="238" t="s">
        <v>87</v>
      </c>
      <c r="AY177" s="17" t="s">
        <v>204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211</v>
      </c>
      <c r="BM177" s="238" t="s">
        <v>1522</v>
      </c>
    </row>
    <row r="178" s="14" customFormat="1">
      <c r="A178" s="14"/>
      <c r="B178" s="251"/>
      <c r="C178" s="252"/>
      <c r="D178" s="242" t="s">
        <v>213</v>
      </c>
      <c r="E178" s="253" t="s">
        <v>1</v>
      </c>
      <c r="F178" s="254" t="s">
        <v>1523</v>
      </c>
      <c r="G178" s="252"/>
      <c r="H178" s="255">
        <v>22.440999999999999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213</v>
      </c>
      <c r="AU178" s="261" t="s">
        <v>87</v>
      </c>
      <c r="AV178" s="14" t="s">
        <v>87</v>
      </c>
      <c r="AW178" s="14" t="s">
        <v>34</v>
      </c>
      <c r="AX178" s="14" t="s">
        <v>78</v>
      </c>
      <c r="AY178" s="261" t="s">
        <v>204</v>
      </c>
    </row>
    <row r="179" s="14" customFormat="1">
      <c r="A179" s="14"/>
      <c r="B179" s="251"/>
      <c r="C179" s="252"/>
      <c r="D179" s="242" t="s">
        <v>213</v>
      </c>
      <c r="E179" s="253" t="s">
        <v>1</v>
      </c>
      <c r="F179" s="254" t="s">
        <v>1524</v>
      </c>
      <c r="G179" s="252"/>
      <c r="H179" s="255">
        <v>4.8620000000000001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213</v>
      </c>
      <c r="AU179" s="261" t="s">
        <v>87</v>
      </c>
      <c r="AV179" s="14" t="s">
        <v>87</v>
      </c>
      <c r="AW179" s="14" t="s">
        <v>34</v>
      </c>
      <c r="AX179" s="14" t="s">
        <v>78</v>
      </c>
      <c r="AY179" s="261" t="s">
        <v>204</v>
      </c>
    </row>
    <row r="180" s="14" customFormat="1">
      <c r="A180" s="14"/>
      <c r="B180" s="251"/>
      <c r="C180" s="252"/>
      <c r="D180" s="242" t="s">
        <v>213</v>
      </c>
      <c r="E180" s="253" t="s">
        <v>1</v>
      </c>
      <c r="F180" s="254" t="s">
        <v>1525</v>
      </c>
      <c r="G180" s="252"/>
      <c r="H180" s="255">
        <v>8.3629999999999995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213</v>
      </c>
      <c r="AU180" s="261" t="s">
        <v>87</v>
      </c>
      <c r="AV180" s="14" t="s">
        <v>87</v>
      </c>
      <c r="AW180" s="14" t="s">
        <v>34</v>
      </c>
      <c r="AX180" s="14" t="s">
        <v>78</v>
      </c>
      <c r="AY180" s="261" t="s">
        <v>204</v>
      </c>
    </row>
    <row r="181" s="15" customFormat="1">
      <c r="A181" s="15"/>
      <c r="B181" s="262"/>
      <c r="C181" s="263"/>
      <c r="D181" s="242" t="s">
        <v>213</v>
      </c>
      <c r="E181" s="264" t="s">
        <v>119</v>
      </c>
      <c r="F181" s="265" t="s">
        <v>228</v>
      </c>
      <c r="G181" s="263"/>
      <c r="H181" s="266">
        <v>35.665999999999997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213</v>
      </c>
      <c r="AU181" s="272" t="s">
        <v>87</v>
      </c>
      <c r="AV181" s="15" t="s">
        <v>211</v>
      </c>
      <c r="AW181" s="15" t="s">
        <v>34</v>
      </c>
      <c r="AX181" s="15" t="s">
        <v>85</v>
      </c>
      <c r="AY181" s="272" t="s">
        <v>204</v>
      </c>
    </row>
    <row r="182" s="2" customFormat="1" ht="33" customHeight="1">
      <c r="A182" s="38"/>
      <c r="B182" s="39"/>
      <c r="C182" s="227" t="s">
        <v>234</v>
      </c>
      <c r="D182" s="227" t="s">
        <v>206</v>
      </c>
      <c r="E182" s="228" t="s">
        <v>235</v>
      </c>
      <c r="F182" s="229" t="s">
        <v>236</v>
      </c>
      <c r="G182" s="230" t="s">
        <v>231</v>
      </c>
      <c r="H182" s="231">
        <v>16.231999999999999</v>
      </c>
      <c r="I182" s="232"/>
      <c r="J182" s="233">
        <f>ROUND(I182*H182,2)</f>
        <v>0</v>
      </c>
      <c r="K182" s="229" t="s">
        <v>210</v>
      </c>
      <c r="L182" s="44"/>
      <c r="M182" s="234" t="s">
        <v>1</v>
      </c>
      <c r="N182" s="235" t="s">
        <v>43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211</v>
      </c>
      <c r="AT182" s="238" t="s">
        <v>206</v>
      </c>
      <c r="AU182" s="238" t="s">
        <v>87</v>
      </c>
      <c r="AY182" s="17" t="s">
        <v>204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211</v>
      </c>
      <c r="BM182" s="238" t="s">
        <v>1526</v>
      </c>
    </row>
    <row r="183" s="13" customFormat="1">
      <c r="A183" s="13"/>
      <c r="B183" s="240"/>
      <c r="C183" s="241"/>
      <c r="D183" s="242" t="s">
        <v>213</v>
      </c>
      <c r="E183" s="243" t="s">
        <v>1</v>
      </c>
      <c r="F183" s="244" t="s">
        <v>1527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213</v>
      </c>
      <c r="AU183" s="250" t="s">
        <v>87</v>
      </c>
      <c r="AV183" s="13" t="s">
        <v>85</v>
      </c>
      <c r="AW183" s="13" t="s">
        <v>34</v>
      </c>
      <c r="AX183" s="13" t="s">
        <v>78</v>
      </c>
      <c r="AY183" s="250" t="s">
        <v>204</v>
      </c>
    </row>
    <row r="184" s="14" customFormat="1">
      <c r="A184" s="14"/>
      <c r="B184" s="251"/>
      <c r="C184" s="252"/>
      <c r="D184" s="242" t="s">
        <v>213</v>
      </c>
      <c r="E184" s="253" t="s">
        <v>123</v>
      </c>
      <c r="F184" s="254" t="s">
        <v>1528</v>
      </c>
      <c r="G184" s="252"/>
      <c r="H184" s="255">
        <v>16.231999999999999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213</v>
      </c>
      <c r="AU184" s="261" t="s">
        <v>87</v>
      </c>
      <c r="AV184" s="14" t="s">
        <v>87</v>
      </c>
      <c r="AW184" s="14" t="s">
        <v>34</v>
      </c>
      <c r="AX184" s="14" t="s">
        <v>85</v>
      </c>
      <c r="AY184" s="261" t="s">
        <v>204</v>
      </c>
    </row>
    <row r="185" s="2" customFormat="1" ht="24.15" customHeight="1">
      <c r="A185" s="38"/>
      <c r="B185" s="39"/>
      <c r="C185" s="227" t="s">
        <v>240</v>
      </c>
      <c r="D185" s="227" t="s">
        <v>206</v>
      </c>
      <c r="E185" s="228" t="s">
        <v>1529</v>
      </c>
      <c r="F185" s="229" t="s">
        <v>1530</v>
      </c>
      <c r="G185" s="230" t="s">
        <v>231</v>
      </c>
      <c r="H185" s="231">
        <v>12.010999999999999</v>
      </c>
      <c r="I185" s="232"/>
      <c r="J185" s="233">
        <f>ROUND(I185*H185,2)</f>
        <v>0</v>
      </c>
      <c r="K185" s="229" t="s">
        <v>210</v>
      </c>
      <c r="L185" s="44"/>
      <c r="M185" s="234" t="s">
        <v>1</v>
      </c>
      <c r="N185" s="235" t="s">
        <v>43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211</v>
      </c>
      <c r="AT185" s="238" t="s">
        <v>206</v>
      </c>
      <c r="AU185" s="238" t="s">
        <v>87</v>
      </c>
      <c r="AY185" s="17" t="s">
        <v>204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211</v>
      </c>
      <c r="BM185" s="238" t="s">
        <v>1531</v>
      </c>
    </row>
    <row r="186" s="13" customFormat="1">
      <c r="A186" s="13"/>
      <c r="B186" s="240"/>
      <c r="C186" s="241"/>
      <c r="D186" s="242" t="s">
        <v>213</v>
      </c>
      <c r="E186" s="243" t="s">
        <v>1</v>
      </c>
      <c r="F186" s="244" t="s">
        <v>1532</v>
      </c>
      <c r="G186" s="241"/>
      <c r="H186" s="243" t="s">
        <v>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213</v>
      </c>
      <c r="AU186" s="250" t="s">
        <v>87</v>
      </c>
      <c r="AV186" s="13" t="s">
        <v>85</v>
      </c>
      <c r="AW186" s="13" t="s">
        <v>34</v>
      </c>
      <c r="AX186" s="13" t="s">
        <v>78</v>
      </c>
      <c r="AY186" s="250" t="s">
        <v>204</v>
      </c>
    </row>
    <row r="187" s="14" customFormat="1">
      <c r="A187" s="14"/>
      <c r="B187" s="251"/>
      <c r="C187" s="252"/>
      <c r="D187" s="242" t="s">
        <v>213</v>
      </c>
      <c r="E187" s="253" t="s">
        <v>1</v>
      </c>
      <c r="F187" s="254" t="s">
        <v>1533</v>
      </c>
      <c r="G187" s="252"/>
      <c r="H187" s="255">
        <v>3.6480000000000001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213</v>
      </c>
      <c r="AU187" s="261" t="s">
        <v>87</v>
      </c>
      <c r="AV187" s="14" t="s">
        <v>87</v>
      </c>
      <c r="AW187" s="14" t="s">
        <v>34</v>
      </c>
      <c r="AX187" s="14" t="s">
        <v>78</v>
      </c>
      <c r="AY187" s="261" t="s">
        <v>204</v>
      </c>
    </row>
    <row r="188" s="14" customFormat="1">
      <c r="A188" s="14"/>
      <c r="B188" s="251"/>
      <c r="C188" s="252"/>
      <c r="D188" s="242" t="s">
        <v>213</v>
      </c>
      <c r="E188" s="253" t="s">
        <v>1</v>
      </c>
      <c r="F188" s="254" t="s">
        <v>1525</v>
      </c>
      <c r="G188" s="252"/>
      <c r="H188" s="255">
        <v>8.3629999999999995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213</v>
      </c>
      <c r="AU188" s="261" t="s">
        <v>87</v>
      </c>
      <c r="AV188" s="14" t="s">
        <v>87</v>
      </c>
      <c r="AW188" s="14" t="s">
        <v>34</v>
      </c>
      <c r="AX188" s="14" t="s">
        <v>78</v>
      </c>
      <c r="AY188" s="261" t="s">
        <v>204</v>
      </c>
    </row>
    <row r="189" s="15" customFormat="1">
      <c r="A189" s="15"/>
      <c r="B189" s="262"/>
      <c r="C189" s="263"/>
      <c r="D189" s="242" t="s">
        <v>213</v>
      </c>
      <c r="E189" s="264" t="s">
        <v>1</v>
      </c>
      <c r="F189" s="265" t="s">
        <v>228</v>
      </c>
      <c r="G189" s="263"/>
      <c r="H189" s="266">
        <v>12.010999999999999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213</v>
      </c>
      <c r="AU189" s="272" t="s">
        <v>87</v>
      </c>
      <c r="AV189" s="15" t="s">
        <v>211</v>
      </c>
      <c r="AW189" s="15" t="s">
        <v>34</v>
      </c>
      <c r="AX189" s="15" t="s">
        <v>85</v>
      </c>
      <c r="AY189" s="272" t="s">
        <v>204</v>
      </c>
    </row>
    <row r="190" s="2" customFormat="1" ht="24.15" customHeight="1">
      <c r="A190" s="38"/>
      <c r="B190" s="39"/>
      <c r="C190" s="227" t="s">
        <v>246</v>
      </c>
      <c r="D190" s="227" t="s">
        <v>206</v>
      </c>
      <c r="E190" s="228" t="s">
        <v>1534</v>
      </c>
      <c r="F190" s="229" t="s">
        <v>1535</v>
      </c>
      <c r="G190" s="230" t="s">
        <v>231</v>
      </c>
      <c r="H190" s="231">
        <v>3.6480000000000001</v>
      </c>
      <c r="I190" s="232"/>
      <c r="J190" s="233">
        <f>ROUND(I190*H190,2)</f>
        <v>0</v>
      </c>
      <c r="K190" s="229" t="s">
        <v>210</v>
      </c>
      <c r="L190" s="44"/>
      <c r="M190" s="234" t="s">
        <v>1</v>
      </c>
      <c r="N190" s="235" t="s">
        <v>43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211</v>
      </c>
      <c r="AT190" s="238" t="s">
        <v>206</v>
      </c>
      <c r="AU190" s="238" t="s">
        <v>87</v>
      </c>
      <c r="AY190" s="17" t="s">
        <v>204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211</v>
      </c>
      <c r="BM190" s="238" t="s">
        <v>1536</v>
      </c>
    </row>
    <row r="191" s="13" customFormat="1">
      <c r="A191" s="13"/>
      <c r="B191" s="240"/>
      <c r="C191" s="241"/>
      <c r="D191" s="242" t="s">
        <v>213</v>
      </c>
      <c r="E191" s="243" t="s">
        <v>1</v>
      </c>
      <c r="F191" s="244" t="s">
        <v>1537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213</v>
      </c>
      <c r="AU191" s="250" t="s">
        <v>87</v>
      </c>
      <c r="AV191" s="13" t="s">
        <v>85</v>
      </c>
      <c r="AW191" s="13" t="s">
        <v>34</v>
      </c>
      <c r="AX191" s="13" t="s">
        <v>78</v>
      </c>
      <c r="AY191" s="250" t="s">
        <v>204</v>
      </c>
    </row>
    <row r="192" s="14" customFormat="1">
      <c r="A192" s="14"/>
      <c r="B192" s="251"/>
      <c r="C192" s="252"/>
      <c r="D192" s="242" t="s">
        <v>213</v>
      </c>
      <c r="E192" s="253" t="s">
        <v>1</v>
      </c>
      <c r="F192" s="254" t="s">
        <v>1538</v>
      </c>
      <c r="G192" s="252"/>
      <c r="H192" s="255">
        <v>3.6480000000000001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213</v>
      </c>
      <c r="AU192" s="261" t="s">
        <v>87</v>
      </c>
      <c r="AV192" s="14" t="s">
        <v>87</v>
      </c>
      <c r="AW192" s="14" t="s">
        <v>34</v>
      </c>
      <c r="AX192" s="14" t="s">
        <v>85</v>
      </c>
      <c r="AY192" s="261" t="s">
        <v>204</v>
      </c>
    </row>
    <row r="193" s="2" customFormat="1" ht="16.5" customHeight="1">
      <c r="A193" s="38"/>
      <c r="B193" s="39"/>
      <c r="C193" s="273" t="s">
        <v>253</v>
      </c>
      <c r="D193" s="273" t="s">
        <v>404</v>
      </c>
      <c r="E193" s="274" t="s">
        <v>1539</v>
      </c>
      <c r="F193" s="275" t="s">
        <v>1540</v>
      </c>
      <c r="G193" s="276" t="s">
        <v>295</v>
      </c>
      <c r="H193" s="277">
        <v>7.2960000000000003</v>
      </c>
      <c r="I193" s="278"/>
      <c r="J193" s="279">
        <f>ROUND(I193*H193,2)</f>
        <v>0</v>
      </c>
      <c r="K193" s="275" t="s">
        <v>210</v>
      </c>
      <c r="L193" s="280"/>
      <c r="M193" s="281" t="s">
        <v>1</v>
      </c>
      <c r="N193" s="282" t="s">
        <v>43</v>
      </c>
      <c r="O193" s="91"/>
      <c r="P193" s="236">
        <f>O193*H193</f>
        <v>0</v>
      </c>
      <c r="Q193" s="236">
        <v>1</v>
      </c>
      <c r="R193" s="236">
        <f>Q193*H193</f>
        <v>7.2960000000000003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253</v>
      </c>
      <c r="AT193" s="238" t="s">
        <v>404</v>
      </c>
      <c r="AU193" s="238" t="s">
        <v>87</v>
      </c>
      <c r="AY193" s="17" t="s">
        <v>204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211</v>
      </c>
      <c r="BM193" s="238" t="s">
        <v>1541</v>
      </c>
    </row>
    <row r="194" s="14" customFormat="1">
      <c r="A194" s="14"/>
      <c r="B194" s="251"/>
      <c r="C194" s="252"/>
      <c r="D194" s="242" t="s">
        <v>213</v>
      </c>
      <c r="E194" s="252"/>
      <c r="F194" s="254" t="s">
        <v>1542</v>
      </c>
      <c r="G194" s="252"/>
      <c r="H194" s="255">
        <v>7.2960000000000003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213</v>
      </c>
      <c r="AU194" s="261" t="s">
        <v>87</v>
      </c>
      <c r="AV194" s="14" t="s">
        <v>87</v>
      </c>
      <c r="AW194" s="14" t="s">
        <v>4</v>
      </c>
      <c r="AX194" s="14" t="s">
        <v>85</v>
      </c>
      <c r="AY194" s="261" t="s">
        <v>204</v>
      </c>
    </row>
    <row r="195" s="2" customFormat="1" ht="24.15" customHeight="1">
      <c r="A195" s="38"/>
      <c r="B195" s="39"/>
      <c r="C195" s="227" t="s">
        <v>258</v>
      </c>
      <c r="D195" s="227" t="s">
        <v>206</v>
      </c>
      <c r="E195" s="228" t="s">
        <v>1543</v>
      </c>
      <c r="F195" s="229" t="s">
        <v>1544</v>
      </c>
      <c r="G195" s="230" t="s">
        <v>209</v>
      </c>
      <c r="H195" s="231">
        <v>98.799999999999997</v>
      </c>
      <c r="I195" s="232"/>
      <c r="J195" s="233">
        <f>ROUND(I195*H195,2)</f>
        <v>0</v>
      </c>
      <c r="K195" s="229" t="s">
        <v>210</v>
      </c>
      <c r="L195" s="44"/>
      <c r="M195" s="234" t="s">
        <v>1</v>
      </c>
      <c r="N195" s="235" t="s">
        <v>43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211</v>
      </c>
      <c r="AT195" s="238" t="s">
        <v>206</v>
      </c>
      <c r="AU195" s="238" t="s">
        <v>87</v>
      </c>
      <c r="AY195" s="17" t="s">
        <v>204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211</v>
      </c>
      <c r="BM195" s="238" t="s">
        <v>1545</v>
      </c>
    </row>
    <row r="196" s="13" customFormat="1">
      <c r="A196" s="13"/>
      <c r="B196" s="240"/>
      <c r="C196" s="241"/>
      <c r="D196" s="242" t="s">
        <v>213</v>
      </c>
      <c r="E196" s="243" t="s">
        <v>1</v>
      </c>
      <c r="F196" s="244" t="s">
        <v>1546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213</v>
      </c>
      <c r="AU196" s="250" t="s">
        <v>87</v>
      </c>
      <c r="AV196" s="13" t="s">
        <v>85</v>
      </c>
      <c r="AW196" s="13" t="s">
        <v>34</v>
      </c>
      <c r="AX196" s="13" t="s">
        <v>78</v>
      </c>
      <c r="AY196" s="250" t="s">
        <v>204</v>
      </c>
    </row>
    <row r="197" s="14" customFormat="1">
      <c r="A197" s="14"/>
      <c r="B197" s="251"/>
      <c r="C197" s="252"/>
      <c r="D197" s="242" t="s">
        <v>213</v>
      </c>
      <c r="E197" s="253" t="s">
        <v>144</v>
      </c>
      <c r="F197" s="254" t="s">
        <v>1494</v>
      </c>
      <c r="G197" s="252"/>
      <c r="H197" s="255">
        <v>98.799999999999997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213</v>
      </c>
      <c r="AU197" s="261" t="s">
        <v>87</v>
      </c>
      <c r="AV197" s="14" t="s">
        <v>87</v>
      </c>
      <c r="AW197" s="14" t="s">
        <v>34</v>
      </c>
      <c r="AX197" s="14" t="s">
        <v>85</v>
      </c>
      <c r="AY197" s="261" t="s">
        <v>204</v>
      </c>
    </row>
    <row r="198" s="2" customFormat="1" ht="21.75" customHeight="1">
      <c r="A198" s="38"/>
      <c r="B198" s="39"/>
      <c r="C198" s="227" t="s">
        <v>264</v>
      </c>
      <c r="D198" s="227" t="s">
        <v>206</v>
      </c>
      <c r="E198" s="228" t="s">
        <v>241</v>
      </c>
      <c r="F198" s="229" t="s">
        <v>242</v>
      </c>
      <c r="G198" s="230" t="s">
        <v>243</v>
      </c>
      <c r="H198" s="231">
        <v>1</v>
      </c>
      <c r="I198" s="232"/>
      <c r="J198" s="233">
        <f>ROUND(I198*H198,2)</f>
        <v>0</v>
      </c>
      <c r="K198" s="229" t="s">
        <v>210</v>
      </c>
      <c r="L198" s="44"/>
      <c r="M198" s="234" t="s">
        <v>1</v>
      </c>
      <c r="N198" s="235" t="s">
        <v>43</v>
      </c>
      <c r="O198" s="91"/>
      <c r="P198" s="236">
        <f>O198*H198</f>
        <v>0</v>
      </c>
      <c r="Q198" s="236">
        <v>0.0099000000000000008</v>
      </c>
      <c r="R198" s="236">
        <f>Q198*H198</f>
        <v>0.0099000000000000008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244</v>
      </c>
      <c r="AT198" s="238" t="s">
        <v>206</v>
      </c>
      <c r="AU198" s="238" t="s">
        <v>87</v>
      </c>
      <c r="AY198" s="17" t="s">
        <v>204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244</v>
      </c>
      <c r="BM198" s="238" t="s">
        <v>1547</v>
      </c>
    </row>
    <row r="199" s="14" customFormat="1">
      <c r="A199" s="14"/>
      <c r="B199" s="251"/>
      <c r="C199" s="252"/>
      <c r="D199" s="242" t="s">
        <v>213</v>
      </c>
      <c r="E199" s="253" t="s">
        <v>1</v>
      </c>
      <c r="F199" s="254" t="s">
        <v>85</v>
      </c>
      <c r="G199" s="252"/>
      <c r="H199" s="255">
        <v>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213</v>
      </c>
      <c r="AU199" s="261" t="s">
        <v>87</v>
      </c>
      <c r="AV199" s="14" t="s">
        <v>87</v>
      </c>
      <c r="AW199" s="14" t="s">
        <v>34</v>
      </c>
      <c r="AX199" s="14" t="s">
        <v>85</v>
      </c>
      <c r="AY199" s="261" t="s">
        <v>204</v>
      </c>
    </row>
    <row r="200" s="12" customFormat="1" ht="20.88" customHeight="1">
      <c r="A200" s="12"/>
      <c r="B200" s="211"/>
      <c r="C200" s="212"/>
      <c r="D200" s="213" t="s">
        <v>77</v>
      </c>
      <c r="E200" s="225" t="s">
        <v>251</v>
      </c>
      <c r="F200" s="225" t="s">
        <v>252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SUM(P201:P202)</f>
        <v>0</v>
      </c>
      <c r="Q200" s="219"/>
      <c r="R200" s="220">
        <f>SUM(R201:R202)</f>
        <v>0.0012999999999999999</v>
      </c>
      <c r="S200" s="219"/>
      <c r="T200" s="22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85</v>
      </c>
      <c r="AT200" s="223" t="s">
        <v>77</v>
      </c>
      <c r="AU200" s="223" t="s">
        <v>87</v>
      </c>
      <c r="AY200" s="222" t="s">
        <v>204</v>
      </c>
      <c r="BK200" s="224">
        <f>SUM(BK201:BK202)</f>
        <v>0</v>
      </c>
    </row>
    <row r="201" s="2" customFormat="1" ht="24.15" customHeight="1">
      <c r="A201" s="38"/>
      <c r="B201" s="39"/>
      <c r="C201" s="227" t="s">
        <v>251</v>
      </c>
      <c r="D201" s="227" t="s">
        <v>206</v>
      </c>
      <c r="E201" s="228" t="s">
        <v>254</v>
      </c>
      <c r="F201" s="229" t="s">
        <v>255</v>
      </c>
      <c r="G201" s="230" t="s">
        <v>256</v>
      </c>
      <c r="H201" s="231">
        <v>2</v>
      </c>
      <c r="I201" s="232"/>
      <c r="J201" s="233">
        <f>ROUND(I201*H201,2)</f>
        <v>0</v>
      </c>
      <c r="K201" s="229" t="s">
        <v>210</v>
      </c>
      <c r="L201" s="44"/>
      <c r="M201" s="234" t="s">
        <v>1</v>
      </c>
      <c r="N201" s="235" t="s">
        <v>43</v>
      </c>
      <c r="O201" s="91"/>
      <c r="P201" s="236">
        <f>O201*H201</f>
        <v>0</v>
      </c>
      <c r="Q201" s="236">
        <v>0.00064999999999999997</v>
      </c>
      <c r="R201" s="236">
        <f>Q201*H201</f>
        <v>0.0012999999999999999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211</v>
      </c>
      <c r="AT201" s="238" t="s">
        <v>206</v>
      </c>
      <c r="AU201" s="238" t="s">
        <v>222</v>
      </c>
      <c r="AY201" s="17" t="s">
        <v>204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211</v>
      </c>
      <c r="BM201" s="238" t="s">
        <v>1548</v>
      </c>
    </row>
    <row r="202" s="2" customFormat="1" ht="24.15" customHeight="1">
      <c r="A202" s="38"/>
      <c r="B202" s="39"/>
      <c r="C202" s="227" t="s">
        <v>8</v>
      </c>
      <c r="D202" s="227" t="s">
        <v>206</v>
      </c>
      <c r="E202" s="228" t="s">
        <v>259</v>
      </c>
      <c r="F202" s="229" t="s">
        <v>260</v>
      </c>
      <c r="G202" s="230" t="s">
        <v>256</v>
      </c>
      <c r="H202" s="231">
        <v>2</v>
      </c>
      <c r="I202" s="232"/>
      <c r="J202" s="233">
        <f>ROUND(I202*H202,2)</f>
        <v>0</v>
      </c>
      <c r="K202" s="229" t="s">
        <v>210</v>
      </c>
      <c r="L202" s="44"/>
      <c r="M202" s="234" t="s">
        <v>1</v>
      </c>
      <c r="N202" s="235" t="s">
        <v>43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211</v>
      </c>
      <c r="AT202" s="238" t="s">
        <v>206</v>
      </c>
      <c r="AU202" s="238" t="s">
        <v>222</v>
      </c>
      <c r="AY202" s="17" t="s">
        <v>204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211</v>
      </c>
      <c r="BM202" s="238" t="s">
        <v>1549</v>
      </c>
    </row>
    <row r="203" s="12" customFormat="1" ht="20.88" customHeight="1">
      <c r="A203" s="12"/>
      <c r="B203" s="211"/>
      <c r="C203" s="212"/>
      <c r="D203" s="213" t="s">
        <v>77</v>
      </c>
      <c r="E203" s="225" t="s">
        <v>262</v>
      </c>
      <c r="F203" s="225" t="s">
        <v>263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SUM(P204:P205)</f>
        <v>0</v>
      </c>
      <c r="Q203" s="219"/>
      <c r="R203" s="220">
        <f>SUM(R204:R205)</f>
        <v>0</v>
      </c>
      <c r="S203" s="219"/>
      <c r="T203" s="221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85</v>
      </c>
      <c r="AT203" s="223" t="s">
        <v>77</v>
      </c>
      <c r="AU203" s="223" t="s">
        <v>87</v>
      </c>
      <c r="AY203" s="222" t="s">
        <v>204</v>
      </c>
      <c r="BK203" s="224">
        <f>SUM(BK204:BK205)</f>
        <v>0</v>
      </c>
    </row>
    <row r="204" s="2" customFormat="1" ht="24.15" customHeight="1">
      <c r="A204" s="38"/>
      <c r="B204" s="39"/>
      <c r="C204" s="227" t="s">
        <v>262</v>
      </c>
      <c r="D204" s="227" t="s">
        <v>206</v>
      </c>
      <c r="E204" s="228" t="s">
        <v>265</v>
      </c>
      <c r="F204" s="229" t="s">
        <v>266</v>
      </c>
      <c r="G204" s="230" t="s">
        <v>231</v>
      </c>
      <c r="H204" s="231">
        <v>51.898000000000003</v>
      </c>
      <c r="I204" s="232"/>
      <c r="J204" s="233">
        <f>ROUND(I204*H204,2)</f>
        <v>0</v>
      </c>
      <c r="K204" s="229" t="s">
        <v>210</v>
      </c>
      <c r="L204" s="44"/>
      <c r="M204" s="234" t="s">
        <v>1</v>
      </c>
      <c r="N204" s="235" t="s">
        <v>43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211</v>
      </c>
      <c r="AT204" s="238" t="s">
        <v>206</v>
      </c>
      <c r="AU204" s="238" t="s">
        <v>222</v>
      </c>
      <c r="AY204" s="17" t="s">
        <v>204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211</v>
      </c>
      <c r="BM204" s="238" t="s">
        <v>1550</v>
      </c>
    </row>
    <row r="205" s="14" customFormat="1">
      <c r="A205" s="14"/>
      <c r="B205" s="251"/>
      <c r="C205" s="252"/>
      <c r="D205" s="242" t="s">
        <v>213</v>
      </c>
      <c r="E205" s="253" t="s">
        <v>1</v>
      </c>
      <c r="F205" s="254" t="s">
        <v>268</v>
      </c>
      <c r="G205" s="252"/>
      <c r="H205" s="255">
        <v>51.898000000000003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213</v>
      </c>
      <c r="AU205" s="261" t="s">
        <v>222</v>
      </c>
      <c r="AV205" s="14" t="s">
        <v>87</v>
      </c>
      <c r="AW205" s="14" t="s">
        <v>34</v>
      </c>
      <c r="AX205" s="14" t="s">
        <v>85</v>
      </c>
      <c r="AY205" s="261" t="s">
        <v>204</v>
      </c>
    </row>
    <row r="206" s="12" customFormat="1" ht="20.88" customHeight="1">
      <c r="A206" s="12"/>
      <c r="B206" s="211"/>
      <c r="C206" s="212"/>
      <c r="D206" s="213" t="s">
        <v>77</v>
      </c>
      <c r="E206" s="225" t="s">
        <v>218</v>
      </c>
      <c r="F206" s="225" t="s">
        <v>269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SUM(P207:P216)</f>
        <v>0</v>
      </c>
      <c r="Q206" s="219"/>
      <c r="R206" s="220">
        <f>SUM(R207:R216)</f>
        <v>0</v>
      </c>
      <c r="S206" s="219"/>
      <c r="T206" s="221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85</v>
      </c>
      <c r="AT206" s="223" t="s">
        <v>77</v>
      </c>
      <c r="AU206" s="223" t="s">
        <v>87</v>
      </c>
      <c r="AY206" s="222" t="s">
        <v>204</v>
      </c>
      <c r="BK206" s="224">
        <f>SUM(BK207:BK216)</f>
        <v>0</v>
      </c>
    </row>
    <row r="207" s="2" customFormat="1" ht="37.8" customHeight="1">
      <c r="A207" s="38"/>
      <c r="B207" s="39"/>
      <c r="C207" s="227" t="s">
        <v>281</v>
      </c>
      <c r="D207" s="227" t="s">
        <v>206</v>
      </c>
      <c r="E207" s="228" t="s">
        <v>270</v>
      </c>
      <c r="F207" s="229" t="s">
        <v>271</v>
      </c>
      <c r="G207" s="230" t="s">
        <v>231</v>
      </c>
      <c r="H207" s="231">
        <v>39.887</v>
      </c>
      <c r="I207" s="232"/>
      <c r="J207" s="233">
        <f>ROUND(I207*H207,2)</f>
        <v>0</v>
      </c>
      <c r="K207" s="229" t="s">
        <v>210</v>
      </c>
      <c r="L207" s="44"/>
      <c r="M207" s="234" t="s">
        <v>1</v>
      </c>
      <c r="N207" s="235" t="s">
        <v>43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211</v>
      </c>
      <c r="AT207" s="238" t="s">
        <v>206</v>
      </c>
      <c r="AU207" s="238" t="s">
        <v>222</v>
      </c>
      <c r="AY207" s="17" t="s">
        <v>204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211</v>
      </c>
      <c r="BM207" s="238" t="s">
        <v>1551</v>
      </c>
    </row>
    <row r="208" s="14" customFormat="1">
      <c r="A208" s="14"/>
      <c r="B208" s="251"/>
      <c r="C208" s="252"/>
      <c r="D208" s="242" t="s">
        <v>213</v>
      </c>
      <c r="E208" s="253" t="s">
        <v>1</v>
      </c>
      <c r="F208" s="254" t="s">
        <v>1552</v>
      </c>
      <c r="G208" s="252"/>
      <c r="H208" s="255">
        <v>39.887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213</v>
      </c>
      <c r="AU208" s="261" t="s">
        <v>222</v>
      </c>
      <c r="AV208" s="14" t="s">
        <v>87</v>
      </c>
      <c r="AW208" s="14" t="s">
        <v>34</v>
      </c>
      <c r="AX208" s="14" t="s">
        <v>85</v>
      </c>
      <c r="AY208" s="261" t="s">
        <v>204</v>
      </c>
    </row>
    <row r="209" s="2" customFormat="1" ht="37.8" customHeight="1">
      <c r="A209" s="38"/>
      <c r="B209" s="39"/>
      <c r="C209" s="227" t="s">
        <v>289</v>
      </c>
      <c r="D209" s="227" t="s">
        <v>206</v>
      </c>
      <c r="E209" s="228" t="s">
        <v>273</v>
      </c>
      <c r="F209" s="229" t="s">
        <v>274</v>
      </c>
      <c r="G209" s="230" t="s">
        <v>231</v>
      </c>
      <c r="H209" s="231">
        <v>79.774000000000001</v>
      </c>
      <c r="I209" s="232"/>
      <c r="J209" s="233">
        <f>ROUND(I209*H209,2)</f>
        <v>0</v>
      </c>
      <c r="K209" s="229" t="s">
        <v>210</v>
      </c>
      <c r="L209" s="44"/>
      <c r="M209" s="234" t="s">
        <v>1</v>
      </c>
      <c r="N209" s="235" t="s">
        <v>43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211</v>
      </c>
      <c r="AT209" s="238" t="s">
        <v>206</v>
      </c>
      <c r="AU209" s="238" t="s">
        <v>222</v>
      </c>
      <c r="AY209" s="17" t="s">
        <v>204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211</v>
      </c>
      <c r="BM209" s="238" t="s">
        <v>1553</v>
      </c>
    </row>
    <row r="210" s="13" customFormat="1">
      <c r="A210" s="13"/>
      <c r="B210" s="240"/>
      <c r="C210" s="241"/>
      <c r="D210" s="242" t="s">
        <v>213</v>
      </c>
      <c r="E210" s="243" t="s">
        <v>1</v>
      </c>
      <c r="F210" s="244" t="s">
        <v>276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213</v>
      </c>
      <c r="AU210" s="250" t="s">
        <v>222</v>
      </c>
      <c r="AV210" s="13" t="s">
        <v>85</v>
      </c>
      <c r="AW210" s="13" t="s">
        <v>34</v>
      </c>
      <c r="AX210" s="13" t="s">
        <v>78</v>
      </c>
      <c r="AY210" s="250" t="s">
        <v>204</v>
      </c>
    </row>
    <row r="211" s="14" customFormat="1">
      <c r="A211" s="14"/>
      <c r="B211" s="251"/>
      <c r="C211" s="252"/>
      <c r="D211" s="242" t="s">
        <v>213</v>
      </c>
      <c r="E211" s="253" t="s">
        <v>1</v>
      </c>
      <c r="F211" s="254" t="s">
        <v>1554</v>
      </c>
      <c r="G211" s="252"/>
      <c r="H211" s="255">
        <v>79.774000000000001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213</v>
      </c>
      <c r="AU211" s="261" t="s">
        <v>222</v>
      </c>
      <c r="AV211" s="14" t="s">
        <v>87</v>
      </c>
      <c r="AW211" s="14" t="s">
        <v>34</v>
      </c>
      <c r="AX211" s="14" t="s">
        <v>85</v>
      </c>
      <c r="AY211" s="261" t="s">
        <v>204</v>
      </c>
    </row>
    <row r="212" s="2" customFormat="1" ht="37.8" customHeight="1">
      <c r="A212" s="38"/>
      <c r="B212" s="39"/>
      <c r="C212" s="227" t="s">
        <v>218</v>
      </c>
      <c r="D212" s="227" t="s">
        <v>206</v>
      </c>
      <c r="E212" s="228" t="s">
        <v>278</v>
      </c>
      <c r="F212" s="229" t="s">
        <v>279</v>
      </c>
      <c r="G212" s="230" t="s">
        <v>231</v>
      </c>
      <c r="H212" s="231">
        <v>39.887</v>
      </c>
      <c r="I212" s="232"/>
      <c r="J212" s="233">
        <f>ROUND(I212*H212,2)</f>
        <v>0</v>
      </c>
      <c r="K212" s="229" t="s">
        <v>210</v>
      </c>
      <c r="L212" s="44"/>
      <c r="M212" s="234" t="s">
        <v>1</v>
      </c>
      <c r="N212" s="235" t="s">
        <v>43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211</v>
      </c>
      <c r="AT212" s="238" t="s">
        <v>206</v>
      </c>
      <c r="AU212" s="238" t="s">
        <v>222</v>
      </c>
      <c r="AY212" s="17" t="s">
        <v>204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211</v>
      </c>
      <c r="BM212" s="238" t="s">
        <v>1555</v>
      </c>
    </row>
    <row r="213" s="14" customFormat="1">
      <c r="A213" s="14"/>
      <c r="B213" s="251"/>
      <c r="C213" s="252"/>
      <c r="D213" s="242" t="s">
        <v>213</v>
      </c>
      <c r="E213" s="253" t="s">
        <v>1</v>
      </c>
      <c r="F213" s="254" t="s">
        <v>1552</v>
      </c>
      <c r="G213" s="252"/>
      <c r="H213" s="255">
        <v>39.887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213</v>
      </c>
      <c r="AU213" s="261" t="s">
        <v>222</v>
      </c>
      <c r="AV213" s="14" t="s">
        <v>87</v>
      </c>
      <c r="AW213" s="14" t="s">
        <v>34</v>
      </c>
      <c r="AX213" s="14" t="s">
        <v>85</v>
      </c>
      <c r="AY213" s="261" t="s">
        <v>204</v>
      </c>
    </row>
    <row r="214" s="2" customFormat="1" ht="37.8" customHeight="1">
      <c r="A214" s="38"/>
      <c r="B214" s="39"/>
      <c r="C214" s="227" t="s">
        <v>287</v>
      </c>
      <c r="D214" s="227" t="s">
        <v>206</v>
      </c>
      <c r="E214" s="228" t="s">
        <v>282</v>
      </c>
      <c r="F214" s="229" t="s">
        <v>283</v>
      </c>
      <c r="G214" s="230" t="s">
        <v>231</v>
      </c>
      <c r="H214" s="231">
        <v>757.85299999999995</v>
      </c>
      <c r="I214" s="232"/>
      <c r="J214" s="233">
        <f>ROUND(I214*H214,2)</f>
        <v>0</v>
      </c>
      <c r="K214" s="229" t="s">
        <v>210</v>
      </c>
      <c r="L214" s="44"/>
      <c r="M214" s="234" t="s">
        <v>1</v>
      </c>
      <c r="N214" s="235" t="s">
        <v>43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211</v>
      </c>
      <c r="AT214" s="238" t="s">
        <v>206</v>
      </c>
      <c r="AU214" s="238" t="s">
        <v>222</v>
      </c>
      <c r="AY214" s="17" t="s">
        <v>204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85</v>
      </c>
      <c r="BK214" s="239">
        <f>ROUND(I214*H214,2)</f>
        <v>0</v>
      </c>
      <c r="BL214" s="17" t="s">
        <v>211</v>
      </c>
      <c r="BM214" s="238" t="s">
        <v>1556</v>
      </c>
    </row>
    <row r="215" s="13" customFormat="1">
      <c r="A215" s="13"/>
      <c r="B215" s="240"/>
      <c r="C215" s="241"/>
      <c r="D215" s="242" t="s">
        <v>213</v>
      </c>
      <c r="E215" s="243" t="s">
        <v>1</v>
      </c>
      <c r="F215" s="244" t="s">
        <v>285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213</v>
      </c>
      <c r="AU215" s="250" t="s">
        <v>222</v>
      </c>
      <c r="AV215" s="13" t="s">
        <v>85</v>
      </c>
      <c r="AW215" s="13" t="s">
        <v>34</v>
      </c>
      <c r="AX215" s="13" t="s">
        <v>78</v>
      </c>
      <c r="AY215" s="250" t="s">
        <v>204</v>
      </c>
    </row>
    <row r="216" s="14" customFormat="1">
      <c r="A216" s="14"/>
      <c r="B216" s="251"/>
      <c r="C216" s="252"/>
      <c r="D216" s="242" t="s">
        <v>213</v>
      </c>
      <c r="E216" s="253" t="s">
        <v>1</v>
      </c>
      <c r="F216" s="254" t="s">
        <v>1557</v>
      </c>
      <c r="G216" s="252"/>
      <c r="H216" s="255">
        <v>757.85299999999995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213</v>
      </c>
      <c r="AU216" s="261" t="s">
        <v>222</v>
      </c>
      <c r="AV216" s="14" t="s">
        <v>87</v>
      </c>
      <c r="AW216" s="14" t="s">
        <v>34</v>
      </c>
      <c r="AX216" s="14" t="s">
        <v>85</v>
      </c>
      <c r="AY216" s="261" t="s">
        <v>204</v>
      </c>
    </row>
    <row r="217" s="12" customFormat="1" ht="20.88" customHeight="1">
      <c r="A217" s="12"/>
      <c r="B217" s="211"/>
      <c r="C217" s="212"/>
      <c r="D217" s="213" t="s">
        <v>77</v>
      </c>
      <c r="E217" s="225" t="s">
        <v>287</v>
      </c>
      <c r="F217" s="225" t="s">
        <v>288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SUM(P218:P221)</f>
        <v>0</v>
      </c>
      <c r="Q217" s="219"/>
      <c r="R217" s="220">
        <f>SUM(R218:R221)</f>
        <v>0</v>
      </c>
      <c r="S217" s="219"/>
      <c r="T217" s="221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85</v>
      </c>
      <c r="AT217" s="223" t="s">
        <v>77</v>
      </c>
      <c r="AU217" s="223" t="s">
        <v>87</v>
      </c>
      <c r="AY217" s="222" t="s">
        <v>204</v>
      </c>
      <c r="BK217" s="224">
        <f>SUM(BK218:BK221)</f>
        <v>0</v>
      </c>
    </row>
    <row r="218" s="2" customFormat="1" ht="16.5" customHeight="1">
      <c r="A218" s="38"/>
      <c r="B218" s="39"/>
      <c r="C218" s="227" t="s">
        <v>304</v>
      </c>
      <c r="D218" s="227" t="s">
        <v>206</v>
      </c>
      <c r="E218" s="228" t="s">
        <v>290</v>
      </c>
      <c r="F218" s="229" t="s">
        <v>291</v>
      </c>
      <c r="G218" s="230" t="s">
        <v>231</v>
      </c>
      <c r="H218" s="231">
        <v>39.887</v>
      </c>
      <c r="I218" s="232"/>
      <c r="J218" s="233">
        <f>ROUND(I218*H218,2)</f>
        <v>0</v>
      </c>
      <c r="K218" s="229" t="s">
        <v>210</v>
      </c>
      <c r="L218" s="44"/>
      <c r="M218" s="234" t="s">
        <v>1</v>
      </c>
      <c r="N218" s="235" t="s">
        <v>43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211</v>
      </c>
      <c r="AT218" s="238" t="s">
        <v>206</v>
      </c>
      <c r="AU218" s="238" t="s">
        <v>222</v>
      </c>
      <c r="AY218" s="17" t="s">
        <v>204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85</v>
      </c>
      <c r="BK218" s="239">
        <f>ROUND(I218*H218,2)</f>
        <v>0</v>
      </c>
      <c r="BL218" s="17" t="s">
        <v>211</v>
      </c>
      <c r="BM218" s="238" t="s">
        <v>1558</v>
      </c>
    </row>
    <row r="219" s="14" customFormat="1">
      <c r="A219" s="14"/>
      <c r="B219" s="251"/>
      <c r="C219" s="252"/>
      <c r="D219" s="242" t="s">
        <v>213</v>
      </c>
      <c r="E219" s="253" t="s">
        <v>1</v>
      </c>
      <c r="F219" s="254" t="s">
        <v>1552</v>
      </c>
      <c r="G219" s="252"/>
      <c r="H219" s="255">
        <v>39.887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213</v>
      </c>
      <c r="AU219" s="261" t="s">
        <v>222</v>
      </c>
      <c r="AV219" s="14" t="s">
        <v>87</v>
      </c>
      <c r="AW219" s="14" t="s">
        <v>34</v>
      </c>
      <c r="AX219" s="14" t="s">
        <v>85</v>
      </c>
      <c r="AY219" s="261" t="s">
        <v>204</v>
      </c>
    </row>
    <row r="220" s="2" customFormat="1" ht="24.15" customHeight="1">
      <c r="A220" s="38"/>
      <c r="B220" s="39"/>
      <c r="C220" s="227" t="s">
        <v>310</v>
      </c>
      <c r="D220" s="227" t="s">
        <v>206</v>
      </c>
      <c r="E220" s="228" t="s">
        <v>293</v>
      </c>
      <c r="F220" s="229" t="s">
        <v>294</v>
      </c>
      <c r="G220" s="230" t="s">
        <v>295</v>
      </c>
      <c r="H220" s="231">
        <v>73.790999999999997</v>
      </c>
      <c r="I220" s="232"/>
      <c r="J220" s="233">
        <f>ROUND(I220*H220,2)</f>
        <v>0</v>
      </c>
      <c r="K220" s="229" t="s">
        <v>210</v>
      </c>
      <c r="L220" s="44"/>
      <c r="M220" s="234" t="s">
        <v>1</v>
      </c>
      <c r="N220" s="235" t="s">
        <v>43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211</v>
      </c>
      <c r="AT220" s="238" t="s">
        <v>206</v>
      </c>
      <c r="AU220" s="238" t="s">
        <v>222</v>
      </c>
      <c r="AY220" s="17" t="s">
        <v>204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211</v>
      </c>
      <c r="BM220" s="238" t="s">
        <v>1559</v>
      </c>
    </row>
    <row r="221" s="14" customFormat="1">
      <c r="A221" s="14"/>
      <c r="B221" s="251"/>
      <c r="C221" s="252"/>
      <c r="D221" s="242" t="s">
        <v>213</v>
      </c>
      <c r="E221" s="253" t="s">
        <v>1</v>
      </c>
      <c r="F221" s="254" t="s">
        <v>1560</v>
      </c>
      <c r="G221" s="252"/>
      <c r="H221" s="255">
        <v>73.790999999999997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213</v>
      </c>
      <c r="AU221" s="261" t="s">
        <v>222</v>
      </c>
      <c r="AV221" s="14" t="s">
        <v>87</v>
      </c>
      <c r="AW221" s="14" t="s">
        <v>34</v>
      </c>
      <c r="AX221" s="14" t="s">
        <v>85</v>
      </c>
      <c r="AY221" s="261" t="s">
        <v>204</v>
      </c>
    </row>
    <row r="222" s="12" customFormat="1" ht="22.8" customHeight="1">
      <c r="A222" s="12"/>
      <c r="B222" s="211"/>
      <c r="C222" s="212"/>
      <c r="D222" s="213" t="s">
        <v>77</v>
      </c>
      <c r="E222" s="225" t="s">
        <v>87</v>
      </c>
      <c r="F222" s="225" t="s">
        <v>298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SUM(P223:P244)</f>
        <v>0</v>
      </c>
      <c r="Q222" s="219"/>
      <c r="R222" s="220">
        <f>SUM(R223:R244)</f>
        <v>71.967665949999997</v>
      </c>
      <c r="S222" s="219"/>
      <c r="T222" s="221">
        <f>SUM(T223:T244)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85</v>
      </c>
      <c r="AT222" s="223" t="s">
        <v>77</v>
      </c>
      <c r="AU222" s="223" t="s">
        <v>85</v>
      </c>
      <c r="AY222" s="222" t="s">
        <v>204</v>
      </c>
      <c r="BK222" s="224">
        <f>SUM(BK223:BK244)</f>
        <v>0</v>
      </c>
    </row>
    <row r="223" s="2" customFormat="1" ht="24.15" customHeight="1">
      <c r="A223" s="38"/>
      <c r="B223" s="39"/>
      <c r="C223" s="227" t="s">
        <v>315</v>
      </c>
      <c r="D223" s="227" t="s">
        <v>206</v>
      </c>
      <c r="E223" s="228" t="s">
        <v>299</v>
      </c>
      <c r="F223" s="229" t="s">
        <v>300</v>
      </c>
      <c r="G223" s="230" t="s">
        <v>209</v>
      </c>
      <c r="H223" s="231">
        <v>40.781999999999996</v>
      </c>
      <c r="I223" s="232"/>
      <c r="J223" s="233">
        <f>ROUND(I223*H223,2)</f>
        <v>0</v>
      </c>
      <c r="K223" s="229" t="s">
        <v>210</v>
      </c>
      <c r="L223" s="44"/>
      <c r="M223" s="234" t="s">
        <v>1</v>
      </c>
      <c r="N223" s="235" t="s">
        <v>43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211</v>
      </c>
      <c r="AT223" s="238" t="s">
        <v>206</v>
      </c>
      <c r="AU223" s="238" t="s">
        <v>87</v>
      </c>
      <c r="AY223" s="17" t="s">
        <v>204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85</v>
      </c>
      <c r="BK223" s="239">
        <f>ROUND(I223*H223,2)</f>
        <v>0</v>
      </c>
      <c r="BL223" s="17" t="s">
        <v>211</v>
      </c>
      <c r="BM223" s="238" t="s">
        <v>1561</v>
      </c>
    </row>
    <row r="224" s="14" customFormat="1">
      <c r="A224" s="14"/>
      <c r="B224" s="251"/>
      <c r="C224" s="252"/>
      <c r="D224" s="242" t="s">
        <v>213</v>
      </c>
      <c r="E224" s="253" t="s">
        <v>129</v>
      </c>
      <c r="F224" s="254" t="s">
        <v>1562</v>
      </c>
      <c r="G224" s="252"/>
      <c r="H224" s="255">
        <v>40.781999999999996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213</v>
      </c>
      <c r="AU224" s="261" t="s">
        <v>87</v>
      </c>
      <c r="AV224" s="14" t="s">
        <v>87</v>
      </c>
      <c r="AW224" s="14" t="s">
        <v>34</v>
      </c>
      <c r="AX224" s="14" t="s">
        <v>85</v>
      </c>
      <c r="AY224" s="261" t="s">
        <v>204</v>
      </c>
    </row>
    <row r="225" s="2" customFormat="1" ht="16.5" customHeight="1">
      <c r="A225" s="38"/>
      <c r="B225" s="39"/>
      <c r="C225" s="227" t="s">
        <v>7</v>
      </c>
      <c r="D225" s="227" t="s">
        <v>206</v>
      </c>
      <c r="E225" s="228" t="s">
        <v>1563</v>
      </c>
      <c r="F225" s="229" t="s">
        <v>1564</v>
      </c>
      <c r="G225" s="230" t="s">
        <v>231</v>
      </c>
      <c r="H225" s="231">
        <v>8.0150000000000006</v>
      </c>
      <c r="I225" s="232"/>
      <c r="J225" s="233">
        <f>ROUND(I225*H225,2)</f>
        <v>0</v>
      </c>
      <c r="K225" s="229" t="s">
        <v>210</v>
      </c>
      <c r="L225" s="44"/>
      <c r="M225" s="234" t="s">
        <v>1</v>
      </c>
      <c r="N225" s="235" t="s">
        <v>43</v>
      </c>
      <c r="O225" s="91"/>
      <c r="P225" s="236">
        <f>O225*H225</f>
        <v>0</v>
      </c>
      <c r="Q225" s="236">
        <v>2.3010199999999998</v>
      </c>
      <c r="R225" s="236">
        <f>Q225*H225</f>
        <v>18.442675300000001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211</v>
      </c>
      <c r="AT225" s="238" t="s">
        <v>206</v>
      </c>
      <c r="AU225" s="238" t="s">
        <v>87</v>
      </c>
      <c r="AY225" s="17" t="s">
        <v>204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85</v>
      </c>
      <c r="BK225" s="239">
        <f>ROUND(I225*H225,2)</f>
        <v>0</v>
      </c>
      <c r="BL225" s="17" t="s">
        <v>211</v>
      </c>
      <c r="BM225" s="238" t="s">
        <v>1565</v>
      </c>
    </row>
    <row r="226" s="14" customFormat="1">
      <c r="A226" s="14"/>
      <c r="B226" s="251"/>
      <c r="C226" s="252"/>
      <c r="D226" s="242" t="s">
        <v>213</v>
      </c>
      <c r="E226" s="253" t="s">
        <v>1</v>
      </c>
      <c r="F226" s="254" t="s">
        <v>1566</v>
      </c>
      <c r="G226" s="252"/>
      <c r="H226" s="255">
        <v>8.0150000000000006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213</v>
      </c>
      <c r="AU226" s="261" t="s">
        <v>87</v>
      </c>
      <c r="AV226" s="14" t="s">
        <v>87</v>
      </c>
      <c r="AW226" s="14" t="s">
        <v>34</v>
      </c>
      <c r="AX226" s="14" t="s">
        <v>85</v>
      </c>
      <c r="AY226" s="261" t="s">
        <v>204</v>
      </c>
    </row>
    <row r="227" s="2" customFormat="1" ht="16.5" customHeight="1">
      <c r="A227" s="38"/>
      <c r="B227" s="39"/>
      <c r="C227" s="227" t="s">
        <v>326</v>
      </c>
      <c r="D227" s="227" t="s">
        <v>206</v>
      </c>
      <c r="E227" s="228" t="s">
        <v>1567</v>
      </c>
      <c r="F227" s="229" t="s">
        <v>1568</v>
      </c>
      <c r="G227" s="230" t="s">
        <v>209</v>
      </c>
      <c r="H227" s="231">
        <v>1.8600000000000001</v>
      </c>
      <c r="I227" s="232"/>
      <c r="J227" s="233">
        <f>ROUND(I227*H227,2)</f>
        <v>0</v>
      </c>
      <c r="K227" s="229" t="s">
        <v>210</v>
      </c>
      <c r="L227" s="44"/>
      <c r="M227" s="234" t="s">
        <v>1</v>
      </c>
      <c r="N227" s="235" t="s">
        <v>43</v>
      </c>
      <c r="O227" s="91"/>
      <c r="P227" s="236">
        <f>O227*H227</f>
        <v>0</v>
      </c>
      <c r="Q227" s="236">
        <v>0.00247</v>
      </c>
      <c r="R227" s="236">
        <f>Q227*H227</f>
        <v>0.0045942000000000005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211</v>
      </c>
      <c r="AT227" s="238" t="s">
        <v>206</v>
      </c>
      <c r="AU227" s="238" t="s">
        <v>87</v>
      </c>
      <c r="AY227" s="17" t="s">
        <v>204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85</v>
      </c>
      <c r="BK227" s="239">
        <f>ROUND(I227*H227,2)</f>
        <v>0</v>
      </c>
      <c r="BL227" s="17" t="s">
        <v>211</v>
      </c>
      <c r="BM227" s="238" t="s">
        <v>1569</v>
      </c>
    </row>
    <row r="228" s="13" customFormat="1">
      <c r="A228" s="13"/>
      <c r="B228" s="240"/>
      <c r="C228" s="241"/>
      <c r="D228" s="242" t="s">
        <v>213</v>
      </c>
      <c r="E228" s="243" t="s">
        <v>1</v>
      </c>
      <c r="F228" s="244" t="s">
        <v>1570</v>
      </c>
      <c r="G228" s="241"/>
      <c r="H228" s="243" t="s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213</v>
      </c>
      <c r="AU228" s="250" t="s">
        <v>87</v>
      </c>
      <c r="AV228" s="13" t="s">
        <v>85</v>
      </c>
      <c r="AW228" s="13" t="s">
        <v>34</v>
      </c>
      <c r="AX228" s="13" t="s">
        <v>78</v>
      </c>
      <c r="AY228" s="250" t="s">
        <v>204</v>
      </c>
    </row>
    <row r="229" s="14" customFormat="1">
      <c r="A229" s="14"/>
      <c r="B229" s="251"/>
      <c r="C229" s="252"/>
      <c r="D229" s="242" t="s">
        <v>213</v>
      </c>
      <c r="E229" s="253" t="s">
        <v>1</v>
      </c>
      <c r="F229" s="254" t="s">
        <v>1571</v>
      </c>
      <c r="G229" s="252"/>
      <c r="H229" s="255">
        <v>1.8600000000000001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213</v>
      </c>
      <c r="AU229" s="261" t="s">
        <v>87</v>
      </c>
      <c r="AV229" s="14" t="s">
        <v>87</v>
      </c>
      <c r="AW229" s="14" t="s">
        <v>34</v>
      </c>
      <c r="AX229" s="14" t="s">
        <v>85</v>
      </c>
      <c r="AY229" s="261" t="s">
        <v>204</v>
      </c>
    </row>
    <row r="230" s="2" customFormat="1" ht="16.5" customHeight="1">
      <c r="A230" s="38"/>
      <c r="B230" s="39"/>
      <c r="C230" s="227" t="s">
        <v>332</v>
      </c>
      <c r="D230" s="227" t="s">
        <v>206</v>
      </c>
      <c r="E230" s="228" t="s">
        <v>1572</v>
      </c>
      <c r="F230" s="229" t="s">
        <v>1573</v>
      </c>
      <c r="G230" s="230" t="s">
        <v>209</v>
      </c>
      <c r="H230" s="231">
        <v>1.8600000000000001</v>
      </c>
      <c r="I230" s="232"/>
      <c r="J230" s="233">
        <f>ROUND(I230*H230,2)</f>
        <v>0</v>
      </c>
      <c r="K230" s="229" t="s">
        <v>210</v>
      </c>
      <c r="L230" s="44"/>
      <c r="M230" s="234" t="s">
        <v>1</v>
      </c>
      <c r="N230" s="235" t="s">
        <v>43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211</v>
      </c>
      <c r="AT230" s="238" t="s">
        <v>206</v>
      </c>
      <c r="AU230" s="238" t="s">
        <v>87</v>
      </c>
      <c r="AY230" s="17" t="s">
        <v>204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85</v>
      </c>
      <c r="BK230" s="239">
        <f>ROUND(I230*H230,2)</f>
        <v>0</v>
      </c>
      <c r="BL230" s="17" t="s">
        <v>211</v>
      </c>
      <c r="BM230" s="238" t="s">
        <v>1574</v>
      </c>
    </row>
    <row r="231" s="2" customFormat="1" ht="16.5" customHeight="1">
      <c r="A231" s="38"/>
      <c r="B231" s="39"/>
      <c r="C231" s="227" t="s">
        <v>340</v>
      </c>
      <c r="D231" s="227" t="s">
        <v>206</v>
      </c>
      <c r="E231" s="228" t="s">
        <v>316</v>
      </c>
      <c r="F231" s="229" t="s">
        <v>317</v>
      </c>
      <c r="G231" s="230" t="s">
        <v>295</v>
      </c>
      <c r="H231" s="231">
        <v>0.26000000000000001</v>
      </c>
      <c r="I231" s="232"/>
      <c r="J231" s="233">
        <f>ROUND(I231*H231,2)</f>
        <v>0</v>
      </c>
      <c r="K231" s="229" t="s">
        <v>210</v>
      </c>
      <c r="L231" s="44"/>
      <c r="M231" s="234" t="s">
        <v>1</v>
      </c>
      <c r="N231" s="235" t="s">
        <v>43</v>
      </c>
      <c r="O231" s="91"/>
      <c r="P231" s="236">
        <f>O231*H231</f>
        <v>0</v>
      </c>
      <c r="Q231" s="236">
        <v>1.06277</v>
      </c>
      <c r="R231" s="236">
        <f>Q231*H231</f>
        <v>0.27632020000000002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211</v>
      </c>
      <c r="AT231" s="238" t="s">
        <v>206</v>
      </c>
      <c r="AU231" s="238" t="s">
        <v>87</v>
      </c>
      <c r="AY231" s="17" t="s">
        <v>204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85</v>
      </c>
      <c r="BK231" s="239">
        <f>ROUND(I231*H231,2)</f>
        <v>0</v>
      </c>
      <c r="BL231" s="17" t="s">
        <v>211</v>
      </c>
      <c r="BM231" s="238" t="s">
        <v>1575</v>
      </c>
    </row>
    <row r="232" s="13" customFormat="1">
      <c r="A232" s="13"/>
      <c r="B232" s="240"/>
      <c r="C232" s="241"/>
      <c r="D232" s="242" t="s">
        <v>213</v>
      </c>
      <c r="E232" s="243" t="s">
        <v>1</v>
      </c>
      <c r="F232" s="244" t="s">
        <v>1576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213</v>
      </c>
      <c r="AU232" s="250" t="s">
        <v>87</v>
      </c>
      <c r="AV232" s="13" t="s">
        <v>85</v>
      </c>
      <c r="AW232" s="13" t="s">
        <v>34</v>
      </c>
      <c r="AX232" s="13" t="s">
        <v>78</v>
      </c>
      <c r="AY232" s="250" t="s">
        <v>204</v>
      </c>
    </row>
    <row r="233" s="13" customFormat="1">
      <c r="A233" s="13"/>
      <c r="B233" s="240"/>
      <c r="C233" s="241"/>
      <c r="D233" s="242" t="s">
        <v>213</v>
      </c>
      <c r="E233" s="243" t="s">
        <v>1</v>
      </c>
      <c r="F233" s="244" t="s">
        <v>1577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213</v>
      </c>
      <c r="AU233" s="250" t="s">
        <v>87</v>
      </c>
      <c r="AV233" s="13" t="s">
        <v>85</v>
      </c>
      <c r="AW233" s="13" t="s">
        <v>34</v>
      </c>
      <c r="AX233" s="13" t="s">
        <v>78</v>
      </c>
      <c r="AY233" s="250" t="s">
        <v>204</v>
      </c>
    </row>
    <row r="234" s="14" customFormat="1">
      <c r="A234" s="14"/>
      <c r="B234" s="251"/>
      <c r="C234" s="252"/>
      <c r="D234" s="242" t="s">
        <v>213</v>
      </c>
      <c r="E234" s="253" t="s">
        <v>1</v>
      </c>
      <c r="F234" s="254" t="s">
        <v>1578</v>
      </c>
      <c r="G234" s="252"/>
      <c r="H234" s="255">
        <v>0.26000000000000001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213</v>
      </c>
      <c r="AU234" s="261" t="s">
        <v>87</v>
      </c>
      <c r="AV234" s="14" t="s">
        <v>87</v>
      </c>
      <c r="AW234" s="14" t="s">
        <v>34</v>
      </c>
      <c r="AX234" s="14" t="s">
        <v>85</v>
      </c>
      <c r="AY234" s="261" t="s">
        <v>204</v>
      </c>
    </row>
    <row r="235" s="2" customFormat="1" ht="16.5" customHeight="1">
      <c r="A235" s="38"/>
      <c r="B235" s="39"/>
      <c r="C235" s="227" t="s">
        <v>346</v>
      </c>
      <c r="D235" s="227" t="s">
        <v>206</v>
      </c>
      <c r="E235" s="228" t="s">
        <v>322</v>
      </c>
      <c r="F235" s="229" t="s">
        <v>323</v>
      </c>
      <c r="G235" s="230" t="s">
        <v>231</v>
      </c>
      <c r="H235" s="231">
        <v>9.6609999999999996</v>
      </c>
      <c r="I235" s="232"/>
      <c r="J235" s="233">
        <f>ROUND(I235*H235,2)</f>
        <v>0</v>
      </c>
      <c r="K235" s="229" t="s">
        <v>210</v>
      </c>
      <c r="L235" s="44"/>
      <c r="M235" s="234" t="s">
        <v>1</v>
      </c>
      <c r="N235" s="235" t="s">
        <v>43</v>
      </c>
      <c r="O235" s="91"/>
      <c r="P235" s="236">
        <f>O235*H235</f>
        <v>0</v>
      </c>
      <c r="Q235" s="236">
        <v>2.3010199999999998</v>
      </c>
      <c r="R235" s="236">
        <f>Q235*H235</f>
        <v>22.230154219999999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211</v>
      </c>
      <c r="AT235" s="238" t="s">
        <v>206</v>
      </c>
      <c r="AU235" s="238" t="s">
        <v>87</v>
      </c>
      <c r="AY235" s="17" t="s">
        <v>204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85</v>
      </c>
      <c r="BK235" s="239">
        <f>ROUND(I235*H235,2)</f>
        <v>0</v>
      </c>
      <c r="BL235" s="17" t="s">
        <v>211</v>
      </c>
      <c r="BM235" s="238" t="s">
        <v>1579</v>
      </c>
    </row>
    <row r="236" s="13" customFormat="1">
      <c r="A236" s="13"/>
      <c r="B236" s="240"/>
      <c r="C236" s="241"/>
      <c r="D236" s="242" t="s">
        <v>213</v>
      </c>
      <c r="E236" s="243" t="s">
        <v>1</v>
      </c>
      <c r="F236" s="244" t="s">
        <v>1580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213</v>
      </c>
      <c r="AU236" s="250" t="s">
        <v>87</v>
      </c>
      <c r="AV236" s="13" t="s">
        <v>85</v>
      </c>
      <c r="AW236" s="13" t="s">
        <v>34</v>
      </c>
      <c r="AX236" s="13" t="s">
        <v>78</v>
      </c>
      <c r="AY236" s="250" t="s">
        <v>204</v>
      </c>
    </row>
    <row r="237" s="14" customFormat="1">
      <c r="A237" s="14"/>
      <c r="B237" s="251"/>
      <c r="C237" s="252"/>
      <c r="D237" s="242" t="s">
        <v>213</v>
      </c>
      <c r="E237" s="253" t="s">
        <v>1</v>
      </c>
      <c r="F237" s="254" t="s">
        <v>1581</v>
      </c>
      <c r="G237" s="252"/>
      <c r="H237" s="255">
        <v>9.6609999999999996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213</v>
      </c>
      <c r="AU237" s="261" t="s">
        <v>87</v>
      </c>
      <c r="AV237" s="14" t="s">
        <v>87</v>
      </c>
      <c r="AW237" s="14" t="s">
        <v>34</v>
      </c>
      <c r="AX237" s="14" t="s">
        <v>85</v>
      </c>
      <c r="AY237" s="261" t="s">
        <v>204</v>
      </c>
    </row>
    <row r="238" s="2" customFormat="1" ht="16.5" customHeight="1">
      <c r="A238" s="38"/>
      <c r="B238" s="39"/>
      <c r="C238" s="227" t="s">
        <v>351</v>
      </c>
      <c r="D238" s="227" t="s">
        <v>206</v>
      </c>
      <c r="E238" s="228" t="s">
        <v>1582</v>
      </c>
      <c r="F238" s="229" t="s">
        <v>1583</v>
      </c>
      <c r="G238" s="230" t="s">
        <v>231</v>
      </c>
      <c r="H238" s="231">
        <v>1.373</v>
      </c>
      <c r="I238" s="232"/>
      <c r="J238" s="233">
        <f>ROUND(I238*H238,2)</f>
        <v>0</v>
      </c>
      <c r="K238" s="229" t="s">
        <v>210</v>
      </c>
      <c r="L238" s="44"/>
      <c r="M238" s="234" t="s">
        <v>1</v>
      </c>
      <c r="N238" s="235" t="s">
        <v>43</v>
      </c>
      <c r="O238" s="91"/>
      <c r="P238" s="236">
        <f>O238*H238</f>
        <v>0</v>
      </c>
      <c r="Q238" s="236">
        <v>2.5018699999999998</v>
      </c>
      <c r="R238" s="236">
        <f>Q238*H238</f>
        <v>3.4350675099999997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211</v>
      </c>
      <c r="AT238" s="238" t="s">
        <v>206</v>
      </c>
      <c r="AU238" s="238" t="s">
        <v>87</v>
      </c>
      <c r="AY238" s="17" t="s">
        <v>204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85</v>
      </c>
      <c r="BK238" s="239">
        <f>ROUND(I238*H238,2)</f>
        <v>0</v>
      </c>
      <c r="BL238" s="17" t="s">
        <v>211</v>
      </c>
      <c r="BM238" s="238" t="s">
        <v>1584</v>
      </c>
    </row>
    <row r="239" s="14" customFormat="1">
      <c r="A239" s="14"/>
      <c r="B239" s="251"/>
      <c r="C239" s="252"/>
      <c r="D239" s="242" t="s">
        <v>213</v>
      </c>
      <c r="E239" s="253" t="s">
        <v>1</v>
      </c>
      <c r="F239" s="254" t="s">
        <v>1585</v>
      </c>
      <c r="G239" s="252"/>
      <c r="H239" s="255">
        <v>1.373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213</v>
      </c>
      <c r="AU239" s="261" t="s">
        <v>87</v>
      </c>
      <c r="AV239" s="14" t="s">
        <v>87</v>
      </c>
      <c r="AW239" s="14" t="s">
        <v>34</v>
      </c>
      <c r="AX239" s="14" t="s">
        <v>85</v>
      </c>
      <c r="AY239" s="261" t="s">
        <v>204</v>
      </c>
    </row>
    <row r="240" s="2" customFormat="1" ht="21.75" customHeight="1">
      <c r="A240" s="38"/>
      <c r="B240" s="39"/>
      <c r="C240" s="227" t="s">
        <v>357</v>
      </c>
      <c r="D240" s="227" t="s">
        <v>206</v>
      </c>
      <c r="E240" s="228" t="s">
        <v>327</v>
      </c>
      <c r="F240" s="229" t="s">
        <v>328</v>
      </c>
      <c r="G240" s="230" t="s">
        <v>295</v>
      </c>
      <c r="H240" s="231">
        <v>0.34100000000000003</v>
      </c>
      <c r="I240" s="232"/>
      <c r="J240" s="233">
        <f>ROUND(I240*H240,2)</f>
        <v>0</v>
      </c>
      <c r="K240" s="229" t="s">
        <v>210</v>
      </c>
      <c r="L240" s="44"/>
      <c r="M240" s="234" t="s">
        <v>1</v>
      </c>
      <c r="N240" s="235" t="s">
        <v>43</v>
      </c>
      <c r="O240" s="91"/>
      <c r="P240" s="236">
        <f>O240*H240</f>
        <v>0</v>
      </c>
      <c r="Q240" s="236">
        <v>1.05962</v>
      </c>
      <c r="R240" s="236">
        <f>Q240*H240</f>
        <v>0.36133042000000004</v>
      </c>
      <c r="S240" s="236">
        <v>0</v>
      </c>
      <c r="T240" s="23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8" t="s">
        <v>211</v>
      </c>
      <c r="AT240" s="238" t="s">
        <v>206</v>
      </c>
      <c r="AU240" s="238" t="s">
        <v>87</v>
      </c>
      <c r="AY240" s="17" t="s">
        <v>204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7" t="s">
        <v>85</v>
      </c>
      <c r="BK240" s="239">
        <f>ROUND(I240*H240,2)</f>
        <v>0</v>
      </c>
      <c r="BL240" s="17" t="s">
        <v>211</v>
      </c>
      <c r="BM240" s="238" t="s">
        <v>1586</v>
      </c>
    </row>
    <row r="241" s="13" customFormat="1">
      <c r="A241" s="13"/>
      <c r="B241" s="240"/>
      <c r="C241" s="241"/>
      <c r="D241" s="242" t="s">
        <v>213</v>
      </c>
      <c r="E241" s="243" t="s">
        <v>1</v>
      </c>
      <c r="F241" s="244" t="s">
        <v>1587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213</v>
      </c>
      <c r="AU241" s="250" t="s">
        <v>87</v>
      </c>
      <c r="AV241" s="13" t="s">
        <v>85</v>
      </c>
      <c r="AW241" s="13" t="s">
        <v>34</v>
      </c>
      <c r="AX241" s="13" t="s">
        <v>78</v>
      </c>
      <c r="AY241" s="250" t="s">
        <v>204</v>
      </c>
    </row>
    <row r="242" s="14" customFormat="1">
      <c r="A242" s="14"/>
      <c r="B242" s="251"/>
      <c r="C242" s="252"/>
      <c r="D242" s="242" t="s">
        <v>213</v>
      </c>
      <c r="E242" s="253" t="s">
        <v>1</v>
      </c>
      <c r="F242" s="254" t="s">
        <v>1588</v>
      </c>
      <c r="G242" s="252"/>
      <c r="H242" s="255">
        <v>0.34100000000000003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213</v>
      </c>
      <c r="AU242" s="261" t="s">
        <v>87</v>
      </c>
      <c r="AV242" s="14" t="s">
        <v>87</v>
      </c>
      <c r="AW242" s="14" t="s">
        <v>34</v>
      </c>
      <c r="AX242" s="14" t="s">
        <v>85</v>
      </c>
      <c r="AY242" s="261" t="s">
        <v>204</v>
      </c>
    </row>
    <row r="243" s="2" customFormat="1" ht="33" customHeight="1">
      <c r="A243" s="38"/>
      <c r="B243" s="39"/>
      <c r="C243" s="227" t="s">
        <v>364</v>
      </c>
      <c r="D243" s="227" t="s">
        <v>206</v>
      </c>
      <c r="E243" s="228" t="s">
        <v>1589</v>
      </c>
      <c r="F243" s="229" t="s">
        <v>1590</v>
      </c>
      <c r="G243" s="230" t="s">
        <v>209</v>
      </c>
      <c r="H243" s="231">
        <v>28.285</v>
      </c>
      <c r="I243" s="232"/>
      <c r="J243" s="233">
        <f>ROUND(I243*H243,2)</f>
        <v>0</v>
      </c>
      <c r="K243" s="229" t="s">
        <v>210</v>
      </c>
      <c r="L243" s="44"/>
      <c r="M243" s="234" t="s">
        <v>1</v>
      </c>
      <c r="N243" s="235" t="s">
        <v>43</v>
      </c>
      <c r="O243" s="91"/>
      <c r="P243" s="236">
        <f>O243*H243</f>
        <v>0</v>
      </c>
      <c r="Q243" s="236">
        <v>0.96226</v>
      </c>
      <c r="R243" s="236">
        <f>Q243*H243</f>
        <v>27.217524099999999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211</v>
      </c>
      <c r="AT243" s="238" t="s">
        <v>206</v>
      </c>
      <c r="AU243" s="238" t="s">
        <v>87</v>
      </c>
      <c r="AY243" s="17" t="s">
        <v>204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85</v>
      </c>
      <c r="BK243" s="239">
        <f>ROUND(I243*H243,2)</f>
        <v>0</v>
      </c>
      <c r="BL243" s="17" t="s">
        <v>211</v>
      </c>
      <c r="BM243" s="238" t="s">
        <v>1591</v>
      </c>
    </row>
    <row r="244" s="14" customFormat="1">
      <c r="A244" s="14"/>
      <c r="B244" s="251"/>
      <c r="C244" s="252"/>
      <c r="D244" s="242" t="s">
        <v>213</v>
      </c>
      <c r="E244" s="253" t="s">
        <v>1</v>
      </c>
      <c r="F244" s="254" t="s">
        <v>1592</v>
      </c>
      <c r="G244" s="252"/>
      <c r="H244" s="255">
        <v>28.285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213</v>
      </c>
      <c r="AU244" s="261" t="s">
        <v>87</v>
      </c>
      <c r="AV244" s="14" t="s">
        <v>87</v>
      </c>
      <c r="AW244" s="14" t="s">
        <v>34</v>
      </c>
      <c r="AX244" s="14" t="s">
        <v>85</v>
      </c>
      <c r="AY244" s="261" t="s">
        <v>204</v>
      </c>
    </row>
    <row r="245" s="12" customFormat="1" ht="22.8" customHeight="1">
      <c r="A245" s="12"/>
      <c r="B245" s="211"/>
      <c r="C245" s="212"/>
      <c r="D245" s="213" t="s">
        <v>77</v>
      </c>
      <c r="E245" s="225" t="s">
        <v>222</v>
      </c>
      <c r="F245" s="225" t="s">
        <v>339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SUM(P246:P270)</f>
        <v>0</v>
      </c>
      <c r="Q245" s="219"/>
      <c r="R245" s="220">
        <f>SUM(R246:R270)</f>
        <v>29.77170456</v>
      </c>
      <c r="S245" s="219"/>
      <c r="T245" s="221">
        <f>SUM(T246:T270)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85</v>
      </c>
      <c r="AT245" s="223" t="s">
        <v>77</v>
      </c>
      <c r="AU245" s="223" t="s">
        <v>85</v>
      </c>
      <c r="AY245" s="222" t="s">
        <v>204</v>
      </c>
      <c r="BK245" s="224">
        <f>SUM(BK246:BK270)</f>
        <v>0</v>
      </c>
    </row>
    <row r="246" s="2" customFormat="1" ht="33" customHeight="1">
      <c r="A246" s="38"/>
      <c r="B246" s="39"/>
      <c r="C246" s="227" t="s">
        <v>370</v>
      </c>
      <c r="D246" s="227" t="s">
        <v>206</v>
      </c>
      <c r="E246" s="228" t="s">
        <v>1593</v>
      </c>
      <c r="F246" s="229" t="s">
        <v>1594</v>
      </c>
      <c r="G246" s="230" t="s">
        <v>209</v>
      </c>
      <c r="H246" s="231">
        <v>16.300000000000001</v>
      </c>
      <c r="I246" s="232"/>
      <c r="J246" s="233">
        <f>ROUND(I246*H246,2)</f>
        <v>0</v>
      </c>
      <c r="K246" s="229" t="s">
        <v>210</v>
      </c>
      <c r="L246" s="44"/>
      <c r="M246" s="234" t="s">
        <v>1</v>
      </c>
      <c r="N246" s="235" t="s">
        <v>43</v>
      </c>
      <c r="O246" s="91"/>
      <c r="P246" s="236">
        <f>O246*H246</f>
        <v>0</v>
      </c>
      <c r="Q246" s="236">
        <v>0.19692000000000001</v>
      </c>
      <c r="R246" s="236">
        <f>Q246*H246</f>
        <v>3.2097960000000003</v>
      </c>
      <c r="S246" s="236">
        <v>0</v>
      </c>
      <c r="T246" s="23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8" t="s">
        <v>211</v>
      </c>
      <c r="AT246" s="238" t="s">
        <v>206</v>
      </c>
      <c r="AU246" s="238" t="s">
        <v>87</v>
      </c>
      <c r="AY246" s="17" t="s">
        <v>204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7" t="s">
        <v>85</v>
      </c>
      <c r="BK246" s="239">
        <f>ROUND(I246*H246,2)</f>
        <v>0</v>
      </c>
      <c r="BL246" s="17" t="s">
        <v>211</v>
      </c>
      <c r="BM246" s="238" t="s">
        <v>1595</v>
      </c>
    </row>
    <row r="247" s="14" customFormat="1">
      <c r="A247" s="14"/>
      <c r="B247" s="251"/>
      <c r="C247" s="252"/>
      <c r="D247" s="242" t="s">
        <v>213</v>
      </c>
      <c r="E247" s="253" t="s">
        <v>1</v>
      </c>
      <c r="F247" s="254" t="s">
        <v>1596</v>
      </c>
      <c r="G247" s="252"/>
      <c r="H247" s="255">
        <v>20.920000000000002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213</v>
      </c>
      <c r="AU247" s="261" t="s">
        <v>87</v>
      </c>
      <c r="AV247" s="14" t="s">
        <v>87</v>
      </c>
      <c r="AW247" s="14" t="s">
        <v>34</v>
      </c>
      <c r="AX247" s="14" t="s">
        <v>78</v>
      </c>
      <c r="AY247" s="261" t="s">
        <v>204</v>
      </c>
    </row>
    <row r="248" s="14" customFormat="1">
      <c r="A248" s="14"/>
      <c r="B248" s="251"/>
      <c r="C248" s="252"/>
      <c r="D248" s="242" t="s">
        <v>213</v>
      </c>
      <c r="E248" s="253" t="s">
        <v>1</v>
      </c>
      <c r="F248" s="254" t="s">
        <v>1597</v>
      </c>
      <c r="G248" s="252"/>
      <c r="H248" s="255">
        <v>-4.6200000000000001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213</v>
      </c>
      <c r="AU248" s="261" t="s">
        <v>87</v>
      </c>
      <c r="AV248" s="14" t="s">
        <v>87</v>
      </c>
      <c r="AW248" s="14" t="s">
        <v>34</v>
      </c>
      <c r="AX248" s="14" t="s">
        <v>78</v>
      </c>
      <c r="AY248" s="261" t="s">
        <v>204</v>
      </c>
    </row>
    <row r="249" s="15" customFormat="1">
      <c r="A249" s="15"/>
      <c r="B249" s="262"/>
      <c r="C249" s="263"/>
      <c r="D249" s="242" t="s">
        <v>213</v>
      </c>
      <c r="E249" s="264" t="s">
        <v>1</v>
      </c>
      <c r="F249" s="265" t="s">
        <v>228</v>
      </c>
      <c r="G249" s="263"/>
      <c r="H249" s="266">
        <v>16.300000000000001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2" t="s">
        <v>213</v>
      </c>
      <c r="AU249" s="272" t="s">
        <v>87</v>
      </c>
      <c r="AV249" s="15" t="s">
        <v>211</v>
      </c>
      <c r="AW249" s="15" t="s">
        <v>34</v>
      </c>
      <c r="AX249" s="15" t="s">
        <v>85</v>
      </c>
      <c r="AY249" s="272" t="s">
        <v>204</v>
      </c>
    </row>
    <row r="250" s="2" customFormat="1" ht="37.8" customHeight="1">
      <c r="A250" s="38"/>
      <c r="B250" s="39"/>
      <c r="C250" s="227" t="s">
        <v>381</v>
      </c>
      <c r="D250" s="227" t="s">
        <v>206</v>
      </c>
      <c r="E250" s="228" t="s">
        <v>1598</v>
      </c>
      <c r="F250" s="229" t="s">
        <v>1599</v>
      </c>
      <c r="G250" s="230" t="s">
        <v>209</v>
      </c>
      <c r="H250" s="231">
        <v>77.415000000000006</v>
      </c>
      <c r="I250" s="232"/>
      <c r="J250" s="233">
        <f>ROUND(I250*H250,2)</f>
        <v>0</v>
      </c>
      <c r="K250" s="229" t="s">
        <v>210</v>
      </c>
      <c r="L250" s="44"/>
      <c r="M250" s="234" t="s">
        <v>1</v>
      </c>
      <c r="N250" s="235" t="s">
        <v>43</v>
      </c>
      <c r="O250" s="91"/>
      <c r="P250" s="236">
        <f>O250*H250</f>
        <v>0</v>
      </c>
      <c r="Q250" s="236">
        <v>0.26307999999999998</v>
      </c>
      <c r="R250" s="236">
        <f>Q250*H250</f>
        <v>20.366338200000001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211</v>
      </c>
      <c r="AT250" s="238" t="s">
        <v>206</v>
      </c>
      <c r="AU250" s="238" t="s">
        <v>87</v>
      </c>
      <c r="AY250" s="17" t="s">
        <v>204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85</v>
      </c>
      <c r="BK250" s="239">
        <f>ROUND(I250*H250,2)</f>
        <v>0</v>
      </c>
      <c r="BL250" s="17" t="s">
        <v>211</v>
      </c>
      <c r="BM250" s="238" t="s">
        <v>1600</v>
      </c>
    </row>
    <row r="251" s="14" customFormat="1">
      <c r="A251" s="14"/>
      <c r="B251" s="251"/>
      <c r="C251" s="252"/>
      <c r="D251" s="242" t="s">
        <v>213</v>
      </c>
      <c r="E251" s="253" t="s">
        <v>1</v>
      </c>
      <c r="F251" s="254" t="s">
        <v>1601</v>
      </c>
      <c r="G251" s="252"/>
      <c r="H251" s="255">
        <v>92.462999999999994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213</v>
      </c>
      <c r="AU251" s="261" t="s">
        <v>87</v>
      </c>
      <c r="AV251" s="14" t="s">
        <v>87</v>
      </c>
      <c r="AW251" s="14" t="s">
        <v>34</v>
      </c>
      <c r="AX251" s="14" t="s">
        <v>78</v>
      </c>
      <c r="AY251" s="261" t="s">
        <v>204</v>
      </c>
    </row>
    <row r="252" s="14" customFormat="1">
      <c r="A252" s="14"/>
      <c r="B252" s="251"/>
      <c r="C252" s="252"/>
      <c r="D252" s="242" t="s">
        <v>213</v>
      </c>
      <c r="E252" s="253" t="s">
        <v>1</v>
      </c>
      <c r="F252" s="254" t="s">
        <v>1602</v>
      </c>
      <c r="G252" s="252"/>
      <c r="H252" s="255">
        <v>-15.048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213</v>
      </c>
      <c r="AU252" s="261" t="s">
        <v>87</v>
      </c>
      <c r="AV252" s="14" t="s">
        <v>87</v>
      </c>
      <c r="AW252" s="14" t="s">
        <v>34</v>
      </c>
      <c r="AX252" s="14" t="s">
        <v>78</v>
      </c>
      <c r="AY252" s="261" t="s">
        <v>204</v>
      </c>
    </row>
    <row r="253" s="15" customFormat="1">
      <c r="A253" s="15"/>
      <c r="B253" s="262"/>
      <c r="C253" s="263"/>
      <c r="D253" s="242" t="s">
        <v>213</v>
      </c>
      <c r="E253" s="264" t="s">
        <v>1</v>
      </c>
      <c r="F253" s="265" t="s">
        <v>228</v>
      </c>
      <c r="G253" s="263"/>
      <c r="H253" s="266">
        <v>77.415000000000006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213</v>
      </c>
      <c r="AU253" s="272" t="s">
        <v>87</v>
      </c>
      <c r="AV253" s="15" t="s">
        <v>211</v>
      </c>
      <c r="AW253" s="15" t="s">
        <v>34</v>
      </c>
      <c r="AX253" s="15" t="s">
        <v>85</v>
      </c>
      <c r="AY253" s="272" t="s">
        <v>204</v>
      </c>
    </row>
    <row r="254" s="2" customFormat="1" ht="24.15" customHeight="1">
      <c r="A254" s="38"/>
      <c r="B254" s="39"/>
      <c r="C254" s="227" t="s">
        <v>375</v>
      </c>
      <c r="D254" s="227" t="s">
        <v>206</v>
      </c>
      <c r="E254" s="228" t="s">
        <v>1603</v>
      </c>
      <c r="F254" s="229" t="s">
        <v>1604</v>
      </c>
      <c r="G254" s="230" t="s">
        <v>354</v>
      </c>
      <c r="H254" s="231">
        <v>3.5</v>
      </c>
      <c r="I254" s="232"/>
      <c r="J254" s="233">
        <f>ROUND(I254*H254,2)</f>
        <v>0</v>
      </c>
      <c r="K254" s="229" t="s">
        <v>210</v>
      </c>
      <c r="L254" s="44"/>
      <c r="M254" s="234" t="s">
        <v>1</v>
      </c>
      <c r="N254" s="235" t="s">
        <v>43</v>
      </c>
      <c r="O254" s="91"/>
      <c r="P254" s="236">
        <f>O254*H254</f>
        <v>0</v>
      </c>
      <c r="Q254" s="236">
        <v>0.0124</v>
      </c>
      <c r="R254" s="236">
        <f>Q254*H254</f>
        <v>0.043400000000000001</v>
      </c>
      <c r="S254" s="236">
        <v>0</v>
      </c>
      <c r="T254" s="23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211</v>
      </c>
      <c r="AT254" s="238" t="s">
        <v>206</v>
      </c>
      <c r="AU254" s="238" t="s">
        <v>87</v>
      </c>
      <c r="AY254" s="17" t="s">
        <v>204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85</v>
      </c>
      <c r="BK254" s="239">
        <f>ROUND(I254*H254,2)</f>
        <v>0</v>
      </c>
      <c r="BL254" s="17" t="s">
        <v>211</v>
      </c>
      <c r="BM254" s="238" t="s">
        <v>1605</v>
      </c>
    </row>
    <row r="255" s="14" customFormat="1">
      <c r="A255" s="14"/>
      <c r="B255" s="251"/>
      <c r="C255" s="252"/>
      <c r="D255" s="242" t="s">
        <v>213</v>
      </c>
      <c r="E255" s="253" t="s">
        <v>1</v>
      </c>
      <c r="F255" s="254" t="s">
        <v>1606</v>
      </c>
      <c r="G255" s="252"/>
      <c r="H255" s="255">
        <v>3.5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213</v>
      </c>
      <c r="AU255" s="261" t="s">
        <v>87</v>
      </c>
      <c r="AV255" s="14" t="s">
        <v>87</v>
      </c>
      <c r="AW255" s="14" t="s">
        <v>34</v>
      </c>
      <c r="AX255" s="14" t="s">
        <v>85</v>
      </c>
      <c r="AY255" s="261" t="s">
        <v>204</v>
      </c>
    </row>
    <row r="256" s="2" customFormat="1" ht="37.8" customHeight="1">
      <c r="A256" s="38"/>
      <c r="B256" s="39"/>
      <c r="C256" s="227" t="s">
        <v>386</v>
      </c>
      <c r="D256" s="227" t="s">
        <v>206</v>
      </c>
      <c r="E256" s="228" t="s">
        <v>1607</v>
      </c>
      <c r="F256" s="229" t="s">
        <v>1608</v>
      </c>
      <c r="G256" s="230" t="s">
        <v>354</v>
      </c>
      <c r="H256" s="231">
        <v>26.524999999999999</v>
      </c>
      <c r="I256" s="232"/>
      <c r="J256" s="233">
        <f>ROUND(I256*H256,2)</f>
        <v>0</v>
      </c>
      <c r="K256" s="229" t="s">
        <v>210</v>
      </c>
      <c r="L256" s="44"/>
      <c r="M256" s="234" t="s">
        <v>1</v>
      </c>
      <c r="N256" s="235" t="s">
        <v>43</v>
      </c>
      <c r="O256" s="91"/>
      <c r="P256" s="236">
        <f>O256*H256</f>
        <v>0</v>
      </c>
      <c r="Q256" s="236">
        <v>0.066919999999999993</v>
      </c>
      <c r="R256" s="236">
        <f>Q256*H256</f>
        <v>1.7750529999999998</v>
      </c>
      <c r="S256" s="236">
        <v>0</v>
      </c>
      <c r="T256" s="23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211</v>
      </c>
      <c r="AT256" s="238" t="s">
        <v>206</v>
      </c>
      <c r="AU256" s="238" t="s">
        <v>87</v>
      </c>
      <c r="AY256" s="17" t="s">
        <v>204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85</v>
      </c>
      <c r="BK256" s="239">
        <f>ROUND(I256*H256,2)</f>
        <v>0</v>
      </c>
      <c r="BL256" s="17" t="s">
        <v>211</v>
      </c>
      <c r="BM256" s="238" t="s">
        <v>1609</v>
      </c>
    </row>
    <row r="257" s="13" customFormat="1">
      <c r="A257" s="13"/>
      <c r="B257" s="240"/>
      <c r="C257" s="241"/>
      <c r="D257" s="242" t="s">
        <v>213</v>
      </c>
      <c r="E257" s="243" t="s">
        <v>1</v>
      </c>
      <c r="F257" s="244" t="s">
        <v>1610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213</v>
      </c>
      <c r="AU257" s="250" t="s">
        <v>87</v>
      </c>
      <c r="AV257" s="13" t="s">
        <v>85</v>
      </c>
      <c r="AW257" s="13" t="s">
        <v>34</v>
      </c>
      <c r="AX257" s="13" t="s">
        <v>78</v>
      </c>
      <c r="AY257" s="250" t="s">
        <v>204</v>
      </c>
    </row>
    <row r="258" s="14" customFormat="1">
      <c r="A258" s="14"/>
      <c r="B258" s="251"/>
      <c r="C258" s="252"/>
      <c r="D258" s="242" t="s">
        <v>213</v>
      </c>
      <c r="E258" s="253" t="s">
        <v>1</v>
      </c>
      <c r="F258" s="254" t="s">
        <v>1611</v>
      </c>
      <c r="G258" s="252"/>
      <c r="H258" s="255">
        <v>26.524999999999999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213</v>
      </c>
      <c r="AU258" s="261" t="s">
        <v>87</v>
      </c>
      <c r="AV258" s="14" t="s">
        <v>87</v>
      </c>
      <c r="AW258" s="14" t="s">
        <v>34</v>
      </c>
      <c r="AX258" s="14" t="s">
        <v>85</v>
      </c>
      <c r="AY258" s="261" t="s">
        <v>204</v>
      </c>
    </row>
    <row r="259" s="2" customFormat="1" ht="21.75" customHeight="1">
      <c r="A259" s="38"/>
      <c r="B259" s="39"/>
      <c r="C259" s="227" t="s">
        <v>390</v>
      </c>
      <c r="D259" s="227" t="s">
        <v>206</v>
      </c>
      <c r="E259" s="228" t="s">
        <v>1612</v>
      </c>
      <c r="F259" s="229" t="s">
        <v>1613</v>
      </c>
      <c r="G259" s="230" t="s">
        <v>256</v>
      </c>
      <c r="H259" s="231">
        <v>16</v>
      </c>
      <c r="I259" s="232"/>
      <c r="J259" s="233">
        <f>ROUND(I259*H259,2)</f>
        <v>0</v>
      </c>
      <c r="K259" s="229" t="s">
        <v>210</v>
      </c>
      <c r="L259" s="44"/>
      <c r="M259" s="234" t="s">
        <v>1</v>
      </c>
      <c r="N259" s="235" t="s">
        <v>43</v>
      </c>
      <c r="O259" s="91"/>
      <c r="P259" s="236">
        <f>O259*H259</f>
        <v>0</v>
      </c>
      <c r="Q259" s="236">
        <v>0.04555</v>
      </c>
      <c r="R259" s="236">
        <f>Q259*H259</f>
        <v>0.7288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211</v>
      </c>
      <c r="AT259" s="238" t="s">
        <v>206</v>
      </c>
      <c r="AU259" s="238" t="s">
        <v>87</v>
      </c>
      <c r="AY259" s="17" t="s">
        <v>204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85</v>
      </c>
      <c r="BK259" s="239">
        <f>ROUND(I259*H259,2)</f>
        <v>0</v>
      </c>
      <c r="BL259" s="17" t="s">
        <v>211</v>
      </c>
      <c r="BM259" s="238" t="s">
        <v>1614</v>
      </c>
    </row>
    <row r="260" s="14" customFormat="1">
      <c r="A260" s="14"/>
      <c r="B260" s="251"/>
      <c r="C260" s="252"/>
      <c r="D260" s="242" t="s">
        <v>213</v>
      </c>
      <c r="E260" s="253" t="s">
        <v>1</v>
      </c>
      <c r="F260" s="254" t="s">
        <v>1615</v>
      </c>
      <c r="G260" s="252"/>
      <c r="H260" s="255">
        <v>16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213</v>
      </c>
      <c r="AU260" s="261" t="s">
        <v>87</v>
      </c>
      <c r="AV260" s="14" t="s">
        <v>87</v>
      </c>
      <c r="AW260" s="14" t="s">
        <v>34</v>
      </c>
      <c r="AX260" s="14" t="s">
        <v>85</v>
      </c>
      <c r="AY260" s="261" t="s">
        <v>204</v>
      </c>
    </row>
    <row r="261" s="2" customFormat="1" ht="21.75" customHeight="1">
      <c r="A261" s="38"/>
      <c r="B261" s="39"/>
      <c r="C261" s="227" t="s">
        <v>397</v>
      </c>
      <c r="D261" s="227" t="s">
        <v>206</v>
      </c>
      <c r="E261" s="228" t="s">
        <v>1616</v>
      </c>
      <c r="F261" s="229" t="s">
        <v>1617</v>
      </c>
      <c r="G261" s="230" t="s">
        <v>256</v>
      </c>
      <c r="H261" s="231">
        <v>12</v>
      </c>
      <c r="I261" s="232"/>
      <c r="J261" s="233">
        <f>ROUND(I261*H261,2)</f>
        <v>0</v>
      </c>
      <c r="K261" s="229" t="s">
        <v>210</v>
      </c>
      <c r="L261" s="44"/>
      <c r="M261" s="234" t="s">
        <v>1</v>
      </c>
      <c r="N261" s="235" t="s">
        <v>43</v>
      </c>
      <c r="O261" s="91"/>
      <c r="P261" s="236">
        <f>O261*H261</f>
        <v>0</v>
      </c>
      <c r="Q261" s="236">
        <v>0.072849999999999998</v>
      </c>
      <c r="R261" s="236">
        <f>Q261*H261</f>
        <v>0.87419999999999998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211</v>
      </c>
      <c r="AT261" s="238" t="s">
        <v>206</v>
      </c>
      <c r="AU261" s="238" t="s">
        <v>87</v>
      </c>
      <c r="AY261" s="17" t="s">
        <v>204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85</v>
      </c>
      <c r="BK261" s="239">
        <f>ROUND(I261*H261,2)</f>
        <v>0</v>
      </c>
      <c r="BL261" s="17" t="s">
        <v>211</v>
      </c>
      <c r="BM261" s="238" t="s">
        <v>1618</v>
      </c>
    </row>
    <row r="262" s="14" customFormat="1">
      <c r="A262" s="14"/>
      <c r="B262" s="251"/>
      <c r="C262" s="252"/>
      <c r="D262" s="242" t="s">
        <v>213</v>
      </c>
      <c r="E262" s="253" t="s">
        <v>1</v>
      </c>
      <c r="F262" s="254" t="s">
        <v>1619</v>
      </c>
      <c r="G262" s="252"/>
      <c r="H262" s="255">
        <v>12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213</v>
      </c>
      <c r="AU262" s="261" t="s">
        <v>87</v>
      </c>
      <c r="AV262" s="14" t="s">
        <v>87</v>
      </c>
      <c r="AW262" s="14" t="s">
        <v>34</v>
      </c>
      <c r="AX262" s="14" t="s">
        <v>85</v>
      </c>
      <c r="AY262" s="261" t="s">
        <v>204</v>
      </c>
    </row>
    <row r="263" s="2" customFormat="1" ht="24.15" customHeight="1">
      <c r="A263" s="38"/>
      <c r="B263" s="39"/>
      <c r="C263" s="227" t="s">
        <v>403</v>
      </c>
      <c r="D263" s="227" t="s">
        <v>206</v>
      </c>
      <c r="E263" s="228" t="s">
        <v>352</v>
      </c>
      <c r="F263" s="229" t="s">
        <v>353</v>
      </c>
      <c r="G263" s="230" t="s">
        <v>354</v>
      </c>
      <c r="H263" s="231">
        <v>12.25</v>
      </c>
      <c r="I263" s="232"/>
      <c r="J263" s="233">
        <f>ROUND(I263*H263,2)</f>
        <v>0</v>
      </c>
      <c r="K263" s="229" t="s">
        <v>210</v>
      </c>
      <c r="L263" s="44"/>
      <c r="M263" s="234" t="s">
        <v>1</v>
      </c>
      <c r="N263" s="235" t="s">
        <v>43</v>
      </c>
      <c r="O263" s="91"/>
      <c r="P263" s="236">
        <f>O263*H263</f>
        <v>0</v>
      </c>
      <c r="Q263" s="236">
        <v>0.00038000000000000002</v>
      </c>
      <c r="R263" s="236">
        <f>Q263*H263</f>
        <v>0.0046550000000000003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211</v>
      </c>
      <c r="AT263" s="238" t="s">
        <v>206</v>
      </c>
      <c r="AU263" s="238" t="s">
        <v>87</v>
      </c>
      <c r="AY263" s="17" t="s">
        <v>204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85</v>
      </c>
      <c r="BK263" s="239">
        <f>ROUND(I263*H263,2)</f>
        <v>0</v>
      </c>
      <c r="BL263" s="17" t="s">
        <v>211</v>
      </c>
      <c r="BM263" s="238" t="s">
        <v>1620</v>
      </c>
    </row>
    <row r="264" s="14" customFormat="1">
      <c r="A264" s="14"/>
      <c r="B264" s="251"/>
      <c r="C264" s="252"/>
      <c r="D264" s="242" t="s">
        <v>213</v>
      </c>
      <c r="E264" s="253" t="s">
        <v>1</v>
      </c>
      <c r="F264" s="254" t="s">
        <v>1621</v>
      </c>
      <c r="G264" s="252"/>
      <c r="H264" s="255">
        <v>12.25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213</v>
      </c>
      <c r="AU264" s="261" t="s">
        <v>87</v>
      </c>
      <c r="AV264" s="14" t="s">
        <v>87</v>
      </c>
      <c r="AW264" s="14" t="s">
        <v>34</v>
      </c>
      <c r="AX264" s="14" t="s">
        <v>85</v>
      </c>
      <c r="AY264" s="261" t="s">
        <v>204</v>
      </c>
    </row>
    <row r="265" s="2" customFormat="1" ht="24.15" customHeight="1">
      <c r="A265" s="38"/>
      <c r="B265" s="39"/>
      <c r="C265" s="227" t="s">
        <v>409</v>
      </c>
      <c r="D265" s="227" t="s">
        <v>206</v>
      </c>
      <c r="E265" s="228" t="s">
        <v>1622</v>
      </c>
      <c r="F265" s="229" t="s">
        <v>1623</v>
      </c>
      <c r="G265" s="230" t="s">
        <v>209</v>
      </c>
      <c r="H265" s="231">
        <v>29.341999999999999</v>
      </c>
      <c r="I265" s="232"/>
      <c r="J265" s="233">
        <f>ROUND(I265*H265,2)</f>
        <v>0</v>
      </c>
      <c r="K265" s="229" t="s">
        <v>210</v>
      </c>
      <c r="L265" s="44"/>
      <c r="M265" s="234" t="s">
        <v>1</v>
      </c>
      <c r="N265" s="235" t="s">
        <v>43</v>
      </c>
      <c r="O265" s="91"/>
      <c r="P265" s="236">
        <f>O265*H265</f>
        <v>0</v>
      </c>
      <c r="Q265" s="236">
        <v>0.082580000000000001</v>
      </c>
      <c r="R265" s="236">
        <f>Q265*H265</f>
        <v>2.4230623599999999</v>
      </c>
      <c r="S265" s="236">
        <v>0</v>
      </c>
      <c r="T265" s="23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8" t="s">
        <v>211</v>
      </c>
      <c r="AT265" s="238" t="s">
        <v>206</v>
      </c>
      <c r="AU265" s="238" t="s">
        <v>87</v>
      </c>
      <c r="AY265" s="17" t="s">
        <v>204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7" t="s">
        <v>85</v>
      </c>
      <c r="BK265" s="239">
        <f>ROUND(I265*H265,2)</f>
        <v>0</v>
      </c>
      <c r="BL265" s="17" t="s">
        <v>211</v>
      </c>
      <c r="BM265" s="238" t="s">
        <v>1624</v>
      </c>
    </row>
    <row r="266" s="14" customFormat="1">
      <c r="A266" s="14"/>
      <c r="B266" s="251"/>
      <c r="C266" s="252"/>
      <c r="D266" s="242" t="s">
        <v>213</v>
      </c>
      <c r="E266" s="253" t="s">
        <v>1</v>
      </c>
      <c r="F266" s="254" t="s">
        <v>1625</v>
      </c>
      <c r="G266" s="252"/>
      <c r="H266" s="255">
        <v>29.341999999999999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213</v>
      </c>
      <c r="AU266" s="261" t="s">
        <v>87</v>
      </c>
      <c r="AV266" s="14" t="s">
        <v>87</v>
      </c>
      <c r="AW266" s="14" t="s">
        <v>34</v>
      </c>
      <c r="AX266" s="14" t="s">
        <v>85</v>
      </c>
      <c r="AY266" s="261" t="s">
        <v>204</v>
      </c>
    </row>
    <row r="267" s="2" customFormat="1" ht="16.5" customHeight="1">
      <c r="A267" s="38"/>
      <c r="B267" s="39"/>
      <c r="C267" s="227" t="s">
        <v>414</v>
      </c>
      <c r="D267" s="227" t="s">
        <v>206</v>
      </c>
      <c r="E267" s="228" t="s">
        <v>358</v>
      </c>
      <c r="F267" s="229" t="s">
        <v>359</v>
      </c>
      <c r="G267" s="230" t="s">
        <v>256</v>
      </c>
      <c r="H267" s="231">
        <v>8</v>
      </c>
      <c r="I267" s="232"/>
      <c r="J267" s="233">
        <f>ROUND(I267*H267,2)</f>
        <v>0</v>
      </c>
      <c r="K267" s="229" t="s">
        <v>1</v>
      </c>
      <c r="L267" s="44"/>
      <c r="M267" s="234" t="s">
        <v>1</v>
      </c>
      <c r="N267" s="235" t="s">
        <v>43</v>
      </c>
      <c r="O267" s="91"/>
      <c r="P267" s="236">
        <f>O267*H267</f>
        <v>0</v>
      </c>
      <c r="Q267" s="236">
        <v>0.043299999999999998</v>
      </c>
      <c r="R267" s="236">
        <f>Q267*H267</f>
        <v>0.34639999999999999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211</v>
      </c>
      <c r="AT267" s="238" t="s">
        <v>206</v>
      </c>
      <c r="AU267" s="238" t="s">
        <v>87</v>
      </c>
      <c r="AY267" s="17" t="s">
        <v>204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85</v>
      </c>
      <c r="BK267" s="239">
        <f>ROUND(I267*H267,2)</f>
        <v>0</v>
      </c>
      <c r="BL267" s="17" t="s">
        <v>211</v>
      </c>
      <c r="BM267" s="238" t="s">
        <v>1626</v>
      </c>
    </row>
    <row r="268" s="14" customFormat="1">
      <c r="A268" s="14"/>
      <c r="B268" s="251"/>
      <c r="C268" s="252"/>
      <c r="D268" s="242" t="s">
        <v>213</v>
      </c>
      <c r="E268" s="253" t="s">
        <v>1</v>
      </c>
      <c r="F268" s="254" t="s">
        <v>1627</v>
      </c>
      <c r="G268" s="252"/>
      <c r="H268" s="255">
        <v>5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213</v>
      </c>
      <c r="AU268" s="261" t="s">
        <v>87</v>
      </c>
      <c r="AV268" s="14" t="s">
        <v>87</v>
      </c>
      <c r="AW268" s="14" t="s">
        <v>34</v>
      </c>
      <c r="AX268" s="14" t="s">
        <v>78</v>
      </c>
      <c r="AY268" s="261" t="s">
        <v>204</v>
      </c>
    </row>
    <row r="269" s="14" customFormat="1">
      <c r="A269" s="14"/>
      <c r="B269" s="251"/>
      <c r="C269" s="252"/>
      <c r="D269" s="242" t="s">
        <v>213</v>
      </c>
      <c r="E269" s="253" t="s">
        <v>1</v>
      </c>
      <c r="F269" s="254" t="s">
        <v>362</v>
      </c>
      <c r="G269" s="252"/>
      <c r="H269" s="255">
        <v>3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213</v>
      </c>
      <c r="AU269" s="261" t="s">
        <v>87</v>
      </c>
      <c r="AV269" s="14" t="s">
        <v>87</v>
      </c>
      <c r="AW269" s="14" t="s">
        <v>34</v>
      </c>
      <c r="AX269" s="14" t="s">
        <v>78</v>
      </c>
      <c r="AY269" s="261" t="s">
        <v>204</v>
      </c>
    </row>
    <row r="270" s="15" customFormat="1">
      <c r="A270" s="15"/>
      <c r="B270" s="262"/>
      <c r="C270" s="263"/>
      <c r="D270" s="242" t="s">
        <v>213</v>
      </c>
      <c r="E270" s="264" t="s">
        <v>1</v>
      </c>
      <c r="F270" s="265" t="s">
        <v>228</v>
      </c>
      <c r="G270" s="263"/>
      <c r="H270" s="266">
        <v>8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2" t="s">
        <v>213</v>
      </c>
      <c r="AU270" s="272" t="s">
        <v>87</v>
      </c>
      <c r="AV270" s="15" t="s">
        <v>211</v>
      </c>
      <c r="AW270" s="15" t="s">
        <v>34</v>
      </c>
      <c r="AX270" s="15" t="s">
        <v>85</v>
      </c>
      <c r="AY270" s="272" t="s">
        <v>204</v>
      </c>
    </row>
    <row r="271" s="12" customFormat="1" ht="22.8" customHeight="1">
      <c r="A271" s="12"/>
      <c r="B271" s="211"/>
      <c r="C271" s="212"/>
      <c r="D271" s="213" t="s">
        <v>77</v>
      </c>
      <c r="E271" s="225" t="s">
        <v>211</v>
      </c>
      <c r="F271" s="225" t="s">
        <v>363</v>
      </c>
      <c r="G271" s="212"/>
      <c r="H271" s="212"/>
      <c r="I271" s="215"/>
      <c r="J271" s="226">
        <f>BK271</f>
        <v>0</v>
      </c>
      <c r="K271" s="212"/>
      <c r="L271" s="217"/>
      <c r="M271" s="218"/>
      <c r="N271" s="219"/>
      <c r="O271" s="219"/>
      <c r="P271" s="220">
        <f>SUM(P272:P293)</f>
        <v>0</v>
      </c>
      <c r="Q271" s="219"/>
      <c r="R271" s="220">
        <f>SUM(R272:R293)</f>
        <v>9.2874112800000006</v>
      </c>
      <c r="S271" s="219"/>
      <c r="T271" s="221">
        <f>SUM(T272:T293)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2" t="s">
        <v>85</v>
      </c>
      <c r="AT271" s="223" t="s">
        <v>77</v>
      </c>
      <c r="AU271" s="223" t="s">
        <v>85</v>
      </c>
      <c r="AY271" s="222" t="s">
        <v>204</v>
      </c>
      <c r="BK271" s="224">
        <f>SUM(BK272:BK293)</f>
        <v>0</v>
      </c>
    </row>
    <row r="272" s="2" customFormat="1" ht="24.15" customHeight="1">
      <c r="A272" s="38"/>
      <c r="B272" s="39"/>
      <c r="C272" s="227" t="s">
        <v>419</v>
      </c>
      <c r="D272" s="227" t="s">
        <v>206</v>
      </c>
      <c r="E272" s="228" t="s">
        <v>1628</v>
      </c>
      <c r="F272" s="229" t="s">
        <v>1629</v>
      </c>
      <c r="G272" s="230" t="s">
        <v>209</v>
      </c>
      <c r="H272" s="231">
        <v>33.5</v>
      </c>
      <c r="I272" s="232"/>
      <c r="J272" s="233">
        <f>ROUND(I272*H272,2)</f>
        <v>0</v>
      </c>
      <c r="K272" s="229" t="s">
        <v>210</v>
      </c>
      <c r="L272" s="44"/>
      <c r="M272" s="234" t="s">
        <v>1</v>
      </c>
      <c r="N272" s="235" t="s">
        <v>43</v>
      </c>
      <c r="O272" s="91"/>
      <c r="P272" s="236">
        <f>O272*H272</f>
        <v>0</v>
      </c>
      <c r="Q272" s="236">
        <v>0.00088000000000000003</v>
      </c>
      <c r="R272" s="236">
        <f>Q272*H272</f>
        <v>0.029480000000000003</v>
      </c>
      <c r="S272" s="236">
        <v>0</v>
      </c>
      <c r="T272" s="23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8" t="s">
        <v>211</v>
      </c>
      <c r="AT272" s="238" t="s">
        <v>206</v>
      </c>
      <c r="AU272" s="238" t="s">
        <v>87</v>
      </c>
      <c r="AY272" s="17" t="s">
        <v>204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7" t="s">
        <v>85</v>
      </c>
      <c r="BK272" s="239">
        <f>ROUND(I272*H272,2)</f>
        <v>0</v>
      </c>
      <c r="BL272" s="17" t="s">
        <v>211</v>
      </c>
      <c r="BM272" s="238" t="s">
        <v>1630</v>
      </c>
    </row>
    <row r="273" s="13" customFormat="1">
      <c r="A273" s="13"/>
      <c r="B273" s="240"/>
      <c r="C273" s="241"/>
      <c r="D273" s="242" t="s">
        <v>213</v>
      </c>
      <c r="E273" s="243" t="s">
        <v>1</v>
      </c>
      <c r="F273" s="244" t="s">
        <v>1631</v>
      </c>
      <c r="G273" s="241"/>
      <c r="H273" s="243" t="s">
        <v>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213</v>
      </c>
      <c r="AU273" s="250" t="s">
        <v>87</v>
      </c>
      <c r="AV273" s="13" t="s">
        <v>85</v>
      </c>
      <c r="AW273" s="13" t="s">
        <v>34</v>
      </c>
      <c r="AX273" s="13" t="s">
        <v>78</v>
      </c>
      <c r="AY273" s="250" t="s">
        <v>204</v>
      </c>
    </row>
    <row r="274" s="13" customFormat="1">
      <c r="A274" s="13"/>
      <c r="B274" s="240"/>
      <c r="C274" s="241"/>
      <c r="D274" s="242" t="s">
        <v>213</v>
      </c>
      <c r="E274" s="243" t="s">
        <v>1</v>
      </c>
      <c r="F274" s="244" t="s">
        <v>1632</v>
      </c>
      <c r="G274" s="241"/>
      <c r="H274" s="243" t="s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213</v>
      </c>
      <c r="AU274" s="250" t="s">
        <v>87</v>
      </c>
      <c r="AV274" s="13" t="s">
        <v>85</v>
      </c>
      <c r="AW274" s="13" t="s">
        <v>34</v>
      </c>
      <c r="AX274" s="13" t="s">
        <v>78</v>
      </c>
      <c r="AY274" s="250" t="s">
        <v>204</v>
      </c>
    </row>
    <row r="275" s="14" customFormat="1">
      <c r="A275" s="14"/>
      <c r="B275" s="251"/>
      <c r="C275" s="252"/>
      <c r="D275" s="242" t="s">
        <v>213</v>
      </c>
      <c r="E275" s="253" t="s">
        <v>1</v>
      </c>
      <c r="F275" s="254" t="s">
        <v>1633</v>
      </c>
      <c r="G275" s="252"/>
      <c r="H275" s="255">
        <v>33.5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213</v>
      </c>
      <c r="AU275" s="261" t="s">
        <v>87</v>
      </c>
      <c r="AV275" s="14" t="s">
        <v>87</v>
      </c>
      <c r="AW275" s="14" t="s">
        <v>34</v>
      </c>
      <c r="AX275" s="14" t="s">
        <v>85</v>
      </c>
      <c r="AY275" s="261" t="s">
        <v>204</v>
      </c>
    </row>
    <row r="276" s="2" customFormat="1" ht="24.15" customHeight="1">
      <c r="A276" s="38"/>
      <c r="B276" s="39"/>
      <c r="C276" s="227" t="s">
        <v>426</v>
      </c>
      <c r="D276" s="227" t="s">
        <v>206</v>
      </c>
      <c r="E276" s="228" t="s">
        <v>1634</v>
      </c>
      <c r="F276" s="229" t="s">
        <v>1635</v>
      </c>
      <c r="G276" s="230" t="s">
        <v>209</v>
      </c>
      <c r="H276" s="231">
        <v>33.5</v>
      </c>
      <c r="I276" s="232"/>
      <c r="J276" s="233">
        <f>ROUND(I276*H276,2)</f>
        <v>0</v>
      </c>
      <c r="K276" s="229" t="s">
        <v>210</v>
      </c>
      <c r="L276" s="44"/>
      <c r="M276" s="234" t="s">
        <v>1</v>
      </c>
      <c r="N276" s="235" t="s">
        <v>43</v>
      </c>
      <c r="O276" s="91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8" t="s">
        <v>211</v>
      </c>
      <c r="AT276" s="238" t="s">
        <v>206</v>
      </c>
      <c r="AU276" s="238" t="s">
        <v>87</v>
      </c>
      <c r="AY276" s="17" t="s">
        <v>204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7" t="s">
        <v>85</v>
      </c>
      <c r="BK276" s="239">
        <f>ROUND(I276*H276,2)</f>
        <v>0</v>
      </c>
      <c r="BL276" s="17" t="s">
        <v>211</v>
      </c>
      <c r="BM276" s="238" t="s">
        <v>1636</v>
      </c>
    </row>
    <row r="277" s="13" customFormat="1">
      <c r="A277" s="13"/>
      <c r="B277" s="240"/>
      <c r="C277" s="241"/>
      <c r="D277" s="242" t="s">
        <v>213</v>
      </c>
      <c r="E277" s="243" t="s">
        <v>1</v>
      </c>
      <c r="F277" s="244" t="s">
        <v>1631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213</v>
      </c>
      <c r="AU277" s="250" t="s">
        <v>87</v>
      </c>
      <c r="AV277" s="13" t="s">
        <v>85</v>
      </c>
      <c r="AW277" s="13" t="s">
        <v>34</v>
      </c>
      <c r="AX277" s="13" t="s">
        <v>78</v>
      </c>
      <c r="AY277" s="250" t="s">
        <v>204</v>
      </c>
    </row>
    <row r="278" s="13" customFormat="1">
      <c r="A278" s="13"/>
      <c r="B278" s="240"/>
      <c r="C278" s="241"/>
      <c r="D278" s="242" t="s">
        <v>213</v>
      </c>
      <c r="E278" s="243" t="s">
        <v>1</v>
      </c>
      <c r="F278" s="244" t="s">
        <v>1632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213</v>
      </c>
      <c r="AU278" s="250" t="s">
        <v>87</v>
      </c>
      <c r="AV278" s="13" t="s">
        <v>85</v>
      </c>
      <c r="AW278" s="13" t="s">
        <v>34</v>
      </c>
      <c r="AX278" s="13" t="s">
        <v>78</v>
      </c>
      <c r="AY278" s="250" t="s">
        <v>204</v>
      </c>
    </row>
    <row r="279" s="14" customFormat="1">
      <c r="A279" s="14"/>
      <c r="B279" s="251"/>
      <c r="C279" s="252"/>
      <c r="D279" s="242" t="s">
        <v>213</v>
      </c>
      <c r="E279" s="253" t="s">
        <v>1</v>
      </c>
      <c r="F279" s="254" t="s">
        <v>1633</v>
      </c>
      <c r="G279" s="252"/>
      <c r="H279" s="255">
        <v>33.5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213</v>
      </c>
      <c r="AU279" s="261" t="s">
        <v>87</v>
      </c>
      <c r="AV279" s="14" t="s">
        <v>87</v>
      </c>
      <c r="AW279" s="14" t="s">
        <v>34</v>
      </c>
      <c r="AX279" s="14" t="s">
        <v>85</v>
      </c>
      <c r="AY279" s="261" t="s">
        <v>204</v>
      </c>
    </row>
    <row r="280" s="2" customFormat="1" ht="16.5" customHeight="1">
      <c r="A280" s="38"/>
      <c r="B280" s="39"/>
      <c r="C280" s="227" t="s">
        <v>431</v>
      </c>
      <c r="D280" s="227" t="s">
        <v>206</v>
      </c>
      <c r="E280" s="228" t="s">
        <v>1637</v>
      </c>
      <c r="F280" s="229" t="s">
        <v>1638</v>
      </c>
      <c r="G280" s="230" t="s">
        <v>231</v>
      </c>
      <c r="H280" s="231">
        <v>3.032</v>
      </c>
      <c r="I280" s="232"/>
      <c r="J280" s="233">
        <f>ROUND(I280*H280,2)</f>
        <v>0</v>
      </c>
      <c r="K280" s="229" t="s">
        <v>210</v>
      </c>
      <c r="L280" s="44"/>
      <c r="M280" s="234" t="s">
        <v>1</v>
      </c>
      <c r="N280" s="235" t="s">
        <v>43</v>
      </c>
      <c r="O280" s="91"/>
      <c r="P280" s="236">
        <f>O280*H280</f>
        <v>0</v>
      </c>
      <c r="Q280" s="236">
        <v>2.5019800000000001</v>
      </c>
      <c r="R280" s="236">
        <f>Q280*H280</f>
        <v>7.5860033600000003</v>
      </c>
      <c r="S280" s="236">
        <v>0</v>
      </c>
      <c r="T280" s="23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8" t="s">
        <v>211</v>
      </c>
      <c r="AT280" s="238" t="s">
        <v>206</v>
      </c>
      <c r="AU280" s="238" t="s">
        <v>87</v>
      </c>
      <c r="AY280" s="17" t="s">
        <v>204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7" t="s">
        <v>85</v>
      </c>
      <c r="BK280" s="239">
        <f>ROUND(I280*H280,2)</f>
        <v>0</v>
      </c>
      <c r="BL280" s="17" t="s">
        <v>211</v>
      </c>
      <c r="BM280" s="238" t="s">
        <v>1639</v>
      </c>
    </row>
    <row r="281" s="14" customFormat="1">
      <c r="A281" s="14"/>
      <c r="B281" s="251"/>
      <c r="C281" s="252"/>
      <c r="D281" s="242" t="s">
        <v>213</v>
      </c>
      <c r="E281" s="253" t="s">
        <v>1</v>
      </c>
      <c r="F281" s="254" t="s">
        <v>1640</v>
      </c>
      <c r="G281" s="252"/>
      <c r="H281" s="255">
        <v>3.032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213</v>
      </c>
      <c r="AU281" s="261" t="s">
        <v>87</v>
      </c>
      <c r="AV281" s="14" t="s">
        <v>87</v>
      </c>
      <c r="AW281" s="14" t="s">
        <v>34</v>
      </c>
      <c r="AX281" s="14" t="s">
        <v>85</v>
      </c>
      <c r="AY281" s="261" t="s">
        <v>204</v>
      </c>
    </row>
    <row r="282" s="2" customFormat="1" ht="16.5" customHeight="1">
      <c r="A282" s="38"/>
      <c r="B282" s="39"/>
      <c r="C282" s="227" t="s">
        <v>437</v>
      </c>
      <c r="D282" s="227" t="s">
        <v>206</v>
      </c>
      <c r="E282" s="228" t="s">
        <v>382</v>
      </c>
      <c r="F282" s="229" t="s">
        <v>383</v>
      </c>
      <c r="G282" s="230" t="s">
        <v>209</v>
      </c>
      <c r="H282" s="231">
        <v>21.759</v>
      </c>
      <c r="I282" s="232"/>
      <c r="J282" s="233">
        <f>ROUND(I282*H282,2)</f>
        <v>0</v>
      </c>
      <c r="K282" s="229" t="s">
        <v>210</v>
      </c>
      <c r="L282" s="44"/>
      <c r="M282" s="234" t="s">
        <v>1</v>
      </c>
      <c r="N282" s="235" t="s">
        <v>43</v>
      </c>
      <c r="O282" s="91"/>
      <c r="P282" s="236">
        <f>O282*H282</f>
        <v>0</v>
      </c>
      <c r="Q282" s="236">
        <v>0.0084200000000000004</v>
      </c>
      <c r="R282" s="236">
        <f>Q282*H282</f>
        <v>0.18321078000000002</v>
      </c>
      <c r="S282" s="236">
        <v>0</v>
      </c>
      <c r="T282" s="23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8" t="s">
        <v>211</v>
      </c>
      <c r="AT282" s="238" t="s">
        <v>206</v>
      </c>
      <c r="AU282" s="238" t="s">
        <v>87</v>
      </c>
      <c r="AY282" s="17" t="s">
        <v>204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7" t="s">
        <v>85</v>
      </c>
      <c r="BK282" s="239">
        <f>ROUND(I282*H282,2)</f>
        <v>0</v>
      </c>
      <c r="BL282" s="17" t="s">
        <v>211</v>
      </c>
      <c r="BM282" s="238" t="s">
        <v>1641</v>
      </c>
    </row>
    <row r="283" s="14" customFormat="1">
      <c r="A283" s="14"/>
      <c r="B283" s="251"/>
      <c r="C283" s="252"/>
      <c r="D283" s="242" t="s">
        <v>213</v>
      </c>
      <c r="E283" s="253" t="s">
        <v>1</v>
      </c>
      <c r="F283" s="254" t="s">
        <v>1642</v>
      </c>
      <c r="G283" s="252"/>
      <c r="H283" s="255">
        <v>21.759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213</v>
      </c>
      <c r="AU283" s="261" t="s">
        <v>87</v>
      </c>
      <c r="AV283" s="14" t="s">
        <v>87</v>
      </c>
      <c r="AW283" s="14" t="s">
        <v>34</v>
      </c>
      <c r="AX283" s="14" t="s">
        <v>85</v>
      </c>
      <c r="AY283" s="261" t="s">
        <v>204</v>
      </c>
    </row>
    <row r="284" s="2" customFormat="1" ht="16.5" customHeight="1">
      <c r="A284" s="38"/>
      <c r="B284" s="39"/>
      <c r="C284" s="227" t="s">
        <v>442</v>
      </c>
      <c r="D284" s="227" t="s">
        <v>206</v>
      </c>
      <c r="E284" s="228" t="s">
        <v>387</v>
      </c>
      <c r="F284" s="229" t="s">
        <v>388</v>
      </c>
      <c r="G284" s="230" t="s">
        <v>209</v>
      </c>
      <c r="H284" s="231">
        <v>21.759</v>
      </c>
      <c r="I284" s="232"/>
      <c r="J284" s="233">
        <f>ROUND(I284*H284,2)</f>
        <v>0</v>
      </c>
      <c r="K284" s="229" t="s">
        <v>210</v>
      </c>
      <c r="L284" s="44"/>
      <c r="M284" s="234" t="s">
        <v>1</v>
      </c>
      <c r="N284" s="235" t="s">
        <v>43</v>
      </c>
      <c r="O284" s="91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8" t="s">
        <v>211</v>
      </c>
      <c r="AT284" s="238" t="s">
        <v>206</v>
      </c>
      <c r="AU284" s="238" t="s">
        <v>87</v>
      </c>
      <c r="AY284" s="17" t="s">
        <v>204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7" t="s">
        <v>85</v>
      </c>
      <c r="BK284" s="239">
        <f>ROUND(I284*H284,2)</f>
        <v>0</v>
      </c>
      <c r="BL284" s="17" t="s">
        <v>211</v>
      </c>
      <c r="BM284" s="238" t="s">
        <v>1643</v>
      </c>
    </row>
    <row r="285" s="14" customFormat="1">
      <c r="A285" s="14"/>
      <c r="B285" s="251"/>
      <c r="C285" s="252"/>
      <c r="D285" s="242" t="s">
        <v>213</v>
      </c>
      <c r="E285" s="253" t="s">
        <v>1</v>
      </c>
      <c r="F285" s="254" t="s">
        <v>1644</v>
      </c>
      <c r="G285" s="252"/>
      <c r="H285" s="255">
        <v>21.759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213</v>
      </c>
      <c r="AU285" s="261" t="s">
        <v>87</v>
      </c>
      <c r="AV285" s="14" t="s">
        <v>87</v>
      </c>
      <c r="AW285" s="14" t="s">
        <v>34</v>
      </c>
      <c r="AX285" s="14" t="s">
        <v>85</v>
      </c>
      <c r="AY285" s="261" t="s">
        <v>204</v>
      </c>
    </row>
    <row r="286" s="2" customFormat="1" ht="24.15" customHeight="1">
      <c r="A286" s="38"/>
      <c r="B286" s="39"/>
      <c r="C286" s="227" t="s">
        <v>448</v>
      </c>
      <c r="D286" s="227" t="s">
        <v>206</v>
      </c>
      <c r="E286" s="228" t="s">
        <v>391</v>
      </c>
      <c r="F286" s="229" t="s">
        <v>392</v>
      </c>
      <c r="G286" s="230" t="s">
        <v>295</v>
      </c>
      <c r="H286" s="231">
        <v>0.45400000000000001</v>
      </c>
      <c r="I286" s="232"/>
      <c r="J286" s="233">
        <f>ROUND(I286*H286,2)</f>
        <v>0</v>
      </c>
      <c r="K286" s="229" t="s">
        <v>210</v>
      </c>
      <c r="L286" s="44"/>
      <c r="M286" s="234" t="s">
        <v>1</v>
      </c>
      <c r="N286" s="235" t="s">
        <v>43</v>
      </c>
      <c r="O286" s="91"/>
      <c r="P286" s="236">
        <f>O286*H286</f>
        <v>0</v>
      </c>
      <c r="Q286" s="236">
        <v>1.0519099999999999</v>
      </c>
      <c r="R286" s="236">
        <f>Q286*H286</f>
        <v>0.47756713999999995</v>
      </c>
      <c r="S286" s="236">
        <v>0</v>
      </c>
      <c r="T286" s="23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8" t="s">
        <v>211</v>
      </c>
      <c r="AT286" s="238" t="s">
        <v>206</v>
      </c>
      <c r="AU286" s="238" t="s">
        <v>87</v>
      </c>
      <c r="AY286" s="17" t="s">
        <v>204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7" t="s">
        <v>85</v>
      </c>
      <c r="BK286" s="239">
        <f>ROUND(I286*H286,2)</f>
        <v>0</v>
      </c>
      <c r="BL286" s="17" t="s">
        <v>211</v>
      </c>
      <c r="BM286" s="238" t="s">
        <v>1645</v>
      </c>
    </row>
    <row r="287" s="13" customFormat="1">
      <c r="A287" s="13"/>
      <c r="B287" s="240"/>
      <c r="C287" s="241"/>
      <c r="D287" s="242" t="s">
        <v>213</v>
      </c>
      <c r="E287" s="243" t="s">
        <v>1</v>
      </c>
      <c r="F287" s="244" t="s">
        <v>1646</v>
      </c>
      <c r="G287" s="241"/>
      <c r="H287" s="243" t="s">
        <v>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213</v>
      </c>
      <c r="AU287" s="250" t="s">
        <v>87</v>
      </c>
      <c r="AV287" s="13" t="s">
        <v>85</v>
      </c>
      <c r="AW287" s="13" t="s">
        <v>34</v>
      </c>
      <c r="AX287" s="13" t="s">
        <v>78</v>
      </c>
      <c r="AY287" s="250" t="s">
        <v>204</v>
      </c>
    </row>
    <row r="288" s="14" customFormat="1">
      <c r="A288" s="14"/>
      <c r="B288" s="251"/>
      <c r="C288" s="252"/>
      <c r="D288" s="242" t="s">
        <v>213</v>
      </c>
      <c r="E288" s="253" t="s">
        <v>1</v>
      </c>
      <c r="F288" s="254" t="s">
        <v>1647</v>
      </c>
      <c r="G288" s="252"/>
      <c r="H288" s="255">
        <v>0.45400000000000001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213</v>
      </c>
      <c r="AU288" s="261" t="s">
        <v>87</v>
      </c>
      <c r="AV288" s="14" t="s">
        <v>87</v>
      </c>
      <c r="AW288" s="14" t="s">
        <v>34</v>
      </c>
      <c r="AX288" s="14" t="s">
        <v>85</v>
      </c>
      <c r="AY288" s="261" t="s">
        <v>204</v>
      </c>
    </row>
    <row r="289" s="2" customFormat="1" ht="24.15" customHeight="1">
      <c r="A289" s="38"/>
      <c r="B289" s="39"/>
      <c r="C289" s="227" t="s">
        <v>465</v>
      </c>
      <c r="D289" s="227" t="s">
        <v>206</v>
      </c>
      <c r="E289" s="228" t="s">
        <v>1648</v>
      </c>
      <c r="F289" s="229" t="s">
        <v>1649</v>
      </c>
      <c r="G289" s="230" t="s">
        <v>354</v>
      </c>
      <c r="H289" s="231">
        <v>11</v>
      </c>
      <c r="I289" s="232"/>
      <c r="J289" s="233">
        <f>ROUND(I289*H289,2)</f>
        <v>0</v>
      </c>
      <c r="K289" s="229" t="s">
        <v>210</v>
      </c>
      <c r="L289" s="44"/>
      <c r="M289" s="234" t="s">
        <v>1</v>
      </c>
      <c r="N289" s="235" t="s">
        <v>43</v>
      </c>
      <c r="O289" s="91"/>
      <c r="P289" s="236">
        <f>O289*H289</f>
        <v>0</v>
      </c>
      <c r="Q289" s="236">
        <v>0.03465</v>
      </c>
      <c r="R289" s="236">
        <f>Q289*H289</f>
        <v>0.38114999999999999</v>
      </c>
      <c r="S289" s="236">
        <v>0</v>
      </c>
      <c r="T289" s="23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8" t="s">
        <v>211</v>
      </c>
      <c r="AT289" s="238" t="s">
        <v>206</v>
      </c>
      <c r="AU289" s="238" t="s">
        <v>87</v>
      </c>
      <c r="AY289" s="17" t="s">
        <v>204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7" t="s">
        <v>85</v>
      </c>
      <c r="BK289" s="239">
        <f>ROUND(I289*H289,2)</f>
        <v>0</v>
      </c>
      <c r="BL289" s="17" t="s">
        <v>211</v>
      </c>
      <c r="BM289" s="238" t="s">
        <v>1650</v>
      </c>
    </row>
    <row r="290" s="13" customFormat="1">
      <c r="A290" s="13"/>
      <c r="B290" s="240"/>
      <c r="C290" s="241"/>
      <c r="D290" s="242" t="s">
        <v>213</v>
      </c>
      <c r="E290" s="243" t="s">
        <v>1</v>
      </c>
      <c r="F290" s="244" t="s">
        <v>1651</v>
      </c>
      <c r="G290" s="241"/>
      <c r="H290" s="243" t="s">
        <v>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213</v>
      </c>
      <c r="AU290" s="250" t="s">
        <v>87</v>
      </c>
      <c r="AV290" s="13" t="s">
        <v>85</v>
      </c>
      <c r="AW290" s="13" t="s">
        <v>34</v>
      </c>
      <c r="AX290" s="13" t="s">
        <v>78</v>
      </c>
      <c r="AY290" s="250" t="s">
        <v>204</v>
      </c>
    </row>
    <row r="291" s="14" customFormat="1">
      <c r="A291" s="14"/>
      <c r="B291" s="251"/>
      <c r="C291" s="252"/>
      <c r="D291" s="242" t="s">
        <v>213</v>
      </c>
      <c r="E291" s="253" t="s">
        <v>1</v>
      </c>
      <c r="F291" s="254" t="s">
        <v>1652</v>
      </c>
      <c r="G291" s="252"/>
      <c r="H291" s="255">
        <v>11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213</v>
      </c>
      <c r="AU291" s="261" t="s">
        <v>87</v>
      </c>
      <c r="AV291" s="14" t="s">
        <v>87</v>
      </c>
      <c r="AW291" s="14" t="s">
        <v>34</v>
      </c>
      <c r="AX291" s="14" t="s">
        <v>85</v>
      </c>
      <c r="AY291" s="261" t="s">
        <v>204</v>
      </c>
    </row>
    <row r="292" s="2" customFormat="1" ht="24.15" customHeight="1">
      <c r="A292" s="38"/>
      <c r="B292" s="39"/>
      <c r="C292" s="273" t="s">
        <v>470</v>
      </c>
      <c r="D292" s="273" t="s">
        <v>404</v>
      </c>
      <c r="E292" s="274" t="s">
        <v>1653</v>
      </c>
      <c r="F292" s="275" t="s">
        <v>1654</v>
      </c>
      <c r="G292" s="276" t="s">
        <v>256</v>
      </c>
      <c r="H292" s="277">
        <v>7</v>
      </c>
      <c r="I292" s="278"/>
      <c r="J292" s="279">
        <f>ROUND(I292*H292,2)</f>
        <v>0</v>
      </c>
      <c r="K292" s="275" t="s">
        <v>1</v>
      </c>
      <c r="L292" s="280"/>
      <c r="M292" s="281" t="s">
        <v>1</v>
      </c>
      <c r="N292" s="282" t="s">
        <v>43</v>
      </c>
      <c r="O292" s="91"/>
      <c r="P292" s="236">
        <f>O292*H292</f>
        <v>0</v>
      </c>
      <c r="Q292" s="236">
        <v>0.089999999999999997</v>
      </c>
      <c r="R292" s="236">
        <f>Q292*H292</f>
        <v>0.63</v>
      </c>
      <c r="S292" s="236">
        <v>0</v>
      </c>
      <c r="T292" s="23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253</v>
      </c>
      <c r="AT292" s="238" t="s">
        <v>404</v>
      </c>
      <c r="AU292" s="238" t="s">
        <v>87</v>
      </c>
      <c r="AY292" s="17" t="s">
        <v>204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85</v>
      </c>
      <c r="BK292" s="239">
        <f>ROUND(I292*H292,2)</f>
        <v>0</v>
      </c>
      <c r="BL292" s="17" t="s">
        <v>211</v>
      </c>
      <c r="BM292" s="238" t="s">
        <v>1655</v>
      </c>
    </row>
    <row r="293" s="14" customFormat="1">
      <c r="A293" s="14"/>
      <c r="B293" s="251"/>
      <c r="C293" s="252"/>
      <c r="D293" s="242" t="s">
        <v>213</v>
      </c>
      <c r="E293" s="253" t="s">
        <v>1</v>
      </c>
      <c r="F293" s="254" t="s">
        <v>246</v>
      </c>
      <c r="G293" s="252"/>
      <c r="H293" s="255">
        <v>7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213</v>
      </c>
      <c r="AU293" s="261" t="s">
        <v>87</v>
      </c>
      <c r="AV293" s="14" t="s">
        <v>87</v>
      </c>
      <c r="AW293" s="14" t="s">
        <v>34</v>
      </c>
      <c r="AX293" s="14" t="s">
        <v>85</v>
      </c>
      <c r="AY293" s="261" t="s">
        <v>204</v>
      </c>
    </row>
    <row r="294" s="12" customFormat="1" ht="22.8" customHeight="1">
      <c r="A294" s="12"/>
      <c r="B294" s="211"/>
      <c r="C294" s="212"/>
      <c r="D294" s="213" t="s">
        <v>77</v>
      </c>
      <c r="E294" s="225" t="s">
        <v>234</v>
      </c>
      <c r="F294" s="225" t="s">
        <v>1656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SUM(P295:P319)</f>
        <v>0</v>
      </c>
      <c r="Q294" s="219"/>
      <c r="R294" s="220">
        <f>SUM(R295:R319)</f>
        <v>71.108288000000002</v>
      </c>
      <c r="S294" s="219"/>
      <c r="T294" s="221">
        <f>SUM(T295:T319)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85</v>
      </c>
      <c r="AT294" s="223" t="s">
        <v>77</v>
      </c>
      <c r="AU294" s="223" t="s">
        <v>85</v>
      </c>
      <c r="AY294" s="222" t="s">
        <v>204</v>
      </c>
      <c r="BK294" s="224">
        <f>SUM(BK295:BK319)</f>
        <v>0</v>
      </c>
    </row>
    <row r="295" s="2" customFormat="1" ht="24.15" customHeight="1">
      <c r="A295" s="38"/>
      <c r="B295" s="39"/>
      <c r="C295" s="227" t="s">
        <v>453</v>
      </c>
      <c r="D295" s="227" t="s">
        <v>206</v>
      </c>
      <c r="E295" s="228" t="s">
        <v>1657</v>
      </c>
      <c r="F295" s="229" t="s">
        <v>1658</v>
      </c>
      <c r="G295" s="230" t="s">
        <v>209</v>
      </c>
      <c r="H295" s="231">
        <v>98.799999999999997</v>
      </c>
      <c r="I295" s="232"/>
      <c r="J295" s="233">
        <f>ROUND(I295*H295,2)</f>
        <v>0</v>
      </c>
      <c r="K295" s="229" t="s">
        <v>210</v>
      </c>
      <c r="L295" s="44"/>
      <c r="M295" s="234" t="s">
        <v>1</v>
      </c>
      <c r="N295" s="235" t="s">
        <v>43</v>
      </c>
      <c r="O295" s="91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211</v>
      </c>
      <c r="AT295" s="238" t="s">
        <v>206</v>
      </c>
      <c r="AU295" s="238" t="s">
        <v>87</v>
      </c>
      <c r="AY295" s="17" t="s">
        <v>204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85</v>
      </c>
      <c r="BK295" s="239">
        <f>ROUND(I295*H295,2)</f>
        <v>0</v>
      </c>
      <c r="BL295" s="17" t="s">
        <v>211</v>
      </c>
      <c r="BM295" s="238" t="s">
        <v>1659</v>
      </c>
    </row>
    <row r="296" s="13" customFormat="1">
      <c r="A296" s="13"/>
      <c r="B296" s="240"/>
      <c r="C296" s="241"/>
      <c r="D296" s="242" t="s">
        <v>213</v>
      </c>
      <c r="E296" s="243" t="s">
        <v>1</v>
      </c>
      <c r="F296" s="244" t="s">
        <v>1660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213</v>
      </c>
      <c r="AU296" s="250" t="s">
        <v>87</v>
      </c>
      <c r="AV296" s="13" t="s">
        <v>85</v>
      </c>
      <c r="AW296" s="13" t="s">
        <v>34</v>
      </c>
      <c r="AX296" s="13" t="s">
        <v>78</v>
      </c>
      <c r="AY296" s="250" t="s">
        <v>204</v>
      </c>
    </row>
    <row r="297" s="14" customFormat="1">
      <c r="A297" s="14"/>
      <c r="B297" s="251"/>
      <c r="C297" s="252"/>
      <c r="D297" s="242" t="s">
        <v>213</v>
      </c>
      <c r="E297" s="253" t="s">
        <v>1</v>
      </c>
      <c r="F297" s="254" t="s">
        <v>144</v>
      </c>
      <c r="G297" s="252"/>
      <c r="H297" s="255">
        <v>98.799999999999997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213</v>
      </c>
      <c r="AU297" s="261" t="s">
        <v>87</v>
      </c>
      <c r="AV297" s="14" t="s">
        <v>87</v>
      </c>
      <c r="AW297" s="14" t="s">
        <v>34</v>
      </c>
      <c r="AX297" s="14" t="s">
        <v>85</v>
      </c>
      <c r="AY297" s="261" t="s">
        <v>204</v>
      </c>
    </row>
    <row r="298" s="2" customFormat="1" ht="24.15" customHeight="1">
      <c r="A298" s="38"/>
      <c r="B298" s="39"/>
      <c r="C298" s="227" t="s">
        <v>460</v>
      </c>
      <c r="D298" s="227" t="s">
        <v>206</v>
      </c>
      <c r="E298" s="228" t="s">
        <v>1661</v>
      </c>
      <c r="F298" s="229" t="s">
        <v>1662</v>
      </c>
      <c r="G298" s="230" t="s">
        <v>209</v>
      </c>
      <c r="H298" s="231">
        <v>9.1199999999999992</v>
      </c>
      <c r="I298" s="232"/>
      <c r="J298" s="233">
        <f>ROUND(I298*H298,2)</f>
        <v>0</v>
      </c>
      <c r="K298" s="229" t="s">
        <v>210</v>
      </c>
      <c r="L298" s="44"/>
      <c r="M298" s="234" t="s">
        <v>1</v>
      </c>
      <c r="N298" s="235" t="s">
        <v>43</v>
      </c>
      <c r="O298" s="91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8" t="s">
        <v>211</v>
      </c>
      <c r="AT298" s="238" t="s">
        <v>206</v>
      </c>
      <c r="AU298" s="238" t="s">
        <v>87</v>
      </c>
      <c r="AY298" s="17" t="s">
        <v>204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7" t="s">
        <v>85</v>
      </c>
      <c r="BK298" s="239">
        <f>ROUND(I298*H298,2)</f>
        <v>0</v>
      </c>
      <c r="BL298" s="17" t="s">
        <v>211</v>
      </c>
      <c r="BM298" s="238" t="s">
        <v>1663</v>
      </c>
    </row>
    <row r="299" s="13" customFormat="1">
      <c r="A299" s="13"/>
      <c r="B299" s="240"/>
      <c r="C299" s="241"/>
      <c r="D299" s="242" t="s">
        <v>213</v>
      </c>
      <c r="E299" s="243" t="s">
        <v>1</v>
      </c>
      <c r="F299" s="244" t="s">
        <v>1664</v>
      </c>
      <c r="G299" s="241"/>
      <c r="H299" s="243" t="s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213</v>
      </c>
      <c r="AU299" s="250" t="s">
        <v>87</v>
      </c>
      <c r="AV299" s="13" t="s">
        <v>85</v>
      </c>
      <c r="AW299" s="13" t="s">
        <v>34</v>
      </c>
      <c r="AX299" s="13" t="s">
        <v>78</v>
      </c>
      <c r="AY299" s="250" t="s">
        <v>204</v>
      </c>
    </row>
    <row r="300" s="14" customFormat="1">
      <c r="A300" s="14"/>
      <c r="B300" s="251"/>
      <c r="C300" s="252"/>
      <c r="D300" s="242" t="s">
        <v>213</v>
      </c>
      <c r="E300" s="253" t="s">
        <v>1</v>
      </c>
      <c r="F300" s="254" t="s">
        <v>1665</v>
      </c>
      <c r="G300" s="252"/>
      <c r="H300" s="255">
        <v>9.1199999999999992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213</v>
      </c>
      <c r="AU300" s="261" t="s">
        <v>87</v>
      </c>
      <c r="AV300" s="14" t="s">
        <v>87</v>
      </c>
      <c r="AW300" s="14" t="s">
        <v>34</v>
      </c>
      <c r="AX300" s="14" t="s">
        <v>85</v>
      </c>
      <c r="AY300" s="261" t="s">
        <v>204</v>
      </c>
    </row>
    <row r="301" s="2" customFormat="1" ht="16.5" customHeight="1">
      <c r="A301" s="38"/>
      <c r="B301" s="39"/>
      <c r="C301" s="273" t="s">
        <v>474</v>
      </c>
      <c r="D301" s="273" t="s">
        <v>404</v>
      </c>
      <c r="E301" s="274" t="s">
        <v>1666</v>
      </c>
      <c r="F301" s="275" t="s">
        <v>1667</v>
      </c>
      <c r="G301" s="276" t="s">
        <v>295</v>
      </c>
      <c r="H301" s="277">
        <v>16.044</v>
      </c>
      <c r="I301" s="278"/>
      <c r="J301" s="279">
        <f>ROUND(I301*H301,2)</f>
        <v>0</v>
      </c>
      <c r="K301" s="275" t="s">
        <v>210</v>
      </c>
      <c r="L301" s="280"/>
      <c r="M301" s="281" t="s">
        <v>1</v>
      </c>
      <c r="N301" s="282" t="s">
        <v>43</v>
      </c>
      <c r="O301" s="91"/>
      <c r="P301" s="236">
        <f>O301*H301</f>
        <v>0</v>
      </c>
      <c r="Q301" s="236">
        <v>1</v>
      </c>
      <c r="R301" s="236">
        <f>Q301*H301</f>
        <v>16.044</v>
      </c>
      <c r="S301" s="236">
        <v>0</v>
      </c>
      <c r="T301" s="23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8" t="s">
        <v>253</v>
      </c>
      <c r="AT301" s="238" t="s">
        <v>404</v>
      </c>
      <c r="AU301" s="238" t="s">
        <v>87</v>
      </c>
      <c r="AY301" s="17" t="s">
        <v>204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7" t="s">
        <v>85</v>
      </c>
      <c r="BK301" s="239">
        <f>ROUND(I301*H301,2)</f>
        <v>0</v>
      </c>
      <c r="BL301" s="17" t="s">
        <v>211</v>
      </c>
      <c r="BM301" s="238" t="s">
        <v>1668</v>
      </c>
    </row>
    <row r="302" s="2" customFormat="1" ht="24.15" customHeight="1">
      <c r="A302" s="38"/>
      <c r="B302" s="39"/>
      <c r="C302" s="227" t="s">
        <v>480</v>
      </c>
      <c r="D302" s="227" t="s">
        <v>206</v>
      </c>
      <c r="E302" s="228" t="s">
        <v>1669</v>
      </c>
      <c r="F302" s="229" t="s">
        <v>1670</v>
      </c>
      <c r="G302" s="230" t="s">
        <v>209</v>
      </c>
      <c r="H302" s="231">
        <v>40.781999999999996</v>
      </c>
      <c r="I302" s="232"/>
      <c r="J302" s="233">
        <f>ROUND(I302*H302,2)</f>
        <v>0</v>
      </c>
      <c r="K302" s="229" t="s">
        <v>210</v>
      </c>
      <c r="L302" s="44"/>
      <c r="M302" s="234" t="s">
        <v>1</v>
      </c>
      <c r="N302" s="235" t="s">
        <v>43</v>
      </c>
      <c r="O302" s="91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211</v>
      </c>
      <c r="AT302" s="238" t="s">
        <v>206</v>
      </c>
      <c r="AU302" s="238" t="s">
        <v>87</v>
      </c>
      <c r="AY302" s="17" t="s">
        <v>204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85</v>
      </c>
      <c r="BK302" s="239">
        <f>ROUND(I302*H302,2)</f>
        <v>0</v>
      </c>
      <c r="BL302" s="17" t="s">
        <v>211</v>
      </c>
      <c r="BM302" s="238" t="s">
        <v>1671</v>
      </c>
    </row>
    <row r="303" s="14" customFormat="1">
      <c r="A303" s="14"/>
      <c r="B303" s="251"/>
      <c r="C303" s="252"/>
      <c r="D303" s="242" t="s">
        <v>213</v>
      </c>
      <c r="E303" s="253" t="s">
        <v>1</v>
      </c>
      <c r="F303" s="254" t="s">
        <v>129</v>
      </c>
      <c r="G303" s="252"/>
      <c r="H303" s="255">
        <v>40.781999999999996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213</v>
      </c>
      <c r="AU303" s="261" t="s">
        <v>87</v>
      </c>
      <c r="AV303" s="14" t="s">
        <v>87</v>
      </c>
      <c r="AW303" s="14" t="s">
        <v>34</v>
      </c>
      <c r="AX303" s="14" t="s">
        <v>85</v>
      </c>
      <c r="AY303" s="261" t="s">
        <v>204</v>
      </c>
    </row>
    <row r="304" s="2" customFormat="1" ht="16.5" customHeight="1">
      <c r="A304" s="38"/>
      <c r="B304" s="39"/>
      <c r="C304" s="273" t="s">
        <v>485</v>
      </c>
      <c r="D304" s="273" t="s">
        <v>404</v>
      </c>
      <c r="E304" s="274" t="s">
        <v>1672</v>
      </c>
      <c r="F304" s="275" t="s">
        <v>1673</v>
      </c>
      <c r="G304" s="276" t="s">
        <v>295</v>
      </c>
      <c r="H304" s="277">
        <v>6.3310000000000004</v>
      </c>
      <c r="I304" s="278"/>
      <c r="J304" s="279">
        <f>ROUND(I304*H304,2)</f>
        <v>0</v>
      </c>
      <c r="K304" s="275" t="s">
        <v>210</v>
      </c>
      <c r="L304" s="280"/>
      <c r="M304" s="281" t="s">
        <v>1</v>
      </c>
      <c r="N304" s="282" t="s">
        <v>43</v>
      </c>
      <c r="O304" s="91"/>
      <c r="P304" s="236">
        <f>O304*H304</f>
        <v>0</v>
      </c>
      <c r="Q304" s="236">
        <v>1</v>
      </c>
      <c r="R304" s="236">
        <f>Q304*H304</f>
        <v>6.3310000000000004</v>
      </c>
      <c r="S304" s="236">
        <v>0</v>
      </c>
      <c r="T304" s="23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8" t="s">
        <v>253</v>
      </c>
      <c r="AT304" s="238" t="s">
        <v>404</v>
      </c>
      <c r="AU304" s="238" t="s">
        <v>87</v>
      </c>
      <c r="AY304" s="17" t="s">
        <v>204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7" t="s">
        <v>85</v>
      </c>
      <c r="BK304" s="239">
        <f>ROUND(I304*H304,2)</f>
        <v>0</v>
      </c>
      <c r="BL304" s="17" t="s">
        <v>211</v>
      </c>
      <c r="BM304" s="238" t="s">
        <v>1674</v>
      </c>
    </row>
    <row r="305" s="2" customFormat="1" ht="24.15" customHeight="1">
      <c r="A305" s="38"/>
      <c r="B305" s="39"/>
      <c r="C305" s="227" t="s">
        <v>490</v>
      </c>
      <c r="D305" s="227" t="s">
        <v>206</v>
      </c>
      <c r="E305" s="228" t="s">
        <v>1675</v>
      </c>
      <c r="F305" s="229" t="s">
        <v>1676</v>
      </c>
      <c r="G305" s="230" t="s">
        <v>209</v>
      </c>
      <c r="H305" s="231">
        <v>98.799999999999997</v>
      </c>
      <c r="I305" s="232"/>
      <c r="J305" s="233">
        <f>ROUND(I305*H305,2)</f>
        <v>0</v>
      </c>
      <c r="K305" s="229" t="s">
        <v>210</v>
      </c>
      <c r="L305" s="44"/>
      <c r="M305" s="234" t="s">
        <v>1</v>
      </c>
      <c r="N305" s="235" t="s">
        <v>43</v>
      </c>
      <c r="O305" s="91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8" t="s">
        <v>211</v>
      </c>
      <c r="AT305" s="238" t="s">
        <v>206</v>
      </c>
      <c r="AU305" s="238" t="s">
        <v>87</v>
      </c>
      <c r="AY305" s="17" t="s">
        <v>204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7" t="s">
        <v>85</v>
      </c>
      <c r="BK305" s="239">
        <f>ROUND(I305*H305,2)</f>
        <v>0</v>
      </c>
      <c r="BL305" s="17" t="s">
        <v>211</v>
      </c>
      <c r="BM305" s="238" t="s">
        <v>1677</v>
      </c>
    </row>
    <row r="306" s="13" customFormat="1">
      <c r="A306" s="13"/>
      <c r="B306" s="240"/>
      <c r="C306" s="241"/>
      <c r="D306" s="242" t="s">
        <v>213</v>
      </c>
      <c r="E306" s="243" t="s">
        <v>1</v>
      </c>
      <c r="F306" s="244" t="s">
        <v>1678</v>
      </c>
      <c r="G306" s="241"/>
      <c r="H306" s="243" t="s">
        <v>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213</v>
      </c>
      <c r="AU306" s="250" t="s">
        <v>87</v>
      </c>
      <c r="AV306" s="13" t="s">
        <v>85</v>
      </c>
      <c r="AW306" s="13" t="s">
        <v>34</v>
      </c>
      <c r="AX306" s="13" t="s">
        <v>78</v>
      </c>
      <c r="AY306" s="250" t="s">
        <v>204</v>
      </c>
    </row>
    <row r="307" s="14" customFormat="1">
      <c r="A307" s="14"/>
      <c r="B307" s="251"/>
      <c r="C307" s="252"/>
      <c r="D307" s="242" t="s">
        <v>213</v>
      </c>
      <c r="E307" s="253" t="s">
        <v>1</v>
      </c>
      <c r="F307" s="254" t="s">
        <v>144</v>
      </c>
      <c r="G307" s="252"/>
      <c r="H307" s="255">
        <v>98.799999999999997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213</v>
      </c>
      <c r="AU307" s="261" t="s">
        <v>87</v>
      </c>
      <c r="AV307" s="14" t="s">
        <v>87</v>
      </c>
      <c r="AW307" s="14" t="s">
        <v>34</v>
      </c>
      <c r="AX307" s="14" t="s">
        <v>85</v>
      </c>
      <c r="AY307" s="261" t="s">
        <v>204</v>
      </c>
    </row>
    <row r="308" s="2" customFormat="1" ht="16.5" customHeight="1">
      <c r="A308" s="38"/>
      <c r="B308" s="39"/>
      <c r="C308" s="273" t="s">
        <v>495</v>
      </c>
      <c r="D308" s="273" t="s">
        <v>404</v>
      </c>
      <c r="E308" s="274" t="s">
        <v>1679</v>
      </c>
      <c r="F308" s="275" t="s">
        <v>1680</v>
      </c>
      <c r="G308" s="276" t="s">
        <v>295</v>
      </c>
      <c r="H308" s="277">
        <v>26.527000000000001</v>
      </c>
      <c r="I308" s="278"/>
      <c r="J308" s="279">
        <f>ROUND(I308*H308,2)</f>
        <v>0</v>
      </c>
      <c r="K308" s="275" t="s">
        <v>210</v>
      </c>
      <c r="L308" s="280"/>
      <c r="M308" s="281" t="s">
        <v>1</v>
      </c>
      <c r="N308" s="282" t="s">
        <v>43</v>
      </c>
      <c r="O308" s="91"/>
      <c r="P308" s="236">
        <f>O308*H308</f>
        <v>0</v>
      </c>
      <c r="Q308" s="236">
        <v>1</v>
      </c>
      <c r="R308" s="236">
        <f>Q308*H308</f>
        <v>26.527000000000001</v>
      </c>
      <c r="S308" s="236">
        <v>0</v>
      </c>
      <c r="T308" s="23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8" t="s">
        <v>253</v>
      </c>
      <c r="AT308" s="238" t="s">
        <v>404</v>
      </c>
      <c r="AU308" s="238" t="s">
        <v>87</v>
      </c>
      <c r="AY308" s="17" t="s">
        <v>204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7" t="s">
        <v>85</v>
      </c>
      <c r="BK308" s="239">
        <f>ROUND(I308*H308,2)</f>
        <v>0</v>
      </c>
      <c r="BL308" s="17" t="s">
        <v>211</v>
      </c>
      <c r="BM308" s="238" t="s">
        <v>1681</v>
      </c>
    </row>
    <row r="309" s="13" customFormat="1">
      <c r="A309" s="13"/>
      <c r="B309" s="240"/>
      <c r="C309" s="241"/>
      <c r="D309" s="242" t="s">
        <v>213</v>
      </c>
      <c r="E309" s="243" t="s">
        <v>1</v>
      </c>
      <c r="F309" s="244" t="s">
        <v>1682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213</v>
      </c>
      <c r="AU309" s="250" t="s">
        <v>87</v>
      </c>
      <c r="AV309" s="13" t="s">
        <v>85</v>
      </c>
      <c r="AW309" s="13" t="s">
        <v>34</v>
      </c>
      <c r="AX309" s="13" t="s">
        <v>78</v>
      </c>
      <c r="AY309" s="250" t="s">
        <v>204</v>
      </c>
    </row>
    <row r="310" s="13" customFormat="1">
      <c r="A310" s="13"/>
      <c r="B310" s="240"/>
      <c r="C310" s="241"/>
      <c r="D310" s="242" t="s">
        <v>213</v>
      </c>
      <c r="E310" s="243" t="s">
        <v>1</v>
      </c>
      <c r="F310" s="244" t="s">
        <v>1683</v>
      </c>
      <c r="G310" s="241"/>
      <c r="H310" s="243" t="s">
        <v>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213</v>
      </c>
      <c r="AU310" s="250" t="s">
        <v>87</v>
      </c>
      <c r="AV310" s="13" t="s">
        <v>85</v>
      </c>
      <c r="AW310" s="13" t="s">
        <v>34</v>
      </c>
      <c r="AX310" s="13" t="s">
        <v>78</v>
      </c>
      <c r="AY310" s="250" t="s">
        <v>204</v>
      </c>
    </row>
    <row r="311" s="14" customFormat="1">
      <c r="A311" s="14"/>
      <c r="B311" s="251"/>
      <c r="C311" s="252"/>
      <c r="D311" s="242" t="s">
        <v>213</v>
      </c>
      <c r="E311" s="253" t="s">
        <v>1</v>
      </c>
      <c r="F311" s="254" t="s">
        <v>1684</v>
      </c>
      <c r="G311" s="252"/>
      <c r="H311" s="255">
        <v>26.527000000000001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213</v>
      </c>
      <c r="AU311" s="261" t="s">
        <v>87</v>
      </c>
      <c r="AV311" s="14" t="s">
        <v>87</v>
      </c>
      <c r="AW311" s="14" t="s">
        <v>34</v>
      </c>
      <c r="AX311" s="14" t="s">
        <v>85</v>
      </c>
      <c r="AY311" s="261" t="s">
        <v>204</v>
      </c>
    </row>
    <row r="312" s="2" customFormat="1" ht="24.15" customHeight="1">
      <c r="A312" s="38"/>
      <c r="B312" s="39"/>
      <c r="C312" s="227" t="s">
        <v>500</v>
      </c>
      <c r="D312" s="227" t="s">
        <v>206</v>
      </c>
      <c r="E312" s="228" t="s">
        <v>1685</v>
      </c>
      <c r="F312" s="229" t="s">
        <v>1686</v>
      </c>
      <c r="G312" s="230" t="s">
        <v>209</v>
      </c>
      <c r="H312" s="231">
        <v>98.799999999999997</v>
      </c>
      <c r="I312" s="232"/>
      <c r="J312" s="233">
        <f>ROUND(I312*H312,2)</f>
        <v>0</v>
      </c>
      <c r="K312" s="229" t="s">
        <v>210</v>
      </c>
      <c r="L312" s="44"/>
      <c r="M312" s="234" t="s">
        <v>1</v>
      </c>
      <c r="N312" s="235" t="s">
        <v>43</v>
      </c>
      <c r="O312" s="91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8" t="s">
        <v>211</v>
      </c>
      <c r="AT312" s="238" t="s">
        <v>206</v>
      </c>
      <c r="AU312" s="238" t="s">
        <v>87</v>
      </c>
      <c r="AY312" s="17" t="s">
        <v>204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7" t="s">
        <v>85</v>
      </c>
      <c r="BK312" s="239">
        <f>ROUND(I312*H312,2)</f>
        <v>0</v>
      </c>
      <c r="BL312" s="17" t="s">
        <v>211</v>
      </c>
      <c r="BM312" s="238" t="s">
        <v>1687</v>
      </c>
    </row>
    <row r="313" s="13" customFormat="1">
      <c r="A313" s="13"/>
      <c r="B313" s="240"/>
      <c r="C313" s="241"/>
      <c r="D313" s="242" t="s">
        <v>213</v>
      </c>
      <c r="E313" s="243" t="s">
        <v>1</v>
      </c>
      <c r="F313" s="244" t="s">
        <v>1688</v>
      </c>
      <c r="G313" s="241"/>
      <c r="H313" s="243" t="s">
        <v>1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213</v>
      </c>
      <c r="AU313" s="250" t="s">
        <v>87</v>
      </c>
      <c r="AV313" s="13" t="s">
        <v>85</v>
      </c>
      <c r="AW313" s="13" t="s">
        <v>34</v>
      </c>
      <c r="AX313" s="13" t="s">
        <v>78</v>
      </c>
      <c r="AY313" s="250" t="s">
        <v>204</v>
      </c>
    </row>
    <row r="314" s="14" customFormat="1">
      <c r="A314" s="14"/>
      <c r="B314" s="251"/>
      <c r="C314" s="252"/>
      <c r="D314" s="242" t="s">
        <v>213</v>
      </c>
      <c r="E314" s="253" t="s">
        <v>1</v>
      </c>
      <c r="F314" s="254" t="s">
        <v>144</v>
      </c>
      <c r="G314" s="252"/>
      <c r="H314" s="255">
        <v>98.799999999999997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213</v>
      </c>
      <c r="AU314" s="261" t="s">
        <v>87</v>
      </c>
      <c r="AV314" s="14" t="s">
        <v>87</v>
      </c>
      <c r="AW314" s="14" t="s">
        <v>34</v>
      </c>
      <c r="AX314" s="14" t="s">
        <v>85</v>
      </c>
      <c r="AY314" s="261" t="s">
        <v>204</v>
      </c>
    </row>
    <row r="315" s="2" customFormat="1" ht="24.15" customHeight="1">
      <c r="A315" s="38"/>
      <c r="B315" s="39"/>
      <c r="C315" s="227" t="s">
        <v>505</v>
      </c>
      <c r="D315" s="227" t="s">
        <v>206</v>
      </c>
      <c r="E315" s="228" t="s">
        <v>1689</v>
      </c>
      <c r="F315" s="229" t="s">
        <v>1690</v>
      </c>
      <c r="G315" s="230" t="s">
        <v>209</v>
      </c>
      <c r="H315" s="231">
        <v>98.799999999999997</v>
      </c>
      <c r="I315" s="232"/>
      <c r="J315" s="233">
        <f>ROUND(I315*H315,2)</f>
        <v>0</v>
      </c>
      <c r="K315" s="229" t="s">
        <v>210</v>
      </c>
      <c r="L315" s="44"/>
      <c r="M315" s="234" t="s">
        <v>1</v>
      </c>
      <c r="N315" s="235" t="s">
        <v>43</v>
      </c>
      <c r="O315" s="91"/>
      <c r="P315" s="236">
        <f>O315*H315</f>
        <v>0</v>
      </c>
      <c r="Q315" s="236">
        <v>0.088800000000000004</v>
      </c>
      <c r="R315" s="236">
        <f>Q315*H315</f>
        <v>8.7734400000000008</v>
      </c>
      <c r="S315" s="236">
        <v>0</v>
      </c>
      <c r="T315" s="23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8" t="s">
        <v>211</v>
      </c>
      <c r="AT315" s="238" t="s">
        <v>206</v>
      </c>
      <c r="AU315" s="238" t="s">
        <v>87</v>
      </c>
      <c r="AY315" s="17" t="s">
        <v>204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7" t="s">
        <v>85</v>
      </c>
      <c r="BK315" s="239">
        <f>ROUND(I315*H315,2)</f>
        <v>0</v>
      </c>
      <c r="BL315" s="17" t="s">
        <v>211</v>
      </c>
      <c r="BM315" s="238" t="s">
        <v>1691</v>
      </c>
    </row>
    <row r="316" s="13" customFormat="1">
      <c r="A316" s="13"/>
      <c r="B316" s="240"/>
      <c r="C316" s="241"/>
      <c r="D316" s="242" t="s">
        <v>213</v>
      </c>
      <c r="E316" s="243" t="s">
        <v>1</v>
      </c>
      <c r="F316" s="244" t="s">
        <v>1692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213</v>
      </c>
      <c r="AU316" s="250" t="s">
        <v>87</v>
      </c>
      <c r="AV316" s="13" t="s">
        <v>85</v>
      </c>
      <c r="AW316" s="13" t="s">
        <v>34</v>
      </c>
      <c r="AX316" s="13" t="s">
        <v>78</v>
      </c>
      <c r="AY316" s="250" t="s">
        <v>204</v>
      </c>
    </row>
    <row r="317" s="14" customFormat="1">
      <c r="A317" s="14"/>
      <c r="B317" s="251"/>
      <c r="C317" s="252"/>
      <c r="D317" s="242" t="s">
        <v>213</v>
      </c>
      <c r="E317" s="253" t="s">
        <v>1</v>
      </c>
      <c r="F317" s="254" t="s">
        <v>144</v>
      </c>
      <c r="G317" s="252"/>
      <c r="H317" s="255">
        <v>98.799999999999997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213</v>
      </c>
      <c r="AU317" s="261" t="s">
        <v>87</v>
      </c>
      <c r="AV317" s="14" t="s">
        <v>87</v>
      </c>
      <c r="AW317" s="14" t="s">
        <v>34</v>
      </c>
      <c r="AX317" s="14" t="s">
        <v>85</v>
      </c>
      <c r="AY317" s="261" t="s">
        <v>204</v>
      </c>
    </row>
    <row r="318" s="2" customFormat="1" ht="24.15" customHeight="1">
      <c r="A318" s="38"/>
      <c r="B318" s="39"/>
      <c r="C318" s="273" t="s">
        <v>511</v>
      </c>
      <c r="D318" s="273" t="s">
        <v>404</v>
      </c>
      <c r="E318" s="274" t="s">
        <v>1693</v>
      </c>
      <c r="F318" s="275" t="s">
        <v>1694</v>
      </c>
      <c r="G318" s="276" t="s">
        <v>209</v>
      </c>
      <c r="H318" s="277">
        <v>101.764</v>
      </c>
      <c r="I318" s="278"/>
      <c r="J318" s="279">
        <f>ROUND(I318*H318,2)</f>
        <v>0</v>
      </c>
      <c r="K318" s="275" t="s">
        <v>1</v>
      </c>
      <c r="L318" s="280"/>
      <c r="M318" s="281" t="s">
        <v>1</v>
      </c>
      <c r="N318" s="282" t="s">
        <v>43</v>
      </c>
      <c r="O318" s="91"/>
      <c r="P318" s="236">
        <f>O318*H318</f>
        <v>0</v>
      </c>
      <c r="Q318" s="236">
        <v>0.13200000000000001</v>
      </c>
      <c r="R318" s="236">
        <f>Q318*H318</f>
        <v>13.432848</v>
      </c>
      <c r="S318" s="236">
        <v>0</v>
      </c>
      <c r="T318" s="23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8" t="s">
        <v>253</v>
      </c>
      <c r="AT318" s="238" t="s">
        <v>404</v>
      </c>
      <c r="AU318" s="238" t="s">
        <v>87</v>
      </c>
      <c r="AY318" s="17" t="s">
        <v>204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7" t="s">
        <v>85</v>
      </c>
      <c r="BK318" s="239">
        <f>ROUND(I318*H318,2)</f>
        <v>0</v>
      </c>
      <c r="BL318" s="17" t="s">
        <v>211</v>
      </c>
      <c r="BM318" s="238" t="s">
        <v>1695</v>
      </c>
    </row>
    <row r="319" s="14" customFormat="1">
      <c r="A319" s="14"/>
      <c r="B319" s="251"/>
      <c r="C319" s="252"/>
      <c r="D319" s="242" t="s">
        <v>213</v>
      </c>
      <c r="E319" s="252"/>
      <c r="F319" s="254" t="s">
        <v>1696</v>
      </c>
      <c r="G319" s="252"/>
      <c r="H319" s="255">
        <v>101.764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213</v>
      </c>
      <c r="AU319" s="261" t="s">
        <v>87</v>
      </c>
      <c r="AV319" s="14" t="s">
        <v>87</v>
      </c>
      <c r="AW319" s="14" t="s">
        <v>4</v>
      </c>
      <c r="AX319" s="14" t="s">
        <v>85</v>
      </c>
      <c r="AY319" s="261" t="s">
        <v>204</v>
      </c>
    </row>
    <row r="320" s="12" customFormat="1" ht="22.8" customHeight="1">
      <c r="A320" s="12"/>
      <c r="B320" s="211"/>
      <c r="C320" s="212"/>
      <c r="D320" s="213" t="s">
        <v>77</v>
      </c>
      <c r="E320" s="225" t="s">
        <v>240</v>
      </c>
      <c r="F320" s="225" t="s">
        <v>396</v>
      </c>
      <c r="G320" s="212"/>
      <c r="H320" s="212"/>
      <c r="I320" s="215"/>
      <c r="J320" s="226">
        <f>BK320</f>
        <v>0</v>
      </c>
      <c r="K320" s="212"/>
      <c r="L320" s="217"/>
      <c r="M320" s="218"/>
      <c r="N320" s="219"/>
      <c r="O320" s="219"/>
      <c r="P320" s="220">
        <f>P321+SUM(P322:P357)</f>
        <v>0</v>
      </c>
      <c r="Q320" s="219"/>
      <c r="R320" s="220">
        <f>R321+SUM(R322:R357)</f>
        <v>11.871831609999999</v>
      </c>
      <c r="S320" s="219"/>
      <c r="T320" s="221">
        <f>T321+SUM(T322:T357)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2" t="s">
        <v>85</v>
      </c>
      <c r="AT320" s="223" t="s">
        <v>77</v>
      </c>
      <c r="AU320" s="223" t="s">
        <v>85</v>
      </c>
      <c r="AY320" s="222" t="s">
        <v>204</v>
      </c>
      <c r="BK320" s="224">
        <f>BK321+SUM(BK322:BK357)</f>
        <v>0</v>
      </c>
    </row>
    <row r="321" s="2" customFormat="1" ht="24.15" customHeight="1">
      <c r="A321" s="38"/>
      <c r="B321" s="39"/>
      <c r="C321" s="227" t="s">
        <v>516</v>
      </c>
      <c r="D321" s="227" t="s">
        <v>206</v>
      </c>
      <c r="E321" s="228" t="s">
        <v>1697</v>
      </c>
      <c r="F321" s="229" t="s">
        <v>1698</v>
      </c>
      <c r="G321" s="230" t="s">
        <v>209</v>
      </c>
      <c r="H321" s="231">
        <v>90.700000000000003</v>
      </c>
      <c r="I321" s="232"/>
      <c r="J321" s="233">
        <f>ROUND(I321*H321,2)</f>
        <v>0</v>
      </c>
      <c r="K321" s="229" t="s">
        <v>210</v>
      </c>
      <c r="L321" s="44"/>
      <c r="M321" s="234" t="s">
        <v>1</v>
      </c>
      <c r="N321" s="235" t="s">
        <v>43</v>
      </c>
      <c r="O321" s="91"/>
      <c r="P321" s="236">
        <f>O321*H321</f>
        <v>0</v>
      </c>
      <c r="Q321" s="236">
        <v>0.0073499999999999998</v>
      </c>
      <c r="R321" s="236">
        <f>Q321*H321</f>
        <v>0.66664500000000004</v>
      </c>
      <c r="S321" s="236">
        <v>0</v>
      </c>
      <c r="T321" s="23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8" t="s">
        <v>211</v>
      </c>
      <c r="AT321" s="238" t="s">
        <v>206</v>
      </c>
      <c r="AU321" s="238" t="s">
        <v>87</v>
      </c>
      <c r="AY321" s="17" t="s">
        <v>204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7" t="s">
        <v>85</v>
      </c>
      <c r="BK321" s="239">
        <f>ROUND(I321*H321,2)</f>
        <v>0</v>
      </c>
      <c r="BL321" s="17" t="s">
        <v>211</v>
      </c>
      <c r="BM321" s="238" t="s">
        <v>1699</v>
      </c>
    </row>
    <row r="322" s="13" customFormat="1">
      <c r="A322" s="13"/>
      <c r="B322" s="240"/>
      <c r="C322" s="241"/>
      <c r="D322" s="242" t="s">
        <v>213</v>
      </c>
      <c r="E322" s="243" t="s">
        <v>1</v>
      </c>
      <c r="F322" s="244" t="s">
        <v>1700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213</v>
      </c>
      <c r="AU322" s="250" t="s">
        <v>87</v>
      </c>
      <c r="AV322" s="13" t="s">
        <v>85</v>
      </c>
      <c r="AW322" s="13" t="s">
        <v>34</v>
      </c>
      <c r="AX322" s="13" t="s">
        <v>78</v>
      </c>
      <c r="AY322" s="250" t="s">
        <v>204</v>
      </c>
    </row>
    <row r="323" s="14" customFormat="1">
      <c r="A323" s="14"/>
      <c r="B323" s="251"/>
      <c r="C323" s="252"/>
      <c r="D323" s="242" t="s">
        <v>213</v>
      </c>
      <c r="E323" s="253" t="s">
        <v>1</v>
      </c>
      <c r="F323" s="254" t="s">
        <v>746</v>
      </c>
      <c r="G323" s="252"/>
      <c r="H323" s="255">
        <v>90.700000000000003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213</v>
      </c>
      <c r="AU323" s="261" t="s">
        <v>87</v>
      </c>
      <c r="AV323" s="14" t="s">
        <v>87</v>
      </c>
      <c r="AW323" s="14" t="s">
        <v>34</v>
      </c>
      <c r="AX323" s="14" t="s">
        <v>85</v>
      </c>
      <c r="AY323" s="261" t="s">
        <v>204</v>
      </c>
    </row>
    <row r="324" s="2" customFormat="1" ht="16.5" customHeight="1">
      <c r="A324" s="38"/>
      <c r="B324" s="39"/>
      <c r="C324" s="227" t="s">
        <v>537</v>
      </c>
      <c r="D324" s="227" t="s">
        <v>206</v>
      </c>
      <c r="E324" s="228" t="s">
        <v>1701</v>
      </c>
      <c r="F324" s="229" t="s">
        <v>1702</v>
      </c>
      <c r="G324" s="230" t="s">
        <v>209</v>
      </c>
      <c r="H324" s="231">
        <v>90.700000000000003</v>
      </c>
      <c r="I324" s="232"/>
      <c r="J324" s="233">
        <f>ROUND(I324*H324,2)</f>
        <v>0</v>
      </c>
      <c r="K324" s="229" t="s">
        <v>210</v>
      </c>
      <c r="L324" s="44"/>
      <c r="M324" s="234" t="s">
        <v>1</v>
      </c>
      <c r="N324" s="235" t="s">
        <v>43</v>
      </c>
      <c r="O324" s="91"/>
      <c r="P324" s="236">
        <f>O324*H324</f>
        <v>0</v>
      </c>
      <c r="Q324" s="236">
        <v>0.00025999999999999998</v>
      </c>
      <c r="R324" s="236">
        <f>Q324*H324</f>
        <v>0.023581999999999999</v>
      </c>
      <c r="S324" s="236">
        <v>0</v>
      </c>
      <c r="T324" s="23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8" t="s">
        <v>211</v>
      </c>
      <c r="AT324" s="238" t="s">
        <v>206</v>
      </c>
      <c r="AU324" s="238" t="s">
        <v>87</v>
      </c>
      <c r="AY324" s="17" t="s">
        <v>204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7" t="s">
        <v>85</v>
      </c>
      <c r="BK324" s="239">
        <f>ROUND(I324*H324,2)</f>
        <v>0</v>
      </c>
      <c r="BL324" s="17" t="s">
        <v>211</v>
      </c>
      <c r="BM324" s="238" t="s">
        <v>1703</v>
      </c>
    </row>
    <row r="325" s="14" customFormat="1">
      <c r="A325" s="14"/>
      <c r="B325" s="251"/>
      <c r="C325" s="252"/>
      <c r="D325" s="242" t="s">
        <v>213</v>
      </c>
      <c r="E325" s="253" t="s">
        <v>1</v>
      </c>
      <c r="F325" s="254" t="s">
        <v>1704</v>
      </c>
      <c r="G325" s="252"/>
      <c r="H325" s="255">
        <v>100.33499999999999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213</v>
      </c>
      <c r="AU325" s="261" t="s">
        <v>87</v>
      </c>
      <c r="AV325" s="14" t="s">
        <v>87</v>
      </c>
      <c r="AW325" s="14" t="s">
        <v>34</v>
      </c>
      <c r="AX325" s="14" t="s">
        <v>78</v>
      </c>
      <c r="AY325" s="261" t="s">
        <v>204</v>
      </c>
    </row>
    <row r="326" s="14" customFormat="1">
      <c r="A326" s="14"/>
      <c r="B326" s="251"/>
      <c r="C326" s="252"/>
      <c r="D326" s="242" t="s">
        <v>213</v>
      </c>
      <c r="E326" s="253" t="s">
        <v>1</v>
      </c>
      <c r="F326" s="254" t="s">
        <v>1705</v>
      </c>
      <c r="G326" s="252"/>
      <c r="H326" s="255">
        <v>-9.6349999999999998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213</v>
      </c>
      <c r="AU326" s="261" t="s">
        <v>87</v>
      </c>
      <c r="AV326" s="14" t="s">
        <v>87</v>
      </c>
      <c r="AW326" s="14" t="s">
        <v>34</v>
      </c>
      <c r="AX326" s="14" t="s">
        <v>78</v>
      </c>
      <c r="AY326" s="261" t="s">
        <v>204</v>
      </c>
    </row>
    <row r="327" s="15" customFormat="1">
      <c r="A327" s="15"/>
      <c r="B327" s="262"/>
      <c r="C327" s="263"/>
      <c r="D327" s="242" t="s">
        <v>213</v>
      </c>
      <c r="E327" s="264" t="s">
        <v>746</v>
      </c>
      <c r="F327" s="265" t="s">
        <v>228</v>
      </c>
      <c r="G327" s="263"/>
      <c r="H327" s="266">
        <v>90.700000000000003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2" t="s">
        <v>213</v>
      </c>
      <c r="AU327" s="272" t="s">
        <v>87</v>
      </c>
      <c r="AV327" s="15" t="s">
        <v>211</v>
      </c>
      <c r="AW327" s="15" t="s">
        <v>34</v>
      </c>
      <c r="AX327" s="15" t="s">
        <v>85</v>
      </c>
      <c r="AY327" s="272" t="s">
        <v>204</v>
      </c>
    </row>
    <row r="328" s="2" customFormat="1" ht="24.15" customHeight="1">
      <c r="A328" s="38"/>
      <c r="B328" s="39"/>
      <c r="C328" s="227" t="s">
        <v>531</v>
      </c>
      <c r="D328" s="227" t="s">
        <v>206</v>
      </c>
      <c r="E328" s="228" t="s">
        <v>1706</v>
      </c>
      <c r="F328" s="229" t="s">
        <v>1707</v>
      </c>
      <c r="G328" s="230" t="s">
        <v>209</v>
      </c>
      <c r="H328" s="231">
        <v>90.700000000000003</v>
      </c>
      <c r="I328" s="232"/>
      <c r="J328" s="233">
        <f>ROUND(I328*H328,2)</f>
        <v>0</v>
      </c>
      <c r="K328" s="229" t="s">
        <v>210</v>
      </c>
      <c r="L328" s="44"/>
      <c r="M328" s="234" t="s">
        <v>1</v>
      </c>
      <c r="N328" s="235" t="s">
        <v>43</v>
      </c>
      <c r="O328" s="91"/>
      <c r="P328" s="236">
        <f>O328*H328</f>
        <v>0</v>
      </c>
      <c r="Q328" s="236">
        <v>0.0043800000000000002</v>
      </c>
      <c r="R328" s="236">
        <f>Q328*H328</f>
        <v>0.39726600000000001</v>
      </c>
      <c r="S328" s="236">
        <v>0</v>
      </c>
      <c r="T328" s="23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8" t="s">
        <v>211</v>
      </c>
      <c r="AT328" s="238" t="s">
        <v>206</v>
      </c>
      <c r="AU328" s="238" t="s">
        <v>87</v>
      </c>
      <c r="AY328" s="17" t="s">
        <v>204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7" t="s">
        <v>85</v>
      </c>
      <c r="BK328" s="239">
        <f>ROUND(I328*H328,2)</f>
        <v>0</v>
      </c>
      <c r="BL328" s="17" t="s">
        <v>211</v>
      </c>
      <c r="BM328" s="238" t="s">
        <v>1708</v>
      </c>
    </row>
    <row r="329" s="14" customFormat="1">
      <c r="A329" s="14"/>
      <c r="B329" s="251"/>
      <c r="C329" s="252"/>
      <c r="D329" s="242" t="s">
        <v>213</v>
      </c>
      <c r="E329" s="253" t="s">
        <v>1</v>
      </c>
      <c r="F329" s="254" t="s">
        <v>746</v>
      </c>
      <c r="G329" s="252"/>
      <c r="H329" s="255">
        <v>90.700000000000003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213</v>
      </c>
      <c r="AU329" s="261" t="s">
        <v>87</v>
      </c>
      <c r="AV329" s="14" t="s">
        <v>87</v>
      </c>
      <c r="AW329" s="14" t="s">
        <v>34</v>
      </c>
      <c r="AX329" s="14" t="s">
        <v>85</v>
      </c>
      <c r="AY329" s="261" t="s">
        <v>204</v>
      </c>
    </row>
    <row r="330" s="2" customFormat="1" ht="24.15" customHeight="1">
      <c r="A330" s="38"/>
      <c r="B330" s="39"/>
      <c r="C330" s="227" t="s">
        <v>541</v>
      </c>
      <c r="D330" s="227" t="s">
        <v>206</v>
      </c>
      <c r="E330" s="228" t="s">
        <v>398</v>
      </c>
      <c r="F330" s="229" t="s">
        <v>399</v>
      </c>
      <c r="G330" s="230" t="s">
        <v>354</v>
      </c>
      <c r="H330" s="231">
        <v>28.359999999999999</v>
      </c>
      <c r="I330" s="232"/>
      <c r="J330" s="233">
        <f>ROUND(I330*H330,2)</f>
        <v>0</v>
      </c>
      <c r="K330" s="229" t="s">
        <v>210</v>
      </c>
      <c r="L330" s="44"/>
      <c r="M330" s="234" t="s">
        <v>1</v>
      </c>
      <c r="N330" s="235" t="s">
        <v>43</v>
      </c>
      <c r="O330" s="91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8" t="s">
        <v>211</v>
      </c>
      <c r="AT330" s="238" t="s">
        <v>206</v>
      </c>
      <c r="AU330" s="238" t="s">
        <v>87</v>
      </c>
      <c r="AY330" s="17" t="s">
        <v>204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7" t="s">
        <v>85</v>
      </c>
      <c r="BK330" s="239">
        <f>ROUND(I330*H330,2)</f>
        <v>0</v>
      </c>
      <c r="BL330" s="17" t="s">
        <v>211</v>
      </c>
      <c r="BM330" s="238" t="s">
        <v>1709</v>
      </c>
    </row>
    <row r="331" s="14" customFormat="1">
      <c r="A331" s="14"/>
      <c r="B331" s="251"/>
      <c r="C331" s="252"/>
      <c r="D331" s="242" t="s">
        <v>213</v>
      </c>
      <c r="E331" s="253" t="s">
        <v>1</v>
      </c>
      <c r="F331" s="254" t="s">
        <v>1710</v>
      </c>
      <c r="G331" s="252"/>
      <c r="H331" s="255">
        <v>15.76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213</v>
      </c>
      <c r="AU331" s="261" t="s">
        <v>87</v>
      </c>
      <c r="AV331" s="14" t="s">
        <v>87</v>
      </c>
      <c r="AW331" s="14" t="s">
        <v>34</v>
      </c>
      <c r="AX331" s="14" t="s">
        <v>78</v>
      </c>
      <c r="AY331" s="261" t="s">
        <v>204</v>
      </c>
    </row>
    <row r="332" s="14" customFormat="1">
      <c r="A332" s="14"/>
      <c r="B332" s="251"/>
      <c r="C332" s="252"/>
      <c r="D332" s="242" t="s">
        <v>213</v>
      </c>
      <c r="E332" s="253" t="s">
        <v>1</v>
      </c>
      <c r="F332" s="254" t="s">
        <v>1711</v>
      </c>
      <c r="G332" s="252"/>
      <c r="H332" s="255">
        <v>12.6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213</v>
      </c>
      <c r="AU332" s="261" t="s">
        <v>87</v>
      </c>
      <c r="AV332" s="14" t="s">
        <v>87</v>
      </c>
      <c r="AW332" s="14" t="s">
        <v>34</v>
      </c>
      <c r="AX332" s="14" t="s">
        <v>78</v>
      </c>
      <c r="AY332" s="261" t="s">
        <v>204</v>
      </c>
    </row>
    <row r="333" s="15" customFormat="1">
      <c r="A333" s="15"/>
      <c r="B333" s="262"/>
      <c r="C333" s="263"/>
      <c r="D333" s="242" t="s">
        <v>213</v>
      </c>
      <c r="E333" s="264" t="s">
        <v>1</v>
      </c>
      <c r="F333" s="265" t="s">
        <v>228</v>
      </c>
      <c r="G333" s="263"/>
      <c r="H333" s="266">
        <v>28.359999999999999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213</v>
      </c>
      <c r="AU333" s="272" t="s">
        <v>87</v>
      </c>
      <c r="AV333" s="15" t="s">
        <v>211</v>
      </c>
      <c r="AW333" s="15" t="s">
        <v>34</v>
      </c>
      <c r="AX333" s="15" t="s">
        <v>85</v>
      </c>
      <c r="AY333" s="272" t="s">
        <v>204</v>
      </c>
    </row>
    <row r="334" s="2" customFormat="1" ht="16.5" customHeight="1">
      <c r="A334" s="38"/>
      <c r="B334" s="39"/>
      <c r="C334" s="273" t="s">
        <v>435</v>
      </c>
      <c r="D334" s="273" t="s">
        <v>404</v>
      </c>
      <c r="E334" s="274" t="s">
        <v>405</v>
      </c>
      <c r="F334" s="275" t="s">
        <v>406</v>
      </c>
      <c r="G334" s="276" t="s">
        <v>354</v>
      </c>
      <c r="H334" s="277">
        <v>29.777999999999999</v>
      </c>
      <c r="I334" s="278"/>
      <c r="J334" s="279">
        <f>ROUND(I334*H334,2)</f>
        <v>0</v>
      </c>
      <c r="K334" s="275" t="s">
        <v>210</v>
      </c>
      <c r="L334" s="280"/>
      <c r="M334" s="281" t="s">
        <v>1</v>
      </c>
      <c r="N334" s="282" t="s">
        <v>43</v>
      </c>
      <c r="O334" s="91"/>
      <c r="P334" s="236">
        <f>O334*H334</f>
        <v>0</v>
      </c>
      <c r="Q334" s="236">
        <v>0.00010000000000000001</v>
      </c>
      <c r="R334" s="236">
        <f>Q334*H334</f>
        <v>0.0029778000000000001</v>
      </c>
      <c r="S334" s="236">
        <v>0</v>
      </c>
      <c r="T334" s="23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8" t="s">
        <v>253</v>
      </c>
      <c r="AT334" s="238" t="s">
        <v>404</v>
      </c>
      <c r="AU334" s="238" t="s">
        <v>87</v>
      </c>
      <c r="AY334" s="17" t="s">
        <v>204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7" t="s">
        <v>85</v>
      </c>
      <c r="BK334" s="239">
        <f>ROUND(I334*H334,2)</f>
        <v>0</v>
      </c>
      <c r="BL334" s="17" t="s">
        <v>211</v>
      </c>
      <c r="BM334" s="238" t="s">
        <v>1712</v>
      </c>
    </row>
    <row r="335" s="14" customFormat="1">
      <c r="A335" s="14"/>
      <c r="B335" s="251"/>
      <c r="C335" s="252"/>
      <c r="D335" s="242" t="s">
        <v>213</v>
      </c>
      <c r="E335" s="252"/>
      <c r="F335" s="254" t="s">
        <v>1713</v>
      </c>
      <c r="G335" s="252"/>
      <c r="H335" s="255">
        <v>29.777999999999999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213</v>
      </c>
      <c r="AU335" s="261" t="s">
        <v>87</v>
      </c>
      <c r="AV335" s="14" t="s">
        <v>87</v>
      </c>
      <c r="AW335" s="14" t="s">
        <v>4</v>
      </c>
      <c r="AX335" s="14" t="s">
        <v>85</v>
      </c>
      <c r="AY335" s="261" t="s">
        <v>204</v>
      </c>
    </row>
    <row r="336" s="2" customFormat="1" ht="24.15" customHeight="1">
      <c r="A336" s="38"/>
      <c r="B336" s="39"/>
      <c r="C336" s="227" t="s">
        <v>548</v>
      </c>
      <c r="D336" s="227" t="s">
        <v>206</v>
      </c>
      <c r="E336" s="228" t="s">
        <v>410</v>
      </c>
      <c r="F336" s="229" t="s">
        <v>411</v>
      </c>
      <c r="G336" s="230" t="s">
        <v>354</v>
      </c>
      <c r="H336" s="231">
        <v>18</v>
      </c>
      <c r="I336" s="232"/>
      <c r="J336" s="233">
        <f>ROUND(I336*H336,2)</f>
        <v>0</v>
      </c>
      <c r="K336" s="229" t="s">
        <v>210</v>
      </c>
      <c r="L336" s="44"/>
      <c r="M336" s="234" t="s">
        <v>1</v>
      </c>
      <c r="N336" s="235" t="s">
        <v>43</v>
      </c>
      <c r="O336" s="91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8" t="s">
        <v>211</v>
      </c>
      <c r="AT336" s="238" t="s">
        <v>206</v>
      </c>
      <c r="AU336" s="238" t="s">
        <v>87</v>
      </c>
      <c r="AY336" s="17" t="s">
        <v>204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7" t="s">
        <v>85</v>
      </c>
      <c r="BK336" s="239">
        <f>ROUND(I336*H336,2)</f>
        <v>0</v>
      </c>
      <c r="BL336" s="17" t="s">
        <v>211</v>
      </c>
      <c r="BM336" s="238" t="s">
        <v>1714</v>
      </c>
    </row>
    <row r="337" s="14" customFormat="1">
      <c r="A337" s="14"/>
      <c r="B337" s="251"/>
      <c r="C337" s="252"/>
      <c r="D337" s="242" t="s">
        <v>213</v>
      </c>
      <c r="E337" s="253" t="s">
        <v>1</v>
      </c>
      <c r="F337" s="254" t="s">
        <v>1715</v>
      </c>
      <c r="G337" s="252"/>
      <c r="H337" s="255">
        <v>18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213</v>
      </c>
      <c r="AU337" s="261" t="s">
        <v>87</v>
      </c>
      <c r="AV337" s="14" t="s">
        <v>87</v>
      </c>
      <c r="AW337" s="14" t="s">
        <v>34</v>
      </c>
      <c r="AX337" s="14" t="s">
        <v>85</v>
      </c>
      <c r="AY337" s="261" t="s">
        <v>204</v>
      </c>
    </row>
    <row r="338" s="2" customFormat="1" ht="24.15" customHeight="1">
      <c r="A338" s="38"/>
      <c r="B338" s="39"/>
      <c r="C338" s="273" t="s">
        <v>552</v>
      </c>
      <c r="D338" s="273" t="s">
        <v>404</v>
      </c>
      <c r="E338" s="274" t="s">
        <v>415</v>
      </c>
      <c r="F338" s="275" t="s">
        <v>416</v>
      </c>
      <c r="G338" s="276" t="s">
        <v>354</v>
      </c>
      <c r="H338" s="277">
        <v>18.899999999999999</v>
      </c>
      <c r="I338" s="278"/>
      <c r="J338" s="279">
        <f>ROUND(I338*H338,2)</f>
        <v>0</v>
      </c>
      <c r="K338" s="275" t="s">
        <v>210</v>
      </c>
      <c r="L338" s="280"/>
      <c r="M338" s="281" t="s">
        <v>1</v>
      </c>
      <c r="N338" s="282" t="s">
        <v>43</v>
      </c>
      <c r="O338" s="91"/>
      <c r="P338" s="236">
        <f>O338*H338</f>
        <v>0</v>
      </c>
      <c r="Q338" s="236">
        <v>4.0000000000000003E-05</v>
      </c>
      <c r="R338" s="236">
        <f>Q338*H338</f>
        <v>0.00075600000000000005</v>
      </c>
      <c r="S338" s="236">
        <v>0</v>
      </c>
      <c r="T338" s="23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8" t="s">
        <v>253</v>
      </c>
      <c r="AT338" s="238" t="s">
        <v>404</v>
      </c>
      <c r="AU338" s="238" t="s">
        <v>87</v>
      </c>
      <c r="AY338" s="17" t="s">
        <v>204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7" t="s">
        <v>85</v>
      </c>
      <c r="BK338" s="239">
        <f>ROUND(I338*H338,2)</f>
        <v>0</v>
      </c>
      <c r="BL338" s="17" t="s">
        <v>211</v>
      </c>
      <c r="BM338" s="238" t="s">
        <v>1716</v>
      </c>
    </row>
    <row r="339" s="14" customFormat="1">
      <c r="A339" s="14"/>
      <c r="B339" s="251"/>
      <c r="C339" s="252"/>
      <c r="D339" s="242" t="s">
        <v>213</v>
      </c>
      <c r="E339" s="252"/>
      <c r="F339" s="254" t="s">
        <v>1717</v>
      </c>
      <c r="G339" s="252"/>
      <c r="H339" s="255">
        <v>18.899999999999999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213</v>
      </c>
      <c r="AU339" s="261" t="s">
        <v>87</v>
      </c>
      <c r="AV339" s="14" t="s">
        <v>87</v>
      </c>
      <c r="AW339" s="14" t="s">
        <v>4</v>
      </c>
      <c r="AX339" s="14" t="s">
        <v>85</v>
      </c>
      <c r="AY339" s="261" t="s">
        <v>204</v>
      </c>
    </row>
    <row r="340" s="2" customFormat="1" ht="24.15" customHeight="1">
      <c r="A340" s="38"/>
      <c r="B340" s="39"/>
      <c r="C340" s="227" t="s">
        <v>526</v>
      </c>
      <c r="D340" s="227" t="s">
        <v>206</v>
      </c>
      <c r="E340" s="228" t="s">
        <v>1718</v>
      </c>
      <c r="F340" s="229" t="s">
        <v>1719</v>
      </c>
      <c r="G340" s="230" t="s">
        <v>209</v>
      </c>
      <c r="H340" s="231">
        <v>90.700000000000003</v>
      </c>
      <c r="I340" s="232"/>
      <c r="J340" s="233">
        <f>ROUND(I340*H340,2)</f>
        <v>0</v>
      </c>
      <c r="K340" s="229" t="s">
        <v>210</v>
      </c>
      <c r="L340" s="44"/>
      <c r="M340" s="234" t="s">
        <v>1</v>
      </c>
      <c r="N340" s="235" t="s">
        <v>43</v>
      </c>
      <c r="O340" s="91"/>
      <c r="P340" s="236">
        <f>O340*H340</f>
        <v>0</v>
      </c>
      <c r="Q340" s="236">
        <v>0.023230000000000001</v>
      </c>
      <c r="R340" s="236">
        <f>Q340*H340</f>
        <v>2.1069610000000001</v>
      </c>
      <c r="S340" s="236">
        <v>0</v>
      </c>
      <c r="T340" s="23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8" t="s">
        <v>211</v>
      </c>
      <c r="AT340" s="238" t="s">
        <v>206</v>
      </c>
      <c r="AU340" s="238" t="s">
        <v>87</v>
      </c>
      <c r="AY340" s="17" t="s">
        <v>204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7" t="s">
        <v>85</v>
      </c>
      <c r="BK340" s="239">
        <f>ROUND(I340*H340,2)</f>
        <v>0</v>
      </c>
      <c r="BL340" s="17" t="s">
        <v>211</v>
      </c>
      <c r="BM340" s="238" t="s">
        <v>1720</v>
      </c>
    </row>
    <row r="341" s="14" customFormat="1">
      <c r="A341" s="14"/>
      <c r="B341" s="251"/>
      <c r="C341" s="252"/>
      <c r="D341" s="242" t="s">
        <v>213</v>
      </c>
      <c r="E341" s="253" t="s">
        <v>1</v>
      </c>
      <c r="F341" s="254" t="s">
        <v>746</v>
      </c>
      <c r="G341" s="252"/>
      <c r="H341" s="255">
        <v>90.700000000000003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213</v>
      </c>
      <c r="AU341" s="261" t="s">
        <v>87</v>
      </c>
      <c r="AV341" s="14" t="s">
        <v>87</v>
      </c>
      <c r="AW341" s="14" t="s">
        <v>34</v>
      </c>
      <c r="AX341" s="14" t="s">
        <v>85</v>
      </c>
      <c r="AY341" s="261" t="s">
        <v>204</v>
      </c>
    </row>
    <row r="342" s="2" customFormat="1" ht="33" customHeight="1">
      <c r="A342" s="38"/>
      <c r="B342" s="39"/>
      <c r="C342" s="227" t="s">
        <v>244</v>
      </c>
      <c r="D342" s="227" t="s">
        <v>206</v>
      </c>
      <c r="E342" s="228" t="s">
        <v>420</v>
      </c>
      <c r="F342" s="229" t="s">
        <v>421</v>
      </c>
      <c r="G342" s="230" t="s">
        <v>231</v>
      </c>
      <c r="H342" s="231">
        <v>2.4470000000000001</v>
      </c>
      <c r="I342" s="232"/>
      <c r="J342" s="233">
        <f>ROUND(I342*H342,2)</f>
        <v>0</v>
      </c>
      <c r="K342" s="229" t="s">
        <v>210</v>
      </c>
      <c r="L342" s="44"/>
      <c r="M342" s="234" t="s">
        <v>1</v>
      </c>
      <c r="N342" s="235" t="s">
        <v>43</v>
      </c>
      <c r="O342" s="91"/>
      <c r="P342" s="236">
        <f>O342*H342</f>
        <v>0</v>
      </c>
      <c r="Q342" s="236">
        <v>2.5018699999999998</v>
      </c>
      <c r="R342" s="236">
        <f>Q342*H342</f>
        <v>6.1220758899999996</v>
      </c>
      <c r="S342" s="236">
        <v>0</v>
      </c>
      <c r="T342" s="23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8" t="s">
        <v>211</v>
      </c>
      <c r="AT342" s="238" t="s">
        <v>206</v>
      </c>
      <c r="AU342" s="238" t="s">
        <v>87</v>
      </c>
      <c r="AY342" s="17" t="s">
        <v>204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7" t="s">
        <v>85</v>
      </c>
      <c r="BK342" s="239">
        <f>ROUND(I342*H342,2)</f>
        <v>0</v>
      </c>
      <c r="BL342" s="17" t="s">
        <v>211</v>
      </c>
      <c r="BM342" s="238" t="s">
        <v>1721</v>
      </c>
    </row>
    <row r="343" s="13" customFormat="1">
      <c r="A343" s="13"/>
      <c r="B343" s="240"/>
      <c r="C343" s="241"/>
      <c r="D343" s="242" t="s">
        <v>213</v>
      </c>
      <c r="E343" s="243" t="s">
        <v>1</v>
      </c>
      <c r="F343" s="244" t="s">
        <v>423</v>
      </c>
      <c r="G343" s="241"/>
      <c r="H343" s="243" t="s">
        <v>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213</v>
      </c>
      <c r="AU343" s="250" t="s">
        <v>87</v>
      </c>
      <c r="AV343" s="13" t="s">
        <v>85</v>
      </c>
      <c r="AW343" s="13" t="s">
        <v>34</v>
      </c>
      <c r="AX343" s="13" t="s">
        <v>78</v>
      </c>
      <c r="AY343" s="250" t="s">
        <v>204</v>
      </c>
    </row>
    <row r="344" s="14" customFormat="1">
      <c r="A344" s="14"/>
      <c r="B344" s="251"/>
      <c r="C344" s="252"/>
      <c r="D344" s="242" t="s">
        <v>213</v>
      </c>
      <c r="E344" s="253" t="s">
        <v>1</v>
      </c>
      <c r="F344" s="254" t="s">
        <v>1722</v>
      </c>
      <c r="G344" s="252"/>
      <c r="H344" s="255">
        <v>2.4470000000000001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213</v>
      </c>
      <c r="AU344" s="261" t="s">
        <v>87</v>
      </c>
      <c r="AV344" s="14" t="s">
        <v>87</v>
      </c>
      <c r="AW344" s="14" t="s">
        <v>34</v>
      </c>
      <c r="AX344" s="14" t="s">
        <v>85</v>
      </c>
      <c r="AY344" s="261" t="s">
        <v>204</v>
      </c>
    </row>
    <row r="345" s="2" customFormat="1" ht="16.5" customHeight="1">
      <c r="A345" s="38"/>
      <c r="B345" s="39"/>
      <c r="C345" s="227" t="s">
        <v>560</v>
      </c>
      <c r="D345" s="227" t="s">
        <v>206</v>
      </c>
      <c r="E345" s="228" t="s">
        <v>1723</v>
      </c>
      <c r="F345" s="229" t="s">
        <v>1724</v>
      </c>
      <c r="G345" s="230" t="s">
        <v>209</v>
      </c>
      <c r="H345" s="231">
        <v>111.612</v>
      </c>
      <c r="I345" s="232"/>
      <c r="J345" s="233">
        <f>ROUND(I345*H345,2)</f>
        <v>0</v>
      </c>
      <c r="K345" s="229" t="s">
        <v>210</v>
      </c>
      <c r="L345" s="44"/>
      <c r="M345" s="234" t="s">
        <v>1</v>
      </c>
      <c r="N345" s="235" t="s">
        <v>43</v>
      </c>
      <c r="O345" s="91"/>
      <c r="P345" s="236">
        <f>O345*H345</f>
        <v>0</v>
      </c>
      <c r="Q345" s="236">
        <v>0.00033</v>
      </c>
      <c r="R345" s="236">
        <f>Q345*H345</f>
        <v>0.036831959999999997</v>
      </c>
      <c r="S345" s="236">
        <v>0</v>
      </c>
      <c r="T345" s="23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8" t="s">
        <v>211</v>
      </c>
      <c r="AT345" s="238" t="s">
        <v>206</v>
      </c>
      <c r="AU345" s="238" t="s">
        <v>87</v>
      </c>
      <c r="AY345" s="17" t="s">
        <v>204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7" t="s">
        <v>85</v>
      </c>
      <c r="BK345" s="239">
        <f>ROUND(I345*H345,2)</f>
        <v>0</v>
      </c>
      <c r="BL345" s="17" t="s">
        <v>211</v>
      </c>
      <c r="BM345" s="238" t="s">
        <v>1725</v>
      </c>
    </row>
    <row r="346" s="14" customFormat="1">
      <c r="A346" s="14"/>
      <c r="B346" s="251"/>
      <c r="C346" s="252"/>
      <c r="D346" s="242" t="s">
        <v>213</v>
      </c>
      <c r="E346" s="253" t="s">
        <v>1</v>
      </c>
      <c r="F346" s="254" t="s">
        <v>1726</v>
      </c>
      <c r="G346" s="252"/>
      <c r="H346" s="255">
        <v>81.563999999999993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213</v>
      </c>
      <c r="AU346" s="261" t="s">
        <v>87</v>
      </c>
      <c r="AV346" s="14" t="s">
        <v>87</v>
      </c>
      <c r="AW346" s="14" t="s">
        <v>34</v>
      </c>
      <c r="AX346" s="14" t="s">
        <v>78</v>
      </c>
      <c r="AY346" s="261" t="s">
        <v>204</v>
      </c>
    </row>
    <row r="347" s="14" customFormat="1">
      <c r="A347" s="14"/>
      <c r="B347" s="251"/>
      <c r="C347" s="252"/>
      <c r="D347" s="242" t="s">
        <v>213</v>
      </c>
      <c r="E347" s="253" t="s">
        <v>1</v>
      </c>
      <c r="F347" s="254" t="s">
        <v>1727</v>
      </c>
      <c r="G347" s="252"/>
      <c r="H347" s="255">
        <v>25.167999999999999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213</v>
      </c>
      <c r="AU347" s="261" t="s">
        <v>87</v>
      </c>
      <c r="AV347" s="14" t="s">
        <v>87</v>
      </c>
      <c r="AW347" s="14" t="s">
        <v>34</v>
      </c>
      <c r="AX347" s="14" t="s">
        <v>78</v>
      </c>
      <c r="AY347" s="261" t="s">
        <v>204</v>
      </c>
    </row>
    <row r="348" s="14" customFormat="1">
      <c r="A348" s="14"/>
      <c r="B348" s="251"/>
      <c r="C348" s="252"/>
      <c r="D348" s="242" t="s">
        <v>213</v>
      </c>
      <c r="E348" s="253" t="s">
        <v>1</v>
      </c>
      <c r="F348" s="254" t="s">
        <v>1728</v>
      </c>
      <c r="G348" s="252"/>
      <c r="H348" s="255">
        <v>4.8799999999999999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213</v>
      </c>
      <c r="AU348" s="261" t="s">
        <v>87</v>
      </c>
      <c r="AV348" s="14" t="s">
        <v>87</v>
      </c>
      <c r="AW348" s="14" t="s">
        <v>34</v>
      </c>
      <c r="AX348" s="14" t="s">
        <v>78</v>
      </c>
      <c r="AY348" s="261" t="s">
        <v>204</v>
      </c>
    </row>
    <row r="349" s="15" customFormat="1">
      <c r="A349" s="15"/>
      <c r="B349" s="262"/>
      <c r="C349" s="263"/>
      <c r="D349" s="242" t="s">
        <v>213</v>
      </c>
      <c r="E349" s="264" t="s">
        <v>1</v>
      </c>
      <c r="F349" s="265" t="s">
        <v>228</v>
      </c>
      <c r="G349" s="263"/>
      <c r="H349" s="266">
        <v>111.612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213</v>
      </c>
      <c r="AU349" s="272" t="s">
        <v>87</v>
      </c>
      <c r="AV349" s="15" t="s">
        <v>211</v>
      </c>
      <c r="AW349" s="15" t="s">
        <v>34</v>
      </c>
      <c r="AX349" s="15" t="s">
        <v>85</v>
      </c>
      <c r="AY349" s="272" t="s">
        <v>204</v>
      </c>
    </row>
    <row r="350" s="2" customFormat="1" ht="24.15" customHeight="1">
      <c r="A350" s="38"/>
      <c r="B350" s="39"/>
      <c r="C350" s="273" t="s">
        <v>564</v>
      </c>
      <c r="D350" s="273" t="s">
        <v>404</v>
      </c>
      <c r="E350" s="274" t="s">
        <v>1729</v>
      </c>
      <c r="F350" s="275" t="s">
        <v>1730</v>
      </c>
      <c r="G350" s="276" t="s">
        <v>209</v>
      </c>
      <c r="H350" s="277">
        <v>70.829999999999998</v>
      </c>
      <c r="I350" s="278"/>
      <c r="J350" s="279">
        <f>ROUND(I350*H350,2)</f>
        <v>0</v>
      </c>
      <c r="K350" s="275" t="s">
        <v>210</v>
      </c>
      <c r="L350" s="280"/>
      <c r="M350" s="281" t="s">
        <v>1</v>
      </c>
      <c r="N350" s="282" t="s">
        <v>43</v>
      </c>
      <c r="O350" s="91"/>
      <c r="P350" s="236">
        <f>O350*H350</f>
        <v>0</v>
      </c>
      <c r="Q350" s="236">
        <v>0.00020000000000000001</v>
      </c>
      <c r="R350" s="236">
        <f>Q350*H350</f>
        <v>0.014166</v>
      </c>
      <c r="S350" s="236">
        <v>0</v>
      </c>
      <c r="T350" s="23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8" t="s">
        <v>253</v>
      </c>
      <c r="AT350" s="238" t="s">
        <v>404</v>
      </c>
      <c r="AU350" s="238" t="s">
        <v>87</v>
      </c>
      <c r="AY350" s="17" t="s">
        <v>204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7" t="s">
        <v>85</v>
      </c>
      <c r="BK350" s="239">
        <f>ROUND(I350*H350,2)</f>
        <v>0</v>
      </c>
      <c r="BL350" s="17" t="s">
        <v>211</v>
      </c>
      <c r="BM350" s="238" t="s">
        <v>1731</v>
      </c>
    </row>
    <row r="351" s="14" customFormat="1">
      <c r="A351" s="14"/>
      <c r="B351" s="251"/>
      <c r="C351" s="252"/>
      <c r="D351" s="242" t="s">
        <v>213</v>
      </c>
      <c r="E351" s="253" t="s">
        <v>1</v>
      </c>
      <c r="F351" s="254" t="s">
        <v>129</v>
      </c>
      <c r="G351" s="252"/>
      <c r="H351" s="255">
        <v>40.781999999999996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213</v>
      </c>
      <c r="AU351" s="261" t="s">
        <v>87</v>
      </c>
      <c r="AV351" s="14" t="s">
        <v>87</v>
      </c>
      <c r="AW351" s="14" t="s">
        <v>34</v>
      </c>
      <c r="AX351" s="14" t="s">
        <v>78</v>
      </c>
      <c r="AY351" s="261" t="s">
        <v>204</v>
      </c>
    </row>
    <row r="352" s="14" customFormat="1">
      <c r="A352" s="14"/>
      <c r="B352" s="251"/>
      <c r="C352" s="252"/>
      <c r="D352" s="242" t="s">
        <v>213</v>
      </c>
      <c r="E352" s="253" t="s">
        <v>1</v>
      </c>
      <c r="F352" s="254" t="s">
        <v>1727</v>
      </c>
      <c r="G352" s="252"/>
      <c r="H352" s="255">
        <v>25.167999999999999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213</v>
      </c>
      <c r="AU352" s="261" t="s">
        <v>87</v>
      </c>
      <c r="AV352" s="14" t="s">
        <v>87</v>
      </c>
      <c r="AW352" s="14" t="s">
        <v>34</v>
      </c>
      <c r="AX352" s="14" t="s">
        <v>78</v>
      </c>
      <c r="AY352" s="261" t="s">
        <v>204</v>
      </c>
    </row>
    <row r="353" s="14" customFormat="1">
      <c r="A353" s="14"/>
      <c r="B353" s="251"/>
      <c r="C353" s="252"/>
      <c r="D353" s="242" t="s">
        <v>213</v>
      </c>
      <c r="E353" s="253" t="s">
        <v>1</v>
      </c>
      <c r="F353" s="254" t="s">
        <v>1728</v>
      </c>
      <c r="G353" s="252"/>
      <c r="H353" s="255">
        <v>4.8799999999999999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213</v>
      </c>
      <c r="AU353" s="261" t="s">
        <v>87</v>
      </c>
      <c r="AV353" s="14" t="s">
        <v>87</v>
      </c>
      <c r="AW353" s="14" t="s">
        <v>34</v>
      </c>
      <c r="AX353" s="14" t="s">
        <v>78</v>
      </c>
      <c r="AY353" s="261" t="s">
        <v>204</v>
      </c>
    </row>
    <row r="354" s="15" customFormat="1">
      <c r="A354" s="15"/>
      <c r="B354" s="262"/>
      <c r="C354" s="263"/>
      <c r="D354" s="242" t="s">
        <v>213</v>
      </c>
      <c r="E354" s="264" t="s">
        <v>1</v>
      </c>
      <c r="F354" s="265" t="s">
        <v>228</v>
      </c>
      <c r="G354" s="263"/>
      <c r="H354" s="266">
        <v>70.829999999999998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213</v>
      </c>
      <c r="AU354" s="272" t="s">
        <v>87</v>
      </c>
      <c r="AV354" s="15" t="s">
        <v>211</v>
      </c>
      <c r="AW354" s="15" t="s">
        <v>34</v>
      </c>
      <c r="AX354" s="15" t="s">
        <v>85</v>
      </c>
      <c r="AY354" s="272" t="s">
        <v>204</v>
      </c>
    </row>
    <row r="355" s="2" customFormat="1" ht="24.15" customHeight="1">
      <c r="A355" s="38"/>
      <c r="B355" s="39"/>
      <c r="C355" s="273" t="s">
        <v>570</v>
      </c>
      <c r="D355" s="273" t="s">
        <v>404</v>
      </c>
      <c r="E355" s="274" t="s">
        <v>1732</v>
      </c>
      <c r="F355" s="275" t="s">
        <v>1733</v>
      </c>
      <c r="G355" s="276" t="s">
        <v>209</v>
      </c>
      <c r="H355" s="277">
        <v>40.781999999999996</v>
      </c>
      <c r="I355" s="278"/>
      <c r="J355" s="279">
        <f>ROUND(I355*H355,2)</f>
        <v>0</v>
      </c>
      <c r="K355" s="275" t="s">
        <v>210</v>
      </c>
      <c r="L355" s="280"/>
      <c r="M355" s="281" t="s">
        <v>1</v>
      </c>
      <c r="N355" s="282" t="s">
        <v>43</v>
      </c>
      <c r="O355" s="91"/>
      <c r="P355" s="236">
        <f>O355*H355</f>
        <v>0</v>
      </c>
      <c r="Q355" s="236">
        <v>0.00050000000000000001</v>
      </c>
      <c r="R355" s="236">
        <f>Q355*H355</f>
        <v>0.020390999999999999</v>
      </c>
      <c r="S355" s="236">
        <v>0</v>
      </c>
      <c r="T355" s="23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8" t="s">
        <v>253</v>
      </c>
      <c r="AT355" s="238" t="s">
        <v>404</v>
      </c>
      <c r="AU355" s="238" t="s">
        <v>87</v>
      </c>
      <c r="AY355" s="17" t="s">
        <v>204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7" t="s">
        <v>85</v>
      </c>
      <c r="BK355" s="239">
        <f>ROUND(I355*H355,2)</f>
        <v>0</v>
      </c>
      <c r="BL355" s="17" t="s">
        <v>211</v>
      </c>
      <c r="BM355" s="238" t="s">
        <v>1734</v>
      </c>
    </row>
    <row r="356" s="14" customFormat="1">
      <c r="A356" s="14"/>
      <c r="B356" s="251"/>
      <c r="C356" s="252"/>
      <c r="D356" s="242" t="s">
        <v>213</v>
      </c>
      <c r="E356" s="253" t="s">
        <v>1</v>
      </c>
      <c r="F356" s="254" t="s">
        <v>129</v>
      </c>
      <c r="G356" s="252"/>
      <c r="H356" s="255">
        <v>40.781999999999996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213</v>
      </c>
      <c r="AU356" s="261" t="s">
        <v>87</v>
      </c>
      <c r="AV356" s="14" t="s">
        <v>87</v>
      </c>
      <c r="AW356" s="14" t="s">
        <v>34</v>
      </c>
      <c r="AX356" s="14" t="s">
        <v>85</v>
      </c>
      <c r="AY356" s="261" t="s">
        <v>204</v>
      </c>
    </row>
    <row r="357" s="12" customFormat="1" ht="20.88" customHeight="1">
      <c r="A357" s="12"/>
      <c r="B357" s="211"/>
      <c r="C357" s="212"/>
      <c r="D357" s="213" t="s">
        <v>77</v>
      </c>
      <c r="E357" s="225" t="s">
        <v>435</v>
      </c>
      <c r="F357" s="225" t="s">
        <v>436</v>
      </c>
      <c r="G357" s="212"/>
      <c r="H357" s="212"/>
      <c r="I357" s="215"/>
      <c r="J357" s="226">
        <f>BK357</f>
        <v>0</v>
      </c>
      <c r="K357" s="212"/>
      <c r="L357" s="217"/>
      <c r="M357" s="218"/>
      <c r="N357" s="219"/>
      <c r="O357" s="219"/>
      <c r="P357" s="220">
        <f>SUM(P358:P372)</f>
        <v>0</v>
      </c>
      <c r="Q357" s="219"/>
      <c r="R357" s="220">
        <f>SUM(R358:R372)</f>
        <v>2.4801789599999999</v>
      </c>
      <c r="S357" s="219"/>
      <c r="T357" s="221">
        <f>SUM(T358:T372)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2" t="s">
        <v>85</v>
      </c>
      <c r="AT357" s="223" t="s">
        <v>77</v>
      </c>
      <c r="AU357" s="223" t="s">
        <v>87</v>
      </c>
      <c r="AY357" s="222" t="s">
        <v>204</v>
      </c>
      <c r="BK357" s="224">
        <f>SUM(BK358:BK372)</f>
        <v>0</v>
      </c>
    </row>
    <row r="358" s="2" customFormat="1" ht="24.15" customHeight="1">
      <c r="A358" s="38"/>
      <c r="B358" s="39"/>
      <c r="C358" s="227" t="s">
        <v>576</v>
      </c>
      <c r="D358" s="227" t="s">
        <v>206</v>
      </c>
      <c r="E358" s="228" t="s">
        <v>438</v>
      </c>
      <c r="F358" s="229" t="s">
        <v>439</v>
      </c>
      <c r="G358" s="230" t="s">
        <v>209</v>
      </c>
      <c r="H358" s="231">
        <v>113.286</v>
      </c>
      <c r="I358" s="232"/>
      <c r="J358" s="233">
        <f>ROUND(I358*H358,2)</f>
        <v>0</v>
      </c>
      <c r="K358" s="229" t="s">
        <v>210</v>
      </c>
      <c r="L358" s="44"/>
      <c r="M358" s="234" t="s">
        <v>1</v>
      </c>
      <c r="N358" s="235" t="s">
        <v>43</v>
      </c>
      <c r="O358" s="91"/>
      <c r="P358" s="236">
        <f>O358*H358</f>
        <v>0</v>
      </c>
      <c r="Q358" s="236">
        <v>0.00025999999999999998</v>
      </c>
      <c r="R358" s="236">
        <f>Q358*H358</f>
        <v>0.029454359999999999</v>
      </c>
      <c r="S358" s="236">
        <v>0</v>
      </c>
      <c r="T358" s="23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8" t="s">
        <v>211</v>
      </c>
      <c r="AT358" s="238" t="s">
        <v>206</v>
      </c>
      <c r="AU358" s="238" t="s">
        <v>222</v>
      </c>
      <c r="AY358" s="17" t="s">
        <v>204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7" t="s">
        <v>85</v>
      </c>
      <c r="BK358" s="239">
        <f>ROUND(I358*H358,2)</f>
        <v>0</v>
      </c>
      <c r="BL358" s="17" t="s">
        <v>211</v>
      </c>
      <c r="BM358" s="238" t="s">
        <v>1735</v>
      </c>
    </row>
    <row r="359" s="14" customFormat="1">
      <c r="A359" s="14"/>
      <c r="B359" s="251"/>
      <c r="C359" s="252"/>
      <c r="D359" s="242" t="s">
        <v>213</v>
      </c>
      <c r="E359" s="253" t="s">
        <v>1</v>
      </c>
      <c r="F359" s="254" t="s">
        <v>1736</v>
      </c>
      <c r="G359" s="252"/>
      <c r="H359" s="255">
        <v>134.03899999999999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213</v>
      </c>
      <c r="AU359" s="261" t="s">
        <v>222</v>
      </c>
      <c r="AV359" s="14" t="s">
        <v>87</v>
      </c>
      <c r="AW359" s="14" t="s">
        <v>34</v>
      </c>
      <c r="AX359" s="14" t="s">
        <v>78</v>
      </c>
      <c r="AY359" s="261" t="s">
        <v>204</v>
      </c>
    </row>
    <row r="360" s="14" customFormat="1">
      <c r="A360" s="14"/>
      <c r="B360" s="251"/>
      <c r="C360" s="252"/>
      <c r="D360" s="242" t="s">
        <v>213</v>
      </c>
      <c r="E360" s="253" t="s">
        <v>1</v>
      </c>
      <c r="F360" s="254" t="s">
        <v>1737</v>
      </c>
      <c r="G360" s="252"/>
      <c r="H360" s="255">
        <v>-20.753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213</v>
      </c>
      <c r="AU360" s="261" t="s">
        <v>222</v>
      </c>
      <c r="AV360" s="14" t="s">
        <v>87</v>
      </c>
      <c r="AW360" s="14" t="s">
        <v>34</v>
      </c>
      <c r="AX360" s="14" t="s">
        <v>78</v>
      </c>
      <c r="AY360" s="261" t="s">
        <v>204</v>
      </c>
    </row>
    <row r="361" s="15" customFormat="1">
      <c r="A361" s="15"/>
      <c r="B361" s="262"/>
      <c r="C361" s="263"/>
      <c r="D361" s="242" t="s">
        <v>213</v>
      </c>
      <c r="E361" s="264" t="s">
        <v>132</v>
      </c>
      <c r="F361" s="265" t="s">
        <v>228</v>
      </c>
      <c r="G361" s="263"/>
      <c r="H361" s="266">
        <v>113.286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2" t="s">
        <v>213</v>
      </c>
      <c r="AU361" s="272" t="s">
        <v>222</v>
      </c>
      <c r="AV361" s="15" t="s">
        <v>211</v>
      </c>
      <c r="AW361" s="15" t="s">
        <v>34</v>
      </c>
      <c r="AX361" s="15" t="s">
        <v>85</v>
      </c>
      <c r="AY361" s="272" t="s">
        <v>204</v>
      </c>
    </row>
    <row r="362" s="2" customFormat="1" ht="24.15" customHeight="1">
      <c r="A362" s="38"/>
      <c r="B362" s="39"/>
      <c r="C362" s="227" t="s">
        <v>582</v>
      </c>
      <c r="D362" s="227" t="s">
        <v>206</v>
      </c>
      <c r="E362" s="228" t="s">
        <v>443</v>
      </c>
      <c r="F362" s="229" t="s">
        <v>444</v>
      </c>
      <c r="G362" s="230" t="s">
        <v>209</v>
      </c>
      <c r="H362" s="231">
        <v>113.286</v>
      </c>
      <c r="I362" s="232"/>
      <c r="J362" s="233">
        <f>ROUND(I362*H362,2)</f>
        <v>0</v>
      </c>
      <c r="K362" s="229" t="s">
        <v>210</v>
      </c>
      <c r="L362" s="44"/>
      <c r="M362" s="234" t="s">
        <v>1</v>
      </c>
      <c r="N362" s="235" t="s">
        <v>43</v>
      </c>
      <c r="O362" s="91"/>
      <c r="P362" s="236">
        <f>O362*H362</f>
        <v>0</v>
      </c>
      <c r="Q362" s="236">
        <v>0.0043800000000000002</v>
      </c>
      <c r="R362" s="236">
        <f>Q362*H362</f>
        <v>0.49619268000000005</v>
      </c>
      <c r="S362" s="236">
        <v>0</v>
      </c>
      <c r="T362" s="23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8" t="s">
        <v>211</v>
      </c>
      <c r="AT362" s="238" t="s">
        <v>206</v>
      </c>
      <c r="AU362" s="238" t="s">
        <v>222</v>
      </c>
      <c r="AY362" s="17" t="s">
        <v>204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7" t="s">
        <v>85</v>
      </c>
      <c r="BK362" s="239">
        <f>ROUND(I362*H362,2)</f>
        <v>0</v>
      </c>
      <c r="BL362" s="17" t="s">
        <v>211</v>
      </c>
      <c r="BM362" s="238" t="s">
        <v>1738</v>
      </c>
    </row>
    <row r="363" s="14" customFormat="1">
      <c r="A363" s="14"/>
      <c r="B363" s="251"/>
      <c r="C363" s="252"/>
      <c r="D363" s="242" t="s">
        <v>213</v>
      </c>
      <c r="E363" s="253" t="s">
        <v>1</v>
      </c>
      <c r="F363" s="254" t="s">
        <v>132</v>
      </c>
      <c r="G363" s="252"/>
      <c r="H363" s="255">
        <v>113.286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213</v>
      </c>
      <c r="AU363" s="261" t="s">
        <v>222</v>
      </c>
      <c r="AV363" s="14" t="s">
        <v>87</v>
      </c>
      <c r="AW363" s="14" t="s">
        <v>34</v>
      </c>
      <c r="AX363" s="14" t="s">
        <v>85</v>
      </c>
      <c r="AY363" s="261" t="s">
        <v>204</v>
      </c>
    </row>
    <row r="364" s="2" customFormat="1" ht="24.15" customHeight="1">
      <c r="A364" s="38"/>
      <c r="B364" s="39"/>
      <c r="C364" s="227" t="s">
        <v>589</v>
      </c>
      <c r="D364" s="227" t="s">
        <v>206</v>
      </c>
      <c r="E364" s="228" t="s">
        <v>1739</v>
      </c>
      <c r="F364" s="229" t="s">
        <v>1740</v>
      </c>
      <c r="G364" s="230" t="s">
        <v>209</v>
      </c>
      <c r="H364" s="231">
        <v>113.286</v>
      </c>
      <c r="I364" s="232"/>
      <c r="J364" s="233">
        <f>ROUND(I364*H364,2)</f>
        <v>0</v>
      </c>
      <c r="K364" s="229" t="s">
        <v>210</v>
      </c>
      <c r="L364" s="44"/>
      <c r="M364" s="234" t="s">
        <v>1</v>
      </c>
      <c r="N364" s="235" t="s">
        <v>43</v>
      </c>
      <c r="O364" s="91"/>
      <c r="P364" s="236">
        <f>O364*H364</f>
        <v>0</v>
      </c>
      <c r="Q364" s="236">
        <v>0.016279999999999999</v>
      </c>
      <c r="R364" s="236">
        <f>Q364*H364</f>
        <v>1.8442960799999999</v>
      </c>
      <c r="S364" s="236">
        <v>0</v>
      </c>
      <c r="T364" s="23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8" t="s">
        <v>211</v>
      </c>
      <c r="AT364" s="238" t="s">
        <v>206</v>
      </c>
      <c r="AU364" s="238" t="s">
        <v>222</v>
      </c>
      <c r="AY364" s="17" t="s">
        <v>204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7" t="s">
        <v>85</v>
      </c>
      <c r="BK364" s="239">
        <f>ROUND(I364*H364,2)</f>
        <v>0</v>
      </c>
      <c r="BL364" s="17" t="s">
        <v>211</v>
      </c>
      <c r="BM364" s="238" t="s">
        <v>1741</v>
      </c>
    </row>
    <row r="365" s="14" customFormat="1">
      <c r="A365" s="14"/>
      <c r="B365" s="251"/>
      <c r="C365" s="252"/>
      <c r="D365" s="242" t="s">
        <v>213</v>
      </c>
      <c r="E365" s="253" t="s">
        <v>1</v>
      </c>
      <c r="F365" s="254" t="s">
        <v>132</v>
      </c>
      <c r="G365" s="252"/>
      <c r="H365" s="255">
        <v>113.286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213</v>
      </c>
      <c r="AU365" s="261" t="s">
        <v>222</v>
      </c>
      <c r="AV365" s="14" t="s">
        <v>87</v>
      </c>
      <c r="AW365" s="14" t="s">
        <v>34</v>
      </c>
      <c r="AX365" s="14" t="s">
        <v>85</v>
      </c>
      <c r="AY365" s="261" t="s">
        <v>204</v>
      </c>
    </row>
    <row r="366" s="2" customFormat="1" ht="16.5" customHeight="1">
      <c r="A366" s="38"/>
      <c r="B366" s="39"/>
      <c r="C366" s="227" t="s">
        <v>593</v>
      </c>
      <c r="D366" s="227" t="s">
        <v>206</v>
      </c>
      <c r="E366" s="228" t="s">
        <v>1742</v>
      </c>
      <c r="F366" s="229" t="s">
        <v>1743</v>
      </c>
      <c r="G366" s="230" t="s">
        <v>209</v>
      </c>
      <c r="H366" s="231">
        <v>25.167999999999999</v>
      </c>
      <c r="I366" s="232"/>
      <c r="J366" s="233">
        <f>ROUND(I366*H366,2)</f>
        <v>0</v>
      </c>
      <c r="K366" s="229" t="s">
        <v>1</v>
      </c>
      <c r="L366" s="44"/>
      <c r="M366" s="234" t="s">
        <v>1</v>
      </c>
      <c r="N366" s="235" t="s">
        <v>43</v>
      </c>
      <c r="O366" s="91"/>
      <c r="P366" s="236">
        <f>O366*H366</f>
        <v>0</v>
      </c>
      <c r="Q366" s="236">
        <v>0.0043800000000000002</v>
      </c>
      <c r="R366" s="236">
        <f>Q366*H366</f>
        <v>0.11023584</v>
      </c>
      <c r="S366" s="236">
        <v>0</v>
      </c>
      <c r="T366" s="23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8" t="s">
        <v>211</v>
      </c>
      <c r="AT366" s="238" t="s">
        <v>206</v>
      </c>
      <c r="AU366" s="238" t="s">
        <v>222</v>
      </c>
      <c r="AY366" s="17" t="s">
        <v>204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7" t="s">
        <v>85</v>
      </c>
      <c r="BK366" s="239">
        <f>ROUND(I366*H366,2)</f>
        <v>0</v>
      </c>
      <c r="BL366" s="17" t="s">
        <v>211</v>
      </c>
      <c r="BM366" s="238" t="s">
        <v>1744</v>
      </c>
    </row>
    <row r="367" s="13" customFormat="1">
      <c r="A367" s="13"/>
      <c r="B367" s="240"/>
      <c r="C367" s="241"/>
      <c r="D367" s="242" t="s">
        <v>213</v>
      </c>
      <c r="E367" s="243" t="s">
        <v>1</v>
      </c>
      <c r="F367" s="244" t="s">
        <v>1745</v>
      </c>
      <c r="G367" s="241"/>
      <c r="H367" s="243" t="s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213</v>
      </c>
      <c r="AU367" s="250" t="s">
        <v>222</v>
      </c>
      <c r="AV367" s="13" t="s">
        <v>85</v>
      </c>
      <c r="AW367" s="13" t="s">
        <v>34</v>
      </c>
      <c r="AX367" s="13" t="s">
        <v>78</v>
      </c>
      <c r="AY367" s="250" t="s">
        <v>204</v>
      </c>
    </row>
    <row r="368" s="13" customFormat="1">
      <c r="A368" s="13"/>
      <c r="B368" s="240"/>
      <c r="C368" s="241"/>
      <c r="D368" s="242" t="s">
        <v>213</v>
      </c>
      <c r="E368" s="243" t="s">
        <v>1</v>
      </c>
      <c r="F368" s="244" t="s">
        <v>1746</v>
      </c>
      <c r="G368" s="241"/>
      <c r="H368" s="243" t="s">
        <v>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213</v>
      </c>
      <c r="AU368" s="250" t="s">
        <v>222</v>
      </c>
      <c r="AV368" s="13" t="s">
        <v>85</v>
      </c>
      <c r="AW368" s="13" t="s">
        <v>34</v>
      </c>
      <c r="AX368" s="13" t="s">
        <v>78</v>
      </c>
      <c r="AY368" s="250" t="s">
        <v>204</v>
      </c>
    </row>
    <row r="369" s="13" customFormat="1">
      <c r="A369" s="13"/>
      <c r="B369" s="240"/>
      <c r="C369" s="241"/>
      <c r="D369" s="242" t="s">
        <v>213</v>
      </c>
      <c r="E369" s="243" t="s">
        <v>1</v>
      </c>
      <c r="F369" s="244" t="s">
        <v>1747</v>
      </c>
      <c r="G369" s="241"/>
      <c r="H369" s="243" t="s">
        <v>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213</v>
      </c>
      <c r="AU369" s="250" t="s">
        <v>222</v>
      </c>
      <c r="AV369" s="13" t="s">
        <v>85</v>
      </c>
      <c r="AW369" s="13" t="s">
        <v>34</v>
      </c>
      <c r="AX369" s="13" t="s">
        <v>78</v>
      </c>
      <c r="AY369" s="250" t="s">
        <v>204</v>
      </c>
    </row>
    <row r="370" s="13" customFormat="1">
      <c r="A370" s="13"/>
      <c r="B370" s="240"/>
      <c r="C370" s="241"/>
      <c r="D370" s="242" t="s">
        <v>213</v>
      </c>
      <c r="E370" s="243" t="s">
        <v>1</v>
      </c>
      <c r="F370" s="244" t="s">
        <v>1748</v>
      </c>
      <c r="G370" s="241"/>
      <c r="H370" s="243" t="s">
        <v>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213</v>
      </c>
      <c r="AU370" s="250" t="s">
        <v>222</v>
      </c>
      <c r="AV370" s="13" t="s">
        <v>85</v>
      </c>
      <c r="AW370" s="13" t="s">
        <v>34</v>
      </c>
      <c r="AX370" s="13" t="s">
        <v>78</v>
      </c>
      <c r="AY370" s="250" t="s">
        <v>204</v>
      </c>
    </row>
    <row r="371" s="13" customFormat="1">
      <c r="A371" s="13"/>
      <c r="B371" s="240"/>
      <c r="C371" s="241"/>
      <c r="D371" s="242" t="s">
        <v>213</v>
      </c>
      <c r="E371" s="243" t="s">
        <v>1</v>
      </c>
      <c r="F371" s="244" t="s">
        <v>1749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213</v>
      </c>
      <c r="AU371" s="250" t="s">
        <v>222</v>
      </c>
      <c r="AV371" s="13" t="s">
        <v>85</v>
      </c>
      <c r="AW371" s="13" t="s">
        <v>34</v>
      </c>
      <c r="AX371" s="13" t="s">
        <v>78</v>
      </c>
      <c r="AY371" s="250" t="s">
        <v>204</v>
      </c>
    </row>
    <row r="372" s="14" customFormat="1">
      <c r="A372" s="14"/>
      <c r="B372" s="251"/>
      <c r="C372" s="252"/>
      <c r="D372" s="242" t="s">
        <v>213</v>
      </c>
      <c r="E372" s="253" t="s">
        <v>1</v>
      </c>
      <c r="F372" s="254" t="s">
        <v>1727</v>
      </c>
      <c r="G372" s="252"/>
      <c r="H372" s="255">
        <v>25.167999999999999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213</v>
      </c>
      <c r="AU372" s="261" t="s">
        <v>222</v>
      </c>
      <c r="AV372" s="14" t="s">
        <v>87</v>
      </c>
      <c r="AW372" s="14" t="s">
        <v>34</v>
      </c>
      <c r="AX372" s="14" t="s">
        <v>85</v>
      </c>
      <c r="AY372" s="261" t="s">
        <v>204</v>
      </c>
    </row>
    <row r="373" s="12" customFormat="1" ht="22.8" customHeight="1">
      <c r="A373" s="12"/>
      <c r="B373" s="211"/>
      <c r="C373" s="212"/>
      <c r="D373" s="213" t="s">
        <v>77</v>
      </c>
      <c r="E373" s="225" t="s">
        <v>253</v>
      </c>
      <c r="F373" s="225" t="s">
        <v>1750</v>
      </c>
      <c r="G373" s="212"/>
      <c r="H373" s="212"/>
      <c r="I373" s="215"/>
      <c r="J373" s="226">
        <f>BK373</f>
        <v>0</v>
      </c>
      <c r="K373" s="212"/>
      <c r="L373" s="217"/>
      <c r="M373" s="218"/>
      <c r="N373" s="219"/>
      <c r="O373" s="219"/>
      <c r="P373" s="220">
        <f>SUM(P374:P383)</f>
        <v>0</v>
      </c>
      <c r="Q373" s="219"/>
      <c r="R373" s="220">
        <f>SUM(R374:R383)</f>
        <v>0.089262999999999995</v>
      </c>
      <c r="S373" s="219"/>
      <c r="T373" s="221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2" t="s">
        <v>85</v>
      </c>
      <c r="AT373" s="223" t="s">
        <v>77</v>
      </c>
      <c r="AU373" s="223" t="s">
        <v>85</v>
      </c>
      <c r="AY373" s="222" t="s">
        <v>204</v>
      </c>
      <c r="BK373" s="224">
        <f>SUM(BK374:BK383)</f>
        <v>0</v>
      </c>
    </row>
    <row r="374" s="2" customFormat="1" ht="24.15" customHeight="1">
      <c r="A374" s="38"/>
      <c r="B374" s="39"/>
      <c r="C374" s="227" t="s">
        <v>597</v>
      </c>
      <c r="D374" s="227" t="s">
        <v>206</v>
      </c>
      <c r="E374" s="228" t="s">
        <v>1751</v>
      </c>
      <c r="F374" s="229" t="s">
        <v>1752</v>
      </c>
      <c r="G374" s="230" t="s">
        <v>354</v>
      </c>
      <c r="H374" s="231">
        <v>29.699999999999999</v>
      </c>
      <c r="I374" s="232"/>
      <c r="J374" s="233">
        <f>ROUND(I374*H374,2)</f>
        <v>0</v>
      </c>
      <c r="K374" s="229" t="s">
        <v>210</v>
      </c>
      <c r="L374" s="44"/>
      <c r="M374" s="234" t="s">
        <v>1</v>
      </c>
      <c r="N374" s="235" t="s">
        <v>43</v>
      </c>
      <c r="O374" s="91"/>
      <c r="P374" s="236">
        <f>O374*H374</f>
        <v>0</v>
      </c>
      <c r="Q374" s="236">
        <v>0.0027899999999999999</v>
      </c>
      <c r="R374" s="236">
        <f>Q374*H374</f>
        <v>0.082862999999999992</v>
      </c>
      <c r="S374" s="236">
        <v>0</v>
      </c>
      <c r="T374" s="237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8" t="s">
        <v>211</v>
      </c>
      <c r="AT374" s="238" t="s">
        <v>206</v>
      </c>
      <c r="AU374" s="238" t="s">
        <v>87</v>
      </c>
      <c r="AY374" s="17" t="s">
        <v>204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7" t="s">
        <v>85</v>
      </c>
      <c r="BK374" s="239">
        <f>ROUND(I374*H374,2)</f>
        <v>0</v>
      </c>
      <c r="BL374" s="17" t="s">
        <v>211</v>
      </c>
      <c r="BM374" s="238" t="s">
        <v>1753</v>
      </c>
    </row>
    <row r="375" s="14" customFormat="1">
      <c r="A375" s="14"/>
      <c r="B375" s="251"/>
      <c r="C375" s="252"/>
      <c r="D375" s="242" t="s">
        <v>213</v>
      </c>
      <c r="E375" s="253" t="s">
        <v>1</v>
      </c>
      <c r="F375" s="254" t="s">
        <v>1754</v>
      </c>
      <c r="G375" s="252"/>
      <c r="H375" s="255">
        <v>29.699999999999999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213</v>
      </c>
      <c r="AU375" s="261" t="s">
        <v>87</v>
      </c>
      <c r="AV375" s="14" t="s">
        <v>87</v>
      </c>
      <c r="AW375" s="14" t="s">
        <v>34</v>
      </c>
      <c r="AX375" s="14" t="s">
        <v>85</v>
      </c>
      <c r="AY375" s="261" t="s">
        <v>204</v>
      </c>
    </row>
    <row r="376" s="2" customFormat="1" ht="33" customHeight="1">
      <c r="A376" s="38"/>
      <c r="B376" s="39"/>
      <c r="C376" s="227" t="s">
        <v>603</v>
      </c>
      <c r="D376" s="227" t="s">
        <v>206</v>
      </c>
      <c r="E376" s="228" t="s">
        <v>1755</v>
      </c>
      <c r="F376" s="229" t="s">
        <v>1756</v>
      </c>
      <c r="G376" s="230" t="s">
        <v>256</v>
      </c>
      <c r="H376" s="231">
        <v>5</v>
      </c>
      <c r="I376" s="232"/>
      <c r="J376" s="233">
        <f>ROUND(I376*H376,2)</f>
        <v>0</v>
      </c>
      <c r="K376" s="229" t="s">
        <v>210</v>
      </c>
      <c r="L376" s="44"/>
      <c r="M376" s="234" t="s">
        <v>1</v>
      </c>
      <c r="N376" s="235" t="s">
        <v>43</v>
      </c>
      <c r="O376" s="91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8" t="s">
        <v>211</v>
      </c>
      <c r="AT376" s="238" t="s">
        <v>206</v>
      </c>
      <c r="AU376" s="238" t="s">
        <v>87</v>
      </c>
      <c r="AY376" s="17" t="s">
        <v>204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7" t="s">
        <v>85</v>
      </c>
      <c r="BK376" s="239">
        <f>ROUND(I376*H376,2)</f>
        <v>0</v>
      </c>
      <c r="BL376" s="17" t="s">
        <v>211</v>
      </c>
      <c r="BM376" s="238" t="s">
        <v>1757</v>
      </c>
    </row>
    <row r="377" s="14" customFormat="1">
      <c r="A377" s="14"/>
      <c r="B377" s="251"/>
      <c r="C377" s="252"/>
      <c r="D377" s="242" t="s">
        <v>213</v>
      </c>
      <c r="E377" s="253" t="s">
        <v>1</v>
      </c>
      <c r="F377" s="254" t="s">
        <v>234</v>
      </c>
      <c r="G377" s="252"/>
      <c r="H377" s="255">
        <v>5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213</v>
      </c>
      <c r="AU377" s="261" t="s">
        <v>87</v>
      </c>
      <c r="AV377" s="14" t="s">
        <v>87</v>
      </c>
      <c r="AW377" s="14" t="s">
        <v>34</v>
      </c>
      <c r="AX377" s="14" t="s">
        <v>85</v>
      </c>
      <c r="AY377" s="261" t="s">
        <v>204</v>
      </c>
    </row>
    <row r="378" s="2" customFormat="1" ht="16.5" customHeight="1">
      <c r="A378" s="38"/>
      <c r="B378" s="39"/>
      <c r="C378" s="273" t="s">
        <v>608</v>
      </c>
      <c r="D378" s="273" t="s">
        <v>404</v>
      </c>
      <c r="E378" s="274" t="s">
        <v>1758</v>
      </c>
      <c r="F378" s="275" t="s">
        <v>1759</v>
      </c>
      <c r="G378" s="276" t="s">
        <v>256</v>
      </c>
      <c r="H378" s="277">
        <v>5</v>
      </c>
      <c r="I378" s="278"/>
      <c r="J378" s="279">
        <f>ROUND(I378*H378,2)</f>
        <v>0</v>
      </c>
      <c r="K378" s="275" t="s">
        <v>210</v>
      </c>
      <c r="L378" s="280"/>
      <c r="M378" s="281" t="s">
        <v>1</v>
      </c>
      <c r="N378" s="282" t="s">
        <v>43</v>
      </c>
      <c r="O378" s="91"/>
      <c r="P378" s="236">
        <f>O378*H378</f>
        <v>0</v>
      </c>
      <c r="Q378" s="236">
        <v>0.00080000000000000004</v>
      </c>
      <c r="R378" s="236">
        <f>Q378*H378</f>
        <v>0.0040000000000000001</v>
      </c>
      <c r="S378" s="236">
        <v>0</v>
      </c>
      <c r="T378" s="23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8" t="s">
        <v>253</v>
      </c>
      <c r="AT378" s="238" t="s">
        <v>404</v>
      </c>
      <c r="AU378" s="238" t="s">
        <v>87</v>
      </c>
      <c r="AY378" s="17" t="s">
        <v>204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7" t="s">
        <v>85</v>
      </c>
      <c r="BK378" s="239">
        <f>ROUND(I378*H378,2)</f>
        <v>0</v>
      </c>
      <c r="BL378" s="17" t="s">
        <v>211</v>
      </c>
      <c r="BM378" s="238" t="s">
        <v>1760</v>
      </c>
    </row>
    <row r="379" s="2" customFormat="1" ht="33" customHeight="1">
      <c r="A379" s="38"/>
      <c r="B379" s="39"/>
      <c r="C379" s="227" t="s">
        <v>614</v>
      </c>
      <c r="D379" s="227" t="s">
        <v>206</v>
      </c>
      <c r="E379" s="228" t="s">
        <v>1761</v>
      </c>
      <c r="F379" s="229" t="s">
        <v>1762</v>
      </c>
      <c r="G379" s="230" t="s">
        <v>256</v>
      </c>
      <c r="H379" s="231">
        <v>3</v>
      </c>
      <c r="I379" s="232"/>
      <c r="J379" s="233">
        <f>ROUND(I379*H379,2)</f>
        <v>0</v>
      </c>
      <c r="K379" s="229" t="s">
        <v>210</v>
      </c>
      <c r="L379" s="44"/>
      <c r="M379" s="234" t="s">
        <v>1</v>
      </c>
      <c r="N379" s="235" t="s">
        <v>43</v>
      </c>
      <c r="O379" s="91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8" t="s">
        <v>211</v>
      </c>
      <c r="AT379" s="238" t="s">
        <v>206</v>
      </c>
      <c r="AU379" s="238" t="s">
        <v>87</v>
      </c>
      <c r="AY379" s="17" t="s">
        <v>204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7" t="s">
        <v>85</v>
      </c>
      <c r="BK379" s="239">
        <f>ROUND(I379*H379,2)</f>
        <v>0</v>
      </c>
      <c r="BL379" s="17" t="s">
        <v>211</v>
      </c>
      <c r="BM379" s="238" t="s">
        <v>1763</v>
      </c>
    </row>
    <row r="380" s="14" customFormat="1">
      <c r="A380" s="14"/>
      <c r="B380" s="251"/>
      <c r="C380" s="252"/>
      <c r="D380" s="242" t="s">
        <v>213</v>
      </c>
      <c r="E380" s="253" t="s">
        <v>1</v>
      </c>
      <c r="F380" s="254" t="s">
        <v>222</v>
      </c>
      <c r="G380" s="252"/>
      <c r="H380" s="255">
        <v>3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213</v>
      </c>
      <c r="AU380" s="261" t="s">
        <v>87</v>
      </c>
      <c r="AV380" s="14" t="s">
        <v>87</v>
      </c>
      <c r="AW380" s="14" t="s">
        <v>34</v>
      </c>
      <c r="AX380" s="14" t="s">
        <v>85</v>
      </c>
      <c r="AY380" s="261" t="s">
        <v>204</v>
      </c>
    </row>
    <row r="381" s="2" customFormat="1" ht="16.5" customHeight="1">
      <c r="A381" s="38"/>
      <c r="B381" s="39"/>
      <c r="C381" s="273" t="s">
        <v>620</v>
      </c>
      <c r="D381" s="273" t="s">
        <v>404</v>
      </c>
      <c r="E381" s="274" t="s">
        <v>1764</v>
      </c>
      <c r="F381" s="275" t="s">
        <v>1765</v>
      </c>
      <c r="G381" s="276" t="s">
        <v>256</v>
      </c>
      <c r="H381" s="277">
        <v>3</v>
      </c>
      <c r="I381" s="278"/>
      <c r="J381" s="279">
        <f>ROUND(I381*H381,2)</f>
        <v>0</v>
      </c>
      <c r="K381" s="275" t="s">
        <v>210</v>
      </c>
      <c r="L381" s="280"/>
      <c r="M381" s="281" t="s">
        <v>1</v>
      </c>
      <c r="N381" s="282" t="s">
        <v>43</v>
      </c>
      <c r="O381" s="91"/>
      <c r="P381" s="236">
        <f>O381*H381</f>
        <v>0</v>
      </c>
      <c r="Q381" s="236">
        <v>0.00080000000000000004</v>
      </c>
      <c r="R381" s="236">
        <f>Q381*H381</f>
        <v>0.0024000000000000002</v>
      </c>
      <c r="S381" s="236">
        <v>0</v>
      </c>
      <c r="T381" s="23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8" t="s">
        <v>253</v>
      </c>
      <c r="AT381" s="238" t="s">
        <v>404</v>
      </c>
      <c r="AU381" s="238" t="s">
        <v>87</v>
      </c>
      <c r="AY381" s="17" t="s">
        <v>204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7" t="s">
        <v>85</v>
      </c>
      <c r="BK381" s="239">
        <f>ROUND(I381*H381,2)</f>
        <v>0</v>
      </c>
      <c r="BL381" s="17" t="s">
        <v>211</v>
      </c>
      <c r="BM381" s="238" t="s">
        <v>1766</v>
      </c>
    </row>
    <row r="382" s="2" customFormat="1" ht="24.15" customHeight="1">
      <c r="A382" s="38"/>
      <c r="B382" s="39"/>
      <c r="C382" s="227" t="s">
        <v>631</v>
      </c>
      <c r="D382" s="227" t="s">
        <v>206</v>
      </c>
      <c r="E382" s="228" t="s">
        <v>1767</v>
      </c>
      <c r="F382" s="229" t="s">
        <v>1768</v>
      </c>
      <c r="G382" s="230" t="s">
        <v>354</v>
      </c>
      <c r="H382" s="231">
        <v>29.699999999999999</v>
      </c>
      <c r="I382" s="232"/>
      <c r="J382" s="233">
        <f>ROUND(I382*H382,2)</f>
        <v>0</v>
      </c>
      <c r="K382" s="229" t="s">
        <v>210</v>
      </c>
      <c r="L382" s="44"/>
      <c r="M382" s="234" t="s">
        <v>1</v>
      </c>
      <c r="N382" s="235" t="s">
        <v>43</v>
      </c>
      <c r="O382" s="91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8" t="s">
        <v>211</v>
      </c>
      <c r="AT382" s="238" t="s">
        <v>206</v>
      </c>
      <c r="AU382" s="238" t="s">
        <v>87</v>
      </c>
      <c r="AY382" s="17" t="s">
        <v>204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7" t="s">
        <v>85</v>
      </c>
      <c r="BK382" s="239">
        <f>ROUND(I382*H382,2)</f>
        <v>0</v>
      </c>
      <c r="BL382" s="17" t="s">
        <v>211</v>
      </c>
      <c r="BM382" s="238" t="s">
        <v>1769</v>
      </c>
    </row>
    <row r="383" s="14" customFormat="1">
      <c r="A383" s="14"/>
      <c r="B383" s="251"/>
      <c r="C383" s="252"/>
      <c r="D383" s="242" t="s">
        <v>213</v>
      </c>
      <c r="E383" s="253" t="s">
        <v>1</v>
      </c>
      <c r="F383" s="254" t="s">
        <v>1754</v>
      </c>
      <c r="G383" s="252"/>
      <c r="H383" s="255">
        <v>29.699999999999999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213</v>
      </c>
      <c r="AU383" s="261" t="s">
        <v>87</v>
      </c>
      <c r="AV383" s="14" t="s">
        <v>87</v>
      </c>
      <c r="AW383" s="14" t="s">
        <v>34</v>
      </c>
      <c r="AX383" s="14" t="s">
        <v>85</v>
      </c>
      <c r="AY383" s="261" t="s">
        <v>204</v>
      </c>
    </row>
    <row r="384" s="12" customFormat="1" ht="22.8" customHeight="1">
      <c r="A384" s="12"/>
      <c r="B384" s="211"/>
      <c r="C384" s="212"/>
      <c r="D384" s="213" t="s">
        <v>77</v>
      </c>
      <c r="E384" s="225" t="s">
        <v>258</v>
      </c>
      <c r="F384" s="225" t="s">
        <v>452</v>
      </c>
      <c r="G384" s="212"/>
      <c r="H384" s="212"/>
      <c r="I384" s="215"/>
      <c r="J384" s="226">
        <f>BK384</f>
        <v>0</v>
      </c>
      <c r="K384" s="212"/>
      <c r="L384" s="217"/>
      <c r="M384" s="218"/>
      <c r="N384" s="219"/>
      <c r="O384" s="219"/>
      <c r="P384" s="220">
        <f>P385+SUM(P386:P419)+P447+P453+P485</f>
        <v>0</v>
      </c>
      <c r="Q384" s="219"/>
      <c r="R384" s="220">
        <f>R385+SUM(R386:R419)+R447+R453+R485</f>
        <v>2.1574949900000004</v>
      </c>
      <c r="S384" s="219"/>
      <c r="T384" s="221">
        <f>T385+SUM(T386:T419)+T447+T453+T485</f>
        <v>152.02610099999998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2" t="s">
        <v>85</v>
      </c>
      <c r="AT384" s="223" t="s">
        <v>77</v>
      </c>
      <c r="AU384" s="223" t="s">
        <v>85</v>
      </c>
      <c r="AY384" s="222" t="s">
        <v>204</v>
      </c>
      <c r="BK384" s="224">
        <f>BK385+SUM(BK386:BK419)+BK447+BK453+BK485</f>
        <v>0</v>
      </c>
    </row>
    <row r="385" s="2" customFormat="1" ht="24.15" customHeight="1">
      <c r="A385" s="38"/>
      <c r="B385" s="39"/>
      <c r="C385" s="227" t="s">
        <v>636</v>
      </c>
      <c r="D385" s="227" t="s">
        <v>206</v>
      </c>
      <c r="E385" s="228" t="s">
        <v>1770</v>
      </c>
      <c r="F385" s="229" t="s">
        <v>1771</v>
      </c>
      <c r="G385" s="230" t="s">
        <v>354</v>
      </c>
      <c r="H385" s="231">
        <v>7.2050000000000001</v>
      </c>
      <c r="I385" s="232"/>
      <c r="J385" s="233">
        <f>ROUND(I385*H385,2)</f>
        <v>0</v>
      </c>
      <c r="K385" s="229" t="s">
        <v>210</v>
      </c>
      <c r="L385" s="44"/>
      <c r="M385" s="234" t="s">
        <v>1</v>
      </c>
      <c r="N385" s="235" t="s">
        <v>43</v>
      </c>
      <c r="O385" s="91"/>
      <c r="P385" s="236">
        <f>O385*H385</f>
        <v>0</v>
      </c>
      <c r="Q385" s="236">
        <v>0.29221000000000003</v>
      </c>
      <c r="R385" s="236">
        <f>Q385*H385</f>
        <v>2.1053730500000003</v>
      </c>
      <c r="S385" s="236">
        <v>0</v>
      </c>
      <c r="T385" s="23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8" t="s">
        <v>211</v>
      </c>
      <c r="AT385" s="238" t="s">
        <v>206</v>
      </c>
      <c r="AU385" s="238" t="s">
        <v>87</v>
      </c>
      <c r="AY385" s="17" t="s">
        <v>204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7" t="s">
        <v>85</v>
      </c>
      <c r="BK385" s="239">
        <f>ROUND(I385*H385,2)</f>
        <v>0</v>
      </c>
      <c r="BL385" s="17" t="s">
        <v>211</v>
      </c>
      <c r="BM385" s="238" t="s">
        <v>1772</v>
      </c>
    </row>
    <row r="386" s="14" customFormat="1">
      <c r="A386" s="14"/>
      <c r="B386" s="251"/>
      <c r="C386" s="252"/>
      <c r="D386" s="242" t="s">
        <v>213</v>
      </c>
      <c r="E386" s="253" t="s">
        <v>1</v>
      </c>
      <c r="F386" s="254" t="s">
        <v>1773</v>
      </c>
      <c r="G386" s="252"/>
      <c r="H386" s="255">
        <v>7.2050000000000001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213</v>
      </c>
      <c r="AU386" s="261" t="s">
        <v>87</v>
      </c>
      <c r="AV386" s="14" t="s">
        <v>87</v>
      </c>
      <c r="AW386" s="14" t="s">
        <v>34</v>
      </c>
      <c r="AX386" s="14" t="s">
        <v>85</v>
      </c>
      <c r="AY386" s="261" t="s">
        <v>204</v>
      </c>
    </row>
    <row r="387" s="2" customFormat="1" ht="24.15" customHeight="1">
      <c r="A387" s="38"/>
      <c r="B387" s="39"/>
      <c r="C387" s="273" t="s">
        <v>642</v>
      </c>
      <c r="D387" s="273" t="s">
        <v>404</v>
      </c>
      <c r="E387" s="274" t="s">
        <v>1774</v>
      </c>
      <c r="F387" s="275" t="s">
        <v>1775</v>
      </c>
      <c r="G387" s="276" t="s">
        <v>354</v>
      </c>
      <c r="H387" s="277">
        <v>7.2050000000000001</v>
      </c>
      <c r="I387" s="278"/>
      <c r="J387" s="279">
        <f>ROUND(I387*H387,2)</f>
        <v>0</v>
      </c>
      <c r="K387" s="275" t="s">
        <v>210</v>
      </c>
      <c r="L387" s="280"/>
      <c r="M387" s="281" t="s">
        <v>1</v>
      </c>
      <c r="N387" s="282" t="s">
        <v>43</v>
      </c>
      <c r="O387" s="91"/>
      <c r="P387" s="236">
        <f>O387*H387</f>
        <v>0</v>
      </c>
      <c r="Q387" s="236">
        <v>0.0044999999999999997</v>
      </c>
      <c r="R387" s="236">
        <f>Q387*H387</f>
        <v>0.0324225</v>
      </c>
      <c r="S387" s="236">
        <v>0</v>
      </c>
      <c r="T387" s="23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8" t="s">
        <v>253</v>
      </c>
      <c r="AT387" s="238" t="s">
        <v>404</v>
      </c>
      <c r="AU387" s="238" t="s">
        <v>87</v>
      </c>
      <c r="AY387" s="17" t="s">
        <v>204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7" t="s">
        <v>85</v>
      </c>
      <c r="BK387" s="239">
        <f>ROUND(I387*H387,2)</f>
        <v>0</v>
      </c>
      <c r="BL387" s="17" t="s">
        <v>211</v>
      </c>
      <c r="BM387" s="238" t="s">
        <v>1776</v>
      </c>
    </row>
    <row r="388" s="2" customFormat="1" ht="33" customHeight="1">
      <c r="A388" s="38"/>
      <c r="B388" s="39"/>
      <c r="C388" s="227" t="s">
        <v>650</v>
      </c>
      <c r="D388" s="227" t="s">
        <v>206</v>
      </c>
      <c r="E388" s="228" t="s">
        <v>1777</v>
      </c>
      <c r="F388" s="229" t="s">
        <v>1778</v>
      </c>
      <c r="G388" s="230" t="s">
        <v>209</v>
      </c>
      <c r="H388" s="231">
        <v>12.468</v>
      </c>
      <c r="I388" s="232"/>
      <c r="J388" s="233">
        <f>ROUND(I388*H388,2)</f>
        <v>0</v>
      </c>
      <c r="K388" s="229" t="s">
        <v>210</v>
      </c>
      <c r="L388" s="44"/>
      <c r="M388" s="234" t="s">
        <v>1</v>
      </c>
      <c r="N388" s="235" t="s">
        <v>43</v>
      </c>
      <c r="O388" s="91"/>
      <c r="P388" s="236">
        <f>O388*H388</f>
        <v>0</v>
      </c>
      <c r="Q388" s="236">
        <v>0.00158</v>
      </c>
      <c r="R388" s="236">
        <f>Q388*H388</f>
        <v>0.019699439999999999</v>
      </c>
      <c r="S388" s="236">
        <v>0</v>
      </c>
      <c r="T388" s="23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8" t="s">
        <v>211</v>
      </c>
      <c r="AT388" s="238" t="s">
        <v>206</v>
      </c>
      <c r="AU388" s="238" t="s">
        <v>87</v>
      </c>
      <c r="AY388" s="17" t="s">
        <v>204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7" t="s">
        <v>85</v>
      </c>
      <c r="BK388" s="239">
        <f>ROUND(I388*H388,2)</f>
        <v>0</v>
      </c>
      <c r="BL388" s="17" t="s">
        <v>211</v>
      </c>
      <c r="BM388" s="238" t="s">
        <v>1779</v>
      </c>
    </row>
    <row r="389" s="14" customFormat="1">
      <c r="A389" s="14"/>
      <c r="B389" s="251"/>
      <c r="C389" s="252"/>
      <c r="D389" s="242" t="s">
        <v>213</v>
      </c>
      <c r="E389" s="253" t="s">
        <v>1</v>
      </c>
      <c r="F389" s="254" t="s">
        <v>1780</v>
      </c>
      <c r="G389" s="252"/>
      <c r="H389" s="255">
        <v>12.468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1" t="s">
        <v>213</v>
      </c>
      <c r="AU389" s="261" t="s">
        <v>87</v>
      </c>
      <c r="AV389" s="14" t="s">
        <v>87</v>
      </c>
      <c r="AW389" s="14" t="s">
        <v>34</v>
      </c>
      <c r="AX389" s="14" t="s">
        <v>85</v>
      </c>
      <c r="AY389" s="261" t="s">
        <v>204</v>
      </c>
    </row>
    <row r="390" s="2" customFormat="1" ht="16.5" customHeight="1">
      <c r="A390" s="38"/>
      <c r="B390" s="39"/>
      <c r="C390" s="227" t="s">
        <v>656</v>
      </c>
      <c r="D390" s="227" t="s">
        <v>206</v>
      </c>
      <c r="E390" s="228" t="s">
        <v>1781</v>
      </c>
      <c r="F390" s="229" t="s">
        <v>1782</v>
      </c>
      <c r="G390" s="230" t="s">
        <v>231</v>
      </c>
      <c r="H390" s="231">
        <v>5.7839999999999998</v>
      </c>
      <c r="I390" s="232"/>
      <c r="J390" s="233">
        <f>ROUND(I390*H390,2)</f>
        <v>0</v>
      </c>
      <c r="K390" s="229" t="s">
        <v>210</v>
      </c>
      <c r="L390" s="44"/>
      <c r="M390" s="234" t="s">
        <v>1</v>
      </c>
      <c r="N390" s="235" t="s">
        <v>43</v>
      </c>
      <c r="O390" s="91"/>
      <c r="P390" s="236">
        <f>O390*H390</f>
        <v>0</v>
      </c>
      <c r="Q390" s="236">
        <v>0</v>
      </c>
      <c r="R390" s="236">
        <f>Q390*H390</f>
        <v>0</v>
      </c>
      <c r="S390" s="236">
        <v>2.2000000000000002</v>
      </c>
      <c r="T390" s="237">
        <f>S390*H390</f>
        <v>12.7248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8" t="s">
        <v>211</v>
      </c>
      <c r="AT390" s="238" t="s">
        <v>206</v>
      </c>
      <c r="AU390" s="238" t="s">
        <v>87</v>
      </c>
      <c r="AY390" s="17" t="s">
        <v>204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7" t="s">
        <v>85</v>
      </c>
      <c r="BK390" s="239">
        <f>ROUND(I390*H390,2)</f>
        <v>0</v>
      </c>
      <c r="BL390" s="17" t="s">
        <v>211</v>
      </c>
      <c r="BM390" s="238" t="s">
        <v>1783</v>
      </c>
    </row>
    <row r="391" s="13" customFormat="1">
      <c r="A391" s="13"/>
      <c r="B391" s="240"/>
      <c r="C391" s="241"/>
      <c r="D391" s="242" t="s">
        <v>213</v>
      </c>
      <c r="E391" s="243" t="s">
        <v>1</v>
      </c>
      <c r="F391" s="244" t="s">
        <v>1784</v>
      </c>
      <c r="G391" s="241"/>
      <c r="H391" s="243" t="s">
        <v>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213</v>
      </c>
      <c r="AU391" s="250" t="s">
        <v>87</v>
      </c>
      <c r="AV391" s="13" t="s">
        <v>85</v>
      </c>
      <c r="AW391" s="13" t="s">
        <v>34</v>
      </c>
      <c r="AX391" s="13" t="s">
        <v>78</v>
      </c>
      <c r="AY391" s="250" t="s">
        <v>204</v>
      </c>
    </row>
    <row r="392" s="14" customFormat="1">
      <c r="A392" s="14"/>
      <c r="B392" s="251"/>
      <c r="C392" s="252"/>
      <c r="D392" s="242" t="s">
        <v>213</v>
      </c>
      <c r="E392" s="253" t="s">
        <v>1</v>
      </c>
      <c r="F392" s="254" t="s">
        <v>1785</v>
      </c>
      <c r="G392" s="252"/>
      <c r="H392" s="255">
        <v>5.7839999999999998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213</v>
      </c>
      <c r="AU392" s="261" t="s">
        <v>87</v>
      </c>
      <c r="AV392" s="14" t="s">
        <v>87</v>
      </c>
      <c r="AW392" s="14" t="s">
        <v>34</v>
      </c>
      <c r="AX392" s="14" t="s">
        <v>85</v>
      </c>
      <c r="AY392" s="261" t="s">
        <v>204</v>
      </c>
    </row>
    <row r="393" s="2" customFormat="1" ht="16.5" customHeight="1">
      <c r="A393" s="38"/>
      <c r="B393" s="39"/>
      <c r="C393" s="227" t="s">
        <v>661</v>
      </c>
      <c r="D393" s="227" t="s">
        <v>206</v>
      </c>
      <c r="E393" s="228" t="s">
        <v>1786</v>
      </c>
      <c r="F393" s="229" t="s">
        <v>1787</v>
      </c>
      <c r="G393" s="230" t="s">
        <v>231</v>
      </c>
      <c r="H393" s="231">
        <v>17.925999999999998</v>
      </c>
      <c r="I393" s="232"/>
      <c r="J393" s="233">
        <f>ROUND(I393*H393,2)</f>
        <v>0</v>
      </c>
      <c r="K393" s="229" t="s">
        <v>210</v>
      </c>
      <c r="L393" s="44"/>
      <c r="M393" s="234" t="s">
        <v>1</v>
      </c>
      <c r="N393" s="235" t="s">
        <v>43</v>
      </c>
      <c r="O393" s="91"/>
      <c r="P393" s="236">
        <f>O393*H393</f>
        <v>0</v>
      </c>
      <c r="Q393" s="236">
        <v>0</v>
      </c>
      <c r="R393" s="236">
        <f>Q393*H393</f>
        <v>0</v>
      </c>
      <c r="S393" s="236">
        <v>2</v>
      </c>
      <c r="T393" s="237">
        <f>S393*H393</f>
        <v>35.851999999999997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8" t="s">
        <v>211</v>
      </c>
      <c r="AT393" s="238" t="s">
        <v>206</v>
      </c>
      <c r="AU393" s="238" t="s">
        <v>87</v>
      </c>
      <c r="AY393" s="17" t="s">
        <v>204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7" t="s">
        <v>85</v>
      </c>
      <c r="BK393" s="239">
        <f>ROUND(I393*H393,2)</f>
        <v>0</v>
      </c>
      <c r="BL393" s="17" t="s">
        <v>211</v>
      </c>
      <c r="BM393" s="238" t="s">
        <v>1788</v>
      </c>
    </row>
    <row r="394" s="13" customFormat="1">
      <c r="A394" s="13"/>
      <c r="B394" s="240"/>
      <c r="C394" s="241"/>
      <c r="D394" s="242" t="s">
        <v>213</v>
      </c>
      <c r="E394" s="243" t="s">
        <v>1</v>
      </c>
      <c r="F394" s="244" t="s">
        <v>1789</v>
      </c>
      <c r="G394" s="241"/>
      <c r="H394" s="243" t="s">
        <v>1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0" t="s">
        <v>213</v>
      </c>
      <c r="AU394" s="250" t="s">
        <v>87</v>
      </c>
      <c r="AV394" s="13" t="s">
        <v>85</v>
      </c>
      <c r="AW394" s="13" t="s">
        <v>34</v>
      </c>
      <c r="AX394" s="13" t="s">
        <v>78</v>
      </c>
      <c r="AY394" s="250" t="s">
        <v>204</v>
      </c>
    </row>
    <row r="395" s="14" customFormat="1">
      <c r="A395" s="14"/>
      <c r="B395" s="251"/>
      <c r="C395" s="252"/>
      <c r="D395" s="242" t="s">
        <v>213</v>
      </c>
      <c r="E395" s="253" t="s">
        <v>1</v>
      </c>
      <c r="F395" s="254" t="s">
        <v>1790</v>
      </c>
      <c r="G395" s="252"/>
      <c r="H395" s="255">
        <v>7.7999999999999998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213</v>
      </c>
      <c r="AU395" s="261" t="s">
        <v>87</v>
      </c>
      <c r="AV395" s="14" t="s">
        <v>87</v>
      </c>
      <c r="AW395" s="14" t="s">
        <v>34</v>
      </c>
      <c r="AX395" s="14" t="s">
        <v>78</v>
      </c>
      <c r="AY395" s="261" t="s">
        <v>204</v>
      </c>
    </row>
    <row r="396" s="13" customFormat="1">
      <c r="A396" s="13"/>
      <c r="B396" s="240"/>
      <c r="C396" s="241"/>
      <c r="D396" s="242" t="s">
        <v>213</v>
      </c>
      <c r="E396" s="243" t="s">
        <v>1</v>
      </c>
      <c r="F396" s="244" t="s">
        <v>1791</v>
      </c>
      <c r="G396" s="241"/>
      <c r="H396" s="243" t="s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0" t="s">
        <v>213</v>
      </c>
      <c r="AU396" s="250" t="s">
        <v>87</v>
      </c>
      <c r="AV396" s="13" t="s">
        <v>85</v>
      </c>
      <c r="AW396" s="13" t="s">
        <v>34</v>
      </c>
      <c r="AX396" s="13" t="s">
        <v>78</v>
      </c>
      <c r="AY396" s="250" t="s">
        <v>204</v>
      </c>
    </row>
    <row r="397" s="14" customFormat="1">
      <c r="A397" s="14"/>
      <c r="B397" s="251"/>
      <c r="C397" s="252"/>
      <c r="D397" s="242" t="s">
        <v>213</v>
      </c>
      <c r="E397" s="253" t="s">
        <v>1</v>
      </c>
      <c r="F397" s="254" t="s">
        <v>1792</v>
      </c>
      <c r="G397" s="252"/>
      <c r="H397" s="255">
        <v>0.80000000000000004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213</v>
      </c>
      <c r="AU397" s="261" t="s">
        <v>87</v>
      </c>
      <c r="AV397" s="14" t="s">
        <v>87</v>
      </c>
      <c r="AW397" s="14" t="s">
        <v>34</v>
      </c>
      <c r="AX397" s="14" t="s">
        <v>78</v>
      </c>
      <c r="AY397" s="261" t="s">
        <v>204</v>
      </c>
    </row>
    <row r="398" s="13" customFormat="1">
      <c r="A398" s="13"/>
      <c r="B398" s="240"/>
      <c r="C398" s="241"/>
      <c r="D398" s="242" t="s">
        <v>213</v>
      </c>
      <c r="E398" s="243" t="s">
        <v>1</v>
      </c>
      <c r="F398" s="244" t="s">
        <v>1793</v>
      </c>
      <c r="G398" s="241"/>
      <c r="H398" s="243" t="s">
        <v>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213</v>
      </c>
      <c r="AU398" s="250" t="s">
        <v>87</v>
      </c>
      <c r="AV398" s="13" t="s">
        <v>85</v>
      </c>
      <c r="AW398" s="13" t="s">
        <v>34</v>
      </c>
      <c r="AX398" s="13" t="s">
        <v>78</v>
      </c>
      <c r="AY398" s="250" t="s">
        <v>204</v>
      </c>
    </row>
    <row r="399" s="14" customFormat="1">
      <c r="A399" s="14"/>
      <c r="B399" s="251"/>
      <c r="C399" s="252"/>
      <c r="D399" s="242" t="s">
        <v>213</v>
      </c>
      <c r="E399" s="253" t="s">
        <v>1</v>
      </c>
      <c r="F399" s="254" t="s">
        <v>1794</v>
      </c>
      <c r="G399" s="252"/>
      <c r="H399" s="255">
        <v>9.3260000000000005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213</v>
      </c>
      <c r="AU399" s="261" t="s">
        <v>87</v>
      </c>
      <c r="AV399" s="14" t="s">
        <v>87</v>
      </c>
      <c r="AW399" s="14" t="s">
        <v>34</v>
      </c>
      <c r="AX399" s="14" t="s">
        <v>78</v>
      </c>
      <c r="AY399" s="261" t="s">
        <v>204</v>
      </c>
    </row>
    <row r="400" s="15" customFormat="1">
      <c r="A400" s="15"/>
      <c r="B400" s="262"/>
      <c r="C400" s="263"/>
      <c r="D400" s="242" t="s">
        <v>213</v>
      </c>
      <c r="E400" s="264" t="s">
        <v>1</v>
      </c>
      <c r="F400" s="265" t="s">
        <v>228</v>
      </c>
      <c r="G400" s="263"/>
      <c r="H400" s="266">
        <v>17.925999999999998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213</v>
      </c>
      <c r="AU400" s="272" t="s">
        <v>87</v>
      </c>
      <c r="AV400" s="15" t="s">
        <v>211</v>
      </c>
      <c r="AW400" s="15" t="s">
        <v>34</v>
      </c>
      <c r="AX400" s="15" t="s">
        <v>85</v>
      </c>
      <c r="AY400" s="272" t="s">
        <v>204</v>
      </c>
    </row>
    <row r="401" s="2" customFormat="1" ht="37.8" customHeight="1">
      <c r="A401" s="38"/>
      <c r="B401" s="39"/>
      <c r="C401" s="227" t="s">
        <v>681</v>
      </c>
      <c r="D401" s="227" t="s">
        <v>206</v>
      </c>
      <c r="E401" s="228" t="s">
        <v>1795</v>
      </c>
      <c r="F401" s="229" t="s">
        <v>1796</v>
      </c>
      <c r="G401" s="230" t="s">
        <v>231</v>
      </c>
      <c r="H401" s="231">
        <v>1.0680000000000001</v>
      </c>
      <c r="I401" s="232"/>
      <c r="J401" s="233">
        <f>ROUND(I401*H401,2)</f>
        <v>0</v>
      </c>
      <c r="K401" s="229" t="s">
        <v>210</v>
      </c>
      <c r="L401" s="44"/>
      <c r="M401" s="234" t="s">
        <v>1</v>
      </c>
      <c r="N401" s="235" t="s">
        <v>43</v>
      </c>
      <c r="O401" s="91"/>
      <c r="P401" s="236">
        <f>O401*H401</f>
        <v>0</v>
      </c>
      <c r="Q401" s="236">
        <v>0</v>
      </c>
      <c r="R401" s="236">
        <f>Q401*H401</f>
        <v>0</v>
      </c>
      <c r="S401" s="236">
        <v>2.2000000000000002</v>
      </c>
      <c r="T401" s="237">
        <f>S401*H401</f>
        <v>2.3496000000000001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8" t="s">
        <v>211</v>
      </c>
      <c r="AT401" s="238" t="s">
        <v>206</v>
      </c>
      <c r="AU401" s="238" t="s">
        <v>87</v>
      </c>
      <c r="AY401" s="17" t="s">
        <v>204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7" t="s">
        <v>85</v>
      </c>
      <c r="BK401" s="239">
        <f>ROUND(I401*H401,2)</f>
        <v>0</v>
      </c>
      <c r="BL401" s="17" t="s">
        <v>211</v>
      </c>
      <c r="BM401" s="238" t="s">
        <v>1797</v>
      </c>
    </row>
    <row r="402" s="13" customFormat="1">
      <c r="A402" s="13"/>
      <c r="B402" s="240"/>
      <c r="C402" s="241"/>
      <c r="D402" s="242" t="s">
        <v>213</v>
      </c>
      <c r="E402" s="243" t="s">
        <v>1</v>
      </c>
      <c r="F402" s="244" t="s">
        <v>1798</v>
      </c>
      <c r="G402" s="241"/>
      <c r="H402" s="243" t="s">
        <v>1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0" t="s">
        <v>213</v>
      </c>
      <c r="AU402" s="250" t="s">
        <v>87</v>
      </c>
      <c r="AV402" s="13" t="s">
        <v>85</v>
      </c>
      <c r="AW402" s="13" t="s">
        <v>34</v>
      </c>
      <c r="AX402" s="13" t="s">
        <v>78</v>
      </c>
      <c r="AY402" s="250" t="s">
        <v>204</v>
      </c>
    </row>
    <row r="403" s="14" customFormat="1">
      <c r="A403" s="14"/>
      <c r="B403" s="251"/>
      <c r="C403" s="252"/>
      <c r="D403" s="242" t="s">
        <v>213</v>
      </c>
      <c r="E403" s="253" t="s">
        <v>1</v>
      </c>
      <c r="F403" s="254" t="s">
        <v>1799</v>
      </c>
      <c r="G403" s="252"/>
      <c r="H403" s="255">
        <v>1.0680000000000001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213</v>
      </c>
      <c r="AU403" s="261" t="s">
        <v>87</v>
      </c>
      <c r="AV403" s="14" t="s">
        <v>87</v>
      </c>
      <c r="AW403" s="14" t="s">
        <v>34</v>
      </c>
      <c r="AX403" s="14" t="s">
        <v>85</v>
      </c>
      <c r="AY403" s="261" t="s">
        <v>204</v>
      </c>
    </row>
    <row r="404" s="2" customFormat="1" ht="24.15" customHeight="1">
      <c r="A404" s="38"/>
      <c r="B404" s="39"/>
      <c r="C404" s="227" t="s">
        <v>669</v>
      </c>
      <c r="D404" s="227" t="s">
        <v>206</v>
      </c>
      <c r="E404" s="228" t="s">
        <v>486</v>
      </c>
      <c r="F404" s="229" t="s">
        <v>487</v>
      </c>
      <c r="G404" s="230" t="s">
        <v>354</v>
      </c>
      <c r="H404" s="231">
        <v>10.52</v>
      </c>
      <c r="I404" s="232"/>
      <c r="J404" s="233">
        <f>ROUND(I404*H404,2)</f>
        <v>0</v>
      </c>
      <c r="K404" s="229" t="s">
        <v>210</v>
      </c>
      <c r="L404" s="44"/>
      <c r="M404" s="234" t="s">
        <v>1</v>
      </c>
      <c r="N404" s="235" t="s">
        <v>43</v>
      </c>
      <c r="O404" s="91"/>
      <c r="P404" s="236">
        <f>O404*H404</f>
        <v>0</v>
      </c>
      <c r="Q404" s="236">
        <v>0</v>
      </c>
      <c r="R404" s="236">
        <f>Q404*H404</f>
        <v>0</v>
      </c>
      <c r="S404" s="236">
        <v>0.082000000000000003</v>
      </c>
      <c r="T404" s="237">
        <f>S404*H404</f>
        <v>0.86263999999999996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8" t="s">
        <v>211</v>
      </c>
      <c r="AT404" s="238" t="s">
        <v>206</v>
      </c>
      <c r="AU404" s="238" t="s">
        <v>87</v>
      </c>
      <c r="AY404" s="17" t="s">
        <v>204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7" t="s">
        <v>85</v>
      </c>
      <c r="BK404" s="239">
        <f>ROUND(I404*H404,2)</f>
        <v>0</v>
      </c>
      <c r="BL404" s="17" t="s">
        <v>211</v>
      </c>
      <c r="BM404" s="238" t="s">
        <v>1800</v>
      </c>
    </row>
    <row r="405" s="14" customFormat="1">
      <c r="A405" s="14"/>
      <c r="B405" s="251"/>
      <c r="C405" s="252"/>
      <c r="D405" s="242" t="s">
        <v>213</v>
      </c>
      <c r="E405" s="253" t="s">
        <v>1</v>
      </c>
      <c r="F405" s="254" t="s">
        <v>1801</v>
      </c>
      <c r="G405" s="252"/>
      <c r="H405" s="255">
        <v>10.52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213</v>
      </c>
      <c r="AU405" s="261" t="s">
        <v>87</v>
      </c>
      <c r="AV405" s="14" t="s">
        <v>87</v>
      </c>
      <c r="AW405" s="14" t="s">
        <v>34</v>
      </c>
      <c r="AX405" s="14" t="s">
        <v>85</v>
      </c>
      <c r="AY405" s="261" t="s">
        <v>204</v>
      </c>
    </row>
    <row r="406" s="2" customFormat="1" ht="24.15" customHeight="1">
      <c r="A406" s="38"/>
      <c r="B406" s="39"/>
      <c r="C406" s="227" t="s">
        <v>674</v>
      </c>
      <c r="D406" s="227" t="s">
        <v>206</v>
      </c>
      <c r="E406" s="228" t="s">
        <v>1802</v>
      </c>
      <c r="F406" s="229" t="s">
        <v>1803</v>
      </c>
      <c r="G406" s="230" t="s">
        <v>209</v>
      </c>
      <c r="H406" s="231">
        <v>0.94499999999999995</v>
      </c>
      <c r="I406" s="232"/>
      <c r="J406" s="233">
        <f>ROUND(I406*H406,2)</f>
        <v>0</v>
      </c>
      <c r="K406" s="229" t="s">
        <v>210</v>
      </c>
      <c r="L406" s="44"/>
      <c r="M406" s="234" t="s">
        <v>1</v>
      </c>
      <c r="N406" s="235" t="s">
        <v>43</v>
      </c>
      <c r="O406" s="91"/>
      <c r="P406" s="236">
        <f>O406*H406</f>
        <v>0</v>
      </c>
      <c r="Q406" s="236">
        <v>0</v>
      </c>
      <c r="R406" s="236">
        <f>Q406*H406</f>
        <v>0</v>
      </c>
      <c r="S406" s="236">
        <v>0.041000000000000002</v>
      </c>
      <c r="T406" s="237">
        <f>S406*H406</f>
        <v>0.038745000000000002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8" t="s">
        <v>211</v>
      </c>
      <c r="AT406" s="238" t="s">
        <v>206</v>
      </c>
      <c r="AU406" s="238" t="s">
        <v>87</v>
      </c>
      <c r="AY406" s="17" t="s">
        <v>204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7" t="s">
        <v>85</v>
      </c>
      <c r="BK406" s="239">
        <f>ROUND(I406*H406,2)</f>
        <v>0</v>
      </c>
      <c r="BL406" s="17" t="s">
        <v>211</v>
      </c>
      <c r="BM406" s="238" t="s">
        <v>1804</v>
      </c>
    </row>
    <row r="407" s="14" customFormat="1">
      <c r="A407" s="14"/>
      <c r="B407" s="251"/>
      <c r="C407" s="252"/>
      <c r="D407" s="242" t="s">
        <v>213</v>
      </c>
      <c r="E407" s="253" t="s">
        <v>1</v>
      </c>
      <c r="F407" s="254" t="s">
        <v>1805</v>
      </c>
      <c r="G407" s="252"/>
      <c r="H407" s="255">
        <v>0.94499999999999995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213</v>
      </c>
      <c r="AU407" s="261" t="s">
        <v>87</v>
      </c>
      <c r="AV407" s="14" t="s">
        <v>87</v>
      </c>
      <c r="AW407" s="14" t="s">
        <v>34</v>
      </c>
      <c r="AX407" s="14" t="s">
        <v>85</v>
      </c>
      <c r="AY407" s="261" t="s">
        <v>204</v>
      </c>
    </row>
    <row r="408" s="2" customFormat="1" ht="21.75" customHeight="1">
      <c r="A408" s="38"/>
      <c r="B408" s="39"/>
      <c r="C408" s="227" t="s">
        <v>686</v>
      </c>
      <c r="D408" s="227" t="s">
        <v>206</v>
      </c>
      <c r="E408" s="228" t="s">
        <v>1806</v>
      </c>
      <c r="F408" s="229" t="s">
        <v>1807</v>
      </c>
      <c r="G408" s="230" t="s">
        <v>209</v>
      </c>
      <c r="H408" s="231">
        <v>8.8179999999999996</v>
      </c>
      <c r="I408" s="232"/>
      <c r="J408" s="233">
        <f>ROUND(I408*H408,2)</f>
        <v>0</v>
      </c>
      <c r="K408" s="229" t="s">
        <v>210</v>
      </c>
      <c r="L408" s="44"/>
      <c r="M408" s="234" t="s">
        <v>1</v>
      </c>
      <c r="N408" s="235" t="s">
        <v>43</v>
      </c>
      <c r="O408" s="91"/>
      <c r="P408" s="236">
        <f>O408*H408</f>
        <v>0</v>
      </c>
      <c r="Q408" s="236">
        <v>0</v>
      </c>
      <c r="R408" s="236">
        <f>Q408*H408</f>
        <v>0</v>
      </c>
      <c r="S408" s="236">
        <v>0.062</v>
      </c>
      <c r="T408" s="237">
        <f>S408*H408</f>
        <v>0.54671599999999998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8" t="s">
        <v>211</v>
      </c>
      <c r="AT408" s="238" t="s">
        <v>206</v>
      </c>
      <c r="AU408" s="238" t="s">
        <v>87</v>
      </c>
      <c r="AY408" s="17" t="s">
        <v>204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7" t="s">
        <v>85</v>
      </c>
      <c r="BK408" s="239">
        <f>ROUND(I408*H408,2)</f>
        <v>0</v>
      </c>
      <c r="BL408" s="17" t="s">
        <v>211</v>
      </c>
      <c r="BM408" s="238" t="s">
        <v>1808</v>
      </c>
    </row>
    <row r="409" s="13" customFormat="1">
      <c r="A409" s="13"/>
      <c r="B409" s="240"/>
      <c r="C409" s="241"/>
      <c r="D409" s="242" t="s">
        <v>213</v>
      </c>
      <c r="E409" s="243" t="s">
        <v>1</v>
      </c>
      <c r="F409" s="244" t="s">
        <v>1809</v>
      </c>
      <c r="G409" s="241"/>
      <c r="H409" s="243" t="s">
        <v>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0" t="s">
        <v>213</v>
      </c>
      <c r="AU409" s="250" t="s">
        <v>87</v>
      </c>
      <c r="AV409" s="13" t="s">
        <v>85</v>
      </c>
      <c r="AW409" s="13" t="s">
        <v>34</v>
      </c>
      <c r="AX409" s="13" t="s">
        <v>78</v>
      </c>
      <c r="AY409" s="250" t="s">
        <v>204</v>
      </c>
    </row>
    <row r="410" s="14" customFormat="1">
      <c r="A410" s="14"/>
      <c r="B410" s="251"/>
      <c r="C410" s="252"/>
      <c r="D410" s="242" t="s">
        <v>213</v>
      </c>
      <c r="E410" s="253" t="s">
        <v>1</v>
      </c>
      <c r="F410" s="254" t="s">
        <v>1810</v>
      </c>
      <c r="G410" s="252"/>
      <c r="H410" s="255">
        <v>8.8179999999999996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1" t="s">
        <v>213</v>
      </c>
      <c r="AU410" s="261" t="s">
        <v>87</v>
      </c>
      <c r="AV410" s="14" t="s">
        <v>87</v>
      </c>
      <c r="AW410" s="14" t="s">
        <v>34</v>
      </c>
      <c r="AX410" s="14" t="s">
        <v>85</v>
      </c>
      <c r="AY410" s="261" t="s">
        <v>204</v>
      </c>
    </row>
    <row r="411" s="2" customFormat="1" ht="37.8" customHeight="1">
      <c r="A411" s="38"/>
      <c r="B411" s="39"/>
      <c r="C411" s="227" t="s">
        <v>691</v>
      </c>
      <c r="D411" s="227" t="s">
        <v>206</v>
      </c>
      <c r="E411" s="228" t="s">
        <v>1811</v>
      </c>
      <c r="F411" s="229" t="s">
        <v>1812</v>
      </c>
      <c r="G411" s="230" t="s">
        <v>354</v>
      </c>
      <c r="H411" s="231">
        <v>10</v>
      </c>
      <c r="I411" s="232"/>
      <c r="J411" s="233">
        <f>ROUND(I411*H411,2)</f>
        <v>0</v>
      </c>
      <c r="K411" s="229" t="s">
        <v>210</v>
      </c>
      <c r="L411" s="44"/>
      <c r="M411" s="234" t="s">
        <v>1</v>
      </c>
      <c r="N411" s="235" t="s">
        <v>43</v>
      </c>
      <c r="O411" s="91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8" t="s">
        <v>211</v>
      </c>
      <c r="AT411" s="238" t="s">
        <v>206</v>
      </c>
      <c r="AU411" s="238" t="s">
        <v>87</v>
      </c>
      <c r="AY411" s="17" t="s">
        <v>204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7" t="s">
        <v>85</v>
      </c>
      <c r="BK411" s="239">
        <f>ROUND(I411*H411,2)</f>
        <v>0</v>
      </c>
      <c r="BL411" s="17" t="s">
        <v>211</v>
      </c>
      <c r="BM411" s="238" t="s">
        <v>1813</v>
      </c>
    </row>
    <row r="412" s="13" customFormat="1">
      <c r="A412" s="13"/>
      <c r="B412" s="240"/>
      <c r="C412" s="241"/>
      <c r="D412" s="242" t="s">
        <v>213</v>
      </c>
      <c r="E412" s="243" t="s">
        <v>1</v>
      </c>
      <c r="F412" s="244" t="s">
        <v>1814</v>
      </c>
      <c r="G412" s="241"/>
      <c r="H412" s="243" t="s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213</v>
      </c>
      <c r="AU412" s="250" t="s">
        <v>87</v>
      </c>
      <c r="AV412" s="13" t="s">
        <v>85</v>
      </c>
      <c r="AW412" s="13" t="s">
        <v>34</v>
      </c>
      <c r="AX412" s="13" t="s">
        <v>78</v>
      </c>
      <c r="AY412" s="250" t="s">
        <v>204</v>
      </c>
    </row>
    <row r="413" s="13" customFormat="1">
      <c r="A413" s="13"/>
      <c r="B413" s="240"/>
      <c r="C413" s="241"/>
      <c r="D413" s="242" t="s">
        <v>213</v>
      </c>
      <c r="E413" s="243" t="s">
        <v>1</v>
      </c>
      <c r="F413" s="244" t="s">
        <v>1815</v>
      </c>
      <c r="G413" s="241"/>
      <c r="H413" s="243" t="s">
        <v>1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0" t="s">
        <v>213</v>
      </c>
      <c r="AU413" s="250" t="s">
        <v>87</v>
      </c>
      <c r="AV413" s="13" t="s">
        <v>85</v>
      </c>
      <c r="AW413" s="13" t="s">
        <v>34</v>
      </c>
      <c r="AX413" s="13" t="s">
        <v>78</v>
      </c>
      <c r="AY413" s="250" t="s">
        <v>204</v>
      </c>
    </row>
    <row r="414" s="14" customFormat="1">
      <c r="A414" s="14"/>
      <c r="B414" s="251"/>
      <c r="C414" s="252"/>
      <c r="D414" s="242" t="s">
        <v>213</v>
      </c>
      <c r="E414" s="253" t="s">
        <v>1</v>
      </c>
      <c r="F414" s="254" t="s">
        <v>1816</v>
      </c>
      <c r="G414" s="252"/>
      <c r="H414" s="255">
        <v>10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213</v>
      </c>
      <c r="AU414" s="261" t="s">
        <v>87</v>
      </c>
      <c r="AV414" s="14" t="s">
        <v>87</v>
      </c>
      <c r="AW414" s="14" t="s">
        <v>34</v>
      </c>
      <c r="AX414" s="14" t="s">
        <v>85</v>
      </c>
      <c r="AY414" s="261" t="s">
        <v>204</v>
      </c>
    </row>
    <row r="415" s="2" customFormat="1" ht="44.25" customHeight="1">
      <c r="A415" s="38"/>
      <c r="B415" s="39"/>
      <c r="C415" s="227" t="s">
        <v>696</v>
      </c>
      <c r="D415" s="227" t="s">
        <v>206</v>
      </c>
      <c r="E415" s="228" t="s">
        <v>1817</v>
      </c>
      <c r="F415" s="229" t="s">
        <v>1818</v>
      </c>
      <c r="G415" s="230" t="s">
        <v>354</v>
      </c>
      <c r="H415" s="231">
        <v>300</v>
      </c>
      <c r="I415" s="232"/>
      <c r="J415" s="233">
        <f>ROUND(I415*H415,2)</f>
        <v>0</v>
      </c>
      <c r="K415" s="229" t="s">
        <v>210</v>
      </c>
      <c r="L415" s="44"/>
      <c r="M415" s="234" t="s">
        <v>1</v>
      </c>
      <c r="N415" s="235" t="s">
        <v>43</v>
      </c>
      <c r="O415" s="91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8" t="s">
        <v>211</v>
      </c>
      <c r="AT415" s="238" t="s">
        <v>206</v>
      </c>
      <c r="AU415" s="238" t="s">
        <v>87</v>
      </c>
      <c r="AY415" s="17" t="s">
        <v>204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7" t="s">
        <v>85</v>
      </c>
      <c r="BK415" s="239">
        <f>ROUND(I415*H415,2)</f>
        <v>0</v>
      </c>
      <c r="BL415" s="17" t="s">
        <v>211</v>
      </c>
      <c r="BM415" s="238" t="s">
        <v>1819</v>
      </c>
    </row>
    <row r="416" s="13" customFormat="1">
      <c r="A416" s="13"/>
      <c r="B416" s="240"/>
      <c r="C416" s="241"/>
      <c r="D416" s="242" t="s">
        <v>213</v>
      </c>
      <c r="E416" s="243" t="s">
        <v>1</v>
      </c>
      <c r="F416" s="244" t="s">
        <v>1820</v>
      </c>
      <c r="G416" s="241"/>
      <c r="H416" s="243" t="s">
        <v>1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213</v>
      </c>
      <c r="AU416" s="250" t="s">
        <v>87</v>
      </c>
      <c r="AV416" s="13" t="s">
        <v>85</v>
      </c>
      <c r="AW416" s="13" t="s">
        <v>34</v>
      </c>
      <c r="AX416" s="13" t="s">
        <v>78</v>
      </c>
      <c r="AY416" s="250" t="s">
        <v>204</v>
      </c>
    </row>
    <row r="417" s="14" customFormat="1">
      <c r="A417" s="14"/>
      <c r="B417" s="251"/>
      <c r="C417" s="252"/>
      <c r="D417" s="242" t="s">
        <v>213</v>
      </c>
      <c r="E417" s="253" t="s">
        <v>1</v>
      </c>
      <c r="F417" s="254" t="s">
        <v>1821</v>
      </c>
      <c r="G417" s="252"/>
      <c r="H417" s="255">
        <v>300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213</v>
      </c>
      <c r="AU417" s="261" t="s">
        <v>87</v>
      </c>
      <c r="AV417" s="14" t="s">
        <v>87</v>
      </c>
      <c r="AW417" s="14" t="s">
        <v>34</v>
      </c>
      <c r="AX417" s="14" t="s">
        <v>85</v>
      </c>
      <c r="AY417" s="261" t="s">
        <v>204</v>
      </c>
    </row>
    <row r="418" s="2" customFormat="1" ht="37.8" customHeight="1">
      <c r="A418" s="38"/>
      <c r="B418" s="39"/>
      <c r="C418" s="227" t="s">
        <v>704</v>
      </c>
      <c r="D418" s="227" t="s">
        <v>206</v>
      </c>
      <c r="E418" s="228" t="s">
        <v>1822</v>
      </c>
      <c r="F418" s="229" t="s">
        <v>1823</v>
      </c>
      <c r="G418" s="230" t="s">
        <v>354</v>
      </c>
      <c r="H418" s="231">
        <v>10</v>
      </c>
      <c r="I418" s="232"/>
      <c r="J418" s="233">
        <f>ROUND(I418*H418,2)</f>
        <v>0</v>
      </c>
      <c r="K418" s="229" t="s">
        <v>210</v>
      </c>
      <c r="L418" s="44"/>
      <c r="M418" s="234" t="s">
        <v>1</v>
      </c>
      <c r="N418" s="235" t="s">
        <v>43</v>
      </c>
      <c r="O418" s="91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8" t="s">
        <v>211</v>
      </c>
      <c r="AT418" s="238" t="s">
        <v>206</v>
      </c>
      <c r="AU418" s="238" t="s">
        <v>87</v>
      </c>
      <c r="AY418" s="17" t="s">
        <v>204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7" t="s">
        <v>85</v>
      </c>
      <c r="BK418" s="239">
        <f>ROUND(I418*H418,2)</f>
        <v>0</v>
      </c>
      <c r="BL418" s="17" t="s">
        <v>211</v>
      </c>
      <c r="BM418" s="238" t="s">
        <v>1824</v>
      </c>
    </row>
    <row r="419" s="12" customFormat="1" ht="20.88" customHeight="1">
      <c r="A419" s="12"/>
      <c r="B419" s="211"/>
      <c r="C419" s="212"/>
      <c r="D419" s="213" t="s">
        <v>77</v>
      </c>
      <c r="E419" s="225" t="s">
        <v>524</v>
      </c>
      <c r="F419" s="225" t="s">
        <v>525</v>
      </c>
      <c r="G419" s="212"/>
      <c r="H419" s="212"/>
      <c r="I419" s="215"/>
      <c r="J419" s="226">
        <f>BK419</f>
        <v>0</v>
      </c>
      <c r="K419" s="212"/>
      <c r="L419" s="217"/>
      <c r="M419" s="218"/>
      <c r="N419" s="219"/>
      <c r="O419" s="219"/>
      <c r="P419" s="220">
        <f>SUM(P420:P446)</f>
        <v>0</v>
      </c>
      <c r="Q419" s="219"/>
      <c r="R419" s="220">
        <f>SUM(R420:R446)</f>
        <v>0</v>
      </c>
      <c r="S419" s="219"/>
      <c r="T419" s="221">
        <f>SUM(T420:T446)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2" t="s">
        <v>85</v>
      </c>
      <c r="AT419" s="223" t="s">
        <v>77</v>
      </c>
      <c r="AU419" s="223" t="s">
        <v>87</v>
      </c>
      <c r="AY419" s="222" t="s">
        <v>204</v>
      </c>
      <c r="BK419" s="224">
        <f>SUM(BK420:BK446)</f>
        <v>0</v>
      </c>
    </row>
    <row r="420" s="2" customFormat="1" ht="37.8" customHeight="1">
      <c r="A420" s="38"/>
      <c r="B420" s="39"/>
      <c r="C420" s="227" t="s">
        <v>709</v>
      </c>
      <c r="D420" s="227" t="s">
        <v>206</v>
      </c>
      <c r="E420" s="228" t="s">
        <v>527</v>
      </c>
      <c r="F420" s="229" t="s">
        <v>528</v>
      </c>
      <c r="G420" s="230" t="s">
        <v>209</v>
      </c>
      <c r="H420" s="231">
        <v>109.47199999999999</v>
      </c>
      <c r="I420" s="232"/>
      <c r="J420" s="233">
        <f>ROUND(I420*H420,2)</f>
        <v>0</v>
      </c>
      <c r="K420" s="229" t="s">
        <v>210</v>
      </c>
      <c r="L420" s="44"/>
      <c r="M420" s="234" t="s">
        <v>1</v>
      </c>
      <c r="N420" s="235" t="s">
        <v>43</v>
      </c>
      <c r="O420" s="91"/>
      <c r="P420" s="236">
        <f>O420*H420</f>
        <v>0</v>
      </c>
      <c r="Q420" s="236">
        <v>0</v>
      </c>
      <c r="R420" s="236">
        <f>Q420*H420</f>
        <v>0</v>
      </c>
      <c r="S420" s="236">
        <v>0</v>
      </c>
      <c r="T420" s="23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8" t="s">
        <v>211</v>
      </c>
      <c r="AT420" s="238" t="s">
        <v>206</v>
      </c>
      <c r="AU420" s="238" t="s">
        <v>222</v>
      </c>
      <c r="AY420" s="17" t="s">
        <v>204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7" t="s">
        <v>85</v>
      </c>
      <c r="BK420" s="239">
        <f>ROUND(I420*H420,2)</f>
        <v>0</v>
      </c>
      <c r="BL420" s="17" t="s">
        <v>211</v>
      </c>
      <c r="BM420" s="238" t="s">
        <v>1825</v>
      </c>
    </row>
    <row r="421" s="14" customFormat="1">
      <c r="A421" s="14"/>
      <c r="B421" s="251"/>
      <c r="C421" s="252"/>
      <c r="D421" s="242" t="s">
        <v>213</v>
      </c>
      <c r="E421" s="253" t="s">
        <v>140</v>
      </c>
      <c r="F421" s="254" t="s">
        <v>1826</v>
      </c>
      <c r="G421" s="252"/>
      <c r="H421" s="255">
        <v>109.47199999999999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1" t="s">
        <v>213</v>
      </c>
      <c r="AU421" s="261" t="s">
        <v>222</v>
      </c>
      <c r="AV421" s="14" t="s">
        <v>87</v>
      </c>
      <c r="AW421" s="14" t="s">
        <v>34</v>
      </c>
      <c r="AX421" s="14" t="s">
        <v>85</v>
      </c>
      <c r="AY421" s="261" t="s">
        <v>204</v>
      </c>
    </row>
    <row r="422" s="2" customFormat="1" ht="37.8" customHeight="1">
      <c r="A422" s="38"/>
      <c r="B422" s="39"/>
      <c r="C422" s="227" t="s">
        <v>715</v>
      </c>
      <c r="D422" s="227" t="s">
        <v>206</v>
      </c>
      <c r="E422" s="228" t="s">
        <v>532</v>
      </c>
      <c r="F422" s="229" t="s">
        <v>533</v>
      </c>
      <c r="G422" s="230" t="s">
        <v>209</v>
      </c>
      <c r="H422" s="231">
        <v>6130.4319999999998</v>
      </c>
      <c r="I422" s="232"/>
      <c r="J422" s="233">
        <f>ROUND(I422*H422,2)</f>
        <v>0</v>
      </c>
      <c r="K422" s="229" t="s">
        <v>210</v>
      </c>
      <c r="L422" s="44"/>
      <c r="M422" s="234" t="s">
        <v>1</v>
      </c>
      <c r="N422" s="235" t="s">
        <v>43</v>
      </c>
      <c r="O422" s="91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8" t="s">
        <v>211</v>
      </c>
      <c r="AT422" s="238" t="s">
        <v>206</v>
      </c>
      <c r="AU422" s="238" t="s">
        <v>222</v>
      </c>
      <c r="AY422" s="17" t="s">
        <v>204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7" t="s">
        <v>85</v>
      </c>
      <c r="BK422" s="239">
        <f>ROUND(I422*H422,2)</f>
        <v>0</v>
      </c>
      <c r="BL422" s="17" t="s">
        <v>211</v>
      </c>
      <c r="BM422" s="238" t="s">
        <v>1827</v>
      </c>
    </row>
    <row r="423" s="13" customFormat="1">
      <c r="A423" s="13"/>
      <c r="B423" s="240"/>
      <c r="C423" s="241"/>
      <c r="D423" s="242" t="s">
        <v>213</v>
      </c>
      <c r="E423" s="243" t="s">
        <v>1</v>
      </c>
      <c r="F423" s="244" t="s">
        <v>1828</v>
      </c>
      <c r="G423" s="241"/>
      <c r="H423" s="243" t="s">
        <v>1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0" t="s">
        <v>213</v>
      </c>
      <c r="AU423" s="250" t="s">
        <v>222</v>
      </c>
      <c r="AV423" s="13" t="s">
        <v>85</v>
      </c>
      <c r="AW423" s="13" t="s">
        <v>34</v>
      </c>
      <c r="AX423" s="13" t="s">
        <v>78</v>
      </c>
      <c r="AY423" s="250" t="s">
        <v>204</v>
      </c>
    </row>
    <row r="424" s="14" customFormat="1">
      <c r="A424" s="14"/>
      <c r="B424" s="251"/>
      <c r="C424" s="252"/>
      <c r="D424" s="242" t="s">
        <v>213</v>
      </c>
      <c r="E424" s="253" t="s">
        <v>1</v>
      </c>
      <c r="F424" s="254" t="s">
        <v>1829</v>
      </c>
      <c r="G424" s="252"/>
      <c r="H424" s="255">
        <v>6130.4319999999998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213</v>
      </c>
      <c r="AU424" s="261" t="s">
        <v>222</v>
      </c>
      <c r="AV424" s="14" t="s">
        <v>87</v>
      </c>
      <c r="AW424" s="14" t="s">
        <v>34</v>
      </c>
      <c r="AX424" s="14" t="s">
        <v>85</v>
      </c>
      <c r="AY424" s="261" t="s">
        <v>204</v>
      </c>
    </row>
    <row r="425" s="2" customFormat="1" ht="37.8" customHeight="1">
      <c r="A425" s="38"/>
      <c r="B425" s="39"/>
      <c r="C425" s="227" t="s">
        <v>720</v>
      </c>
      <c r="D425" s="227" t="s">
        <v>206</v>
      </c>
      <c r="E425" s="228" t="s">
        <v>538</v>
      </c>
      <c r="F425" s="229" t="s">
        <v>539</v>
      </c>
      <c r="G425" s="230" t="s">
        <v>209</v>
      </c>
      <c r="H425" s="231">
        <v>109.47199999999999</v>
      </c>
      <c r="I425" s="232"/>
      <c r="J425" s="233">
        <f>ROUND(I425*H425,2)</f>
        <v>0</v>
      </c>
      <c r="K425" s="229" t="s">
        <v>210</v>
      </c>
      <c r="L425" s="44"/>
      <c r="M425" s="234" t="s">
        <v>1</v>
      </c>
      <c r="N425" s="235" t="s">
        <v>43</v>
      </c>
      <c r="O425" s="91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8" t="s">
        <v>211</v>
      </c>
      <c r="AT425" s="238" t="s">
        <v>206</v>
      </c>
      <c r="AU425" s="238" t="s">
        <v>222</v>
      </c>
      <c r="AY425" s="17" t="s">
        <v>204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7" t="s">
        <v>85</v>
      </c>
      <c r="BK425" s="239">
        <f>ROUND(I425*H425,2)</f>
        <v>0</v>
      </c>
      <c r="BL425" s="17" t="s">
        <v>211</v>
      </c>
      <c r="BM425" s="238" t="s">
        <v>1830</v>
      </c>
    </row>
    <row r="426" s="14" customFormat="1">
      <c r="A426" s="14"/>
      <c r="B426" s="251"/>
      <c r="C426" s="252"/>
      <c r="D426" s="242" t="s">
        <v>213</v>
      </c>
      <c r="E426" s="253" t="s">
        <v>1</v>
      </c>
      <c r="F426" s="254" t="s">
        <v>140</v>
      </c>
      <c r="G426" s="252"/>
      <c r="H426" s="255">
        <v>109.47199999999999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213</v>
      </c>
      <c r="AU426" s="261" t="s">
        <v>222</v>
      </c>
      <c r="AV426" s="14" t="s">
        <v>87</v>
      </c>
      <c r="AW426" s="14" t="s">
        <v>34</v>
      </c>
      <c r="AX426" s="14" t="s">
        <v>85</v>
      </c>
      <c r="AY426" s="261" t="s">
        <v>204</v>
      </c>
    </row>
    <row r="427" s="2" customFormat="1" ht="16.5" customHeight="1">
      <c r="A427" s="38"/>
      <c r="B427" s="39"/>
      <c r="C427" s="227" t="s">
        <v>724</v>
      </c>
      <c r="D427" s="227" t="s">
        <v>206</v>
      </c>
      <c r="E427" s="228" t="s">
        <v>542</v>
      </c>
      <c r="F427" s="229" t="s">
        <v>543</v>
      </c>
      <c r="G427" s="230" t="s">
        <v>209</v>
      </c>
      <c r="H427" s="231">
        <v>109.47199999999999</v>
      </c>
      <c r="I427" s="232"/>
      <c r="J427" s="233">
        <f>ROUND(I427*H427,2)</f>
        <v>0</v>
      </c>
      <c r="K427" s="229" t="s">
        <v>210</v>
      </c>
      <c r="L427" s="44"/>
      <c r="M427" s="234" t="s">
        <v>1</v>
      </c>
      <c r="N427" s="235" t="s">
        <v>43</v>
      </c>
      <c r="O427" s="91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8" t="s">
        <v>211</v>
      </c>
      <c r="AT427" s="238" t="s">
        <v>206</v>
      </c>
      <c r="AU427" s="238" t="s">
        <v>222</v>
      </c>
      <c r="AY427" s="17" t="s">
        <v>204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7" t="s">
        <v>85</v>
      </c>
      <c r="BK427" s="239">
        <f>ROUND(I427*H427,2)</f>
        <v>0</v>
      </c>
      <c r="BL427" s="17" t="s">
        <v>211</v>
      </c>
      <c r="BM427" s="238" t="s">
        <v>1831</v>
      </c>
    </row>
    <row r="428" s="14" customFormat="1">
      <c r="A428" s="14"/>
      <c r="B428" s="251"/>
      <c r="C428" s="252"/>
      <c r="D428" s="242" t="s">
        <v>213</v>
      </c>
      <c r="E428" s="253" t="s">
        <v>1</v>
      </c>
      <c r="F428" s="254" t="s">
        <v>140</v>
      </c>
      <c r="G428" s="252"/>
      <c r="H428" s="255">
        <v>109.47199999999999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213</v>
      </c>
      <c r="AU428" s="261" t="s">
        <v>222</v>
      </c>
      <c r="AV428" s="14" t="s">
        <v>87</v>
      </c>
      <c r="AW428" s="14" t="s">
        <v>34</v>
      </c>
      <c r="AX428" s="14" t="s">
        <v>85</v>
      </c>
      <c r="AY428" s="261" t="s">
        <v>204</v>
      </c>
    </row>
    <row r="429" s="2" customFormat="1" ht="16.5" customHeight="1">
      <c r="A429" s="38"/>
      <c r="B429" s="39"/>
      <c r="C429" s="227" t="s">
        <v>524</v>
      </c>
      <c r="D429" s="227" t="s">
        <v>206</v>
      </c>
      <c r="E429" s="228" t="s">
        <v>545</v>
      </c>
      <c r="F429" s="229" t="s">
        <v>546</v>
      </c>
      <c r="G429" s="230" t="s">
        <v>209</v>
      </c>
      <c r="H429" s="231">
        <v>6130.4319999999998</v>
      </c>
      <c r="I429" s="232"/>
      <c r="J429" s="233">
        <f>ROUND(I429*H429,2)</f>
        <v>0</v>
      </c>
      <c r="K429" s="229" t="s">
        <v>210</v>
      </c>
      <c r="L429" s="44"/>
      <c r="M429" s="234" t="s">
        <v>1</v>
      </c>
      <c r="N429" s="235" t="s">
        <v>43</v>
      </c>
      <c r="O429" s="91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8" t="s">
        <v>211</v>
      </c>
      <c r="AT429" s="238" t="s">
        <v>206</v>
      </c>
      <c r="AU429" s="238" t="s">
        <v>222</v>
      </c>
      <c r="AY429" s="17" t="s">
        <v>204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7" t="s">
        <v>85</v>
      </c>
      <c r="BK429" s="239">
        <f>ROUND(I429*H429,2)</f>
        <v>0</v>
      </c>
      <c r="BL429" s="17" t="s">
        <v>211</v>
      </c>
      <c r="BM429" s="238" t="s">
        <v>1832</v>
      </c>
    </row>
    <row r="430" s="13" customFormat="1">
      <c r="A430" s="13"/>
      <c r="B430" s="240"/>
      <c r="C430" s="241"/>
      <c r="D430" s="242" t="s">
        <v>213</v>
      </c>
      <c r="E430" s="243" t="s">
        <v>1</v>
      </c>
      <c r="F430" s="244" t="s">
        <v>1828</v>
      </c>
      <c r="G430" s="241"/>
      <c r="H430" s="243" t="s">
        <v>1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0" t="s">
        <v>213</v>
      </c>
      <c r="AU430" s="250" t="s">
        <v>222</v>
      </c>
      <c r="AV430" s="13" t="s">
        <v>85</v>
      </c>
      <c r="AW430" s="13" t="s">
        <v>34</v>
      </c>
      <c r="AX430" s="13" t="s">
        <v>78</v>
      </c>
      <c r="AY430" s="250" t="s">
        <v>204</v>
      </c>
    </row>
    <row r="431" s="14" customFormat="1">
      <c r="A431" s="14"/>
      <c r="B431" s="251"/>
      <c r="C431" s="252"/>
      <c r="D431" s="242" t="s">
        <v>213</v>
      </c>
      <c r="E431" s="253" t="s">
        <v>1</v>
      </c>
      <c r="F431" s="254" t="s">
        <v>1829</v>
      </c>
      <c r="G431" s="252"/>
      <c r="H431" s="255">
        <v>6130.4319999999998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213</v>
      </c>
      <c r="AU431" s="261" t="s">
        <v>222</v>
      </c>
      <c r="AV431" s="14" t="s">
        <v>87</v>
      </c>
      <c r="AW431" s="14" t="s">
        <v>34</v>
      </c>
      <c r="AX431" s="14" t="s">
        <v>85</v>
      </c>
      <c r="AY431" s="261" t="s">
        <v>204</v>
      </c>
    </row>
    <row r="432" s="2" customFormat="1" ht="21.75" customHeight="1">
      <c r="A432" s="38"/>
      <c r="B432" s="39"/>
      <c r="C432" s="227" t="s">
        <v>654</v>
      </c>
      <c r="D432" s="227" t="s">
        <v>206</v>
      </c>
      <c r="E432" s="228" t="s">
        <v>549</v>
      </c>
      <c r="F432" s="229" t="s">
        <v>550</v>
      </c>
      <c r="G432" s="230" t="s">
        <v>209</v>
      </c>
      <c r="H432" s="231">
        <v>109.47199999999999</v>
      </c>
      <c r="I432" s="232"/>
      <c r="J432" s="233">
        <f>ROUND(I432*H432,2)</f>
        <v>0</v>
      </c>
      <c r="K432" s="229" t="s">
        <v>210</v>
      </c>
      <c r="L432" s="44"/>
      <c r="M432" s="234" t="s">
        <v>1</v>
      </c>
      <c r="N432" s="235" t="s">
        <v>43</v>
      </c>
      <c r="O432" s="91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8" t="s">
        <v>211</v>
      </c>
      <c r="AT432" s="238" t="s">
        <v>206</v>
      </c>
      <c r="AU432" s="238" t="s">
        <v>222</v>
      </c>
      <c r="AY432" s="17" t="s">
        <v>204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7" t="s">
        <v>85</v>
      </c>
      <c r="BK432" s="239">
        <f>ROUND(I432*H432,2)</f>
        <v>0</v>
      </c>
      <c r="BL432" s="17" t="s">
        <v>211</v>
      </c>
      <c r="BM432" s="238" t="s">
        <v>1833</v>
      </c>
    </row>
    <row r="433" s="14" customFormat="1">
      <c r="A433" s="14"/>
      <c r="B433" s="251"/>
      <c r="C433" s="252"/>
      <c r="D433" s="242" t="s">
        <v>213</v>
      </c>
      <c r="E433" s="253" t="s">
        <v>1</v>
      </c>
      <c r="F433" s="254" t="s">
        <v>140</v>
      </c>
      <c r="G433" s="252"/>
      <c r="H433" s="255">
        <v>109.47199999999999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213</v>
      </c>
      <c r="AU433" s="261" t="s">
        <v>222</v>
      </c>
      <c r="AV433" s="14" t="s">
        <v>87</v>
      </c>
      <c r="AW433" s="14" t="s">
        <v>34</v>
      </c>
      <c r="AX433" s="14" t="s">
        <v>85</v>
      </c>
      <c r="AY433" s="261" t="s">
        <v>204</v>
      </c>
    </row>
    <row r="434" s="2" customFormat="1" ht="16.5" customHeight="1">
      <c r="A434" s="38"/>
      <c r="B434" s="39"/>
      <c r="C434" s="227" t="s">
        <v>580</v>
      </c>
      <c r="D434" s="227" t="s">
        <v>206</v>
      </c>
      <c r="E434" s="228" t="s">
        <v>553</v>
      </c>
      <c r="F434" s="229" t="s">
        <v>554</v>
      </c>
      <c r="G434" s="230" t="s">
        <v>354</v>
      </c>
      <c r="H434" s="231">
        <v>2</v>
      </c>
      <c r="I434" s="232"/>
      <c r="J434" s="233">
        <f>ROUND(I434*H434,2)</f>
        <v>0</v>
      </c>
      <c r="K434" s="229" t="s">
        <v>210</v>
      </c>
      <c r="L434" s="44"/>
      <c r="M434" s="234" t="s">
        <v>1</v>
      </c>
      <c r="N434" s="235" t="s">
        <v>43</v>
      </c>
      <c r="O434" s="91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8" t="s">
        <v>211</v>
      </c>
      <c r="AT434" s="238" t="s">
        <v>206</v>
      </c>
      <c r="AU434" s="238" t="s">
        <v>222</v>
      </c>
      <c r="AY434" s="17" t="s">
        <v>204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7" t="s">
        <v>85</v>
      </c>
      <c r="BK434" s="239">
        <f>ROUND(I434*H434,2)</f>
        <v>0</v>
      </c>
      <c r="BL434" s="17" t="s">
        <v>211</v>
      </c>
      <c r="BM434" s="238" t="s">
        <v>1834</v>
      </c>
    </row>
    <row r="435" s="13" customFormat="1">
      <c r="A435" s="13"/>
      <c r="B435" s="240"/>
      <c r="C435" s="241"/>
      <c r="D435" s="242" t="s">
        <v>213</v>
      </c>
      <c r="E435" s="243" t="s">
        <v>1</v>
      </c>
      <c r="F435" s="244" t="s">
        <v>1835</v>
      </c>
      <c r="G435" s="241"/>
      <c r="H435" s="243" t="s">
        <v>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0" t="s">
        <v>213</v>
      </c>
      <c r="AU435" s="250" t="s">
        <v>222</v>
      </c>
      <c r="AV435" s="13" t="s">
        <v>85</v>
      </c>
      <c r="AW435" s="13" t="s">
        <v>34</v>
      </c>
      <c r="AX435" s="13" t="s">
        <v>78</v>
      </c>
      <c r="AY435" s="250" t="s">
        <v>204</v>
      </c>
    </row>
    <row r="436" s="14" customFormat="1">
      <c r="A436" s="14"/>
      <c r="B436" s="251"/>
      <c r="C436" s="252"/>
      <c r="D436" s="242" t="s">
        <v>213</v>
      </c>
      <c r="E436" s="253" t="s">
        <v>1</v>
      </c>
      <c r="F436" s="254" t="s">
        <v>87</v>
      </c>
      <c r="G436" s="252"/>
      <c r="H436" s="255">
        <v>2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1" t="s">
        <v>213</v>
      </c>
      <c r="AU436" s="261" t="s">
        <v>222</v>
      </c>
      <c r="AV436" s="14" t="s">
        <v>87</v>
      </c>
      <c r="AW436" s="14" t="s">
        <v>34</v>
      </c>
      <c r="AX436" s="14" t="s">
        <v>85</v>
      </c>
      <c r="AY436" s="261" t="s">
        <v>204</v>
      </c>
    </row>
    <row r="437" s="2" customFormat="1" ht="24.15" customHeight="1">
      <c r="A437" s="38"/>
      <c r="B437" s="39"/>
      <c r="C437" s="227" t="s">
        <v>742</v>
      </c>
      <c r="D437" s="227" t="s">
        <v>206</v>
      </c>
      <c r="E437" s="228" t="s">
        <v>556</v>
      </c>
      <c r="F437" s="229" t="s">
        <v>557</v>
      </c>
      <c r="G437" s="230" t="s">
        <v>354</v>
      </c>
      <c r="H437" s="231">
        <v>112</v>
      </c>
      <c r="I437" s="232"/>
      <c r="J437" s="233">
        <f>ROUND(I437*H437,2)</f>
        <v>0</v>
      </c>
      <c r="K437" s="229" t="s">
        <v>210</v>
      </c>
      <c r="L437" s="44"/>
      <c r="M437" s="234" t="s">
        <v>1</v>
      </c>
      <c r="N437" s="235" t="s">
        <v>43</v>
      </c>
      <c r="O437" s="91"/>
      <c r="P437" s="236">
        <f>O437*H437</f>
        <v>0</v>
      </c>
      <c r="Q437" s="236">
        <v>0</v>
      </c>
      <c r="R437" s="236">
        <f>Q437*H437</f>
        <v>0</v>
      </c>
      <c r="S437" s="236">
        <v>0</v>
      </c>
      <c r="T437" s="237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8" t="s">
        <v>211</v>
      </c>
      <c r="AT437" s="238" t="s">
        <v>206</v>
      </c>
      <c r="AU437" s="238" t="s">
        <v>222</v>
      </c>
      <c r="AY437" s="17" t="s">
        <v>204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7" t="s">
        <v>85</v>
      </c>
      <c r="BK437" s="239">
        <f>ROUND(I437*H437,2)</f>
        <v>0</v>
      </c>
      <c r="BL437" s="17" t="s">
        <v>211</v>
      </c>
      <c r="BM437" s="238" t="s">
        <v>1836</v>
      </c>
    </row>
    <row r="438" s="14" customFormat="1">
      <c r="A438" s="14"/>
      <c r="B438" s="251"/>
      <c r="C438" s="252"/>
      <c r="D438" s="242" t="s">
        <v>213</v>
      </c>
      <c r="E438" s="253" t="s">
        <v>1</v>
      </c>
      <c r="F438" s="254" t="s">
        <v>1837</v>
      </c>
      <c r="G438" s="252"/>
      <c r="H438" s="255">
        <v>112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1" t="s">
        <v>213</v>
      </c>
      <c r="AU438" s="261" t="s">
        <v>222</v>
      </c>
      <c r="AV438" s="14" t="s">
        <v>87</v>
      </c>
      <c r="AW438" s="14" t="s">
        <v>34</v>
      </c>
      <c r="AX438" s="14" t="s">
        <v>85</v>
      </c>
      <c r="AY438" s="261" t="s">
        <v>204</v>
      </c>
    </row>
    <row r="439" s="2" customFormat="1" ht="16.5" customHeight="1">
      <c r="A439" s="38"/>
      <c r="B439" s="39"/>
      <c r="C439" s="227" t="s">
        <v>749</v>
      </c>
      <c r="D439" s="227" t="s">
        <v>206</v>
      </c>
      <c r="E439" s="228" t="s">
        <v>561</v>
      </c>
      <c r="F439" s="229" t="s">
        <v>562</v>
      </c>
      <c r="G439" s="230" t="s">
        <v>354</v>
      </c>
      <c r="H439" s="231">
        <v>2</v>
      </c>
      <c r="I439" s="232"/>
      <c r="J439" s="233">
        <f>ROUND(I439*H439,2)</f>
        <v>0</v>
      </c>
      <c r="K439" s="229" t="s">
        <v>210</v>
      </c>
      <c r="L439" s="44"/>
      <c r="M439" s="234" t="s">
        <v>1</v>
      </c>
      <c r="N439" s="235" t="s">
        <v>43</v>
      </c>
      <c r="O439" s="91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8" t="s">
        <v>211</v>
      </c>
      <c r="AT439" s="238" t="s">
        <v>206</v>
      </c>
      <c r="AU439" s="238" t="s">
        <v>222</v>
      </c>
      <c r="AY439" s="17" t="s">
        <v>204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7" t="s">
        <v>85</v>
      </c>
      <c r="BK439" s="239">
        <f>ROUND(I439*H439,2)</f>
        <v>0</v>
      </c>
      <c r="BL439" s="17" t="s">
        <v>211</v>
      </c>
      <c r="BM439" s="238" t="s">
        <v>1838</v>
      </c>
    </row>
    <row r="440" s="2" customFormat="1" ht="21.75" customHeight="1">
      <c r="A440" s="38"/>
      <c r="B440" s="39"/>
      <c r="C440" s="227" t="s">
        <v>754</v>
      </c>
      <c r="D440" s="227" t="s">
        <v>206</v>
      </c>
      <c r="E440" s="228" t="s">
        <v>565</v>
      </c>
      <c r="F440" s="229" t="s">
        <v>566</v>
      </c>
      <c r="G440" s="230" t="s">
        <v>567</v>
      </c>
      <c r="H440" s="231">
        <v>2</v>
      </c>
      <c r="I440" s="232"/>
      <c r="J440" s="233">
        <f>ROUND(I440*H440,2)</f>
        <v>0</v>
      </c>
      <c r="K440" s="229" t="s">
        <v>210</v>
      </c>
      <c r="L440" s="44"/>
      <c r="M440" s="234" t="s">
        <v>1</v>
      </c>
      <c r="N440" s="235" t="s">
        <v>43</v>
      </c>
      <c r="O440" s="91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8" t="s">
        <v>211</v>
      </c>
      <c r="AT440" s="238" t="s">
        <v>206</v>
      </c>
      <c r="AU440" s="238" t="s">
        <v>222</v>
      </c>
      <c r="AY440" s="17" t="s">
        <v>204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7" t="s">
        <v>85</v>
      </c>
      <c r="BK440" s="239">
        <f>ROUND(I440*H440,2)</f>
        <v>0</v>
      </c>
      <c r="BL440" s="17" t="s">
        <v>211</v>
      </c>
      <c r="BM440" s="238" t="s">
        <v>1839</v>
      </c>
    </row>
    <row r="441" s="13" customFormat="1">
      <c r="A441" s="13"/>
      <c r="B441" s="240"/>
      <c r="C441" s="241"/>
      <c r="D441" s="242" t="s">
        <v>213</v>
      </c>
      <c r="E441" s="243" t="s">
        <v>1</v>
      </c>
      <c r="F441" s="244" t="s">
        <v>569</v>
      </c>
      <c r="G441" s="241"/>
      <c r="H441" s="243" t="s">
        <v>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0" t="s">
        <v>213</v>
      </c>
      <c r="AU441" s="250" t="s">
        <v>222</v>
      </c>
      <c r="AV441" s="13" t="s">
        <v>85</v>
      </c>
      <c r="AW441" s="13" t="s">
        <v>34</v>
      </c>
      <c r="AX441" s="13" t="s">
        <v>78</v>
      </c>
      <c r="AY441" s="250" t="s">
        <v>204</v>
      </c>
    </row>
    <row r="442" s="14" customFormat="1">
      <c r="A442" s="14"/>
      <c r="B442" s="251"/>
      <c r="C442" s="252"/>
      <c r="D442" s="242" t="s">
        <v>213</v>
      </c>
      <c r="E442" s="253" t="s">
        <v>1</v>
      </c>
      <c r="F442" s="254" t="s">
        <v>87</v>
      </c>
      <c r="G442" s="252"/>
      <c r="H442" s="255">
        <v>2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213</v>
      </c>
      <c r="AU442" s="261" t="s">
        <v>222</v>
      </c>
      <c r="AV442" s="14" t="s">
        <v>87</v>
      </c>
      <c r="AW442" s="14" t="s">
        <v>34</v>
      </c>
      <c r="AX442" s="14" t="s">
        <v>85</v>
      </c>
      <c r="AY442" s="261" t="s">
        <v>204</v>
      </c>
    </row>
    <row r="443" s="2" customFormat="1" ht="24.15" customHeight="1">
      <c r="A443" s="38"/>
      <c r="B443" s="39"/>
      <c r="C443" s="227" t="s">
        <v>660</v>
      </c>
      <c r="D443" s="227" t="s">
        <v>206</v>
      </c>
      <c r="E443" s="228" t="s">
        <v>571</v>
      </c>
      <c r="F443" s="229" t="s">
        <v>572</v>
      </c>
      <c r="G443" s="230" t="s">
        <v>567</v>
      </c>
      <c r="H443" s="231">
        <v>112</v>
      </c>
      <c r="I443" s="232"/>
      <c r="J443" s="233">
        <f>ROUND(I443*H443,2)</f>
        <v>0</v>
      </c>
      <c r="K443" s="229" t="s">
        <v>210</v>
      </c>
      <c r="L443" s="44"/>
      <c r="M443" s="234" t="s">
        <v>1</v>
      </c>
      <c r="N443" s="235" t="s">
        <v>43</v>
      </c>
      <c r="O443" s="91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8" t="s">
        <v>211</v>
      </c>
      <c r="AT443" s="238" t="s">
        <v>206</v>
      </c>
      <c r="AU443" s="238" t="s">
        <v>222</v>
      </c>
      <c r="AY443" s="17" t="s">
        <v>204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7" t="s">
        <v>85</v>
      </c>
      <c r="BK443" s="239">
        <f>ROUND(I443*H443,2)</f>
        <v>0</v>
      </c>
      <c r="BL443" s="17" t="s">
        <v>211</v>
      </c>
      <c r="BM443" s="238" t="s">
        <v>1840</v>
      </c>
    </row>
    <row r="444" s="13" customFormat="1">
      <c r="A444" s="13"/>
      <c r="B444" s="240"/>
      <c r="C444" s="241"/>
      <c r="D444" s="242" t="s">
        <v>213</v>
      </c>
      <c r="E444" s="243" t="s">
        <v>1</v>
      </c>
      <c r="F444" s="244" t="s">
        <v>1841</v>
      </c>
      <c r="G444" s="241"/>
      <c r="H444" s="243" t="s">
        <v>1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0" t="s">
        <v>213</v>
      </c>
      <c r="AU444" s="250" t="s">
        <v>222</v>
      </c>
      <c r="AV444" s="13" t="s">
        <v>85</v>
      </c>
      <c r="AW444" s="13" t="s">
        <v>34</v>
      </c>
      <c r="AX444" s="13" t="s">
        <v>78</v>
      </c>
      <c r="AY444" s="250" t="s">
        <v>204</v>
      </c>
    </row>
    <row r="445" s="14" customFormat="1">
      <c r="A445" s="14"/>
      <c r="B445" s="251"/>
      <c r="C445" s="252"/>
      <c r="D445" s="242" t="s">
        <v>213</v>
      </c>
      <c r="E445" s="253" t="s">
        <v>1</v>
      </c>
      <c r="F445" s="254" t="s">
        <v>1837</v>
      </c>
      <c r="G445" s="252"/>
      <c r="H445" s="255">
        <v>112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213</v>
      </c>
      <c r="AU445" s="261" t="s">
        <v>222</v>
      </c>
      <c r="AV445" s="14" t="s">
        <v>87</v>
      </c>
      <c r="AW445" s="14" t="s">
        <v>34</v>
      </c>
      <c r="AX445" s="14" t="s">
        <v>85</v>
      </c>
      <c r="AY445" s="261" t="s">
        <v>204</v>
      </c>
    </row>
    <row r="446" s="2" customFormat="1" ht="24.15" customHeight="1">
      <c r="A446" s="38"/>
      <c r="B446" s="39"/>
      <c r="C446" s="227" t="s">
        <v>762</v>
      </c>
      <c r="D446" s="227" t="s">
        <v>206</v>
      </c>
      <c r="E446" s="228" t="s">
        <v>577</v>
      </c>
      <c r="F446" s="229" t="s">
        <v>578</v>
      </c>
      <c r="G446" s="230" t="s">
        <v>567</v>
      </c>
      <c r="H446" s="231">
        <v>2</v>
      </c>
      <c r="I446" s="232"/>
      <c r="J446" s="233">
        <f>ROUND(I446*H446,2)</f>
        <v>0</v>
      </c>
      <c r="K446" s="229" t="s">
        <v>210</v>
      </c>
      <c r="L446" s="44"/>
      <c r="M446" s="234" t="s">
        <v>1</v>
      </c>
      <c r="N446" s="235" t="s">
        <v>43</v>
      </c>
      <c r="O446" s="91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8" t="s">
        <v>211</v>
      </c>
      <c r="AT446" s="238" t="s">
        <v>206</v>
      </c>
      <c r="AU446" s="238" t="s">
        <v>222</v>
      </c>
      <c r="AY446" s="17" t="s">
        <v>204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7" t="s">
        <v>85</v>
      </c>
      <c r="BK446" s="239">
        <f>ROUND(I446*H446,2)</f>
        <v>0</v>
      </c>
      <c r="BL446" s="17" t="s">
        <v>211</v>
      </c>
      <c r="BM446" s="238" t="s">
        <v>1842</v>
      </c>
    </row>
    <row r="447" s="12" customFormat="1" ht="20.88" customHeight="1">
      <c r="A447" s="12"/>
      <c r="B447" s="211"/>
      <c r="C447" s="212"/>
      <c r="D447" s="213" t="s">
        <v>77</v>
      </c>
      <c r="E447" s="225" t="s">
        <v>580</v>
      </c>
      <c r="F447" s="225" t="s">
        <v>581</v>
      </c>
      <c r="G447" s="212"/>
      <c r="H447" s="212"/>
      <c r="I447" s="215"/>
      <c r="J447" s="226">
        <f>BK447</f>
        <v>0</v>
      </c>
      <c r="K447" s="212"/>
      <c r="L447" s="217"/>
      <c r="M447" s="218"/>
      <c r="N447" s="219"/>
      <c r="O447" s="219"/>
      <c r="P447" s="220">
        <f>SUM(P448:P452)</f>
        <v>0</v>
      </c>
      <c r="Q447" s="219"/>
      <c r="R447" s="220">
        <f>SUM(R448:R452)</f>
        <v>0</v>
      </c>
      <c r="S447" s="219"/>
      <c r="T447" s="221">
        <f>SUM(T448:T452)</f>
        <v>99.651600000000002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2" t="s">
        <v>85</v>
      </c>
      <c r="AT447" s="223" t="s">
        <v>77</v>
      </c>
      <c r="AU447" s="223" t="s">
        <v>87</v>
      </c>
      <c r="AY447" s="222" t="s">
        <v>204</v>
      </c>
      <c r="BK447" s="224">
        <f>SUM(BK448:BK452)</f>
        <v>0</v>
      </c>
    </row>
    <row r="448" s="2" customFormat="1" ht="24.15" customHeight="1">
      <c r="A448" s="38"/>
      <c r="B448" s="39"/>
      <c r="C448" s="227" t="s">
        <v>768</v>
      </c>
      <c r="D448" s="227" t="s">
        <v>206</v>
      </c>
      <c r="E448" s="228" t="s">
        <v>583</v>
      </c>
      <c r="F448" s="229" t="s">
        <v>584</v>
      </c>
      <c r="G448" s="230" t="s">
        <v>231</v>
      </c>
      <c r="H448" s="231">
        <v>55.362000000000002</v>
      </c>
      <c r="I448" s="232"/>
      <c r="J448" s="233">
        <f>ROUND(I448*H448,2)</f>
        <v>0</v>
      </c>
      <c r="K448" s="229" t="s">
        <v>210</v>
      </c>
      <c r="L448" s="44"/>
      <c r="M448" s="234" t="s">
        <v>1</v>
      </c>
      <c r="N448" s="235" t="s">
        <v>43</v>
      </c>
      <c r="O448" s="91"/>
      <c r="P448" s="236">
        <f>O448*H448</f>
        <v>0</v>
      </c>
      <c r="Q448" s="236">
        <v>0</v>
      </c>
      <c r="R448" s="236">
        <f>Q448*H448</f>
        <v>0</v>
      </c>
      <c r="S448" s="236">
        <v>1.8</v>
      </c>
      <c r="T448" s="237">
        <f>S448*H448</f>
        <v>99.651600000000002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8" t="s">
        <v>211</v>
      </c>
      <c r="AT448" s="238" t="s">
        <v>206</v>
      </c>
      <c r="AU448" s="238" t="s">
        <v>222</v>
      </c>
      <c r="AY448" s="17" t="s">
        <v>204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7" t="s">
        <v>85</v>
      </c>
      <c r="BK448" s="239">
        <f>ROUND(I448*H448,2)</f>
        <v>0</v>
      </c>
      <c r="BL448" s="17" t="s">
        <v>211</v>
      </c>
      <c r="BM448" s="238" t="s">
        <v>1843</v>
      </c>
    </row>
    <row r="449" s="14" customFormat="1">
      <c r="A449" s="14"/>
      <c r="B449" s="251"/>
      <c r="C449" s="252"/>
      <c r="D449" s="242" t="s">
        <v>213</v>
      </c>
      <c r="E449" s="253" t="s">
        <v>1</v>
      </c>
      <c r="F449" s="254" t="s">
        <v>1844</v>
      </c>
      <c r="G449" s="252"/>
      <c r="H449" s="255">
        <v>44.945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213</v>
      </c>
      <c r="AU449" s="261" t="s">
        <v>222</v>
      </c>
      <c r="AV449" s="14" t="s">
        <v>87</v>
      </c>
      <c r="AW449" s="14" t="s">
        <v>34</v>
      </c>
      <c r="AX449" s="14" t="s">
        <v>78</v>
      </c>
      <c r="AY449" s="261" t="s">
        <v>204</v>
      </c>
    </row>
    <row r="450" s="14" customFormat="1">
      <c r="A450" s="14"/>
      <c r="B450" s="251"/>
      <c r="C450" s="252"/>
      <c r="D450" s="242" t="s">
        <v>213</v>
      </c>
      <c r="E450" s="253" t="s">
        <v>1</v>
      </c>
      <c r="F450" s="254" t="s">
        <v>1845</v>
      </c>
      <c r="G450" s="252"/>
      <c r="H450" s="255">
        <v>9.5389999999999997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213</v>
      </c>
      <c r="AU450" s="261" t="s">
        <v>222</v>
      </c>
      <c r="AV450" s="14" t="s">
        <v>87</v>
      </c>
      <c r="AW450" s="14" t="s">
        <v>34</v>
      </c>
      <c r="AX450" s="14" t="s">
        <v>78</v>
      </c>
      <c r="AY450" s="261" t="s">
        <v>204</v>
      </c>
    </row>
    <row r="451" s="14" customFormat="1">
      <c r="A451" s="14"/>
      <c r="B451" s="251"/>
      <c r="C451" s="252"/>
      <c r="D451" s="242" t="s">
        <v>213</v>
      </c>
      <c r="E451" s="253" t="s">
        <v>1</v>
      </c>
      <c r="F451" s="254" t="s">
        <v>1846</v>
      </c>
      <c r="G451" s="252"/>
      <c r="H451" s="255">
        <v>0.878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213</v>
      </c>
      <c r="AU451" s="261" t="s">
        <v>222</v>
      </c>
      <c r="AV451" s="14" t="s">
        <v>87</v>
      </c>
      <c r="AW451" s="14" t="s">
        <v>34</v>
      </c>
      <c r="AX451" s="14" t="s">
        <v>78</v>
      </c>
      <c r="AY451" s="261" t="s">
        <v>204</v>
      </c>
    </row>
    <row r="452" s="15" customFormat="1">
      <c r="A452" s="15"/>
      <c r="B452" s="262"/>
      <c r="C452" s="263"/>
      <c r="D452" s="242" t="s">
        <v>213</v>
      </c>
      <c r="E452" s="264" t="s">
        <v>1</v>
      </c>
      <c r="F452" s="265" t="s">
        <v>228</v>
      </c>
      <c r="G452" s="263"/>
      <c r="H452" s="266">
        <v>55.362000000000002</v>
      </c>
      <c r="I452" s="267"/>
      <c r="J452" s="263"/>
      <c r="K452" s="263"/>
      <c r="L452" s="268"/>
      <c r="M452" s="269"/>
      <c r="N452" s="270"/>
      <c r="O452" s="270"/>
      <c r="P452" s="270"/>
      <c r="Q452" s="270"/>
      <c r="R452" s="270"/>
      <c r="S452" s="270"/>
      <c r="T452" s="27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2" t="s">
        <v>213</v>
      </c>
      <c r="AU452" s="272" t="s">
        <v>222</v>
      </c>
      <c r="AV452" s="15" t="s">
        <v>211</v>
      </c>
      <c r="AW452" s="15" t="s">
        <v>34</v>
      </c>
      <c r="AX452" s="15" t="s">
        <v>85</v>
      </c>
      <c r="AY452" s="272" t="s">
        <v>204</v>
      </c>
    </row>
    <row r="453" s="12" customFormat="1" ht="20.88" customHeight="1">
      <c r="A453" s="12"/>
      <c r="B453" s="211"/>
      <c r="C453" s="212"/>
      <c r="D453" s="213" t="s">
        <v>77</v>
      </c>
      <c r="E453" s="225" t="s">
        <v>587</v>
      </c>
      <c r="F453" s="225" t="s">
        <v>588</v>
      </c>
      <c r="G453" s="212"/>
      <c r="H453" s="212"/>
      <c r="I453" s="215"/>
      <c r="J453" s="226">
        <f>BK453</f>
        <v>0</v>
      </c>
      <c r="K453" s="212"/>
      <c r="L453" s="217"/>
      <c r="M453" s="218"/>
      <c r="N453" s="219"/>
      <c r="O453" s="219"/>
      <c r="P453" s="220">
        <f>SUM(P454:P484)</f>
        <v>0</v>
      </c>
      <c r="Q453" s="219"/>
      <c r="R453" s="220">
        <f>SUM(R454:R484)</f>
        <v>0</v>
      </c>
      <c r="S453" s="219"/>
      <c r="T453" s="221">
        <f>SUM(T454:T484)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2" t="s">
        <v>85</v>
      </c>
      <c r="AT453" s="223" t="s">
        <v>77</v>
      </c>
      <c r="AU453" s="223" t="s">
        <v>87</v>
      </c>
      <c r="AY453" s="222" t="s">
        <v>204</v>
      </c>
      <c r="BK453" s="224">
        <f>SUM(BK454:BK484)</f>
        <v>0</v>
      </c>
    </row>
    <row r="454" s="2" customFormat="1" ht="33" customHeight="1">
      <c r="A454" s="38"/>
      <c r="B454" s="39"/>
      <c r="C454" s="227" t="s">
        <v>783</v>
      </c>
      <c r="D454" s="227" t="s">
        <v>206</v>
      </c>
      <c r="E454" s="228" t="s">
        <v>590</v>
      </c>
      <c r="F454" s="229" t="s">
        <v>591</v>
      </c>
      <c r="G454" s="230" t="s">
        <v>295</v>
      </c>
      <c r="H454" s="231">
        <v>198.672</v>
      </c>
      <c r="I454" s="232"/>
      <c r="J454" s="233">
        <f>ROUND(I454*H454,2)</f>
        <v>0</v>
      </c>
      <c r="K454" s="229" t="s">
        <v>210</v>
      </c>
      <c r="L454" s="44"/>
      <c r="M454" s="234" t="s">
        <v>1</v>
      </c>
      <c r="N454" s="235" t="s">
        <v>43</v>
      </c>
      <c r="O454" s="91"/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7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8" t="s">
        <v>211</v>
      </c>
      <c r="AT454" s="238" t="s">
        <v>206</v>
      </c>
      <c r="AU454" s="238" t="s">
        <v>222</v>
      </c>
      <c r="AY454" s="17" t="s">
        <v>204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7" t="s">
        <v>85</v>
      </c>
      <c r="BK454" s="239">
        <f>ROUND(I454*H454,2)</f>
        <v>0</v>
      </c>
      <c r="BL454" s="17" t="s">
        <v>211</v>
      </c>
      <c r="BM454" s="238" t="s">
        <v>1847</v>
      </c>
    </row>
    <row r="455" s="2" customFormat="1" ht="24.15" customHeight="1">
      <c r="A455" s="38"/>
      <c r="B455" s="39"/>
      <c r="C455" s="227" t="s">
        <v>790</v>
      </c>
      <c r="D455" s="227" t="s">
        <v>206</v>
      </c>
      <c r="E455" s="228" t="s">
        <v>594</v>
      </c>
      <c r="F455" s="229" t="s">
        <v>595</v>
      </c>
      <c r="G455" s="230" t="s">
        <v>295</v>
      </c>
      <c r="H455" s="231">
        <v>198.672</v>
      </c>
      <c r="I455" s="232"/>
      <c r="J455" s="233">
        <f>ROUND(I455*H455,2)</f>
        <v>0</v>
      </c>
      <c r="K455" s="229" t="s">
        <v>210</v>
      </c>
      <c r="L455" s="44"/>
      <c r="M455" s="234" t="s">
        <v>1</v>
      </c>
      <c r="N455" s="235" t="s">
        <v>43</v>
      </c>
      <c r="O455" s="91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8" t="s">
        <v>211</v>
      </c>
      <c r="AT455" s="238" t="s">
        <v>206</v>
      </c>
      <c r="AU455" s="238" t="s">
        <v>222</v>
      </c>
      <c r="AY455" s="17" t="s">
        <v>204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7" t="s">
        <v>85</v>
      </c>
      <c r="BK455" s="239">
        <f>ROUND(I455*H455,2)</f>
        <v>0</v>
      </c>
      <c r="BL455" s="17" t="s">
        <v>211</v>
      </c>
      <c r="BM455" s="238" t="s">
        <v>1848</v>
      </c>
    </row>
    <row r="456" s="2" customFormat="1" ht="24.15" customHeight="1">
      <c r="A456" s="38"/>
      <c r="B456" s="39"/>
      <c r="C456" s="227" t="s">
        <v>794</v>
      </c>
      <c r="D456" s="227" t="s">
        <v>206</v>
      </c>
      <c r="E456" s="228" t="s">
        <v>598</v>
      </c>
      <c r="F456" s="229" t="s">
        <v>599</v>
      </c>
      <c r="G456" s="230" t="s">
        <v>295</v>
      </c>
      <c r="H456" s="231">
        <v>3774.768</v>
      </c>
      <c r="I456" s="232"/>
      <c r="J456" s="233">
        <f>ROUND(I456*H456,2)</f>
        <v>0</v>
      </c>
      <c r="K456" s="229" t="s">
        <v>210</v>
      </c>
      <c r="L456" s="44"/>
      <c r="M456" s="234" t="s">
        <v>1</v>
      </c>
      <c r="N456" s="235" t="s">
        <v>43</v>
      </c>
      <c r="O456" s="91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8" t="s">
        <v>211</v>
      </c>
      <c r="AT456" s="238" t="s">
        <v>206</v>
      </c>
      <c r="AU456" s="238" t="s">
        <v>222</v>
      </c>
      <c r="AY456" s="17" t="s">
        <v>204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7" t="s">
        <v>85</v>
      </c>
      <c r="BK456" s="239">
        <f>ROUND(I456*H456,2)</f>
        <v>0</v>
      </c>
      <c r="BL456" s="17" t="s">
        <v>211</v>
      </c>
      <c r="BM456" s="238" t="s">
        <v>1849</v>
      </c>
    </row>
    <row r="457" s="13" customFormat="1">
      <c r="A457" s="13"/>
      <c r="B457" s="240"/>
      <c r="C457" s="241"/>
      <c r="D457" s="242" t="s">
        <v>213</v>
      </c>
      <c r="E457" s="243" t="s">
        <v>1</v>
      </c>
      <c r="F457" s="244" t="s">
        <v>601</v>
      </c>
      <c r="G457" s="241"/>
      <c r="H457" s="243" t="s">
        <v>1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0" t="s">
        <v>213</v>
      </c>
      <c r="AU457" s="250" t="s">
        <v>222</v>
      </c>
      <c r="AV457" s="13" t="s">
        <v>85</v>
      </c>
      <c r="AW457" s="13" t="s">
        <v>34</v>
      </c>
      <c r="AX457" s="13" t="s">
        <v>78</v>
      </c>
      <c r="AY457" s="250" t="s">
        <v>204</v>
      </c>
    </row>
    <row r="458" s="14" customFormat="1">
      <c r="A458" s="14"/>
      <c r="B458" s="251"/>
      <c r="C458" s="252"/>
      <c r="D458" s="242" t="s">
        <v>213</v>
      </c>
      <c r="E458" s="253" t="s">
        <v>1</v>
      </c>
      <c r="F458" s="254" t="s">
        <v>1850</v>
      </c>
      <c r="G458" s="252"/>
      <c r="H458" s="255">
        <v>3774.768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213</v>
      </c>
      <c r="AU458" s="261" t="s">
        <v>222</v>
      </c>
      <c r="AV458" s="14" t="s">
        <v>87</v>
      </c>
      <c r="AW458" s="14" t="s">
        <v>34</v>
      </c>
      <c r="AX458" s="14" t="s">
        <v>85</v>
      </c>
      <c r="AY458" s="261" t="s">
        <v>204</v>
      </c>
    </row>
    <row r="459" s="2" customFormat="1" ht="33" customHeight="1">
      <c r="A459" s="38"/>
      <c r="B459" s="39"/>
      <c r="C459" s="227" t="s">
        <v>799</v>
      </c>
      <c r="D459" s="227" t="s">
        <v>206</v>
      </c>
      <c r="E459" s="228" t="s">
        <v>604</v>
      </c>
      <c r="F459" s="229" t="s">
        <v>605</v>
      </c>
      <c r="G459" s="230" t="s">
        <v>295</v>
      </c>
      <c r="H459" s="231">
        <v>50.927</v>
      </c>
      <c r="I459" s="232"/>
      <c r="J459" s="233">
        <f>ROUND(I459*H459,2)</f>
        <v>0</v>
      </c>
      <c r="K459" s="229" t="s">
        <v>210</v>
      </c>
      <c r="L459" s="44"/>
      <c r="M459" s="234" t="s">
        <v>1</v>
      </c>
      <c r="N459" s="235" t="s">
        <v>43</v>
      </c>
      <c r="O459" s="91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8" t="s">
        <v>211</v>
      </c>
      <c r="AT459" s="238" t="s">
        <v>206</v>
      </c>
      <c r="AU459" s="238" t="s">
        <v>222</v>
      </c>
      <c r="AY459" s="17" t="s">
        <v>204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7" t="s">
        <v>85</v>
      </c>
      <c r="BK459" s="239">
        <f>ROUND(I459*H459,2)</f>
        <v>0</v>
      </c>
      <c r="BL459" s="17" t="s">
        <v>211</v>
      </c>
      <c r="BM459" s="238" t="s">
        <v>1851</v>
      </c>
    </row>
    <row r="460" s="14" customFormat="1">
      <c r="A460" s="14"/>
      <c r="B460" s="251"/>
      <c r="C460" s="252"/>
      <c r="D460" s="242" t="s">
        <v>213</v>
      </c>
      <c r="E460" s="253" t="s">
        <v>1</v>
      </c>
      <c r="F460" s="254" t="s">
        <v>1852</v>
      </c>
      <c r="G460" s="252"/>
      <c r="H460" s="255">
        <v>50.927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213</v>
      </c>
      <c r="AU460" s="261" t="s">
        <v>222</v>
      </c>
      <c r="AV460" s="14" t="s">
        <v>87</v>
      </c>
      <c r="AW460" s="14" t="s">
        <v>34</v>
      </c>
      <c r="AX460" s="14" t="s">
        <v>78</v>
      </c>
      <c r="AY460" s="261" t="s">
        <v>204</v>
      </c>
    </row>
    <row r="461" s="15" customFormat="1">
      <c r="A461" s="15"/>
      <c r="B461" s="262"/>
      <c r="C461" s="263"/>
      <c r="D461" s="242" t="s">
        <v>213</v>
      </c>
      <c r="E461" s="264" t="s">
        <v>1</v>
      </c>
      <c r="F461" s="265" t="s">
        <v>228</v>
      </c>
      <c r="G461" s="263"/>
      <c r="H461" s="266">
        <v>50.927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2" t="s">
        <v>213</v>
      </c>
      <c r="AU461" s="272" t="s">
        <v>222</v>
      </c>
      <c r="AV461" s="15" t="s">
        <v>211</v>
      </c>
      <c r="AW461" s="15" t="s">
        <v>34</v>
      </c>
      <c r="AX461" s="15" t="s">
        <v>85</v>
      </c>
      <c r="AY461" s="272" t="s">
        <v>204</v>
      </c>
    </row>
    <row r="462" s="2" customFormat="1" ht="33" customHeight="1">
      <c r="A462" s="38"/>
      <c r="B462" s="39"/>
      <c r="C462" s="227" t="s">
        <v>805</v>
      </c>
      <c r="D462" s="227" t="s">
        <v>206</v>
      </c>
      <c r="E462" s="228" t="s">
        <v>609</v>
      </c>
      <c r="F462" s="229" t="s">
        <v>610</v>
      </c>
      <c r="G462" s="230" t="s">
        <v>295</v>
      </c>
      <c r="H462" s="231">
        <v>100.515</v>
      </c>
      <c r="I462" s="232"/>
      <c r="J462" s="233">
        <f>ROUND(I462*H462,2)</f>
        <v>0</v>
      </c>
      <c r="K462" s="229" t="s">
        <v>210</v>
      </c>
      <c r="L462" s="44"/>
      <c r="M462" s="234" t="s">
        <v>1</v>
      </c>
      <c r="N462" s="235" t="s">
        <v>43</v>
      </c>
      <c r="O462" s="91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8" t="s">
        <v>211</v>
      </c>
      <c r="AT462" s="238" t="s">
        <v>206</v>
      </c>
      <c r="AU462" s="238" t="s">
        <v>222</v>
      </c>
      <c r="AY462" s="17" t="s">
        <v>204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7" t="s">
        <v>85</v>
      </c>
      <c r="BK462" s="239">
        <f>ROUND(I462*H462,2)</f>
        <v>0</v>
      </c>
      <c r="BL462" s="17" t="s">
        <v>211</v>
      </c>
      <c r="BM462" s="238" t="s">
        <v>1853</v>
      </c>
    </row>
    <row r="463" s="14" customFormat="1">
      <c r="A463" s="14"/>
      <c r="B463" s="251"/>
      <c r="C463" s="252"/>
      <c r="D463" s="242" t="s">
        <v>213</v>
      </c>
      <c r="E463" s="253" t="s">
        <v>1</v>
      </c>
      <c r="F463" s="254" t="s">
        <v>1854</v>
      </c>
      <c r="G463" s="252"/>
      <c r="H463" s="255">
        <v>0.86299999999999999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213</v>
      </c>
      <c r="AU463" s="261" t="s">
        <v>222</v>
      </c>
      <c r="AV463" s="14" t="s">
        <v>87</v>
      </c>
      <c r="AW463" s="14" t="s">
        <v>34</v>
      </c>
      <c r="AX463" s="14" t="s">
        <v>78</v>
      </c>
      <c r="AY463" s="261" t="s">
        <v>204</v>
      </c>
    </row>
    <row r="464" s="14" customFormat="1">
      <c r="A464" s="14"/>
      <c r="B464" s="251"/>
      <c r="C464" s="252"/>
      <c r="D464" s="242" t="s">
        <v>213</v>
      </c>
      <c r="E464" s="253" t="s">
        <v>1</v>
      </c>
      <c r="F464" s="254" t="s">
        <v>1855</v>
      </c>
      <c r="G464" s="252"/>
      <c r="H464" s="255">
        <v>99.652000000000001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213</v>
      </c>
      <c r="AU464" s="261" t="s">
        <v>222</v>
      </c>
      <c r="AV464" s="14" t="s">
        <v>87</v>
      </c>
      <c r="AW464" s="14" t="s">
        <v>34</v>
      </c>
      <c r="AX464" s="14" t="s">
        <v>78</v>
      </c>
      <c r="AY464" s="261" t="s">
        <v>204</v>
      </c>
    </row>
    <row r="465" s="15" customFormat="1">
      <c r="A465" s="15"/>
      <c r="B465" s="262"/>
      <c r="C465" s="263"/>
      <c r="D465" s="242" t="s">
        <v>213</v>
      </c>
      <c r="E465" s="264" t="s">
        <v>1</v>
      </c>
      <c r="F465" s="265" t="s">
        <v>228</v>
      </c>
      <c r="G465" s="263"/>
      <c r="H465" s="266">
        <v>100.515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2" t="s">
        <v>213</v>
      </c>
      <c r="AU465" s="272" t="s">
        <v>222</v>
      </c>
      <c r="AV465" s="15" t="s">
        <v>211</v>
      </c>
      <c r="AW465" s="15" t="s">
        <v>34</v>
      </c>
      <c r="AX465" s="15" t="s">
        <v>85</v>
      </c>
      <c r="AY465" s="272" t="s">
        <v>204</v>
      </c>
    </row>
    <row r="466" s="2" customFormat="1" ht="33" customHeight="1">
      <c r="A466" s="38"/>
      <c r="B466" s="39"/>
      <c r="C466" s="227" t="s">
        <v>818</v>
      </c>
      <c r="D466" s="227" t="s">
        <v>206</v>
      </c>
      <c r="E466" s="228" t="s">
        <v>615</v>
      </c>
      <c r="F466" s="229" t="s">
        <v>616</v>
      </c>
      <c r="G466" s="230" t="s">
        <v>295</v>
      </c>
      <c r="H466" s="231">
        <v>3.742</v>
      </c>
      <c r="I466" s="232"/>
      <c r="J466" s="233">
        <f>ROUND(I466*H466,2)</f>
        <v>0</v>
      </c>
      <c r="K466" s="229" t="s">
        <v>210</v>
      </c>
      <c r="L466" s="44"/>
      <c r="M466" s="234" t="s">
        <v>1</v>
      </c>
      <c r="N466" s="235" t="s">
        <v>43</v>
      </c>
      <c r="O466" s="91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8" t="s">
        <v>211</v>
      </c>
      <c r="AT466" s="238" t="s">
        <v>206</v>
      </c>
      <c r="AU466" s="238" t="s">
        <v>222</v>
      </c>
      <c r="AY466" s="17" t="s">
        <v>204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7" t="s">
        <v>85</v>
      </c>
      <c r="BK466" s="239">
        <f>ROUND(I466*H466,2)</f>
        <v>0</v>
      </c>
      <c r="BL466" s="17" t="s">
        <v>211</v>
      </c>
      <c r="BM466" s="238" t="s">
        <v>1856</v>
      </c>
    </row>
    <row r="467" s="14" customFormat="1">
      <c r="A467" s="14"/>
      <c r="B467" s="251"/>
      <c r="C467" s="252"/>
      <c r="D467" s="242" t="s">
        <v>213</v>
      </c>
      <c r="E467" s="253" t="s">
        <v>1</v>
      </c>
      <c r="F467" s="254" t="s">
        <v>1857</v>
      </c>
      <c r="G467" s="252"/>
      <c r="H467" s="255">
        <v>2.4660000000000002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1" t="s">
        <v>213</v>
      </c>
      <c r="AU467" s="261" t="s">
        <v>222</v>
      </c>
      <c r="AV467" s="14" t="s">
        <v>87</v>
      </c>
      <c r="AW467" s="14" t="s">
        <v>34</v>
      </c>
      <c r="AX467" s="14" t="s">
        <v>78</v>
      </c>
      <c r="AY467" s="261" t="s">
        <v>204</v>
      </c>
    </row>
    <row r="468" s="14" customFormat="1">
      <c r="A468" s="14"/>
      <c r="B468" s="251"/>
      <c r="C468" s="252"/>
      <c r="D468" s="242" t="s">
        <v>213</v>
      </c>
      <c r="E468" s="253" t="s">
        <v>1</v>
      </c>
      <c r="F468" s="254" t="s">
        <v>1858</v>
      </c>
      <c r="G468" s="252"/>
      <c r="H468" s="255">
        <v>1.276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213</v>
      </c>
      <c r="AU468" s="261" t="s">
        <v>222</v>
      </c>
      <c r="AV468" s="14" t="s">
        <v>87</v>
      </c>
      <c r="AW468" s="14" t="s">
        <v>34</v>
      </c>
      <c r="AX468" s="14" t="s">
        <v>78</v>
      </c>
      <c r="AY468" s="261" t="s">
        <v>204</v>
      </c>
    </row>
    <row r="469" s="15" customFormat="1">
      <c r="A469" s="15"/>
      <c r="B469" s="262"/>
      <c r="C469" s="263"/>
      <c r="D469" s="242" t="s">
        <v>213</v>
      </c>
      <c r="E469" s="264" t="s">
        <v>1</v>
      </c>
      <c r="F469" s="265" t="s">
        <v>228</v>
      </c>
      <c r="G469" s="263"/>
      <c r="H469" s="266">
        <v>3.742</v>
      </c>
      <c r="I469" s="267"/>
      <c r="J469" s="263"/>
      <c r="K469" s="263"/>
      <c r="L469" s="268"/>
      <c r="M469" s="269"/>
      <c r="N469" s="270"/>
      <c r="O469" s="270"/>
      <c r="P469" s="270"/>
      <c r="Q469" s="270"/>
      <c r="R469" s="270"/>
      <c r="S469" s="270"/>
      <c r="T469" s="27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2" t="s">
        <v>213</v>
      </c>
      <c r="AU469" s="272" t="s">
        <v>222</v>
      </c>
      <c r="AV469" s="15" t="s">
        <v>211</v>
      </c>
      <c r="AW469" s="15" t="s">
        <v>34</v>
      </c>
      <c r="AX469" s="15" t="s">
        <v>85</v>
      </c>
      <c r="AY469" s="272" t="s">
        <v>204</v>
      </c>
    </row>
    <row r="470" s="2" customFormat="1" ht="33" customHeight="1">
      <c r="A470" s="38"/>
      <c r="B470" s="39"/>
      <c r="C470" s="227" t="s">
        <v>810</v>
      </c>
      <c r="D470" s="227" t="s">
        <v>206</v>
      </c>
      <c r="E470" s="228" t="s">
        <v>621</v>
      </c>
      <c r="F470" s="229" t="s">
        <v>622</v>
      </c>
      <c r="G470" s="230" t="s">
        <v>295</v>
      </c>
      <c r="H470" s="231">
        <v>0.78900000000000003</v>
      </c>
      <c r="I470" s="232"/>
      <c r="J470" s="233">
        <f>ROUND(I470*H470,2)</f>
        <v>0</v>
      </c>
      <c r="K470" s="229" t="s">
        <v>210</v>
      </c>
      <c r="L470" s="44"/>
      <c r="M470" s="234" t="s">
        <v>1</v>
      </c>
      <c r="N470" s="235" t="s">
        <v>43</v>
      </c>
      <c r="O470" s="91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8" t="s">
        <v>211</v>
      </c>
      <c r="AT470" s="238" t="s">
        <v>206</v>
      </c>
      <c r="AU470" s="238" t="s">
        <v>222</v>
      </c>
      <c r="AY470" s="17" t="s">
        <v>204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7" t="s">
        <v>85</v>
      </c>
      <c r="BK470" s="239">
        <f>ROUND(I470*H470,2)</f>
        <v>0</v>
      </c>
      <c r="BL470" s="17" t="s">
        <v>211</v>
      </c>
      <c r="BM470" s="238" t="s">
        <v>1859</v>
      </c>
    </row>
    <row r="471" s="14" customFormat="1">
      <c r="A471" s="14"/>
      <c r="B471" s="251"/>
      <c r="C471" s="252"/>
      <c r="D471" s="242" t="s">
        <v>213</v>
      </c>
      <c r="E471" s="253" t="s">
        <v>1</v>
      </c>
      <c r="F471" s="254" t="s">
        <v>1860</v>
      </c>
      <c r="G471" s="252"/>
      <c r="H471" s="255">
        <v>0.57299999999999995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1" t="s">
        <v>213</v>
      </c>
      <c r="AU471" s="261" t="s">
        <v>222</v>
      </c>
      <c r="AV471" s="14" t="s">
        <v>87</v>
      </c>
      <c r="AW471" s="14" t="s">
        <v>34</v>
      </c>
      <c r="AX471" s="14" t="s">
        <v>78</v>
      </c>
      <c r="AY471" s="261" t="s">
        <v>204</v>
      </c>
    </row>
    <row r="472" s="14" customFormat="1">
      <c r="A472" s="14"/>
      <c r="B472" s="251"/>
      <c r="C472" s="252"/>
      <c r="D472" s="242" t="s">
        <v>213</v>
      </c>
      <c r="E472" s="253" t="s">
        <v>1</v>
      </c>
      <c r="F472" s="254" t="s">
        <v>1861</v>
      </c>
      <c r="G472" s="252"/>
      <c r="H472" s="255">
        <v>0.048000000000000001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213</v>
      </c>
      <c r="AU472" s="261" t="s">
        <v>222</v>
      </c>
      <c r="AV472" s="14" t="s">
        <v>87</v>
      </c>
      <c r="AW472" s="14" t="s">
        <v>34</v>
      </c>
      <c r="AX472" s="14" t="s">
        <v>78</v>
      </c>
      <c r="AY472" s="261" t="s">
        <v>204</v>
      </c>
    </row>
    <row r="473" s="14" customFormat="1">
      <c r="A473" s="14"/>
      <c r="B473" s="251"/>
      <c r="C473" s="252"/>
      <c r="D473" s="242" t="s">
        <v>213</v>
      </c>
      <c r="E473" s="253" t="s">
        <v>1</v>
      </c>
      <c r="F473" s="254" t="s">
        <v>1862</v>
      </c>
      <c r="G473" s="252"/>
      <c r="H473" s="255">
        <v>0.16800000000000001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1" t="s">
        <v>213</v>
      </c>
      <c r="AU473" s="261" t="s">
        <v>222</v>
      </c>
      <c r="AV473" s="14" t="s">
        <v>87</v>
      </c>
      <c r="AW473" s="14" t="s">
        <v>34</v>
      </c>
      <c r="AX473" s="14" t="s">
        <v>78</v>
      </c>
      <c r="AY473" s="261" t="s">
        <v>204</v>
      </c>
    </row>
    <row r="474" s="15" customFormat="1">
      <c r="A474" s="15"/>
      <c r="B474" s="262"/>
      <c r="C474" s="263"/>
      <c r="D474" s="242" t="s">
        <v>213</v>
      </c>
      <c r="E474" s="264" t="s">
        <v>1</v>
      </c>
      <c r="F474" s="265" t="s">
        <v>228</v>
      </c>
      <c r="G474" s="263"/>
      <c r="H474" s="266">
        <v>0.78900000000000003</v>
      </c>
      <c r="I474" s="267"/>
      <c r="J474" s="263"/>
      <c r="K474" s="263"/>
      <c r="L474" s="268"/>
      <c r="M474" s="269"/>
      <c r="N474" s="270"/>
      <c r="O474" s="270"/>
      <c r="P474" s="270"/>
      <c r="Q474" s="270"/>
      <c r="R474" s="270"/>
      <c r="S474" s="270"/>
      <c r="T474" s="27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2" t="s">
        <v>213</v>
      </c>
      <c r="AU474" s="272" t="s">
        <v>222</v>
      </c>
      <c r="AV474" s="15" t="s">
        <v>211</v>
      </c>
      <c r="AW474" s="15" t="s">
        <v>34</v>
      </c>
      <c r="AX474" s="15" t="s">
        <v>85</v>
      </c>
      <c r="AY474" s="272" t="s">
        <v>204</v>
      </c>
    </row>
    <row r="475" s="2" customFormat="1" ht="24.15" customHeight="1">
      <c r="A475" s="38"/>
      <c r="B475" s="39"/>
      <c r="C475" s="227" t="s">
        <v>814</v>
      </c>
      <c r="D475" s="227" t="s">
        <v>206</v>
      </c>
      <c r="E475" s="228" t="s">
        <v>632</v>
      </c>
      <c r="F475" s="229" t="s">
        <v>294</v>
      </c>
      <c r="G475" s="230" t="s">
        <v>295</v>
      </c>
      <c r="H475" s="231">
        <v>37.715000000000003</v>
      </c>
      <c r="I475" s="232"/>
      <c r="J475" s="233">
        <f>ROUND(I475*H475,2)</f>
        <v>0</v>
      </c>
      <c r="K475" s="229" t="s">
        <v>210</v>
      </c>
      <c r="L475" s="44"/>
      <c r="M475" s="234" t="s">
        <v>1</v>
      </c>
      <c r="N475" s="235" t="s">
        <v>43</v>
      </c>
      <c r="O475" s="91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8" t="s">
        <v>211</v>
      </c>
      <c r="AT475" s="238" t="s">
        <v>206</v>
      </c>
      <c r="AU475" s="238" t="s">
        <v>222</v>
      </c>
      <c r="AY475" s="17" t="s">
        <v>204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7" t="s">
        <v>85</v>
      </c>
      <c r="BK475" s="239">
        <f>ROUND(I475*H475,2)</f>
        <v>0</v>
      </c>
      <c r="BL475" s="17" t="s">
        <v>211</v>
      </c>
      <c r="BM475" s="238" t="s">
        <v>1863</v>
      </c>
    </row>
    <row r="476" s="14" customFormat="1">
      <c r="A476" s="14"/>
      <c r="B476" s="251"/>
      <c r="C476" s="252"/>
      <c r="D476" s="242" t="s">
        <v>213</v>
      </c>
      <c r="E476" s="253" t="s">
        <v>1</v>
      </c>
      <c r="F476" s="254" t="s">
        <v>1864</v>
      </c>
      <c r="G476" s="252"/>
      <c r="H476" s="255">
        <v>37.715000000000003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213</v>
      </c>
      <c r="AU476" s="261" t="s">
        <v>222</v>
      </c>
      <c r="AV476" s="14" t="s">
        <v>87</v>
      </c>
      <c r="AW476" s="14" t="s">
        <v>34</v>
      </c>
      <c r="AX476" s="14" t="s">
        <v>85</v>
      </c>
      <c r="AY476" s="261" t="s">
        <v>204</v>
      </c>
    </row>
    <row r="477" s="2" customFormat="1" ht="33" customHeight="1">
      <c r="A477" s="38"/>
      <c r="B477" s="39"/>
      <c r="C477" s="227" t="s">
        <v>831</v>
      </c>
      <c r="D477" s="227" t="s">
        <v>206</v>
      </c>
      <c r="E477" s="228" t="s">
        <v>637</v>
      </c>
      <c r="F477" s="229" t="s">
        <v>638</v>
      </c>
      <c r="G477" s="230" t="s">
        <v>295</v>
      </c>
      <c r="H477" s="231">
        <v>4.8639999999999999</v>
      </c>
      <c r="I477" s="232"/>
      <c r="J477" s="233">
        <f>ROUND(I477*H477,2)</f>
        <v>0</v>
      </c>
      <c r="K477" s="229" t="s">
        <v>210</v>
      </c>
      <c r="L477" s="44"/>
      <c r="M477" s="234" t="s">
        <v>1</v>
      </c>
      <c r="N477" s="235" t="s">
        <v>43</v>
      </c>
      <c r="O477" s="91"/>
      <c r="P477" s="236">
        <f>O477*H477</f>
        <v>0</v>
      </c>
      <c r="Q477" s="236">
        <v>0</v>
      </c>
      <c r="R477" s="236">
        <f>Q477*H477</f>
        <v>0</v>
      </c>
      <c r="S477" s="236">
        <v>0</v>
      </c>
      <c r="T477" s="237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8" t="s">
        <v>211</v>
      </c>
      <c r="AT477" s="238" t="s">
        <v>206</v>
      </c>
      <c r="AU477" s="238" t="s">
        <v>222</v>
      </c>
      <c r="AY477" s="17" t="s">
        <v>204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7" t="s">
        <v>85</v>
      </c>
      <c r="BK477" s="239">
        <f>ROUND(I477*H477,2)</f>
        <v>0</v>
      </c>
      <c r="BL477" s="17" t="s">
        <v>211</v>
      </c>
      <c r="BM477" s="238" t="s">
        <v>1865</v>
      </c>
    </row>
    <row r="478" s="14" customFormat="1">
      <c r="A478" s="14"/>
      <c r="B478" s="251"/>
      <c r="C478" s="252"/>
      <c r="D478" s="242" t="s">
        <v>213</v>
      </c>
      <c r="E478" s="253" t="s">
        <v>1</v>
      </c>
      <c r="F478" s="254" t="s">
        <v>1866</v>
      </c>
      <c r="G478" s="252"/>
      <c r="H478" s="255">
        <v>0.050999999999999997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213</v>
      </c>
      <c r="AU478" s="261" t="s">
        <v>222</v>
      </c>
      <c r="AV478" s="14" t="s">
        <v>87</v>
      </c>
      <c r="AW478" s="14" t="s">
        <v>34</v>
      </c>
      <c r="AX478" s="14" t="s">
        <v>78</v>
      </c>
      <c r="AY478" s="261" t="s">
        <v>204</v>
      </c>
    </row>
    <row r="479" s="14" customFormat="1">
      <c r="A479" s="14"/>
      <c r="B479" s="251"/>
      <c r="C479" s="252"/>
      <c r="D479" s="242" t="s">
        <v>213</v>
      </c>
      <c r="E479" s="253" t="s">
        <v>1</v>
      </c>
      <c r="F479" s="254" t="s">
        <v>1867</v>
      </c>
      <c r="G479" s="252"/>
      <c r="H479" s="255">
        <v>4.774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213</v>
      </c>
      <c r="AU479" s="261" t="s">
        <v>222</v>
      </c>
      <c r="AV479" s="14" t="s">
        <v>87</v>
      </c>
      <c r="AW479" s="14" t="s">
        <v>34</v>
      </c>
      <c r="AX479" s="14" t="s">
        <v>78</v>
      </c>
      <c r="AY479" s="261" t="s">
        <v>204</v>
      </c>
    </row>
    <row r="480" s="14" customFormat="1">
      <c r="A480" s="14"/>
      <c r="B480" s="251"/>
      <c r="C480" s="252"/>
      <c r="D480" s="242" t="s">
        <v>213</v>
      </c>
      <c r="E480" s="253" t="s">
        <v>1</v>
      </c>
      <c r="F480" s="254" t="s">
        <v>1868</v>
      </c>
      <c r="G480" s="252"/>
      <c r="H480" s="255">
        <v>0.039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213</v>
      </c>
      <c r="AU480" s="261" t="s">
        <v>222</v>
      </c>
      <c r="AV480" s="14" t="s">
        <v>87</v>
      </c>
      <c r="AW480" s="14" t="s">
        <v>34</v>
      </c>
      <c r="AX480" s="14" t="s">
        <v>78</v>
      </c>
      <c r="AY480" s="261" t="s">
        <v>204</v>
      </c>
    </row>
    <row r="481" s="15" customFormat="1">
      <c r="A481" s="15"/>
      <c r="B481" s="262"/>
      <c r="C481" s="263"/>
      <c r="D481" s="242" t="s">
        <v>213</v>
      </c>
      <c r="E481" s="264" t="s">
        <v>1</v>
      </c>
      <c r="F481" s="265" t="s">
        <v>228</v>
      </c>
      <c r="G481" s="263"/>
      <c r="H481" s="266">
        <v>4.8639999999999999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2" t="s">
        <v>213</v>
      </c>
      <c r="AU481" s="272" t="s">
        <v>222</v>
      </c>
      <c r="AV481" s="15" t="s">
        <v>211</v>
      </c>
      <c r="AW481" s="15" t="s">
        <v>34</v>
      </c>
      <c r="AX481" s="15" t="s">
        <v>85</v>
      </c>
      <c r="AY481" s="272" t="s">
        <v>204</v>
      </c>
    </row>
    <row r="482" s="2" customFormat="1" ht="33" customHeight="1">
      <c r="A482" s="38"/>
      <c r="B482" s="39"/>
      <c r="C482" s="227" t="s">
        <v>837</v>
      </c>
      <c r="D482" s="227" t="s">
        <v>206</v>
      </c>
      <c r="E482" s="228" t="s">
        <v>643</v>
      </c>
      <c r="F482" s="229" t="s">
        <v>644</v>
      </c>
      <c r="G482" s="230" t="s">
        <v>295</v>
      </c>
      <c r="H482" s="231">
        <v>0.122</v>
      </c>
      <c r="I482" s="232"/>
      <c r="J482" s="233">
        <f>ROUND(I482*H482,2)</f>
        <v>0</v>
      </c>
      <c r="K482" s="229" t="s">
        <v>210</v>
      </c>
      <c r="L482" s="44"/>
      <c r="M482" s="234" t="s">
        <v>1</v>
      </c>
      <c r="N482" s="235" t="s">
        <v>43</v>
      </c>
      <c r="O482" s="91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8" t="s">
        <v>211</v>
      </c>
      <c r="AT482" s="238" t="s">
        <v>206</v>
      </c>
      <c r="AU482" s="238" t="s">
        <v>222</v>
      </c>
      <c r="AY482" s="17" t="s">
        <v>204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7" t="s">
        <v>85</v>
      </c>
      <c r="BK482" s="239">
        <f>ROUND(I482*H482,2)</f>
        <v>0</v>
      </c>
      <c r="BL482" s="17" t="s">
        <v>211</v>
      </c>
      <c r="BM482" s="238" t="s">
        <v>1869</v>
      </c>
    </row>
    <row r="483" s="14" customFormat="1">
      <c r="A483" s="14"/>
      <c r="B483" s="251"/>
      <c r="C483" s="252"/>
      <c r="D483" s="242" t="s">
        <v>213</v>
      </c>
      <c r="E483" s="253" t="s">
        <v>1</v>
      </c>
      <c r="F483" s="254" t="s">
        <v>1870</v>
      </c>
      <c r="G483" s="252"/>
      <c r="H483" s="255">
        <v>0.122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213</v>
      </c>
      <c r="AU483" s="261" t="s">
        <v>222</v>
      </c>
      <c r="AV483" s="14" t="s">
        <v>87</v>
      </c>
      <c r="AW483" s="14" t="s">
        <v>34</v>
      </c>
      <c r="AX483" s="14" t="s">
        <v>78</v>
      </c>
      <c r="AY483" s="261" t="s">
        <v>204</v>
      </c>
    </row>
    <row r="484" s="15" customFormat="1">
      <c r="A484" s="15"/>
      <c r="B484" s="262"/>
      <c r="C484" s="263"/>
      <c r="D484" s="242" t="s">
        <v>213</v>
      </c>
      <c r="E484" s="264" t="s">
        <v>1</v>
      </c>
      <c r="F484" s="265" t="s">
        <v>228</v>
      </c>
      <c r="G484" s="263"/>
      <c r="H484" s="266">
        <v>0.122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2" t="s">
        <v>213</v>
      </c>
      <c r="AU484" s="272" t="s">
        <v>222</v>
      </c>
      <c r="AV484" s="15" t="s">
        <v>211</v>
      </c>
      <c r="AW484" s="15" t="s">
        <v>34</v>
      </c>
      <c r="AX484" s="15" t="s">
        <v>85</v>
      </c>
      <c r="AY484" s="272" t="s">
        <v>204</v>
      </c>
    </row>
    <row r="485" s="12" customFormat="1" ht="20.88" customHeight="1">
      <c r="A485" s="12"/>
      <c r="B485" s="211"/>
      <c r="C485" s="212"/>
      <c r="D485" s="213" t="s">
        <v>77</v>
      </c>
      <c r="E485" s="225" t="s">
        <v>648</v>
      </c>
      <c r="F485" s="225" t="s">
        <v>649</v>
      </c>
      <c r="G485" s="212"/>
      <c r="H485" s="212"/>
      <c r="I485" s="215"/>
      <c r="J485" s="226">
        <f>BK485</f>
        <v>0</v>
      </c>
      <c r="K485" s="212"/>
      <c r="L485" s="217"/>
      <c r="M485" s="218"/>
      <c r="N485" s="219"/>
      <c r="O485" s="219"/>
      <c r="P485" s="220">
        <f>SUM(P486:P488)</f>
        <v>0</v>
      </c>
      <c r="Q485" s="219"/>
      <c r="R485" s="220">
        <f>SUM(R486:R488)</f>
        <v>0</v>
      </c>
      <c r="S485" s="219"/>
      <c r="T485" s="221">
        <f>SUM(T486:T488)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2" t="s">
        <v>85</v>
      </c>
      <c r="AT485" s="223" t="s">
        <v>77</v>
      </c>
      <c r="AU485" s="223" t="s">
        <v>87</v>
      </c>
      <c r="AY485" s="222" t="s">
        <v>204</v>
      </c>
      <c r="BK485" s="224">
        <f>SUM(BK486:BK488)</f>
        <v>0</v>
      </c>
    </row>
    <row r="486" s="2" customFormat="1" ht="16.5" customHeight="1">
      <c r="A486" s="38"/>
      <c r="B486" s="39"/>
      <c r="C486" s="227" t="s">
        <v>844</v>
      </c>
      <c r="D486" s="227" t="s">
        <v>206</v>
      </c>
      <c r="E486" s="228" t="s">
        <v>1871</v>
      </c>
      <c r="F486" s="229" t="s">
        <v>1872</v>
      </c>
      <c r="G486" s="230" t="s">
        <v>295</v>
      </c>
      <c r="H486" s="231">
        <v>203.73500000000001</v>
      </c>
      <c r="I486" s="232"/>
      <c r="J486" s="233">
        <f>ROUND(I486*H486,2)</f>
        <v>0</v>
      </c>
      <c r="K486" s="229" t="s">
        <v>210</v>
      </c>
      <c r="L486" s="44"/>
      <c r="M486" s="234" t="s">
        <v>1</v>
      </c>
      <c r="N486" s="235" t="s">
        <v>43</v>
      </c>
      <c r="O486" s="91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8" t="s">
        <v>211</v>
      </c>
      <c r="AT486" s="238" t="s">
        <v>206</v>
      </c>
      <c r="AU486" s="238" t="s">
        <v>222</v>
      </c>
      <c r="AY486" s="17" t="s">
        <v>204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7" t="s">
        <v>85</v>
      </c>
      <c r="BK486" s="239">
        <f>ROUND(I486*H486,2)</f>
        <v>0</v>
      </c>
      <c r="BL486" s="17" t="s">
        <v>211</v>
      </c>
      <c r="BM486" s="238" t="s">
        <v>1873</v>
      </c>
    </row>
    <row r="487" s="2" customFormat="1" ht="24.15" customHeight="1">
      <c r="A487" s="38"/>
      <c r="B487" s="39"/>
      <c r="C487" s="227" t="s">
        <v>851</v>
      </c>
      <c r="D487" s="227" t="s">
        <v>206</v>
      </c>
      <c r="E487" s="228" t="s">
        <v>1874</v>
      </c>
      <c r="F487" s="229" t="s">
        <v>1875</v>
      </c>
      <c r="G487" s="230" t="s">
        <v>295</v>
      </c>
      <c r="H487" s="231">
        <v>0.244</v>
      </c>
      <c r="I487" s="232"/>
      <c r="J487" s="233">
        <f>ROUND(I487*H487,2)</f>
        <v>0</v>
      </c>
      <c r="K487" s="229" t="s">
        <v>210</v>
      </c>
      <c r="L487" s="44"/>
      <c r="M487" s="234" t="s">
        <v>1</v>
      </c>
      <c r="N487" s="235" t="s">
        <v>43</v>
      </c>
      <c r="O487" s="91"/>
      <c r="P487" s="236">
        <f>O487*H487</f>
        <v>0</v>
      </c>
      <c r="Q487" s="236">
        <v>0</v>
      </c>
      <c r="R487" s="236">
        <f>Q487*H487</f>
        <v>0</v>
      </c>
      <c r="S487" s="236">
        <v>0</v>
      </c>
      <c r="T487" s="237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8" t="s">
        <v>211</v>
      </c>
      <c r="AT487" s="238" t="s">
        <v>206</v>
      </c>
      <c r="AU487" s="238" t="s">
        <v>222</v>
      </c>
      <c r="AY487" s="17" t="s">
        <v>204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7" t="s">
        <v>85</v>
      </c>
      <c r="BK487" s="239">
        <f>ROUND(I487*H487,2)</f>
        <v>0</v>
      </c>
      <c r="BL487" s="17" t="s">
        <v>211</v>
      </c>
      <c r="BM487" s="238" t="s">
        <v>1876</v>
      </c>
    </row>
    <row r="488" s="14" customFormat="1">
      <c r="A488" s="14"/>
      <c r="B488" s="251"/>
      <c r="C488" s="252"/>
      <c r="D488" s="242" t="s">
        <v>213</v>
      </c>
      <c r="E488" s="253" t="s">
        <v>1</v>
      </c>
      <c r="F488" s="254" t="s">
        <v>1877</v>
      </c>
      <c r="G488" s="252"/>
      <c r="H488" s="255">
        <v>0.244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213</v>
      </c>
      <c r="AU488" s="261" t="s">
        <v>222</v>
      </c>
      <c r="AV488" s="14" t="s">
        <v>87</v>
      </c>
      <c r="AW488" s="14" t="s">
        <v>34</v>
      </c>
      <c r="AX488" s="14" t="s">
        <v>85</v>
      </c>
      <c r="AY488" s="261" t="s">
        <v>204</v>
      </c>
    </row>
    <row r="489" s="12" customFormat="1" ht="22.8" customHeight="1">
      <c r="A489" s="12"/>
      <c r="B489" s="211"/>
      <c r="C489" s="212"/>
      <c r="D489" s="213" t="s">
        <v>77</v>
      </c>
      <c r="E489" s="225" t="s">
        <v>654</v>
      </c>
      <c r="F489" s="225" t="s">
        <v>655</v>
      </c>
      <c r="G489" s="212"/>
      <c r="H489" s="212"/>
      <c r="I489" s="215"/>
      <c r="J489" s="226">
        <f>BK489</f>
        <v>0</v>
      </c>
      <c r="K489" s="212"/>
      <c r="L489" s="217"/>
      <c r="M489" s="218"/>
      <c r="N489" s="219"/>
      <c r="O489" s="219"/>
      <c r="P489" s="220">
        <f>SUM(P490:P492)</f>
        <v>0</v>
      </c>
      <c r="Q489" s="219"/>
      <c r="R489" s="220">
        <f>SUM(R490:R492)</f>
        <v>0.0016076</v>
      </c>
      <c r="S489" s="219"/>
      <c r="T489" s="221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2" t="s">
        <v>85</v>
      </c>
      <c r="AT489" s="223" t="s">
        <v>77</v>
      </c>
      <c r="AU489" s="223" t="s">
        <v>85</v>
      </c>
      <c r="AY489" s="222" t="s">
        <v>204</v>
      </c>
      <c r="BK489" s="224">
        <f>SUM(BK490:BK492)</f>
        <v>0</v>
      </c>
    </row>
    <row r="490" s="2" customFormat="1" ht="24.15" customHeight="1">
      <c r="A490" s="38"/>
      <c r="B490" s="39"/>
      <c r="C490" s="227" t="s">
        <v>859</v>
      </c>
      <c r="D490" s="227" t="s">
        <v>206</v>
      </c>
      <c r="E490" s="228" t="s">
        <v>657</v>
      </c>
      <c r="F490" s="229" t="s">
        <v>658</v>
      </c>
      <c r="G490" s="230" t="s">
        <v>209</v>
      </c>
      <c r="H490" s="231">
        <v>40.189999999999998</v>
      </c>
      <c r="I490" s="232"/>
      <c r="J490" s="233">
        <f>ROUND(I490*H490,2)</f>
        <v>0</v>
      </c>
      <c r="K490" s="229" t="s">
        <v>210</v>
      </c>
      <c r="L490" s="44"/>
      <c r="M490" s="234" t="s">
        <v>1</v>
      </c>
      <c r="N490" s="235" t="s">
        <v>43</v>
      </c>
      <c r="O490" s="91"/>
      <c r="P490" s="236">
        <f>O490*H490</f>
        <v>0</v>
      </c>
      <c r="Q490" s="236">
        <v>4.0000000000000003E-05</v>
      </c>
      <c r="R490" s="236">
        <f>Q490*H490</f>
        <v>0.0016076</v>
      </c>
      <c r="S490" s="236">
        <v>0</v>
      </c>
      <c r="T490" s="237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8" t="s">
        <v>211</v>
      </c>
      <c r="AT490" s="238" t="s">
        <v>206</v>
      </c>
      <c r="AU490" s="238" t="s">
        <v>87</v>
      </c>
      <c r="AY490" s="17" t="s">
        <v>204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7" t="s">
        <v>85</v>
      </c>
      <c r="BK490" s="239">
        <f>ROUND(I490*H490,2)</f>
        <v>0</v>
      </c>
      <c r="BL490" s="17" t="s">
        <v>211</v>
      </c>
      <c r="BM490" s="238" t="s">
        <v>1878</v>
      </c>
    </row>
    <row r="491" s="14" customFormat="1">
      <c r="A491" s="14"/>
      <c r="B491" s="251"/>
      <c r="C491" s="252"/>
      <c r="D491" s="242" t="s">
        <v>213</v>
      </c>
      <c r="E491" s="253" t="s">
        <v>1</v>
      </c>
      <c r="F491" s="254" t="s">
        <v>1879</v>
      </c>
      <c r="G491" s="252"/>
      <c r="H491" s="255">
        <v>40.189999999999998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213</v>
      </c>
      <c r="AU491" s="261" t="s">
        <v>87</v>
      </c>
      <c r="AV491" s="14" t="s">
        <v>87</v>
      </c>
      <c r="AW491" s="14" t="s">
        <v>34</v>
      </c>
      <c r="AX491" s="14" t="s">
        <v>85</v>
      </c>
      <c r="AY491" s="261" t="s">
        <v>204</v>
      </c>
    </row>
    <row r="492" s="2" customFormat="1" ht="16.5" customHeight="1">
      <c r="A492" s="38"/>
      <c r="B492" s="39"/>
      <c r="C492" s="227" t="s">
        <v>864</v>
      </c>
      <c r="D492" s="227" t="s">
        <v>206</v>
      </c>
      <c r="E492" s="228" t="s">
        <v>662</v>
      </c>
      <c r="F492" s="229" t="s">
        <v>663</v>
      </c>
      <c r="G492" s="230" t="s">
        <v>209</v>
      </c>
      <c r="H492" s="231">
        <v>40.189999999999998</v>
      </c>
      <c r="I492" s="232"/>
      <c r="J492" s="233">
        <f>ROUND(I492*H492,2)</f>
        <v>0</v>
      </c>
      <c r="K492" s="229" t="s">
        <v>210</v>
      </c>
      <c r="L492" s="44"/>
      <c r="M492" s="234" t="s">
        <v>1</v>
      </c>
      <c r="N492" s="235" t="s">
        <v>43</v>
      </c>
      <c r="O492" s="91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8" t="s">
        <v>211</v>
      </c>
      <c r="AT492" s="238" t="s">
        <v>206</v>
      </c>
      <c r="AU492" s="238" t="s">
        <v>87</v>
      </c>
      <c r="AY492" s="17" t="s">
        <v>204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7" t="s">
        <v>85</v>
      </c>
      <c r="BK492" s="239">
        <f>ROUND(I492*H492,2)</f>
        <v>0</v>
      </c>
      <c r="BL492" s="17" t="s">
        <v>211</v>
      </c>
      <c r="BM492" s="238" t="s">
        <v>1880</v>
      </c>
    </row>
    <row r="493" s="12" customFormat="1" ht="25.92" customHeight="1">
      <c r="A493" s="12"/>
      <c r="B493" s="211"/>
      <c r="C493" s="212"/>
      <c r="D493" s="213" t="s">
        <v>77</v>
      </c>
      <c r="E493" s="214" t="s">
        <v>1881</v>
      </c>
      <c r="F493" s="214" t="s">
        <v>1882</v>
      </c>
      <c r="G493" s="212"/>
      <c r="H493" s="212"/>
      <c r="I493" s="215"/>
      <c r="J493" s="216">
        <f>BK493</f>
        <v>0</v>
      </c>
      <c r="K493" s="212"/>
      <c r="L493" s="217"/>
      <c r="M493" s="218"/>
      <c r="N493" s="219"/>
      <c r="O493" s="219"/>
      <c r="P493" s="220">
        <f>P494</f>
        <v>0</v>
      </c>
      <c r="Q493" s="219"/>
      <c r="R493" s="220">
        <f>R494</f>
        <v>0</v>
      </c>
      <c r="S493" s="219"/>
      <c r="T493" s="221">
        <f>T494</f>
        <v>0.025999999999999999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2" t="s">
        <v>87</v>
      </c>
      <c r="AT493" s="223" t="s">
        <v>77</v>
      </c>
      <c r="AU493" s="223" t="s">
        <v>78</v>
      </c>
      <c r="AY493" s="222" t="s">
        <v>204</v>
      </c>
      <c r="BK493" s="224">
        <f>BK494</f>
        <v>0</v>
      </c>
    </row>
    <row r="494" s="12" customFormat="1" ht="22.8" customHeight="1">
      <c r="A494" s="12"/>
      <c r="B494" s="211"/>
      <c r="C494" s="212"/>
      <c r="D494" s="213" t="s">
        <v>77</v>
      </c>
      <c r="E494" s="225" t="s">
        <v>1883</v>
      </c>
      <c r="F494" s="225" t="s">
        <v>1884</v>
      </c>
      <c r="G494" s="212"/>
      <c r="H494" s="212"/>
      <c r="I494" s="215"/>
      <c r="J494" s="226">
        <f>BK494</f>
        <v>0</v>
      </c>
      <c r="K494" s="212"/>
      <c r="L494" s="217"/>
      <c r="M494" s="218"/>
      <c r="N494" s="219"/>
      <c r="O494" s="219"/>
      <c r="P494" s="220">
        <f>SUM(P495:P496)</f>
        <v>0</v>
      </c>
      <c r="Q494" s="219"/>
      <c r="R494" s="220">
        <f>SUM(R495:R496)</f>
        <v>0</v>
      </c>
      <c r="S494" s="219"/>
      <c r="T494" s="221">
        <f>SUM(T495:T496)</f>
        <v>0.025999999999999999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2" t="s">
        <v>87</v>
      </c>
      <c r="AT494" s="223" t="s">
        <v>77</v>
      </c>
      <c r="AU494" s="223" t="s">
        <v>85</v>
      </c>
      <c r="AY494" s="222" t="s">
        <v>204</v>
      </c>
      <c r="BK494" s="224">
        <f>SUM(BK495:BK496)</f>
        <v>0</v>
      </c>
    </row>
    <row r="495" s="2" customFormat="1" ht="21.75" customHeight="1">
      <c r="A495" s="38"/>
      <c r="B495" s="39"/>
      <c r="C495" s="227" t="s">
        <v>869</v>
      </c>
      <c r="D495" s="227" t="s">
        <v>206</v>
      </c>
      <c r="E495" s="228" t="s">
        <v>1885</v>
      </c>
      <c r="F495" s="229" t="s">
        <v>1886</v>
      </c>
      <c r="G495" s="230" t="s">
        <v>256</v>
      </c>
      <c r="H495" s="231">
        <v>2</v>
      </c>
      <c r="I495" s="232"/>
      <c r="J495" s="233">
        <f>ROUND(I495*H495,2)</f>
        <v>0</v>
      </c>
      <c r="K495" s="229" t="s">
        <v>210</v>
      </c>
      <c r="L495" s="44"/>
      <c r="M495" s="234" t="s">
        <v>1</v>
      </c>
      <c r="N495" s="235" t="s">
        <v>43</v>
      </c>
      <c r="O495" s="91"/>
      <c r="P495" s="236">
        <f>O495*H495</f>
        <v>0</v>
      </c>
      <c r="Q495" s="236">
        <v>0</v>
      </c>
      <c r="R495" s="236">
        <f>Q495*H495</f>
        <v>0</v>
      </c>
      <c r="S495" s="236">
        <v>0.012999999999999999</v>
      </c>
      <c r="T495" s="237">
        <f>S495*H495</f>
        <v>0.025999999999999999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8" t="s">
        <v>218</v>
      </c>
      <c r="AT495" s="238" t="s">
        <v>206</v>
      </c>
      <c r="AU495" s="238" t="s">
        <v>87</v>
      </c>
      <c r="AY495" s="17" t="s">
        <v>204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7" t="s">
        <v>85</v>
      </c>
      <c r="BK495" s="239">
        <f>ROUND(I495*H495,2)</f>
        <v>0</v>
      </c>
      <c r="BL495" s="17" t="s">
        <v>218</v>
      </c>
      <c r="BM495" s="238" t="s">
        <v>1887</v>
      </c>
    </row>
    <row r="496" s="14" customFormat="1">
      <c r="A496" s="14"/>
      <c r="B496" s="251"/>
      <c r="C496" s="252"/>
      <c r="D496" s="242" t="s">
        <v>213</v>
      </c>
      <c r="E496" s="253" t="s">
        <v>1</v>
      </c>
      <c r="F496" s="254" t="s">
        <v>87</v>
      </c>
      <c r="G496" s="252"/>
      <c r="H496" s="255">
        <v>2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1" t="s">
        <v>213</v>
      </c>
      <c r="AU496" s="261" t="s">
        <v>87</v>
      </c>
      <c r="AV496" s="14" t="s">
        <v>87</v>
      </c>
      <c r="AW496" s="14" t="s">
        <v>34</v>
      </c>
      <c r="AX496" s="14" t="s">
        <v>85</v>
      </c>
      <c r="AY496" s="261" t="s">
        <v>204</v>
      </c>
    </row>
    <row r="497" s="12" customFormat="1" ht="25.92" customHeight="1">
      <c r="A497" s="12"/>
      <c r="B497" s="211"/>
      <c r="C497" s="212"/>
      <c r="D497" s="213" t="s">
        <v>77</v>
      </c>
      <c r="E497" s="214" t="s">
        <v>665</v>
      </c>
      <c r="F497" s="214" t="s">
        <v>666</v>
      </c>
      <c r="G497" s="212"/>
      <c r="H497" s="212"/>
      <c r="I497" s="215"/>
      <c r="J497" s="216">
        <f>BK497</f>
        <v>0</v>
      </c>
      <c r="K497" s="212"/>
      <c r="L497" s="217"/>
      <c r="M497" s="218"/>
      <c r="N497" s="219"/>
      <c r="O497" s="219"/>
      <c r="P497" s="220">
        <f>P498+P528+P558+P622+P630+P665+P704+P753+P773+P783+P796+P806</f>
        <v>0</v>
      </c>
      <c r="Q497" s="219"/>
      <c r="R497" s="220">
        <f>R498+R528+R558+R622+R630+R665+R704+R753+R773+R783+R796+R806</f>
        <v>19.273339279999998</v>
      </c>
      <c r="S497" s="219"/>
      <c r="T497" s="221">
        <f>T498+T528+T558+T622+T630+T665+T704+T753+T773+T783+T796+T806</f>
        <v>8.9053435599999986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2" t="s">
        <v>87</v>
      </c>
      <c r="AT497" s="223" t="s">
        <v>77</v>
      </c>
      <c r="AU497" s="223" t="s">
        <v>78</v>
      </c>
      <c r="AY497" s="222" t="s">
        <v>204</v>
      </c>
      <c r="BK497" s="224">
        <f>BK498+BK528+BK558+BK622+BK630+BK665+BK704+BK753+BK773+BK783+BK796+BK806</f>
        <v>0</v>
      </c>
    </row>
    <row r="498" s="12" customFormat="1" ht="22.8" customHeight="1">
      <c r="A498" s="12"/>
      <c r="B498" s="211"/>
      <c r="C498" s="212"/>
      <c r="D498" s="213" t="s">
        <v>77</v>
      </c>
      <c r="E498" s="225" t="s">
        <v>667</v>
      </c>
      <c r="F498" s="225" t="s">
        <v>668</v>
      </c>
      <c r="G498" s="212"/>
      <c r="H498" s="212"/>
      <c r="I498" s="215"/>
      <c r="J498" s="226">
        <f>BK498</f>
        <v>0</v>
      </c>
      <c r="K498" s="212"/>
      <c r="L498" s="217"/>
      <c r="M498" s="218"/>
      <c r="N498" s="219"/>
      <c r="O498" s="219"/>
      <c r="P498" s="220">
        <f>SUM(P499:P527)</f>
        <v>0</v>
      </c>
      <c r="Q498" s="219"/>
      <c r="R498" s="220">
        <f>SUM(R499:R527)</f>
        <v>0.6929343</v>
      </c>
      <c r="S498" s="219"/>
      <c r="T498" s="221">
        <f>SUM(T499:T527)</f>
        <v>0.085400000000000004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2" t="s">
        <v>87</v>
      </c>
      <c r="AT498" s="223" t="s">
        <v>77</v>
      </c>
      <c r="AU498" s="223" t="s">
        <v>85</v>
      </c>
      <c r="AY498" s="222" t="s">
        <v>204</v>
      </c>
      <c r="BK498" s="224">
        <f>SUM(BK499:BK527)</f>
        <v>0</v>
      </c>
    </row>
    <row r="499" s="2" customFormat="1" ht="24.15" customHeight="1">
      <c r="A499" s="38"/>
      <c r="B499" s="39"/>
      <c r="C499" s="227" t="s">
        <v>878</v>
      </c>
      <c r="D499" s="227" t="s">
        <v>206</v>
      </c>
      <c r="E499" s="228" t="s">
        <v>670</v>
      </c>
      <c r="F499" s="229" t="s">
        <v>671</v>
      </c>
      <c r="G499" s="230" t="s">
        <v>209</v>
      </c>
      <c r="H499" s="231">
        <v>54.600000000000001</v>
      </c>
      <c r="I499" s="232"/>
      <c r="J499" s="233">
        <f>ROUND(I499*H499,2)</f>
        <v>0</v>
      </c>
      <c r="K499" s="229" t="s">
        <v>210</v>
      </c>
      <c r="L499" s="44"/>
      <c r="M499" s="234" t="s">
        <v>1</v>
      </c>
      <c r="N499" s="235" t="s">
        <v>43</v>
      </c>
      <c r="O499" s="91"/>
      <c r="P499" s="236">
        <f>O499*H499</f>
        <v>0</v>
      </c>
      <c r="Q499" s="236">
        <v>0</v>
      </c>
      <c r="R499" s="236">
        <f>Q499*H499</f>
        <v>0</v>
      </c>
      <c r="S499" s="236">
        <v>0</v>
      </c>
      <c r="T499" s="237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8" t="s">
        <v>218</v>
      </c>
      <c r="AT499" s="238" t="s">
        <v>206</v>
      </c>
      <c r="AU499" s="238" t="s">
        <v>87</v>
      </c>
      <c r="AY499" s="17" t="s">
        <v>204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7" t="s">
        <v>85</v>
      </c>
      <c r="BK499" s="239">
        <f>ROUND(I499*H499,2)</f>
        <v>0</v>
      </c>
      <c r="BL499" s="17" t="s">
        <v>218</v>
      </c>
      <c r="BM499" s="238" t="s">
        <v>1888</v>
      </c>
    </row>
    <row r="500" s="14" customFormat="1">
      <c r="A500" s="14"/>
      <c r="B500" s="251"/>
      <c r="C500" s="252"/>
      <c r="D500" s="242" t="s">
        <v>213</v>
      </c>
      <c r="E500" s="253" t="s">
        <v>1</v>
      </c>
      <c r="F500" s="254" t="s">
        <v>1889</v>
      </c>
      <c r="G500" s="252"/>
      <c r="H500" s="255">
        <v>54.600000000000001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213</v>
      </c>
      <c r="AU500" s="261" t="s">
        <v>87</v>
      </c>
      <c r="AV500" s="14" t="s">
        <v>87</v>
      </c>
      <c r="AW500" s="14" t="s">
        <v>34</v>
      </c>
      <c r="AX500" s="14" t="s">
        <v>85</v>
      </c>
      <c r="AY500" s="261" t="s">
        <v>204</v>
      </c>
    </row>
    <row r="501" s="2" customFormat="1" ht="24.15" customHeight="1">
      <c r="A501" s="38"/>
      <c r="B501" s="39"/>
      <c r="C501" s="227" t="s">
        <v>883</v>
      </c>
      <c r="D501" s="227" t="s">
        <v>206</v>
      </c>
      <c r="E501" s="228" t="s">
        <v>1890</v>
      </c>
      <c r="F501" s="229" t="s">
        <v>1891</v>
      </c>
      <c r="G501" s="230" t="s">
        <v>209</v>
      </c>
      <c r="H501" s="231">
        <v>42.389000000000003</v>
      </c>
      <c r="I501" s="232"/>
      <c r="J501" s="233">
        <f>ROUND(I501*H501,2)</f>
        <v>0</v>
      </c>
      <c r="K501" s="229" t="s">
        <v>210</v>
      </c>
      <c r="L501" s="44"/>
      <c r="M501" s="234" t="s">
        <v>1</v>
      </c>
      <c r="N501" s="235" t="s">
        <v>43</v>
      </c>
      <c r="O501" s="91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8" t="s">
        <v>218</v>
      </c>
      <c r="AT501" s="238" t="s">
        <v>206</v>
      </c>
      <c r="AU501" s="238" t="s">
        <v>87</v>
      </c>
      <c r="AY501" s="17" t="s">
        <v>204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7" t="s">
        <v>85</v>
      </c>
      <c r="BK501" s="239">
        <f>ROUND(I501*H501,2)</f>
        <v>0</v>
      </c>
      <c r="BL501" s="17" t="s">
        <v>218</v>
      </c>
      <c r="BM501" s="238" t="s">
        <v>1892</v>
      </c>
    </row>
    <row r="502" s="14" customFormat="1">
      <c r="A502" s="14"/>
      <c r="B502" s="251"/>
      <c r="C502" s="252"/>
      <c r="D502" s="242" t="s">
        <v>213</v>
      </c>
      <c r="E502" s="253" t="s">
        <v>1</v>
      </c>
      <c r="F502" s="254" t="s">
        <v>1893</v>
      </c>
      <c r="G502" s="252"/>
      <c r="H502" s="255">
        <v>11.256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213</v>
      </c>
      <c r="AU502" s="261" t="s">
        <v>87</v>
      </c>
      <c r="AV502" s="14" t="s">
        <v>87</v>
      </c>
      <c r="AW502" s="14" t="s">
        <v>34</v>
      </c>
      <c r="AX502" s="14" t="s">
        <v>78</v>
      </c>
      <c r="AY502" s="261" t="s">
        <v>204</v>
      </c>
    </row>
    <row r="503" s="14" customFormat="1">
      <c r="A503" s="14"/>
      <c r="B503" s="251"/>
      <c r="C503" s="252"/>
      <c r="D503" s="242" t="s">
        <v>213</v>
      </c>
      <c r="E503" s="253" t="s">
        <v>1</v>
      </c>
      <c r="F503" s="254" t="s">
        <v>1894</v>
      </c>
      <c r="G503" s="252"/>
      <c r="H503" s="255">
        <v>26.100000000000001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213</v>
      </c>
      <c r="AU503" s="261" t="s">
        <v>87</v>
      </c>
      <c r="AV503" s="14" t="s">
        <v>87</v>
      </c>
      <c r="AW503" s="14" t="s">
        <v>34</v>
      </c>
      <c r="AX503" s="14" t="s">
        <v>78</v>
      </c>
      <c r="AY503" s="261" t="s">
        <v>204</v>
      </c>
    </row>
    <row r="504" s="14" customFormat="1">
      <c r="A504" s="14"/>
      <c r="B504" s="251"/>
      <c r="C504" s="252"/>
      <c r="D504" s="242" t="s">
        <v>213</v>
      </c>
      <c r="E504" s="253" t="s">
        <v>1</v>
      </c>
      <c r="F504" s="254" t="s">
        <v>1895</v>
      </c>
      <c r="G504" s="252"/>
      <c r="H504" s="255">
        <v>5.0330000000000004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213</v>
      </c>
      <c r="AU504" s="261" t="s">
        <v>87</v>
      </c>
      <c r="AV504" s="14" t="s">
        <v>87</v>
      </c>
      <c r="AW504" s="14" t="s">
        <v>34</v>
      </c>
      <c r="AX504" s="14" t="s">
        <v>78</v>
      </c>
      <c r="AY504" s="261" t="s">
        <v>204</v>
      </c>
    </row>
    <row r="505" s="15" customFormat="1">
      <c r="A505" s="15"/>
      <c r="B505" s="262"/>
      <c r="C505" s="263"/>
      <c r="D505" s="242" t="s">
        <v>213</v>
      </c>
      <c r="E505" s="264" t="s">
        <v>1</v>
      </c>
      <c r="F505" s="265" t="s">
        <v>228</v>
      </c>
      <c r="G505" s="263"/>
      <c r="H505" s="266">
        <v>42.389000000000003</v>
      </c>
      <c r="I505" s="267"/>
      <c r="J505" s="263"/>
      <c r="K505" s="263"/>
      <c r="L505" s="268"/>
      <c r="M505" s="269"/>
      <c r="N505" s="270"/>
      <c r="O505" s="270"/>
      <c r="P505" s="270"/>
      <c r="Q505" s="270"/>
      <c r="R505" s="270"/>
      <c r="S505" s="270"/>
      <c r="T505" s="27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2" t="s">
        <v>213</v>
      </c>
      <c r="AU505" s="272" t="s">
        <v>87</v>
      </c>
      <c r="AV505" s="15" t="s">
        <v>211</v>
      </c>
      <c r="AW505" s="15" t="s">
        <v>34</v>
      </c>
      <c r="AX505" s="15" t="s">
        <v>85</v>
      </c>
      <c r="AY505" s="272" t="s">
        <v>204</v>
      </c>
    </row>
    <row r="506" s="2" customFormat="1" ht="16.5" customHeight="1">
      <c r="A506" s="38"/>
      <c r="B506" s="39"/>
      <c r="C506" s="273" t="s">
        <v>887</v>
      </c>
      <c r="D506" s="273" t="s">
        <v>404</v>
      </c>
      <c r="E506" s="274" t="s">
        <v>675</v>
      </c>
      <c r="F506" s="275" t="s">
        <v>676</v>
      </c>
      <c r="G506" s="276" t="s">
        <v>295</v>
      </c>
      <c r="H506" s="277">
        <v>0.107</v>
      </c>
      <c r="I506" s="278"/>
      <c r="J506" s="279">
        <f>ROUND(I506*H506,2)</f>
        <v>0</v>
      </c>
      <c r="K506" s="275" t="s">
        <v>210</v>
      </c>
      <c r="L506" s="280"/>
      <c r="M506" s="281" t="s">
        <v>1</v>
      </c>
      <c r="N506" s="282" t="s">
        <v>43</v>
      </c>
      <c r="O506" s="91"/>
      <c r="P506" s="236">
        <f>O506*H506</f>
        <v>0</v>
      </c>
      <c r="Q506" s="236">
        <v>1</v>
      </c>
      <c r="R506" s="236">
        <f>Q506*H506</f>
        <v>0.107</v>
      </c>
      <c r="S506" s="236">
        <v>0</v>
      </c>
      <c r="T506" s="237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8" t="s">
        <v>386</v>
      </c>
      <c r="AT506" s="238" t="s">
        <v>404</v>
      </c>
      <c r="AU506" s="238" t="s">
        <v>87</v>
      </c>
      <c r="AY506" s="17" t="s">
        <v>204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7" t="s">
        <v>85</v>
      </c>
      <c r="BK506" s="239">
        <f>ROUND(I506*H506,2)</f>
        <v>0</v>
      </c>
      <c r="BL506" s="17" t="s">
        <v>218</v>
      </c>
      <c r="BM506" s="238" t="s">
        <v>1896</v>
      </c>
    </row>
    <row r="507" s="2" customFormat="1">
      <c r="A507" s="38"/>
      <c r="B507" s="39"/>
      <c r="C507" s="40"/>
      <c r="D507" s="242" t="s">
        <v>678</v>
      </c>
      <c r="E507" s="40"/>
      <c r="F507" s="283" t="s">
        <v>679</v>
      </c>
      <c r="G507" s="40"/>
      <c r="H507" s="40"/>
      <c r="I507" s="284"/>
      <c r="J507" s="40"/>
      <c r="K507" s="40"/>
      <c r="L507" s="44"/>
      <c r="M507" s="285"/>
      <c r="N507" s="286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678</v>
      </c>
      <c r="AU507" s="17" t="s">
        <v>87</v>
      </c>
    </row>
    <row r="508" s="14" customFormat="1">
      <c r="A508" s="14"/>
      <c r="B508" s="251"/>
      <c r="C508" s="252"/>
      <c r="D508" s="242" t="s">
        <v>213</v>
      </c>
      <c r="E508" s="253" t="s">
        <v>1</v>
      </c>
      <c r="F508" s="254" t="s">
        <v>1897</v>
      </c>
      <c r="G508" s="252"/>
      <c r="H508" s="255">
        <v>96.989000000000004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213</v>
      </c>
      <c r="AU508" s="261" t="s">
        <v>87</v>
      </c>
      <c r="AV508" s="14" t="s">
        <v>87</v>
      </c>
      <c r="AW508" s="14" t="s">
        <v>34</v>
      </c>
      <c r="AX508" s="14" t="s">
        <v>85</v>
      </c>
      <c r="AY508" s="261" t="s">
        <v>204</v>
      </c>
    </row>
    <row r="509" s="14" customFormat="1">
      <c r="A509" s="14"/>
      <c r="B509" s="251"/>
      <c r="C509" s="252"/>
      <c r="D509" s="242" t="s">
        <v>213</v>
      </c>
      <c r="E509" s="252"/>
      <c r="F509" s="254" t="s">
        <v>1898</v>
      </c>
      <c r="G509" s="252"/>
      <c r="H509" s="255">
        <v>0.107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213</v>
      </c>
      <c r="AU509" s="261" t="s">
        <v>87</v>
      </c>
      <c r="AV509" s="14" t="s">
        <v>87</v>
      </c>
      <c r="AW509" s="14" t="s">
        <v>4</v>
      </c>
      <c r="AX509" s="14" t="s">
        <v>85</v>
      </c>
      <c r="AY509" s="261" t="s">
        <v>204</v>
      </c>
    </row>
    <row r="510" s="2" customFormat="1" ht="16.5" customHeight="1">
      <c r="A510" s="38"/>
      <c r="B510" s="39"/>
      <c r="C510" s="227" t="s">
        <v>874</v>
      </c>
      <c r="D510" s="227" t="s">
        <v>206</v>
      </c>
      <c r="E510" s="228" t="s">
        <v>682</v>
      </c>
      <c r="F510" s="229" t="s">
        <v>683</v>
      </c>
      <c r="G510" s="230" t="s">
        <v>209</v>
      </c>
      <c r="H510" s="231">
        <v>21.350000000000001</v>
      </c>
      <c r="I510" s="232"/>
      <c r="J510" s="233">
        <f>ROUND(I510*H510,2)</f>
        <v>0</v>
      </c>
      <c r="K510" s="229" t="s">
        <v>210</v>
      </c>
      <c r="L510" s="44"/>
      <c r="M510" s="234" t="s">
        <v>1</v>
      </c>
      <c r="N510" s="235" t="s">
        <v>43</v>
      </c>
      <c r="O510" s="91"/>
      <c r="P510" s="236">
        <f>O510*H510</f>
        <v>0</v>
      </c>
      <c r="Q510" s="236">
        <v>0</v>
      </c>
      <c r="R510" s="236">
        <f>Q510*H510</f>
        <v>0</v>
      </c>
      <c r="S510" s="236">
        <v>0.0040000000000000001</v>
      </c>
      <c r="T510" s="237">
        <f>S510*H510</f>
        <v>0.085400000000000004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8" t="s">
        <v>218</v>
      </c>
      <c r="AT510" s="238" t="s">
        <v>206</v>
      </c>
      <c r="AU510" s="238" t="s">
        <v>87</v>
      </c>
      <c r="AY510" s="17" t="s">
        <v>204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7" t="s">
        <v>85</v>
      </c>
      <c r="BK510" s="239">
        <f>ROUND(I510*H510,2)</f>
        <v>0</v>
      </c>
      <c r="BL510" s="17" t="s">
        <v>218</v>
      </c>
      <c r="BM510" s="238" t="s">
        <v>1899</v>
      </c>
    </row>
    <row r="511" s="14" customFormat="1">
      <c r="A511" s="14"/>
      <c r="B511" s="251"/>
      <c r="C511" s="252"/>
      <c r="D511" s="242" t="s">
        <v>213</v>
      </c>
      <c r="E511" s="253" t="s">
        <v>1</v>
      </c>
      <c r="F511" s="254" t="s">
        <v>1900</v>
      </c>
      <c r="G511" s="252"/>
      <c r="H511" s="255">
        <v>21.350000000000001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213</v>
      </c>
      <c r="AU511" s="261" t="s">
        <v>87</v>
      </c>
      <c r="AV511" s="14" t="s">
        <v>87</v>
      </c>
      <c r="AW511" s="14" t="s">
        <v>34</v>
      </c>
      <c r="AX511" s="14" t="s">
        <v>85</v>
      </c>
      <c r="AY511" s="261" t="s">
        <v>204</v>
      </c>
    </row>
    <row r="512" s="2" customFormat="1" ht="24.15" customHeight="1">
      <c r="A512" s="38"/>
      <c r="B512" s="39"/>
      <c r="C512" s="227" t="s">
        <v>891</v>
      </c>
      <c r="D512" s="227" t="s">
        <v>206</v>
      </c>
      <c r="E512" s="228" t="s">
        <v>687</v>
      </c>
      <c r="F512" s="229" t="s">
        <v>688</v>
      </c>
      <c r="G512" s="230" t="s">
        <v>209</v>
      </c>
      <c r="H512" s="231">
        <v>54.600000000000001</v>
      </c>
      <c r="I512" s="232"/>
      <c r="J512" s="233">
        <f>ROUND(I512*H512,2)</f>
        <v>0</v>
      </c>
      <c r="K512" s="229" t="s">
        <v>210</v>
      </c>
      <c r="L512" s="44"/>
      <c r="M512" s="234" t="s">
        <v>1</v>
      </c>
      <c r="N512" s="235" t="s">
        <v>43</v>
      </c>
      <c r="O512" s="91"/>
      <c r="P512" s="236">
        <f>O512*H512</f>
        <v>0</v>
      </c>
      <c r="Q512" s="236">
        <v>0.00040000000000000002</v>
      </c>
      <c r="R512" s="236">
        <f>Q512*H512</f>
        <v>0.021840000000000002</v>
      </c>
      <c r="S512" s="236">
        <v>0</v>
      </c>
      <c r="T512" s="237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8" t="s">
        <v>218</v>
      </c>
      <c r="AT512" s="238" t="s">
        <v>206</v>
      </c>
      <c r="AU512" s="238" t="s">
        <v>87</v>
      </c>
      <c r="AY512" s="17" t="s">
        <v>204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7" t="s">
        <v>85</v>
      </c>
      <c r="BK512" s="239">
        <f>ROUND(I512*H512,2)</f>
        <v>0</v>
      </c>
      <c r="BL512" s="17" t="s">
        <v>218</v>
      </c>
      <c r="BM512" s="238" t="s">
        <v>1901</v>
      </c>
    </row>
    <row r="513" s="14" customFormat="1">
      <c r="A513" s="14"/>
      <c r="B513" s="251"/>
      <c r="C513" s="252"/>
      <c r="D513" s="242" t="s">
        <v>213</v>
      </c>
      <c r="E513" s="253" t="s">
        <v>1</v>
      </c>
      <c r="F513" s="254" t="s">
        <v>1889</v>
      </c>
      <c r="G513" s="252"/>
      <c r="H513" s="255">
        <v>54.600000000000001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1" t="s">
        <v>213</v>
      </c>
      <c r="AU513" s="261" t="s">
        <v>87</v>
      </c>
      <c r="AV513" s="14" t="s">
        <v>87</v>
      </c>
      <c r="AW513" s="14" t="s">
        <v>34</v>
      </c>
      <c r="AX513" s="14" t="s">
        <v>85</v>
      </c>
      <c r="AY513" s="261" t="s">
        <v>204</v>
      </c>
    </row>
    <row r="514" s="2" customFormat="1" ht="24.15" customHeight="1">
      <c r="A514" s="38"/>
      <c r="B514" s="39"/>
      <c r="C514" s="227" t="s">
        <v>897</v>
      </c>
      <c r="D514" s="227" t="s">
        <v>206</v>
      </c>
      <c r="E514" s="228" t="s">
        <v>1902</v>
      </c>
      <c r="F514" s="229" t="s">
        <v>1903</v>
      </c>
      <c r="G514" s="230" t="s">
        <v>209</v>
      </c>
      <c r="H514" s="231">
        <v>73.521000000000001</v>
      </c>
      <c r="I514" s="232"/>
      <c r="J514" s="233">
        <f>ROUND(I514*H514,2)</f>
        <v>0</v>
      </c>
      <c r="K514" s="229" t="s">
        <v>210</v>
      </c>
      <c r="L514" s="44"/>
      <c r="M514" s="234" t="s">
        <v>1</v>
      </c>
      <c r="N514" s="235" t="s">
        <v>43</v>
      </c>
      <c r="O514" s="91"/>
      <c r="P514" s="236">
        <f>O514*H514</f>
        <v>0</v>
      </c>
      <c r="Q514" s="236">
        <v>0.00040000000000000002</v>
      </c>
      <c r="R514" s="236">
        <f>Q514*H514</f>
        <v>0.029408400000000001</v>
      </c>
      <c r="S514" s="236">
        <v>0</v>
      </c>
      <c r="T514" s="237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8" t="s">
        <v>218</v>
      </c>
      <c r="AT514" s="238" t="s">
        <v>206</v>
      </c>
      <c r="AU514" s="238" t="s">
        <v>87</v>
      </c>
      <c r="AY514" s="17" t="s">
        <v>204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7" t="s">
        <v>85</v>
      </c>
      <c r="BK514" s="239">
        <f>ROUND(I514*H514,2)</f>
        <v>0</v>
      </c>
      <c r="BL514" s="17" t="s">
        <v>218</v>
      </c>
      <c r="BM514" s="238" t="s">
        <v>1904</v>
      </c>
    </row>
    <row r="515" s="14" customFormat="1">
      <c r="A515" s="14"/>
      <c r="B515" s="251"/>
      <c r="C515" s="252"/>
      <c r="D515" s="242" t="s">
        <v>213</v>
      </c>
      <c r="E515" s="253" t="s">
        <v>1</v>
      </c>
      <c r="F515" s="254" t="s">
        <v>1893</v>
      </c>
      <c r="G515" s="252"/>
      <c r="H515" s="255">
        <v>11.256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1" t="s">
        <v>213</v>
      </c>
      <c r="AU515" s="261" t="s">
        <v>87</v>
      </c>
      <c r="AV515" s="14" t="s">
        <v>87</v>
      </c>
      <c r="AW515" s="14" t="s">
        <v>34</v>
      </c>
      <c r="AX515" s="14" t="s">
        <v>78</v>
      </c>
      <c r="AY515" s="261" t="s">
        <v>204</v>
      </c>
    </row>
    <row r="516" s="14" customFormat="1">
      <c r="A516" s="14"/>
      <c r="B516" s="251"/>
      <c r="C516" s="252"/>
      <c r="D516" s="242" t="s">
        <v>213</v>
      </c>
      <c r="E516" s="253" t="s">
        <v>1</v>
      </c>
      <c r="F516" s="254" t="s">
        <v>1905</v>
      </c>
      <c r="G516" s="252"/>
      <c r="H516" s="255">
        <v>52.200000000000003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1" t="s">
        <v>213</v>
      </c>
      <c r="AU516" s="261" t="s">
        <v>87</v>
      </c>
      <c r="AV516" s="14" t="s">
        <v>87</v>
      </c>
      <c r="AW516" s="14" t="s">
        <v>34</v>
      </c>
      <c r="AX516" s="14" t="s">
        <v>78</v>
      </c>
      <c r="AY516" s="261" t="s">
        <v>204</v>
      </c>
    </row>
    <row r="517" s="14" customFormat="1">
      <c r="A517" s="14"/>
      <c r="B517" s="251"/>
      <c r="C517" s="252"/>
      <c r="D517" s="242" t="s">
        <v>213</v>
      </c>
      <c r="E517" s="253" t="s">
        <v>1</v>
      </c>
      <c r="F517" s="254" t="s">
        <v>1906</v>
      </c>
      <c r="G517" s="252"/>
      <c r="H517" s="255">
        <v>10.065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1" t="s">
        <v>213</v>
      </c>
      <c r="AU517" s="261" t="s">
        <v>87</v>
      </c>
      <c r="AV517" s="14" t="s">
        <v>87</v>
      </c>
      <c r="AW517" s="14" t="s">
        <v>34</v>
      </c>
      <c r="AX517" s="14" t="s">
        <v>78</v>
      </c>
      <c r="AY517" s="261" t="s">
        <v>204</v>
      </c>
    </row>
    <row r="518" s="15" customFormat="1">
      <c r="A518" s="15"/>
      <c r="B518" s="262"/>
      <c r="C518" s="263"/>
      <c r="D518" s="242" t="s">
        <v>213</v>
      </c>
      <c r="E518" s="264" t="s">
        <v>1</v>
      </c>
      <c r="F518" s="265" t="s">
        <v>228</v>
      </c>
      <c r="G518" s="263"/>
      <c r="H518" s="266">
        <v>73.521000000000001</v>
      </c>
      <c r="I518" s="267"/>
      <c r="J518" s="263"/>
      <c r="K518" s="263"/>
      <c r="L518" s="268"/>
      <c r="M518" s="269"/>
      <c r="N518" s="270"/>
      <c r="O518" s="270"/>
      <c r="P518" s="270"/>
      <c r="Q518" s="270"/>
      <c r="R518" s="270"/>
      <c r="S518" s="270"/>
      <c r="T518" s="27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2" t="s">
        <v>213</v>
      </c>
      <c r="AU518" s="272" t="s">
        <v>87</v>
      </c>
      <c r="AV518" s="15" t="s">
        <v>211</v>
      </c>
      <c r="AW518" s="15" t="s">
        <v>34</v>
      </c>
      <c r="AX518" s="15" t="s">
        <v>85</v>
      </c>
      <c r="AY518" s="272" t="s">
        <v>204</v>
      </c>
    </row>
    <row r="519" s="2" customFormat="1" ht="49.05" customHeight="1">
      <c r="A519" s="38"/>
      <c r="B519" s="39"/>
      <c r="C519" s="273" t="s">
        <v>902</v>
      </c>
      <c r="D519" s="273" t="s">
        <v>404</v>
      </c>
      <c r="E519" s="274" t="s">
        <v>1907</v>
      </c>
      <c r="F519" s="275" t="s">
        <v>1908</v>
      </c>
      <c r="G519" s="276" t="s">
        <v>209</v>
      </c>
      <c r="H519" s="277">
        <v>156.43600000000001</v>
      </c>
      <c r="I519" s="278"/>
      <c r="J519" s="279">
        <f>ROUND(I519*H519,2)</f>
        <v>0</v>
      </c>
      <c r="K519" s="275" t="s">
        <v>210</v>
      </c>
      <c r="L519" s="280"/>
      <c r="M519" s="281" t="s">
        <v>1</v>
      </c>
      <c r="N519" s="282" t="s">
        <v>43</v>
      </c>
      <c r="O519" s="91"/>
      <c r="P519" s="236">
        <f>O519*H519</f>
        <v>0</v>
      </c>
      <c r="Q519" s="236">
        <v>0.0033999999999999998</v>
      </c>
      <c r="R519" s="236">
        <f>Q519*H519</f>
        <v>0.53188239999999998</v>
      </c>
      <c r="S519" s="236">
        <v>0</v>
      </c>
      <c r="T519" s="237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8" t="s">
        <v>386</v>
      </c>
      <c r="AT519" s="238" t="s">
        <v>404</v>
      </c>
      <c r="AU519" s="238" t="s">
        <v>87</v>
      </c>
      <c r="AY519" s="17" t="s">
        <v>204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7" t="s">
        <v>85</v>
      </c>
      <c r="BK519" s="239">
        <f>ROUND(I519*H519,2)</f>
        <v>0</v>
      </c>
      <c r="BL519" s="17" t="s">
        <v>218</v>
      </c>
      <c r="BM519" s="238" t="s">
        <v>1909</v>
      </c>
    </row>
    <row r="520" s="14" customFormat="1">
      <c r="A520" s="14"/>
      <c r="B520" s="251"/>
      <c r="C520" s="252"/>
      <c r="D520" s="242" t="s">
        <v>213</v>
      </c>
      <c r="E520" s="253" t="s">
        <v>1</v>
      </c>
      <c r="F520" s="254" t="s">
        <v>1910</v>
      </c>
      <c r="G520" s="252"/>
      <c r="H520" s="255">
        <v>128.12100000000001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1" t="s">
        <v>213</v>
      </c>
      <c r="AU520" s="261" t="s">
        <v>87</v>
      </c>
      <c r="AV520" s="14" t="s">
        <v>87</v>
      </c>
      <c r="AW520" s="14" t="s">
        <v>34</v>
      </c>
      <c r="AX520" s="14" t="s">
        <v>85</v>
      </c>
      <c r="AY520" s="261" t="s">
        <v>204</v>
      </c>
    </row>
    <row r="521" s="14" customFormat="1">
      <c r="A521" s="14"/>
      <c r="B521" s="251"/>
      <c r="C521" s="252"/>
      <c r="D521" s="242" t="s">
        <v>213</v>
      </c>
      <c r="E521" s="252"/>
      <c r="F521" s="254" t="s">
        <v>1911</v>
      </c>
      <c r="G521" s="252"/>
      <c r="H521" s="255">
        <v>156.43600000000001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1" t="s">
        <v>213</v>
      </c>
      <c r="AU521" s="261" t="s">
        <v>87</v>
      </c>
      <c r="AV521" s="14" t="s">
        <v>87</v>
      </c>
      <c r="AW521" s="14" t="s">
        <v>4</v>
      </c>
      <c r="AX521" s="14" t="s">
        <v>85</v>
      </c>
      <c r="AY521" s="261" t="s">
        <v>204</v>
      </c>
    </row>
    <row r="522" s="2" customFormat="1" ht="24.15" customHeight="1">
      <c r="A522" s="38"/>
      <c r="B522" s="39"/>
      <c r="C522" s="227" t="s">
        <v>906</v>
      </c>
      <c r="D522" s="227" t="s">
        <v>206</v>
      </c>
      <c r="E522" s="228" t="s">
        <v>1912</v>
      </c>
      <c r="F522" s="229" t="s">
        <v>1913</v>
      </c>
      <c r="G522" s="230" t="s">
        <v>209</v>
      </c>
      <c r="H522" s="231">
        <v>6.9000000000000004</v>
      </c>
      <c r="I522" s="232"/>
      <c r="J522" s="233">
        <f>ROUND(I522*H522,2)</f>
        <v>0</v>
      </c>
      <c r="K522" s="229" t="s">
        <v>210</v>
      </c>
      <c r="L522" s="44"/>
      <c r="M522" s="234" t="s">
        <v>1</v>
      </c>
      <c r="N522" s="235" t="s">
        <v>43</v>
      </c>
      <c r="O522" s="91"/>
      <c r="P522" s="236">
        <f>O522*H522</f>
        <v>0</v>
      </c>
      <c r="Q522" s="236">
        <v>4.0000000000000003E-05</v>
      </c>
      <c r="R522" s="236">
        <f>Q522*H522</f>
        <v>0.00027600000000000004</v>
      </c>
      <c r="S522" s="236">
        <v>0</v>
      </c>
      <c r="T522" s="237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8" t="s">
        <v>218</v>
      </c>
      <c r="AT522" s="238" t="s">
        <v>206</v>
      </c>
      <c r="AU522" s="238" t="s">
        <v>87</v>
      </c>
      <c r="AY522" s="17" t="s">
        <v>204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7" t="s">
        <v>85</v>
      </c>
      <c r="BK522" s="239">
        <f>ROUND(I522*H522,2)</f>
        <v>0</v>
      </c>
      <c r="BL522" s="17" t="s">
        <v>218</v>
      </c>
      <c r="BM522" s="238" t="s">
        <v>1914</v>
      </c>
    </row>
    <row r="523" s="13" customFormat="1">
      <c r="A523" s="13"/>
      <c r="B523" s="240"/>
      <c r="C523" s="241"/>
      <c r="D523" s="242" t="s">
        <v>213</v>
      </c>
      <c r="E523" s="243" t="s">
        <v>1</v>
      </c>
      <c r="F523" s="244" t="s">
        <v>1915</v>
      </c>
      <c r="G523" s="241"/>
      <c r="H523" s="243" t="s">
        <v>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0" t="s">
        <v>213</v>
      </c>
      <c r="AU523" s="250" t="s">
        <v>87</v>
      </c>
      <c r="AV523" s="13" t="s">
        <v>85</v>
      </c>
      <c r="AW523" s="13" t="s">
        <v>34</v>
      </c>
      <c r="AX523" s="13" t="s">
        <v>78</v>
      </c>
      <c r="AY523" s="250" t="s">
        <v>204</v>
      </c>
    </row>
    <row r="524" s="14" customFormat="1">
      <c r="A524" s="14"/>
      <c r="B524" s="251"/>
      <c r="C524" s="252"/>
      <c r="D524" s="242" t="s">
        <v>213</v>
      </c>
      <c r="E524" s="253" t="s">
        <v>1</v>
      </c>
      <c r="F524" s="254" t="s">
        <v>1916</v>
      </c>
      <c r="G524" s="252"/>
      <c r="H524" s="255">
        <v>6.9000000000000004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213</v>
      </c>
      <c r="AU524" s="261" t="s">
        <v>87</v>
      </c>
      <c r="AV524" s="14" t="s">
        <v>87</v>
      </c>
      <c r="AW524" s="14" t="s">
        <v>34</v>
      </c>
      <c r="AX524" s="14" t="s">
        <v>85</v>
      </c>
      <c r="AY524" s="261" t="s">
        <v>204</v>
      </c>
    </row>
    <row r="525" s="2" customFormat="1" ht="24.15" customHeight="1">
      <c r="A525" s="38"/>
      <c r="B525" s="39"/>
      <c r="C525" s="273" t="s">
        <v>910</v>
      </c>
      <c r="D525" s="273" t="s">
        <v>404</v>
      </c>
      <c r="E525" s="274" t="s">
        <v>1917</v>
      </c>
      <c r="F525" s="275" t="s">
        <v>1918</v>
      </c>
      <c r="G525" s="276" t="s">
        <v>209</v>
      </c>
      <c r="H525" s="277">
        <v>8.4250000000000007</v>
      </c>
      <c r="I525" s="278"/>
      <c r="J525" s="279">
        <f>ROUND(I525*H525,2)</f>
        <v>0</v>
      </c>
      <c r="K525" s="275" t="s">
        <v>210</v>
      </c>
      <c r="L525" s="280"/>
      <c r="M525" s="281" t="s">
        <v>1</v>
      </c>
      <c r="N525" s="282" t="s">
        <v>43</v>
      </c>
      <c r="O525" s="91"/>
      <c r="P525" s="236">
        <f>O525*H525</f>
        <v>0</v>
      </c>
      <c r="Q525" s="236">
        <v>0.00029999999999999997</v>
      </c>
      <c r="R525" s="236">
        <f>Q525*H525</f>
        <v>0.0025274999999999998</v>
      </c>
      <c r="S525" s="236">
        <v>0</v>
      </c>
      <c r="T525" s="237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8" t="s">
        <v>386</v>
      </c>
      <c r="AT525" s="238" t="s">
        <v>404</v>
      </c>
      <c r="AU525" s="238" t="s">
        <v>87</v>
      </c>
      <c r="AY525" s="17" t="s">
        <v>204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7" t="s">
        <v>85</v>
      </c>
      <c r="BK525" s="239">
        <f>ROUND(I525*H525,2)</f>
        <v>0</v>
      </c>
      <c r="BL525" s="17" t="s">
        <v>218</v>
      </c>
      <c r="BM525" s="238" t="s">
        <v>1919</v>
      </c>
    </row>
    <row r="526" s="14" customFormat="1">
      <c r="A526" s="14"/>
      <c r="B526" s="251"/>
      <c r="C526" s="252"/>
      <c r="D526" s="242" t="s">
        <v>213</v>
      </c>
      <c r="E526" s="252"/>
      <c r="F526" s="254" t="s">
        <v>1920</v>
      </c>
      <c r="G526" s="252"/>
      <c r="H526" s="255">
        <v>8.4250000000000007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1" t="s">
        <v>213</v>
      </c>
      <c r="AU526" s="261" t="s">
        <v>87</v>
      </c>
      <c r="AV526" s="14" t="s">
        <v>87</v>
      </c>
      <c r="AW526" s="14" t="s">
        <v>4</v>
      </c>
      <c r="AX526" s="14" t="s">
        <v>85</v>
      </c>
      <c r="AY526" s="261" t="s">
        <v>204</v>
      </c>
    </row>
    <row r="527" s="2" customFormat="1" ht="24.15" customHeight="1">
      <c r="A527" s="38"/>
      <c r="B527" s="39"/>
      <c r="C527" s="227" t="s">
        <v>916</v>
      </c>
      <c r="D527" s="227" t="s">
        <v>206</v>
      </c>
      <c r="E527" s="228" t="s">
        <v>1921</v>
      </c>
      <c r="F527" s="229" t="s">
        <v>1922</v>
      </c>
      <c r="G527" s="230" t="s">
        <v>295</v>
      </c>
      <c r="H527" s="231">
        <v>0.69299999999999995</v>
      </c>
      <c r="I527" s="232"/>
      <c r="J527" s="233">
        <f>ROUND(I527*H527,2)</f>
        <v>0</v>
      </c>
      <c r="K527" s="229" t="s">
        <v>210</v>
      </c>
      <c r="L527" s="44"/>
      <c r="M527" s="234" t="s">
        <v>1</v>
      </c>
      <c r="N527" s="235" t="s">
        <v>43</v>
      </c>
      <c r="O527" s="91"/>
      <c r="P527" s="236">
        <f>O527*H527</f>
        <v>0</v>
      </c>
      <c r="Q527" s="236">
        <v>0</v>
      </c>
      <c r="R527" s="236">
        <f>Q527*H527</f>
        <v>0</v>
      </c>
      <c r="S527" s="236">
        <v>0</v>
      </c>
      <c r="T527" s="237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8" t="s">
        <v>218</v>
      </c>
      <c r="AT527" s="238" t="s">
        <v>206</v>
      </c>
      <c r="AU527" s="238" t="s">
        <v>87</v>
      </c>
      <c r="AY527" s="17" t="s">
        <v>204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7" t="s">
        <v>85</v>
      </c>
      <c r="BK527" s="239">
        <f>ROUND(I527*H527,2)</f>
        <v>0</v>
      </c>
      <c r="BL527" s="17" t="s">
        <v>218</v>
      </c>
      <c r="BM527" s="238" t="s">
        <v>1923</v>
      </c>
    </row>
    <row r="528" s="12" customFormat="1" ht="22.8" customHeight="1">
      <c r="A528" s="12"/>
      <c r="B528" s="211"/>
      <c r="C528" s="212"/>
      <c r="D528" s="213" t="s">
        <v>77</v>
      </c>
      <c r="E528" s="225" t="s">
        <v>736</v>
      </c>
      <c r="F528" s="225" t="s">
        <v>737</v>
      </c>
      <c r="G528" s="212"/>
      <c r="H528" s="212"/>
      <c r="I528" s="215"/>
      <c r="J528" s="226">
        <f>BK528</f>
        <v>0</v>
      </c>
      <c r="K528" s="212"/>
      <c r="L528" s="217"/>
      <c r="M528" s="218"/>
      <c r="N528" s="219"/>
      <c r="O528" s="219"/>
      <c r="P528" s="220">
        <f>SUM(P529:P557)</f>
        <v>0</v>
      </c>
      <c r="Q528" s="219"/>
      <c r="R528" s="220">
        <f>SUM(R529:R557)</f>
        <v>2.9009638</v>
      </c>
      <c r="S528" s="219"/>
      <c r="T528" s="221">
        <f>SUM(T529:T557)</f>
        <v>0.029890000000000003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2" t="s">
        <v>87</v>
      </c>
      <c r="AT528" s="223" t="s">
        <v>77</v>
      </c>
      <c r="AU528" s="223" t="s">
        <v>85</v>
      </c>
      <c r="AY528" s="222" t="s">
        <v>204</v>
      </c>
      <c r="BK528" s="224">
        <f>SUM(BK529:BK557)</f>
        <v>0</v>
      </c>
    </row>
    <row r="529" s="2" customFormat="1" ht="24.15" customHeight="1">
      <c r="A529" s="38"/>
      <c r="B529" s="39"/>
      <c r="C529" s="227" t="s">
        <v>922</v>
      </c>
      <c r="D529" s="227" t="s">
        <v>206</v>
      </c>
      <c r="E529" s="228" t="s">
        <v>1924</v>
      </c>
      <c r="F529" s="229" t="s">
        <v>1925</v>
      </c>
      <c r="G529" s="230" t="s">
        <v>209</v>
      </c>
      <c r="H529" s="231">
        <v>21.350000000000001</v>
      </c>
      <c r="I529" s="232"/>
      <c r="J529" s="233">
        <f>ROUND(I529*H529,2)</f>
        <v>0</v>
      </c>
      <c r="K529" s="229" t="s">
        <v>210</v>
      </c>
      <c r="L529" s="44"/>
      <c r="M529" s="234" t="s">
        <v>1</v>
      </c>
      <c r="N529" s="235" t="s">
        <v>43</v>
      </c>
      <c r="O529" s="91"/>
      <c r="P529" s="236">
        <f>O529*H529</f>
        <v>0</v>
      </c>
      <c r="Q529" s="236">
        <v>0</v>
      </c>
      <c r="R529" s="236">
        <f>Q529*H529</f>
        <v>0</v>
      </c>
      <c r="S529" s="236">
        <v>0.0014</v>
      </c>
      <c r="T529" s="237">
        <f>S529*H529</f>
        <v>0.029890000000000003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8" t="s">
        <v>218</v>
      </c>
      <c r="AT529" s="238" t="s">
        <v>206</v>
      </c>
      <c r="AU529" s="238" t="s">
        <v>87</v>
      </c>
      <c r="AY529" s="17" t="s">
        <v>204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7" t="s">
        <v>85</v>
      </c>
      <c r="BK529" s="239">
        <f>ROUND(I529*H529,2)</f>
        <v>0</v>
      </c>
      <c r="BL529" s="17" t="s">
        <v>218</v>
      </c>
      <c r="BM529" s="238" t="s">
        <v>1926</v>
      </c>
    </row>
    <row r="530" s="14" customFormat="1">
      <c r="A530" s="14"/>
      <c r="B530" s="251"/>
      <c r="C530" s="252"/>
      <c r="D530" s="242" t="s">
        <v>213</v>
      </c>
      <c r="E530" s="253" t="s">
        <v>1</v>
      </c>
      <c r="F530" s="254" t="s">
        <v>1927</v>
      </c>
      <c r="G530" s="252"/>
      <c r="H530" s="255">
        <v>21.350000000000001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1" t="s">
        <v>213</v>
      </c>
      <c r="AU530" s="261" t="s">
        <v>87</v>
      </c>
      <c r="AV530" s="14" t="s">
        <v>87</v>
      </c>
      <c r="AW530" s="14" t="s">
        <v>34</v>
      </c>
      <c r="AX530" s="14" t="s">
        <v>85</v>
      </c>
      <c r="AY530" s="261" t="s">
        <v>204</v>
      </c>
    </row>
    <row r="531" s="2" customFormat="1" ht="24.15" customHeight="1">
      <c r="A531" s="38"/>
      <c r="B531" s="39"/>
      <c r="C531" s="227" t="s">
        <v>934</v>
      </c>
      <c r="D531" s="227" t="s">
        <v>206</v>
      </c>
      <c r="E531" s="228" t="s">
        <v>1928</v>
      </c>
      <c r="F531" s="229" t="s">
        <v>1929</v>
      </c>
      <c r="G531" s="230" t="s">
        <v>209</v>
      </c>
      <c r="H531" s="231">
        <v>40.781999999999996</v>
      </c>
      <c r="I531" s="232"/>
      <c r="J531" s="233">
        <f>ROUND(I531*H531,2)</f>
        <v>0</v>
      </c>
      <c r="K531" s="229" t="s">
        <v>210</v>
      </c>
      <c r="L531" s="44"/>
      <c r="M531" s="234" t="s">
        <v>1</v>
      </c>
      <c r="N531" s="235" t="s">
        <v>43</v>
      </c>
      <c r="O531" s="91"/>
      <c r="P531" s="236">
        <f>O531*H531</f>
        <v>0</v>
      </c>
      <c r="Q531" s="236">
        <v>0</v>
      </c>
      <c r="R531" s="236">
        <f>Q531*H531</f>
        <v>0</v>
      </c>
      <c r="S531" s="236">
        <v>0</v>
      </c>
      <c r="T531" s="237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8" t="s">
        <v>218</v>
      </c>
      <c r="AT531" s="238" t="s">
        <v>206</v>
      </c>
      <c r="AU531" s="238" t="s">
        <v>87</v>
      </c>
      <c r="AY531" s="17" t="s">
        <v>204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7" t="s">
        <v>85</v>
      </c>
      <c r="BK531" s="239">
        <f>ROUND(I531*H531,2)</f>
        <v>0</v>
      </c>
      <c r="BL531" s="17" t="s">
        <v>218</v>
      </c>
      <c r="BM531" s="238" t="s">
        <v>1930</v>
      </c>
    </row>
    <row r="532" s="14" customFormat="1">
      <c r="A532" s="14"/>
      <c r="B532" s="251"/>
      <c r="C532" s="252"/>
      <c r="D532" s="242" t="s">
        <v>213</v>
      </c>
      <c r="E532" s="253" t="s">
        <v>1</v>
      </c>
      <c r="F532" s="254" t="s">
        <v>1931</v>
      </c>
      <c r="G532" s="252"/>
      <c r="H532" s="255">
        <v>40.781999999999996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1" t="s">
        <v>213</v>
      </c>
      <c r="AU532" s="261" t="s">
        <v>87</v>
      </c>
      <c r="AV532" s="14" t="s">
        <v>87</v>
      </c>
      <c r="AW532" s="14" t="s">
        <v>34</v>
      </c>
      <c r="AX532" s="14" t="s">
        <v>85</v>
      </c>
      <c r="AY532" s="261" t="s">
        <v>204</v>
      </c>
    </row>
    <row r="533" s="2" customFormat="1" ht="24.15" customHeight="1">
      <c r="A533" s="38"/>
      <c r="B533" s="39"/>
      <c r="C533" s="273" t="s">
        <v>928</v>
      </c>
      <c r="D533" s="273" t="s">
        <v>404</v>
      </c>
      <c r="E533" s="274" t="s">
        <v>1932</v>
      </c>
      <c r="F533" s="275" t="s">
        <v>1933</v>
      </c>
      <c r="G533" s="276" t="s">
        <v>209</v>
      </c>
      <c r="H533" s="277">
        <v>89.719999999999999</v>
      </c>
      <c r="I533" s="278"/>
      <c r="J533" s="279">
        <f>ROUND(I533*H533,2)</f>
        <v>0</v>
      </c>
      <c r="K533" s="275" t="s">
        <v>210</v>
      </c>
      <c r="L533" s="280"/>
      <c r="M533" s="281" t="s">
        <v>1</v>
      </c>
      <c r="N533" s="282" t="s">
        <v>43</v>
      </c>
      <c r="O533" s="91"/>
      <c r="P533" s="236">
        <f>O533*H533</f>
        <v>0</v>
      </c>
      <c r="Q533" s="236">
        <v>0.0023999999999999998</v>
      </c>
      <c r="R533" s="236">
        <f>Q533*H533</f>
        <v>0.21532799999999999</v>
      </c>
      <c r="S533" s="236">
        <v>0</v>
      </c>
      <c r="T533" s="237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8" t="s">
        <v>386</v>
      </c>
      <c r="AT533" s="238" t="s">
        <v>404</v>
      </c>
      <c r="AU533" s="238" t="s">
        <v>87</v>
      </c>
      <c r="AY533" s="17" t="s">
        <v>204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7" t="s">
        <v>85</v>
      </c>
      <c r="BK533" s="239">
        <f>ROUND(I533*H533,2)</f>
        <v>0</v>
      </c>
      <c r="BL533" s="17" t="s">
        <v>218</v>
      </c>
      <c r="BM533" s="238" t="s">
        <v>1934</v>
      </c>
    </row>
    <row r="534" s="14" customFormat="1">
      <c r="A534" s="14"/>
      <c r="B534" s="251"/>
      <c r="C534" s="252"/>
      <c r="D534" s="242" t="s">
        <v>213</v>
      </c>
      <c r="E534" s="252"/>
      <c r="F534" s="254" t="s">
        <v>1935</v>
      </c>
      <c r="G534" s="252"/>
      <c r="H534" s="255">
        <v>89.719999999999999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213</v>
      </c>
      <c r="AU534" s="261" t="s">
        <v>87</v>
      </c>
      <c r="AV534" s="14" t="s">
        <v>87</v>
      </c>
      <c r="AW534" s="14" t="s">
        <v>4</v>
      </c>
      <c r="AX534" s="14" t="s">
        <v>85</v>
      </c>
      <c r="AY534" s="261" t="s">
        <v>204</v>
      </c>
    </row>
    <row r="535" s="2" customFormat="1" ht="24.15" customHeight="1">
      <c r="A535" s="38"/>
      <c r="B535" s="39"/>
      <c r="C535" s="227" t="s">
        <v>939</v>
      </c>
      <c r="D535" s="227" t="s">
        <v>206</v>
      </c>
      <c r="E535" s="228" t="s">
        <v>1936</v>
      </c>
      <c r="F535" s="229" t="s">
        <v>1937</v>
      </c>
      <c r="G535" s="230" t="s">
        <v>209</v>
      </c>
      <c r="H535" s="231">
        <v>40.781999999999996</v>
      </c>
      <c r="I535" s="232"/>
      <c r="J535" s="233">
        <f>ROUND(I535*H535,2)</f>
        <v>0</v>
      </c>
      <c r="K535" s="229" t="s">
        <v>210</v>
      </c>
      <c r="L535" s="44"/>
      <c r="M535" s="234" t="s">
        <v>1</v>
      </c>
      <c r="N535" s="235" t="s">
        <v>43</v>
      </c>
      <c r="O535" s="91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8" t="s">
        <v>218</v>
      </c>
      <c r="AT535" s="238" t="s">
        <v>206</v>
      </c>
      <c r="AU535" s="238" t="s">
        <v>87</v>
      </c>
      <c r="AY535" s="17" t="s">
        <v>204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7" t="s">
        <v>85</v>
      </c>
      <c r="BK535" s="239">
        <f>ROUND(I535*H535,2)</f>
        <v>0</v>
      </c>
      <c r="BL535" s="17" t="s">
        <v>218</v>
      </c>
      <c r="BM535" s="238" t="s">
        <v>1938</v>
      </c>
    </row>
    <row r="536" s="14" customFormat="1">
      <c r="A536" s="14"/>
      <c r="B536" s="251"/>
      <c r="C536" s="252"/>
      <c r="D536" s="242" t="s">
        <v>213</v>
      </c>
      <c r="E536" s="253" t="s">
        <v>1</v>
      </c>
      <c r="F536" s="254" t="s">
        <v>129</v>
      </c>
      <c r="G536" s="252"/>
      <c r="H536" s="255">
        <v>40.781999999999996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1" t="s">
        <v>213</v>
      </c>
      <c r="AU536" s="261" t="s">
        <v>87</v>
      </c>
      <c r="AV536" s="14" t="s">
        <v>87</v>
      </c>
      <c r="AW536" s="14" t="s">
        <v>34</v>
      </c>
      <c r="AX536" s="14" t="s">
        <v>85</v>
      </c>
      <c r="AY536" s="261" t="s">
        <v>204</v>
      </c>
    </row>
    <row r="537" s="2" customFormat="1" ht="16.5" customHeight="1">
      <c r="A537" s="38"/>
      <c r="B537" s="39"/>
      <c r="C537" s="273" t="s">
        <v>943</v>
      </c>
      <c r="D537" s="273" t="s">
        <v>404</v>
      </c>
      <c r="E537" s="274" t="s">
        <v>1939</v>
      </c>
      <c r="F537" s="275" t="s">
        <v>1940</v>
      </c>
      <c r="G537" s="276" t="s">
        <v>231</v>
      </c>
      <c r="H537" s="277">
        <v>12.847</v>
      </c>
      <c r="I537" s="278"/>
      <c r="J537" s="279">
        <f>ROUND(I537*H537,2)</f>
        <v>0</v>
      </c>
      <c r="K537" s="275" t="s">
        <v>1</v>
      </c>
      <c r="L537" s="280"/>
      <c r="M537" s="281" t="s">
        <v>1</v>
      </c>
      <c r="N537" s="282" t="s">
        <v>43</v>
      </c>
      <c r="O537" s="91"/>
      <c r="P537" s="236">
        <f>O537*H537</f>
        <v>0</v>
      </c>
      <c r="Q537" s="236">
        <v>0.16</v>
      </c>
      <c r="R537" s="236">
        <f>Q537*H537</f>
        <v>2.05552</v>
      </c>
      <c r="S537" s="236">
        <v>0</v>
      </c>
      <c r="T537" s="237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8" t="s">
        <v>386</v>
      </c>
      <c r="AT537" s="238" t="s">
        <v>404</v>
      </c>
      <c r="AU537" s="238" t="s">
        <v>87</v>
      </c>
      <c r="AY537" s="17" t="s">
        <v>204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7" t="s">
        <v>85</v>
      </c>
      <c r="BK537" s="239">
        <f>ROUND(I537*H537,2)</f>
        <v>0</v>
      </c>
      <c r="BL537" s="17" t="s">
        <v>218</v>
      </c>
      <c r="BM537" s="238" t="s">
        <v>1941</v>
      </c>
    </row>
    <row r="538" s="14" customFormat="1">
      <c r="A538" s="14"/>
      <c r="B538" s="251"/>
      <c r="C538" s="252"/>
      <c r="D538" s="242" t="s">
        <v>213</v>
      </c>
      <c r="E538" s="252"/>
      <c r="F538" s="254" t="s">
        <v>1942</v>
      </c>
      <c r="G538" s="252"/>
      <c r="H538" s="255">
        <v>12.847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1" t="s">
        <v>213</v>
      </c>
      <c r="AU538" s="261" t="s">
        <v>87</v>
      </c>
      <c r="AV538" s="14" t="s">
        <v>87</v>
      </c>
      <c r="AW538" s="14" t="s">
        <v>4</v>
      </c>
      <c r="AX538" s="14" t="s">
        <v>85</v>
      </c>
      <c r="AY538" s="261" t="s">
        <v>204</v>
      </c>
    </row>
    <row r="539" s="2" customFormat="1" ht="33" customHeight="1">
      <c r="A539" s="38"/>
      <c r="B539" s="39"/>
      <c r="C539" s="227" t="s">
        <v>947</v>
      </c>
      <c r="D539" s="227" t="s">
        <v>206</v>
      </c>
      <c r="E539" s="228" t="s">
        <v>1943</v>
      </c>
      <c r="F539" s="229" t="s">
        <v>1944</v>
      </c>
      <c r="G539" s="230" t="s">
        <v>209</v>
      </c>
      <c r="H539" s="231">
        <v>27.201000000000001</v>
      </c>
      <c r="I539" s="232"/>
      <c r="J539" s="233">
        <f>ROUND(I539*H539,2)</f>
        <v>0</v>
      </c>
      <c r="K539" s="229" t="s">
        <v>210</v>
      </c>
      <c r="L539" s="44"/>
      <c r="M539" s="234" t="s">
        <v>1</v>
      </c>
      <c r="N539" s="235" t="s">
        <v>43</v>
      </c>
      <c r="O539" s="91"/>
      <c r="P539" s="236">
        <f>O539*H539</f>
        <v>0</v>
      </c>
      <c r="Q539" s="236">
        <v>5.0000000000000002E-05</v>
      </c>
      <c r="R539" s="236">
        <f>Q539*H539</f>
        <v>0.00136005</v>
      </c>
      <c r="S539" s="236">
        <v>0</v>
      </c>
      <c r="T539" s="237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8" t="s">
        <v>218</v>
      </c>
      <c r="AT539" s="238" t="s">
        <v>206</v>
      </c>
      <c r="AU539" s="238" t="s">
        <v>87</v>
      </c>
      <c r="AY539" s="17" t="s">
        <v>204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7" t="s">
        <v>85</v>
      </c>
      <c r="BK539" s="239">
        <f>ROUND(I539*H539,2)</f>
        <v>0</v>
      </c>
      <c r="BL539" s="17" t="s">
        <v>218</v>
      </c>
      <c r="BM539" s="238" t="s">
        <v>1945</v>
      </c>
    </row>
    <row r="540" s="14" customFormat="1">
      <c r="A540" s="14"/>
      <c r="B540" s="251"/>
      <c r="C540" s="252"/>
      <c r="D540" s="242" t="s">
        <v>213</v>
      </c>
      <c r="E540" s="253" t="s">
        <v>1</v>
      </c>
      <c r="F540" s="254" t="s">
        <v>1946</v>
      </c>
      <c r="G540" s="252"/>
      <c r="H540" s="255">
        <v>27.201000000000001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1" t="s">
        <v>213</v>
      </c>
      <c r="AU540" s="261" t="s">
        <v>87</v>
      </c>
      <c r="AV540" s="14" t="s">
        <v>87</v>
      </c>
      <c r="AW540" s="14" t="s">
        <v>34</v>
      </c>
      <c r="AX540" s="14" t="s">
        <v>85</v>
      </c>
      <c r="AY540" s="261" t="s">
        <v>204</v>
      </c>
    </row>
    <row r="541" s="2" customFormat="1" ht="24.15" customHeight="1">
      <c r="A541" s="38"/>
      <c r="B541" s="39"/>
      <c r="C541" s="273" t="s">
        <v>951</v>
      </c>
      <c r="D541" s="273" t="s">
        <v>404</v>
      </c>
      <c r="E541" s="274" t="s">
        <v>1947</v>
      </c>
      <c r="F541" s="275" t="s">
        <v>1948</v>
      </c>
      <c r="G541" s="276" t="s">
        <v>209</v>
      </c>
      <c r="H541" s="277">
        <v>29.376999999999999</v>
      </c>
      <c r="I541" s="278"/>
      <c r="J541" s="279">
        <f>ROUND(I541*H541,2)</f>
        <v>0</v>
      </c>
      <c r="K541" s="275" t="s">
        <v>210</v>
      </c>
      <c r="L541" s="280"/>
      <c r="M541" s="281" t="s">
        <v>1</v>
      </c>
      <c r="N541" s="282" t="s">
        <v>43</v>
      </c>
      <c r="O541" s="91"/>
      <c r="P541" s="236">
        <f>O541*H541</f>
        <v>0</v>
      </c>
      <c r="Q541" s="236">
        <v>0.0020999999999999999</v>
      </c>
      <c r="R541" s="236">
        <f>Q541*H541</f>
        <v>0.061691699999999995</v>
      </c>
      <c r="S541" s="236">
        <v>0</v>
      </c>
      <c r="T541" s="237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8" t="s">
        <v>386</v>
      </c>
      <c r="AT541" s="238" t="s">
        <v>404</v>
      </c>
      <c r="AU541" s="238" t="s">
        <v>87</v>
      </c>
      <c r="AY541" s="17" t="s">
        <v>204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7" t="s">
        <v>85</v>
      </c>
      <c r="BK541" s="239">
        <f>ROUND(I541*H541,2)</f>
        <v>0</v>
      </c>
      <c r="BL541" s="17" t="s">
        <v>218</v>
      </c>
      <c r="BM541" s="238" t="s">
        <v>1949</v>
      </c>
    </row>
    <row r="542" s="14" customFormat="1">
      <c r="A542" s="14"/>
      <c r="B542" s="251"/>
      <c r="C542" s="252"/>
      <c r="D542" s="242" t="s">
        <v>213</v>
      </c>
      <c r="E542" s="253" t="s">
        <v>1</v>
      </c>
      <c r="F542" s="254" t="s">
        <v>1950</v>
      </c>
      <c r="G542" s="252"/>
      <c r="H542" s="255">
        <v>27.201000000000001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213</v>
      </c>
      <c r="AU542" s="261" t="s">
        <v>87</v>
      </c>
      <c r="AV542" s="14" t="s">
        <v>87</v>
      </c>
      <c r="AW542" s="14" t="s">
        <v>34</v>
      </c>
      <c r="AX542" s="14" t="s">
        <v>85</v>
      </c>
      <c r="AY542" s="261" t="s">
        <v>204</v>
      </c>
    </row>
    <row r="543" s="14" customFormat="1">
      <c r="A543" s="14"/>
      <c r="B543" s="251"/>
      <c r="C543" s="252"/>
      <c r="D543" s="242" t="s">
        <v>213</v>
      </c>
      <c r="E543" s="252"/>
      <c r="F543" s="254" t="s">
        <v>1951</v>
      </c>
      <c r="G543" s="252"/>
      <c r="H543" s="255">
        <v>29.376999999999999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1" t="s">
        <v>213</v>
      </c>
      <c r="AU543" s="261" t="s">
        <v>87</v>
      </c>
      <c r="AV543" s="14" t="s">
        <v>87</v>
      </c>
      <c r="AW543" s="14" t="s">
        <v>4</v>
      </c>
      <c r="AX543" s="14" t="s">
        <v>85</v>
      </c>
      <c r="AY543" s="261" t="s">
        <v>204</v>
      </c>
    </row>
    <row r="544" s="2" customFormat="1" ht="24.15" customHeight="1">
      <c r="A544" s="38"/>
      <c r="B544" s="39"/>
      <c r="C544" s="227" t="s">
        <v>957</v>
      </c>
      <c r="D544" s="227" t="s">
        <v>206</v>
      </c>
      <c r="E544" s="228" t="s">
        <v>1952</v>
      </c>
      <c r="F544" s="229" t="s">
        <v>1953</v>
      </c>
      <c r="G544" s="230" t="s">
        <v>209</v>
      </c>
      <c r="H544" s="231">
        <v>8.0449999999999999</v>
      </c>
      <c r="I544" s="232"/>
      <c r="J544" s="233">
        <f>ROUND(I544*H544,2)</f>
        <v>0</v>
      </c>
      <c r="K544" s="229" t="s">
        <v>210</v>
      </c>
      <c r="L544" s="44"/>
      <c r="M544" s="234" t="s">
        <v>1</v>
      </c>
      <c r="N544" s="235" t="s">
        <v>43</v>
      </c>
      <c r="O544" s="91"/>
      <c r="P544" s="236">
        <f>O544*H544</f>
        <v>0</v>
      </c>
      <c r="Q544" s="236">
        <v>0.0030000000000000001</v>
      </c>
      <c r="R544" s="236">
        <f>Q544*H544</f>
        <v>0.024135</v>
      </c>
      <c r="S544" s="236">
        <v>0</v>
      </c>
      <c r="T544" s="237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8" t="s">
        <v>218</v>
      </c>
      <c r="AT544" s="238" t="s">
        <v>206</v>
      </c>
      <c r="AU544" s="238" t="s">
        <v>87</v>
      </c>
      <c r="AY544" s="17" t="s">
        <v>204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7" t="s">
        <v>85</v>
      </c>
      <c r="BK544" s="239">
        <f>ROUND(I544*H544,2)</f>
        <v>0</v>
      </c>
      <c r="BL544" s="17" t="s">
        <v>218</v>
      </c>
      <c r="BM544" s="238" t="s">
        <v>1954</v>
      </c>
    </row>
    <row r="545" s="13" customFormat="1">
      <c r="A545" s="13"/>
      <c r="B545" s="240"/>
      <c r="C545" s="241"/>
      <c r="D545" s="242" t="s">
        <v>213</v>
      </c>
      <c r="E545" s="243" t="s">
        <v>1</v>
      </c>
      <c r="F545" s="244" t="s">
        <v>1955</v>
      </c>
      <c r="G545" s="241"/>
      <c r="H545" s="243" t="s">
        <v>1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0" t="s">
        <v>213</v>
      </c>
      <c r="AU545" s="250" t="s">
        <v>87</v>
      </c>
      <c r="AV545" s="13" t="s">
        <v>85</v>
      </c>
      <c r="AW545" s="13" t="s">
        <v>34</v>
      </c>
      <c r="AX545" s="13" t="s">
        <v>78</v>
      </c>
      <c r="AY545" s="250" t="s">
        <v>204</v>
      </c>
    </row>
    <row r="546" s="14" customFormat="1">
      <c r="A546" s="14"/>
      <c r="B546" s="251"/>
      <c r="C546" s="252"/>
      <c r="D546" s="242" t="s">
        <v>213</v>
      </c>
      <c r="E546" s="253" t="s">
        <v>1</v>
      </c>
      <c r="F546" s="254" t="s">
        <v>1956</v>
      </c>
      <c r="G546" s="252"/>
      <c r="H546" s="255">
        <v>8.0449999999999999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1" t="s">
        <v>213</v>
      </c>
      <c r="AU546" s="261" t="s">
        <v>87</v>
      </c>
      <c r="AV546" s="14" t="s">
        <v>87</v>
      </c>
      <c r="AW546" s="14" t="s">
        <v>34</v>
      </c>
      <c r="AX546" s="14" t="s">
        <v>85</v>
      </c>
      <c r="AY546" s="261" t="s">
        <v>204</v>
      </c>
    </row>
    <row r="547" s="2" customFormat="1" ht="16.5" customHeight="1">
      <c r="A547" s="38"/>
      <c r="B547" s="39"/>
      <c r="C547" s="273" t="s">
        <v>962</v>
      </c>
      <c r="D547" s="273" t="s">
        <v>404</v>
      </c>
      <c r="E547" s="274" t="s">
        <v>1957</v>
      </c>
      <c r="F547" s="275" t="s">
        <v>1958</v>
      </c>
      <c r="G547" s="276" t="s">
        <v>209</v>
      </c>
      <c r="H547" s="277">
        <v>8.4469999999999992</v>
      </c>
      <c r="I547" s="278"/>
      <c r="J547" s="279">
        <f>ROUND(I547*H547,2)</f>
        <v>0</v>
      </c>
      <c r="K547" s="275" t="s">
        <v>210</v>
      </c>
      <c r="L547" s="280"/>
      <c r="M547" s="281" t="s">
        <v>1</v>
      </c>
      <c r="N547" s="282" t="s">
        <v>43</v>
      </c>
      <c r="O547" s="91"/>
      <c r="P547" s="236">
        <f>O547*H547</f>
        <v>0</v>
      </c>
      <c r="Q547" s="236">
        <v>0.00182</v>
      </c>
      <c r="R547" s="236">
        <f>Q547*H547</f>
        <v>0.015373539999999998</v>
      </c>
      <c r="S547" s="236">
        <v>0</v>
      </c>
      <c r="T547" s="237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8" t="s">
        <v>386</v>
      </c>
      <c r="AT547" s="238" t="s">
        <v>404</v>
      </c>
      <c r="AU547" s="238" t="s">
        <v>87</v>
      </c>
      <c r="AY547" s="17" t="s">
        <v>204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7" t="s">
        <v>85</v>
      </c>
      <c r="BK547" s="239">
        <f>ROUND(I547*H547,2)</f>
        <v>0</v>
      </c>
      <c r="BL547" s="17" t="s">
        <v>218</v>
      </c>
      <c r="BM547" s="238" t="s">
        <v>1959</v>
      </c>
    </row>
    <row r="548" s="14" customFormat="1">
      <c r="A548" s="14"/>
      <c r="B548" s="251"/>
      <c r="C548" s="252"/>
      <c r="D548" s="242" t="s">
        <v>213</v>
      </c>
      <c r="E548" s="252"/>
      <c r="F548" s="254" t="s">
        <v>1960</v>
      </c>
      <c r="G548" s="252"/>
      <c r="H548" s="255">
        <v>8.4469999999999992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213</v>
      </c>
      <c r="AU548" s="261" t="s">
        <v>87</v>
      </c>
      <c r="AV548" s="14" t="s">
        <v>87</v>
      </c>
      <c r="AW548" s="14" t="s">
        <v>4</v>
      </c>
      <c r="AX548" s="14" t="s">
        <v>85</v>
      </c>
      <c r="AY548" s="261" t="s">
        <v>204</v>
      </c>
    </row>
    <row r="549" s="2" customFormat="1" ht="33" customHeight="1">
      <c r="A549" s="38"/>
      <c r="B549" s="39"/>
      <c r="C549" s="227" t="s">
        <v>967</v>
      </c>
      <c r="D549" s="227" t="s">
        <v>206</v>
      </c>
      <c r="E549" s="228" t="s">
        <v>1961</v>
      </c>
      <c r="F549" s="229" t="s">
        <v>1962</v>
      </c>
      <c r="G549" s="230" t="s">
        <v>209</v>
      </c>
      <c r="H549" s="231">
        <v>98.921000000000006</v>
      </c>
      <c r="I549" s="232"/>
      <c r="J549" s="233">
        <f>ROUND(I549*H549,2)</f>
        <v>0</v>
      </c>
      <c r="K549" s="229" t="s">
        <v>210</v>
      </c>
      <c r="L549" s="44"/>
      <c r="M549" s="234" t="s">
        <v>1</v>
      </c>
      <c r="N549" s="235" t="s">
        <v>43</v>
      </c>
      <c r="O549" s="91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8" t="s">
        <v>218</v>
      </c>
      <c r="AT549" s="238" t="s">
        <v>206</v>
      </c>
      <c r="AU549" s="238" t="s">
        <v>87</v>
      </c>
      <c r="AY549" s="17" t="s">
        <v>204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7" t="s">
        <v>85</v>
      </c>
      <c r="BK549" s="239">
        <f>ROUND(I549*H549,2)</f>
        <v>0</v>
      </c>
      <c r="BL549" s="17" t="s">
        <v>218</v>
      </c>
      <c r="BM549" s="238" t="s">
        <v>1963</v>
      </c>
    </row>
    <row r="550" s="14" customFormat="1">
      <c r="A550" s="14"/>
      <c r="B550" s="251"/>
      <c r="C550" s="252"/>
      <c r="D550" s="242" t="s">
        <v>213</v>
      </c>
      <c r="E550" s="253" t="s">
        <v>1</v>
      </c>
      <c r="F550" s="254" t="s">
        <v>136</v>
      </c>
      <c r="G550" s="252"/>
      <c r="H550" s="255">
        <v>98.921000000000006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1" t="s">
        <v>213</v>
      </c>
      <c r="AU550" s="261" t="s">
        <v>87</v>
      </c>
      <c r="AV550" s="14" t="s">
        <v>87</v>
      </c>
      <c r="AW550" s="14" t="s">
        <v>34</v>
      </c>
      <c r="AX550" s="14" t="s">
        <v>85</v>
      </c>
      <c r="AY550" s="261" t="s">
        <v>204</v>
      </c>
    </row>
    <row r="551" s="2" customFormat="1" ht="37.8" customHeight="1">
      <c r="A551" s="38"/>
      <c r="B551" s="39"/>
      <c r="C551" s="273" t="s">
        <v>972</v>
      </c>
      <c r="D551" s="273" t="s">
        <v>404</v>
      </c>
      <c r="E551" s="274" t="s">
        <v>1964</v>
      </c>
      <c r="F551" s="275" t="s">
        <v>1965</v>
      </c>
      <c r="G551" s="276" t="s">
        <v>209</v>
      </c>
      <c r="H551" s="277">
        <v>103.867</v>
      </c>
      <c r="I551" s="278"/>
      <c r="J551" s="279">
        <f>ROUND(I551*H551,2)</f>
        <v>0</v>
      </c>
      <c r="K551" s="275" t="s">
        <v>210</v>
      </c>
      <c r="L551" s="280"/>
      <c r="M551" s="281" t="s">
        <v>1</v>
      </c>
      <c r="N551" s="282" t="s">
        <v>43</v>
      </c>
      <c r="O551" s="91"/>
      <c r="P551" s="236">
        <f>O551*H551</f>
        <v>0</v>
      </c>
      <c r="Q551" s="236">
        <v>0.0047999999999999996</v>
      </c>
      <c r="R551" s="236">
        <f>Q551*H551</f>
        <v>0.49856159999999999</v>
      </c>
      <c r="S551" s="236">
        <v>0</v>
      </c>
      <c r="T551" s="237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8" t="s">
        <v>386</v>
      </c>
      <c r="AT551" s="238" t="s">
        <v>404</v>
      </c>
      <c r="AU551" s="238" t="s">
        <v>87</v>
      </c>
      <c r="AY551" s="17" t="s">
        <v>204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7" t="s">
        <v>85</v>
      </c>
      <c r="BK551" s="239">
        <f>ROUND(I551*H551,2)</f>
        <v>0</v>
      </c>
      <c r="BL551" s="17" t="s">
        <v>218</v>
      </c>
      <c r="BM551" s="238" t="s">
        <v>1966</v>
      </c>
    </row>
    <row r="552" s="14" customFormat="1">
      <c r="A552" s="14"/>
      <c r="B552" s="251"/>
      <c r="C552" s="252"/>
      <c r="D552" s="242" t="s">
        <v>213</v>
      </c>
      <c r="E552" s="252"/>
      <c r="F552" s="254" t="s">
        <v>1967</v>
      </c>
      <c r="G552" s="252"/>
      <c r="H552" s="255">
        <v>103.867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1" t="s">
        <v>213</v>
      </c>
      <c r="AU552" s="261" t="s">
        <v>87</v>
      </c>
      <c r="AV552" s="14" t="s">
        <v>87</v>
      </c>
      <c r="AW552" s="14" t="s">
        <v>4</v>
      </c>
      <c r="AX552" s="14" t="s">
        <v>85</v>
      </c>
      <c r="AY552" s="261" t="s">
        <v>204</v>
      </c>
    </row>
    <row r="553" s="2" customFormat="1" ht="24.15" customHeight="1">
      <c r="A553" s="38"/>
      <c r="B553" s="39"/>
      <c r="C553" s="227" t="s">
        <v>977</v>
      </c>
      <c r="D553" s="227" t="s">
        <v>206</v>
      </c>
      <c r="E553" s="228" t="s">
        <v>1968</v>
      </c>
      <c r="F553" s="229" t="s">
        <v>1969</v>
      </c>
      <c r="G553" s="230" t="s">
        <v>209</v>
      </c>
      <c r="H553" s="231">
        <v>40.781999999999996</v>
      </c>
      <c r="I553" s="232"/>
      <c r="J553" s="233">
        <f>ROUND(I553*H553,2)</f>
        <v>0</v>
      </c>
      <c r="K553" s="229" t="s">
        <v>210</v>
      </c>
      <c r="L553" s="44"/>
      <c r="M553" s="234" t="s">
        <v>1</v>
      </c>
      <c r="N553" s="235" t="s">
        <v>43</v>
      </c>
      <c r="O553" s="91"/>
      <c r="P553" s="236">
        <f>O553*H553</f>
        <v>0</v>
      </c>
      <c r="Q553" s="236">
        <v>0</v>
      </c>
      <c r="R553" s="236">
        <f>Q553*H553</f>
        <v>0</v>
      </c>
      <c r="S553" s="236">
        <v>0</v>
      </c>
      <c r="T553" s="237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8" t="s">
        <v>218</v>
      </c>
      <c r="AT553" s="238" t="s">
        <v>206</v>
      </c>
      <c r="AU553" s="238" t="s">
        <v>87</v>
      </c>
      <c r="AY553" s="17" t="s">
        <v>204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7" t="s">
        <v>85</v>
      </c>
      <c r="BK553" s="239">
        <f>ROUND(I553*H553,2)</f>
        <v>0</v>
      </c>
      <c r="BL553" s="17" t="s">
        <v>218</v>
      </c>
      <c r="BM553" s="238" t="s">
        <v>1970</v>
      </c>
    </row>
    <row r="554" s="14" customFormat="1">
      <c r="A554" s="14"/>
      <c r="B554" s="251"/>
      <c r="C554" s="252"/>
      <c r="D554" s="242" t="s">
        <v>213</v>
      </c>
      <c r="E554" s="253" t="s">
        <v>1</v>
      </c>
      <c r="F554" s="254" t="s">
        <v>1931</v>
      </c>
      <c r="G554" s="252"/>
      <c r="H554" s="255">
        <v>40.781999999999996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1" t="s">
        <v>213</v>
      </c>
      <c r="AU554" s="261" t="s">
        <v>87</v>
      </c>
      <c r="AV554" s="14" t="s">
        <v>87</v>
      </c>
      <c r="AW554" s="14" t="s">
        <v>34</v>
      </c>
      <c r="AX554" s="14" t="s">
        <v>85</v>
      </c>
      <c r="AY554" s="261" t="s">
        <v>204</v>
      </c>
    </row>
    <row r="555" s="2" customFormat="1" ht="24.15" customHeight="1">
      <c r="A555" s="38"/>
      <c r="B555" s="39"/>
      <c r="C555" s="273" t="s">
        <v>982</v>
      </c>
      <c r="D555" s="273" t="s">
        <v>404</v>
      </c>
      <c r="E555" s="274" t="s">
        <v>1971</v>
      </c>
      <c r="F555" s="275" t="s">
        <v>1972</v>
      </c>
      <c r="G555" s="276" t="s">
        <v>209</v>
      </c>
      <c r="H555" s="277">
        <v>47.530999999999999</v>
      </c>
      <c r="I555" s="278"/>
      <c r="J555" s="279">
        <f>ROUND(I555*H555,2)</f>
        <v>0</v>
      </c>
      <c r="K555" s="275" t="s">
        <v>210</v>
      </c>
      <c r="L555" s="280"/>
      <c r="M555" s="281" t="s">
        <v>1</v>
      </c>
      <c r="N555" s="282" t="s">
        <v>43</v>
      </c>
      <c r="O555" s="91"/>
      <c r="P555" s="236">
        <f>O555*H555</f>
        <v>0</v>
      </c>
      <c r="Q555" s="236">
        <v>0.00060999999999999997</v>
      </c>
      <c r="R555" s="236">
        <f>Q555*H555</f>
        <v>0.028993909999999998</v>
      </c>
      <c r="S555" s="236">
        <v>0</v>
      </c>
      <c r="T555" s="237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8" t="s">
        <v>386</v>
      </c>
      <c r="AT555" s="238" t="s">
        <v>404</v>
      </c>
      <c r="AU555" s="238" t="s">
        <v>87</v>
      </c>
      <c r="AY555" s="17" t="s">
        <v>204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7" t="s">
        <v>85</v>
      </c>
      <c r="BK555" s="239">
        <f>ROUND(I555*H555,2)</f>
        <v>0</v>
      </c>
      <c r="BL555" s="17" t="s">
        <v>218</v>
      </c>
      <c r="BM555" s="238" t="s">
        <v>1973</v>
      </c>
    </row>
    <row r="556" s="14" customFormat="1">
      <c r="A556" s="14"/>
      <c r="B556" s="251"/>
      <c r="C556" s="252"/>
      <c r="D556" s="242" t="s">
        <v>213</v>
      </c>
      <c r="E556" s="252"/>
      <c r="F556" s="254" t="s">
        <v>1974</v>
      </c>
      <c r="G556" s="252"/>
      <c r="H556" s="255">
        <v>47.530999999999999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1" t="s">
        <v>213</v>
      </c>
      <c r="AU556" s="261" t="s">
        <v>87</v>
      </c>
      <c r="AV556" s="14" t="s">
        <v>87</v>
      </c>
      <c r="AW556" s="14" t="s">
        <v>4</v>
      </c>
      <c r="AX556" s="14" t="s">
        <v>85</v>
      </c>
      <c r="AY556" s="261" t="s">
        <v>204</v>
      </c>
    </row>
    <row r="557" s="2" customFormat="1" ht="24.15" customHeight="1">
      <c r="A557" s="38"/>
      <c r="B557" s="39"/>
      <c r="C557" s="227" t="s">
        <v>986</v>
      </c>
      <c r="D557" s="227" t="s">
        <v>206</v>
      </c>
      <c r="E557" s="228" t="s">
        <v>1975</v>
      </c>
      <c r="F557" s="229" t="s">
        <v>1976</v>
      </c>
      <c r="G557" s="230" t="s">
        <v>295</v>
      </c>
      <c r="H557" s="231">
        <v>2.9009999999999998</v>
      </c>
      <c r="I557" s="232"/>
      <c r="J557" s="233">
        <f>ROUND(I557*H557,2)</f>
        <v>0</v>
      </c>
      <c r="K557" s="229" t="s">
        <v>210</v>
      </c>
      <c r="L557" s="44"/>
      <c r="M557" s="234" t="s">
        <v>1</v>
      </c>
      <c r="N557" s="235" t="s">
        <v>43</v>
      </c>
      <c r="O557" s="91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8" t="s">
        <v>218</v>
      </c>
      <c r="AT557" s="238" t="s">
        <v>206</v>
      </c>
      <c r="AU557" s="238" t="s">
        <v>87</v>
      </c>
      <c r="AY557" s="17" t="s">
        <v>204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7" t="s">
        <v>85</v>
      </c>
      <c r="BK557" s="239">
        <f>ROUND(I557*H557,2)</f>
        <v>0</v>
      </c>
      <c r="BL557" s="17" t="s">
        <v>218</v>
      </c>
      <c r="BM557" s="238" t="s">
        <v>1977</v>
      </c>
    </row>
    <row r="558" s="12" customFormat="1" ht="22.8" customHeight="1">
      <c r="A558" s="12"/>
      <c r="B558" s="211"/>
      <c r="C558" s="212"/>
      <c r="D558" s="213" t="s">
        <v>77</v>
      </c>
      <c r="E558" s="225" t="s">
        <v>829</v>
      </c>
      <c r="F558" s="225" t="s">
        <v>830</v>
      </c>
      <c r="G558" s="212"/>
      <c r="H558" s="212"/>
      <c r="I558" s="215"/>
      <c r="J558" s="226">
        <f>BK558</f>
        <v>0</v>
      </c>
      <c r="K558" s="212"/>
      <c r="L558" s="217"/>
      <c r="M558" s="218"/>
      <c r="N558" s="219"/>
      <c r="O558" s="219"/>
      <c r="P558" s="220">
        <f>SUM(P559:P621)</f>
        <v>0</v>
      </c>
      <c r="Q558" s="219"/>
      <c r="R558" s="220">
        <f>SUM(R559:R621)</f>
        <v>3.3096150099999999</v>
      </c>
      <c r="S558" s="219"/>
      <c r="T558" s="221">
        <f>SUM(T559:T621)</f>
        <v>4.7741079999999991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2" t="s">
        <v>87</v>
      </c>
      <c r="AT558" s="223" t="s">
        <v>77</v>
      </c>
      <c r="AU558" s="223" t="s">
        <v>85</v>
      </c>
      <c r="AY558" s="222" t="s">
        <v>204</v>
      </c>
      <c r="BK558" s="224">
        <f>SUM(BK559:BK621)</f>
        <v>0</v>
      </c>
    </row>
    <row r="559" s="2" customFormat="1" ht="24.15" customHeight="1">
      <c r="A559" s="38"/>
      <c r="B559" s="39"/>
      <c r="C559" s="227" t="s">
        <v>994</v>
      </c>
      <c r="D559" s="227" t="s">
        <v>206</v>
      </c>
      <c r="E559" s="228" t="s">
        <v>1978</v>
      </c>
      <c r="F559" s="229" t="s">
        <v>1979</v>
      </c>
      <c r="G559" s="230" t="s">
        <v>354</v>
      </c>
      <c r="H559" s="231">
        <v>98.640000000000001</v>
      </c>
      <c r="I559" s="232"/>
      <c r="J559" s="233">
        <f>ROUND(I559*H559,2)</f>
        <v>0</v>
      </c>
      <c r="K559" s="229" t="s">
        <v>210</v>
      </c>
      <c r="L559" s="44"/>
      <c r="M559" s="234" t="s">
        <v>1</v>
      </c>
      <c r="N559" s="235" t="s">
        <v>43</v>
      </c>
      <c r="O559" s="91"/>
      <c r="P559" s="236">
        <f>O559*H559</f>
        <v>0</v>
      </c>
      <c r="Q559" s="236">
        <v>0</v>
      </c>
      <c r="R559" s="236">
        <f>Q559*H559</f>
        <v>0</v>
      </c>
      <c r="S559" s="236">
        <v>0.0080000000000000002</v>
      </c>
      <c r="T559" s="237">
        <f>S559*H559</f>
        <v>0.78912000000000004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8" t="s">
        <v>218</v>
      </c>
      <c r="AT559" s="238" t="s">
        <v>206</v>
      </c>
      <c r="AU559" s="238" t="s">
        <v>87</v>
      </c>
      <c r="AY559" s="17" t="s">
        <v>204</v>
      </c>
      <c r="BE559" s="239">
        <f>IF(N559="základní",J559,0)</f>
        <v>0</v>
      </c>
      <c r="BF559" s="239">
        <f>IF(N559="snížená",J559,0)</f>
        <v>0</v>
      </c>
      <c r="BG559" s="239">
        <f>IF(N559="zákl. přenesená",J559,0)</f>
        <v>0</v>
      </c>
      <c r="BH559" s="239">
        <f>IF(N559="sníž. přenesená",J559,0)</f>
        <v>0</v>
      </c>
      <c r="BI559" s="239">
        <f>IF(N559="nulová",J559,0)</f>
        <v>0</v>
      </c>
      <c r="BJ559" s="17" t="s">
        <v>85</v>
      </c>
      <c r="BK559" s="239">
        <f>ROUND(I559*H559,2)</f>
        <v>0</v>
      </c>
      <c r="BL559" s="17" t="s">
        <v>218</v>
      </c>
      <c r="BM559" s="238" t="s">
        <v>1980</v>
      </c>
    </row>
    <row r="560" s="14" customFormat="1">
      <c r="A560" s="14"/>
      <c r="B560" s="251"/>
      <c r="C560" s="252"/>
      <c r="D560" s="242" t="s">
        <v>213</v>
      </c>
      <c r="E560" s="253" t="s">
        <v>1</v>
      </c>
      <c r="F560" s="254" t="s">
        <v>1981</v>
      </c>
      <c r="G560" s="252"/>
      <c r="H560" s="255">
        <v>55.25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213</v>
      </c>
      <c r="AU560" s="261" t="s">
        <v>87</v>
      </c>
      <c r="AV560" s="14" t="s">
        <v>87</v>
      </c>
      <c r="AW560" s="14" t="s">
        <v>34</v>
      </c>
      <c r="AX560" s="14" t="s">
        <v>78</v>
      </c>
      <c r="AY560" s="261" t="s">
        <v>204</v>
      </c>
    </row>
    <row r="561" s="14" customFormat="1">
      <c r="A561" s="14"/>
      <c r="B561" s="251"/>
      <c r="C561" s="252"/>
      <c r="D561" s="242" t="s">
        <v>213</v>
      </c>
      <c r="E561" s="253" t="s">
        <v>1</v>
      </c>
      <c r="F561" s="254" t="s">
        <v>1982</v>
      </c>
      <c r="G561" s="252"/>
      <c r="H561" s="255">
        <v>19.390000000000001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1" t="s">
        <v>213</v>
      </c>
      <c r="AU561" s="261" t="s">
        <v>87</v>
      </c>
      <c r="AV561" s="14" t="s">
        <v>87</v>
      </c>
      <c r="AW561" s="14" t="s">
        <v>34</v>
      </c>
      <c r="AX561" s="14" t="s">
        <v>78</v>
      </c>
      <c r="AY561" s="261" t="s">
        <v>204</v>
      </c>
    </row>
    <row r="562" s="14" customFormat="1">
      <c r="A562" s="14"/>
      <c r="B562" s="251"/>
      <c r="C562" s="252"/>
      <c r="D562" s="242" t="s">
        <v>213</v>
      </c>
      <c r="E562" s="253" t="s">
        <v>1</v>
      </c>
      <c r="F562" s="254" t="s">
        <v>1983</v>
      </c>
      <c r="G562" s="252"/>
      <c r="H562" s="255">
        <v>24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1" t="s">
        <v>213</v>
      </c>
      <c r="AU562" s="261" t="s">
        <v>87</v>
      </c>
      <c r="AV562" s="14" t="s">
        <v>87</v>
      </c>
      <c r="AW562" s="14" t="s">
        <v>34</v>
      </c>
      <c r="AX562" s="14" t="s">
        <v>78</v>
      </c>
      <c r="AY562" s="261" t="s">
        <v>204</v>
      </c>
    </row>
    <row r="563" s="15" customFormat="1">
      <c r="A563" s="15"/>
      <c r="B563" s="262"/>
      <c r="C563" s="263"/>
      <c r="D563" s="242" t="s">
        <v>213</v>
      </c>
      <c r="E563" s="264" t="s">
        <v>1</v>
      </c>
      <c r="F563" s="265" t="s">
        <v>228</v>
      </c>
      <c r="G563" s="263"/>
      <c r="H563" s="266">
        <v>98.640000000000001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213</v>
      </c>
      <c r="AU563" s="272" t="s">
        <v>87</v>
      </c>
      <c r="AV563" s="15" t="s">
        <v>211</v>
      </c>
      <c r="AW563" s="15" t="s">
        <v>34</v>
      </c>
      <c r="AX563" s="15" t="s">
        <v>85</v>
      </c>
      <c r="AY563" s="272" t="s">
        <v>204</v>
      </c>
    </row>
    <row r="564" s="2" customFormat="1" ht="24.15" customHeight="1">
      <c r="A564" s="38"/>
      <c r="B564" s="39"/>
      <c r="C564" s="227" t="s">
        <v>999</v>
      </c>
      <c r="D564" s="227" t="s">
        <v>206</v>
      </c>
      <c r="E564" s="228" t="s">
        <v>832</v>
      </c>
      <c r="F564" s="229" t="s">
        <v>833</v>
      </c>
      <c r="G564" s="230" t="s">
        <v>354</v>
      </c>
      <c r="H564" s="231">
        <v>36.100000000000001</v>
      </c>
      <c r="I564" s="232"/>
      <c r="J564" s="233">
        <f>ROUND(I564*H564,2)</f>
        <v>0</v>
      </c>
      <c r="K564" s="229" t="s">
        <v>210</v>
      </c>
      <c r="L564" s="44"/>
      <c r="M564" s="234" t="s">
        <v>1</v>
      </c>
      <c r="N564" s="235" t="s">
        <v>43</v>
      </c>
      <c r="O564" s="91"/>
      <c r="P564" s="236">
        <f>O564*H564</f>
        <v>0</v>
      </c>
      <c r="Q564" s="236">
        <v>0</v>
      </c>
      <c r="R564" s="236">
        <f>Q564*H564</f>
        <v>0</v>
      </c>
      <c r="S564" s="236">
        <v>0.014</v>
      </c>
      <c r="T564" s="237">
        <f>S564*H564</f>
        <v>0.50540000000000007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8" t="s">
        <v>218</v>
      </c>
      <c r="AT564" s="238" t="s">
        <v>206</v>
      </c>
      <c r="AU564" s="238" t="s">
        <v>87</v>
      </c>
      <c r="AY564" s="17" t="s">
        <v>204</v>
      </c>
      <c r="BE564" s="239">
        <f>IF(N564="základní",J564,0)</f>
        <v>0</v>
      </c>
      <c r="BF564" s="239">
        <f>IF(N564="snížená",J564,0)</f>
        <v>0</v>
      </c>
      <c r="BG564" s="239">
        <f>IF(N564="zákl. přenesená",J564,0)</f>
        <v>0</v>
      </c>
      <c r="BH564" s="239">
        <f>IF(N564="sníž. přenesená",J564,0)</f>
        <v>0</v>
      </c>
      <c r="BI564" s="239">
        <f>IF(N564="nulová",J564,0)</f>
        <v>0</v>
      </c>
      <c r="BJ564" s="17" t="s">
        <v>85</v>
      </c>
      <c r="BK564" s="239">
        <f>ROUND(I564*H564,2)</f>
        <v>0</v>
      </c>
      <c r="BL564" s="17" t="s">
        <v>218</v>
      </c>
      <c r="BM564" s="238" t="s">
        <v>1984</v>
      </c>
    </row>
    <row r="565" s="14" customFormat="1">
      <c r="A565" s="14"/>
      <c r="B565" s="251"/>
      <c r="C565" s="252"/>
      <c r="D565" s="242" t="s">
        <v>213</v>
      </c>
      <c r="E565" s="253" t="s">
        <v>1</v>
      </c>
      <c r="F565" s="254" t="s">
        <v>1985</v>
      </c>
      <c r="G565" s="252"/>
      <c r="H565" s="255">
        <v>5.4000000000000004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213</v>
      </c>
      <c r="AU565" s="261" t="s">
        <v>87</v>
      </c>
      <c r="AV565" s="14" t="s">
        <v>87</v>
      </c>
      <c r="AW565" s="14" t="s">
        <v>34</v>
      </c>
      <c r="AX565" s="14" t="s">
        <v>78</v>
      </c>
      <c r="AY565" s="261" t="s">
        <v>204</v>
      </c>
    </row>
    <row r="566" s="14" customFormat="1">
      <c r="A566" s="14"/>
      <c r="B566" s="251"/>
      <c r="C566" s="252"/>
      <c r="D566" s="242" t="s">
        <v>213</v>
      </c>
      <c r="E566" s="253" t="s">
        <v>1</v>
      </c>
      <c r="F566" s="254" t="s">
        <v>1986</v>
      </c>
      <c r="G566" s="252"/>
      <c r="H566" s="255">
        <v>7.2000000000000002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1" t="s">
        <v>213</v>
      </c>
      <c r="AU566" s="261" t="s">
        <v>87</v>
      </c>
      <c r="AV566" s="14" t="s">
        <v>87</v>
      </c>
      <c r="AW566" s="14" t="s">
        <v>34</v>
      </c>
      <c r="AX566" s="14" t="s">
        <v>78</v>
      </c>
      <c r="AY566" s="261" t="s">
        <v>204</v>
      </c>
    </row>
    <row r="567" s="14" customFormat="1">
      <c r="A567" s="14"/>
      <c r="B567" s="251"/>
      <c r="C567" s="252"/>
      <c r="D567" s="242" t="s">
        <v>213</v>
      </c>
      <c r="E567" s="253" t="s">
        <v>1</v>
      </c>
      <c r="F567" s="254" t="s">
        <v>1987</v>
      </c>
      <c r="G567" s="252"/>
      <c r="H567" s="255">
        <v>6.5999999999999996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213</v>
      </c>
      <c r="AU567" s="261" t="s">
        <v>87</v>
      </c>
      <c r="AV567" s="14" t="s">
        <v>87</v>
      </c>
      <c r="AW567" s="14" t="s">
        <v>34</v>
      </c>
      <c r="AX567" s="14" t="s">
        <v>78</v>
      </c>
      <c r="AY567" s="261" t="s">
        <v>204</v>
      </c>
    </row>
    <row r="568" s="14" customFormat="1">
      <c r="A568" s="14"/>
      <c r="B568" s="251"/>
      <c r="C568" s="252"/>
      <c r="D568" s="242" t="s">
        <v>213</v>
      </c>
      <c r="E568" s="253" t="s">
        <v>1</v>
      </c>
      <c r="F568" s="254" t="s">
        <v>1988</v>
      </c>
      <c r="G568" s="252"/>
      <c r="H568" s="255">
        <v>16.899999999999999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1" t="s">
        <v>213</v>
      </c>
      <c r="AU568" s="261" t="s">
        <v>87</v>
      </c>
      <c r="AV568" s="14" t="s">
        <v>87</v>
      </c>
      <c r="AW568" s="14" t="s">
        <v>34</v>
      </c>
      <c r="AX568" s="14" t="s">
        <v>78</v>
      </c>
      <c r="AY568" s="261" t="s">
        <v>204</v>
      </c>
    </row>
    <row r="569" s="15" customFormat="1">
      <c r="A569" s="15"/>
      <c r="B569" s="262"/>
      <c r="C569" s="263"/>
      <c r="D569" s="242" t="s">
        <v>213</v>
      </c>
      <c r="E569" s="264" t="s">
        <v>1</v>
      </c>
      <c r="F569" s="265" t="s">
        <v>228</v>
      </c>
      <c r="G569" s="263"/>
      <c r="H569" s="266">
        <v>36.100000000000001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2" t="s">
        <v>213</v>
      </c>
      <c r="AU569" s="272" t="s">
        <v>87</v>
      </c>
      <c r="AV569" s="15" t="s">
        <v>211</v>
      </c>
      <c r="AW569" s="15" t="s">
        <v>34</v>
      </c>
      <c r="AX569" s="15" t="s">
        <v>85</v>
      </c>
      <c r="AY569" s="272" t="s">
        <v>204</v>
      </c>
    </row>
    <row r="570" s="2" customFormat="1" ht="24.15" customHeight="1">
      <c r="A570" s="38"/>
      <c r="B570" s="39"/>
      <c r="C570" s="227" t="s">
        <v>1004</v>
      </c>
      <c r="D570" s="227" t="s">
        <v>206</v>
      </c>
      <c r="E570" s="228" t="s">
        <v>838</v>
      </c>
      <c r="F570" s="229" t="s">
        <v>839</v>
      </c>
      <c r="G570" s="230" t="s">
        <v>354</v>
      </c>
      <c r="H570" s="231">
        <v>17.539999999999999</v>
      </c>
      <c r="I570" s="232"/>
      <c r="J570" s="233">
        <f>ROUND(I570*H570,2)</f>
        <v>0</v>
      </c>
      <c r="K570" s="229" t="s">
        <v>210</v>
      </c>
      <c r="L570" s="44"/>
      <c r="M570" s="234" t="s">
        <v>1</v>
      </c>
      <c r="N570" s="235" t="s">
        <v>43</v>
      </c>
      <c r="O570" s="91"/>
      <c r="P570" s="236">
        <f>O570*H570</f>
        <v>0</v>
      </c>
      <c r="Q570" s="236">
        <v>0</v>
      </c>
      <c r="R570" s="236">
        <f>Q570*H570</f>
        <v>0</v>
      </c>
      <c r="S570" s="236">
        <v>0.024</v>
      </c>
      <c r="T570" s="237">
        <f>S570*H570</f>
        <v>0.42096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8" t="s">
        <v>218</v>
      </c>
      <c r="AT570" s="238" t="s">
        <v>206</v>
      </c>
      <c r="AU570" s="238" t="s">
        <v>87</v>
      </c>
      <c r="AY570" s="17" t="s">
        <v>204</v>
      </c>
      <c r="BE570" s="239">
        <f>IF(N570="základní",J570,0)</f>
        <v>0</v>
      </c>
      <c r="BF570" s="239">
        <f>IF(N570="snížená",J570,0)</f>
        <v>0</v>
      </c>
      <c r="BG570" s="239">
        <f>IF(N570="zákl. přenesená",J570,0)</f>
        <v>0</v>
      </c>
      <c r="BH570" s="239">
        <f>IF(N570="sníž. přenesená",J570,0)</f>
        <v>0</v>
      </c>
      <c r="BI570" s="239">
        <f>IF(N570="nulová",J570,0)</f>
        <v>0</v>
      </c>
      <c r="BJ570" s="17" t="s">
        <v>85</v>
      </c>
      <c r="BK570" s="239">
        <f>ROUND(I570*H570,2)</f>
        <v>0</v>
      </c>
      <c r="BL570" s="17" t="s">
        <v>218</v>
      </c>
      <c r="BM570" s="238" t="s">
        <v>1989</v>
      </c>
    </row>
    <row r="571" s="14" customFormat="1">
      <c r="A571" s="14"/>
      <c r="B571" s="251"/>
      <c r="C571" s="252"/>
      <c r="D571" s="242" t="s">
        <v>213</v>
      </c>
      <c r="E571" s="253" t="s">
        <v>1</v>
      </c>
      <c r="F571" s="254" t="s">
        <v>1990</v>
      </c>
      <c r="G571" s="252"/>
      <c r="H571" s="255">
        <v>17.539999999999999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213</v>
      </c>
      <c r="AU571" s="261" t="s">
        <v>87</v>
      </c>
      <c r="AV571" s="14" t="s">
        <v>87</v>
      </c>
      <c r="AW571" s="14" t="s">
        <v>34</v>
      </c>
      <c r="AX571" s="14" t="s">
        <v>85</v>
      </c>
      <c r="AY571" s="261" t="s">
        <v>204</v>
      </c>
    </row>
    <row r="572" s="2" customFormat="1" ht="24.15" customHeight="1">
      <c r="A572" s="38"/>
      <c r="B572" s="39"/>
      <c r="C572" s="227" t="s">
        <v>1024</v>
      </c>
      <c r="D572" s="227" t="s">
        <v>206</v>
      </c>
      <c r="E572" s="228" t="s">
        <v>1991</v>
      </c>
      <c r="F572" s="229" t="s">
        <v>1992</v>
      </c>
      <c r="G572" s="230" t="s">
        <v>354</v>
      </c>
      <c r="H572" s="231">
        <v>37.939999999999998</v>
      </c>
      <c r="I572" s="232"/>
      <c r="J572" s="233">
        <f>ROUND(I572*H572,2)</f>
        <v>0</v>
      </c>
      <c r="K572" s="229" t="s">
        <v>210</v>
      </c>
      <c r="L572" s="44"/>
      <c r="M572" s="234" t="s">
        <v>1</v>
      </c>
      <c r="N572" s="235" t="s">
        <v>43</v>
      </c>
      <c r="O572" s="91"/>
      <c r="P572" s="236">
        <f>O572*H572</f>
        <v>0</v>
      </c>
      <c r="Q572" s="236">
        <v>0</v>
      </c>
      <c r="R572" s="236">
        <f>Q572*H572</f>
        <v>0</v>
      </c>
      <c r="S572" s="236">
        <v>0.032000000000000001</v>
      </c>
      <c r="T572" s="237">
        <f>S572*H572</f>
        <v>1.2140800000000001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8" t="s">
        <v>218</v>
      </c>
      <c r="AT572" s="238" t="s">
        <v>206</v>
      </c>
      <c r="AU572" s="238" t="s">
        <v>87</v>
      </c>
      <c r="AY572" s="17" t="s">
        <v>204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7" t="s">
        <v>85</v>
      </c>
      <c r="BK572" s="239">
        <f>ROUND(I572*H572,2)</f>
        <v>0</v>
      </c>
      <c r="BL572" s="17" t="s">
        <v>218</v>
      </c>
      <c r="BM572" s="238" t="s">
        <v>1993</v>
      </c>
    </row>
    <row r="573" s="14" customFormat="1">
      <c r="A573" s="14"/>
      <c r="B573" s="251"/>
      <c r="C573" s="252"/>
      <c r="D573" s="242" t="s">
        <v>213</v>
      </c>
      <c r="E573" s="253" t="s">
        <v>1</v>
      </c>
      <c r="F573" s="254" t="s">
        <v>1994</v>
      </c>
      <c r="G573" s="252"/>
      <c r="H573" s="255">
        <v>24.620000000000001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213</v>
      </c>
      <c r="AU573" s="261" t="s">
        <v>87</v>
      </c>
      <c r="AV573" s="14" t="s">
        <v>87</v>
      </c>
      <c r="AW573" s="14" t="s">
        <v>34</v>
      </c>
      <c r="AX573" s="14" t="s">
        <v>78</v>
      </c>
      <c r="AY573" s="261" t="s">
        <v>204</v>
      </c>
    </row>
    <row r="574" s="14" customFormat="1">
      <c r="A574" s="14"/>
      <c r="B574" s="251"/>
      <c r="C574" s="252"/>
      <c r="D574" s="242" t="s">
        <v>213</v>
      </c>
      <c r="E574" s="253" t="s">
        <v>1</v>
      </c>
      <c r="F574" s="254" t="s">
        <v>1995</v>
      </c>
      <c r="G574" s="252"/>
      <c r="H574" s="255">
        <v>13.32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1" t="s">
        <v>213</v>
      </c>
      <c r="AU574" s="261" t="s">
        <v>87</v>
      </c>
      <c r="AV574" s="14" t="s">
        <v>87</v>
      </c>
      <c r="AW574" s="14" t="s">
        <v>34</v>
      </c>
      <c r="AX574" s="14" t="s">
        <v>78</v>
      </c>
      <c r="AY574" s="261" t="s">
        <v>204</v>
      </c>
    </row>
    <row r="575" s="15" customFormat="1">
      <c r="A575" s="15"/>
      <c r="B575" s="262"/>
      <c r="C575" s="263"/>
      <c r="D575" s="242" t="s">
        <v>213</v>
      </c>
      <c r="E575" s="264" t="s">
        <v>1</v>
      </c>
      <c r="F575" s="265" t="s">
        <v>228</v>
      </c>
      <c r="G575" s="263"/>
      <c r="H575" s="266">
        <v>37.939999999999998</v>
      </c>
      <c r="I575" s="267"/>
      <c r="J575" s="263"/>
      <c r="K575" s="263"/>
      <c r="L575" s="268"/>
      <c r="M575" s="269"/>
      <c r="N575" s="270"/>
      <c r="O575" s="270"/>
      <c r="P575" s="270"/>
      <c r="Q575" s="270"/>
      <c r="R575" s="270"/>
      <c r="S575" s="270"/>
      <c r="T575" s="27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2" t="s">
        <v>213</v>
      </c>
      <c r="AU575" s="272" t="s">
        <v>87</v>
      </c>
      <c r="AV575" s="15" t="s">
        <v>211</v>
      </c>
      <c r="AW575" s="15" t="s">
        <v>34</v>
      </c>
      <c r="AX575" s="15" t="s">
        <v>85</v>
      </c>
      <c r="AY575" s="272" t="s">
        <v>204</v>
      </c>
    </row>
    <row r="576" s="2" customFormat="1" ht="33" customHeight="1">
      <c r="A576" s="38"/>
      <c r="B576" s="39"/>
      <c r="C576" s="227" t="s">
        <v>1010</v>
      </c>
      <c r="D576" s="227" t="s">
        <v>206</v>
      </c>
      <c r="E576" s="228" t="s">
        <v>845</v>
      </c>
      <c r="F576" s="229" t="s">
        <v>846</v>
      </c>
      <c r="G576" s="230" t="s">
        <v>354</v>
      </c>
      <c r="H576" s="231">
        <v>120.3</v>
      </c>
      <c r="I576" s="232"/>
      <c r="J576" s="233">
        <f>ROUND(I576*H576,2)</f>
        <v>0</v>
      </c>
      <c r="K576" s="229" t="s">
        <v>210</v>
      </c>
      <c r="L576" s="44"/>
      <c r="M576" s="234" t="s">
        <v>1</v>
      </c>
      <c r="N576" s="235" t="s">
        <v>43</v>
      </c>
      <c r="O576" s="91"/>
      <c r="P576" s="236">
        <f>O576*H576</f>
        <v>0</v>
      </c>
      <c r="Q576" s="236">
        <v>0</v>
      </c>
      <c r="R576" s="236">
        <f>Q576*H576</f>
        <v>0</v>
      </c>
      <c r="S576" s="236">
        <v>0</v>
      </c>
      <c r="T576" s="237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8" t="s">
        <v>218</v>
      </c>
      <c r="AT576" s="238" t="s">
        <v>206</v>
      </c>
      <c r="AU576" s="238" t="s">
        <v>87</v>
      </c>
      <c r="AY576" s="17" t="s">
        <v>204</v>
      </c>
      <c r="BE576" s="239">
        <f>IF(N576="základní",J576,0)</f>
        <v>0</v>
      </c>
      <c r="BF576" s="239">
        <f>IF(N576="snížená",J576,0)</f>
        <v>0</v>
      </c>
      <c r="BG576" s="239">
        <f>IF(N576="zákl. přenesená",J576,0)</f>
        <v>0</v>
      </c>
      <c r="BH576" s="239">
        <f>IF(N576="sníž. přenesená",J576,0)</f>
        <v>0</v>
      </c>
      <c r="BI576" s="239">
        <f>IF(N576="nulová",J576,0)</f>
        <v>0</v>
      </c>
      <c r="BJ576" s="17" t="s">
        <v>85</v>
      </c>
      <c r="BK576" s="239">
        <f>ROUND(I576*H576,2)</f>
        <v>0</v>
      </c>
      <c r="BL576" s="17" t="s">
        <v>218</v>
      </c>
      <c r="BM576" s="238" t="s">
        <v>1996</v>
      </c>
    </row>
    <row r="577" s="13" customFormat="1">
      <c r="A577" s="13"/>
      <c r="B577" s="240"/>
      <c r="C577" s="241"/>
      <c r="D577" s="242" t="s">
        <v>213</v>
      </c>
      <c r="E577" s="243" t="s">
        <v>1</v>
      </c>
      <c r="F577" s="244" t="s">
        <v>1997</v>
      </c>
      <c r="G577" s="241"/>
      <c r="H577" s="243" t="s">
        <v>1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0" t="s">
        <v>213</v>
      </c>
      <c r="AU577" s="250" t="s">
        <v>87</v>
      </c>
      <c r="AV577" s="13" t="s">
        <v>85</v>
      </c>
      <c r="AW577" s="13" t="s">
        <v>34</v>
      </c>
      <c r="AX577" s="13" t="s">
        <v>78</v>
      </c>
      <c r="AY577" s="250" t="s">
        <v>204</v>
      </c>
    </row>
    <row r="578" s="14" customFormat="1">
      <c r="A578" s="14"/>
      <c r="B578" s="251"/>
      <c r="C578" s="252"/>
      <c r="D578" s="242" t="s">
        <v>213</v>
      </c>
      <c r="E578" s="253" t="s">
        <v>1</v>
      </c>
      <c r="F578" s="254" t="s">
        <v>1998</v>
      </c>
      <c r="G578" s="252"/>
      <c r="H578" s="255">
        <v>29.940000000000001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1" t="s">
        <v>213</v>
      </c>
      <c r="AU578" s="261" t="s">
        <v>87</v>
      </c>
      <c r="AV578" s="14" t="s">
        <v>87</v>
      </c>
      <c r="AW578" s="14" t="s">
        <v>34</v>
      </c>
      <c r="AX578" s="14" t="s">
        <v>78</v>
      </c>
      <c r="AY578" s="261" t="s">
        <v>204</v>
      </c>
    </row>
    <row r="579" s="14" customFormat="1">
      <c r="A579" s="14"/>
      <c r="B579" s="251"/>
      <c r="C579" s="252"/>
      <c r="D579" s="242" t="s">
        <v>213</v>
      </c>
      <c r="E579" s="253" t="s">
        <v>1</v>
      </c>
      <c r="F579" s="254" t="s">
        <v>1999</v>
      </c>
      <c r="G579" s="252"/>
      <c r="H579" s="255">
        <v>90.359999999999999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213</v>
      </c>
      <c r="AU579" s="261" t="s">
        <v>87</v>
      </c>
      <c r="AV579" s="14" t="s">
        <v>87</v>
      </c>
      <c r="AW579" s="14" t="s">
        <v>34</v>
      </c>
      <c r="AX579" s="14" t="s">
        <v>78</v>
      </c>
      <c r="AY579" s="261" t="s">
        <v>204</v>
      </c>
    </row>
    <row r="580" s="15" customFormat="1">
      <c r="A580" s="15"/>
      <c r="B580" s="262"/>
      <c r="C580" s="263"/>
      <c r="D580" s="242" t="s">
        <v>213</v>
      </c>
      <c r="E580" s="264" t="s">
        <v>1</v>
      </c>
      <c r="F580" s="265" t="s">
        <v>228</v>
      </c>
      <c r="G580" s="263"/>
      <c r="H580" s="266">
        <v>120.3</v>
      </c>
      <c r="I580" s="267"/>
      <c r="J580" s="263"/>
      <c r="K580" s="263"/>
      <c r="L580" s="268"/>
      <c r="M580" s="269"/>
      <c r="N580" s="270"/>
      <c r="O580" s="270"/>
      <c r="P580" s="270"/>
      <c r="Q580" s="270"/>
      <c r="R580" s="270"/>
      <c r="S580" s="270"/>
      <c r="T580" s="27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2" t="s">
        <v>213</v>
      </c>
      <c r="AU580" s="272" t="s">
        <v>87</v>
      </c>
      <c r="AV580" s="15" t="s">
        <v>211</v>
      </c>
      <c r="AW580" s="15" t="s">
        <v>34</v>
      </c>
      <c r="AX580" s="15" t="s">
        <v>85</v>
      </c>
      <c r="AY580" s="272" t="s">
        <v>204</v>
      </c>
    </row>
    <row r="581" s="2" customFormat="1" ht="21.75" customHeight="1">
      <c r="A581" s="38"/>
      <c r="B581" s="39"/>
      <c r="C581" s="273" t="s">
        <v>1016</v>
      </c>
      <c r="D581" s="273" t="s">
        <v>404</v>
      </c>
      <c r="E581" s="274" t="s">
        <v>852</v>
      </c>
      <c r="F581" s="275" t="s">
        <v>853</v>
      </c>
      <c r="G581" s="276" t="s">
        <v>231</v>
      </c>
      <c r="H581" s="277">
        <v>1.909</v>
      </c>
      <c r="I581" s="278"/>
      <c r="J581" s="279">
        <f>ROUND(I581*H581,2)</f>
        <v>0</v>
      </c>
      <c r="K581" s="275" t="s">
        <v>210</v>
      </c>
      <c r="L581" s="280"/>
      <c r="M581" s="281" t="s">
        <v>1</v>
      </c>
      <c r="N581" s="282" t="s">
        <v>43</v>
      </c>
      <c r="O581" s="91"/>
      <c r="P581" s="236">
        <f>O581*H581</f>
        <v>0</v>
      </c>
      <c r="Q581" s="236">
        <v>0.55000000000000004</v>
      </c>
      <c r="R581" s="236">
        <f>Q581*H581</f>
        <v>1.0499500000000002</v>
      </c>
      <c r="S581" s="236">
        <v>0</v>
      </c>
      <c r="T581" s="237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8" t="s">
        <v>386</v>
      </c>
      <c r="AT581" s="238" t="s">
        <v>404</v>
      </c>
      <c r="AU581" s="238" t="s">
        <v>87</v>
      </c>
      <c r="AY581" s="17" t="s">
        <v>204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7" t="s">
        <v>85</v>
      </c>
      <c r="BK581" s="239">
        <f>ROUND(I581*H581,2)</f>
        <v>0</v>
      </c>
      <c r="BL581" s="17" t="s">
        <v>218</v>
      </c>
      <c r="BM581" s="238" t="s">
        <v>2000</v>
      </c>
    </row>
    <row r="582" s="13" customFormat="1">
      <c r="A582" s="13"/>
      <c r="B582" s="240"/>
      <c r="C582" s="241"/>
      <c r="D582" s="242" t="s">
        <v>213</v>
      </c>
      <c r="E582" s="243" t="s">
        <v>1</v>
      </c>
      <c r="F582" s="244" t="s">
        <v>1997</v>
      </c>
      <c r="G582" s="241"/>
      <c r="H582" s="243" t="s">
        <v>1</v>
      </c>
      <c r="I582" s="245"/>
      <c r="J582" s="241"/>
      <c r="K582" s="241"/>
      <c r="L582" s="246"/>
      <c r="M582" s="247"/>
      <c r="N582" s="248"/>
      <c r="O582" s="248"/>
      <c r="P582" s="248"/>
      <c r="Q582" s="248"/>
      <c r="R582" s="248"/>
      <c r="S582" s="248"/>
      <c r="T582" s="24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0" t="s">
        <v>213</v>
      </c>
      <c r="AU582" s="250" t="s">
        <v>87</v>
      </c>
      <c r="AV582" s="13" t="s">
        <v>85</v>
      </c>
      <c r="AW582" s="13" t="s">
        <v>34</v>
      </c>
      <c r="AX582" s="13" t="s">
        <v>78</v>
      </c>
      <c r="AY582" s="250" t="s">
        <v>204</v>
      </c>
    </row>
    <row r="583" s="14" customFormat="1">
      <c r="A583" s="14"/>
      <c r="B583" s="251"/>
      <c r="C583" s="252"/>
      <c r="D583" s="242" t="s">
        <v>213</v>
      </c>
      <c r="E583" s="253" t="s">
        <v>1</v>
      </c>
      <c r="F583" s="254" t="s">
        <v>2001</v>
      </c>
      <c r="G583" s="252"/>
      <c r="H583" s="255">
        <v>0.503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1" t="s">
        <v>213</v>
      </c>
      <c r="AU583" s="261" t="s">
        <v>87</v>
      </c>
      <c r="AV583" s="14" t="s">
        <v>87</v>
      </c>
      <c r="AW583" s="14" t="s">
        <v>34</v>
      </c>
      <c r="AX583" s="14" t="s">
        <v>78</v>
      </c>
      <c r="AY583" s="261" t="s">
        <v>204</v>
      </c>
    </row>
    <row r="584" s="14" customFormat="1">
      <c r="A584" s="14"/>
      <c r="B584" s="251"/>
      <c r="C584" s="252"/>
      <c r="D584" s="242" t="s">
        <v>213</v>
      </c>
      <c r="E584" s="253" t="s">
        <v>1</v>
      </c>
      <c r="F584" s="254" t="s">
        <v>2002</v>
      </c>
      <c r="G584" s="252"/>
      <c r="H584" s="255">
        <v>1.157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1" t="s">
        <v>213</v>
      </c>
      <c r="AU584" s="261" t="s">
        <v>87</v>
      </c>
      <c r="AV584" s="14" t="s">
        <v>87</v>
      </c>
      <c r="AW584" s="14" t="s">
        <v>34</v>
      </c>
      <c r="AX584" s="14" t="s">
        <v>78</v>
      </c>
      <c r="AY584" s="261" t="s">
        <v>204</v>
      </c>
    </row>
    <row r="585" s="15" customFormat="1">
      <c r="A585" s="15"/>
      <c r="B585" s="262"/>
      <c r="C585" s="263"/>
      <c r="D585" s="242" t="s">
        <v>213</v>
      </c>
      <c r="E585" s="264" t="s">
        <v>1</v>
      </c>
      <c r="F585" s="265" t="s">
        <v>228</v>
      </c>
      <c r="G585" s="263"/>
      <c r="H585" s="266">
        <v>1.6599999999999999</v>
      </c>
      <c r="I585" s="267"/>
      <c r="J585" s="263"/>
      <c r="K585" s="263"/>
      <c r="L585" s="268"/>
      <c r="M585" s="269"/>
      <c r="N585" s="270"/>
      <c r="O585" s="270"/>
      <c r="P585" s="270"/>
      <c r="Q585" s="270"/>
      <c r="R585" s="270"/>
      <c r="S585" s="270"/>
      <c r="T585" s="27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2" t="s">
        <v>213</v>
      </c>
      <c r="AU585" s="272" t="s">
        <v>87</v>
      </c>
      <c r="AV585" s="15" t="s">
        <v>211</v>
      </c>
      <c r="AW585" s="15" t="s">
        <v>34</v>
      </c>
      <c r="AX585" s="15" t="s">
        <v>85</v>
      </c>
      <c r="AY585" s="272" t="s">
        <v>204</v>
      </c>
    </row>
    <row r="586" s="14" customFormat="1">
      <c r="A586" s="14"/>
      <c r="B586" s="251"/>
      <c r="C586" s="252"/>
      <c r="D586" s="242" t="s">
        <v>213</v>
      </c>
      <c r="E586" s="252"/>
      <c r="F586" s="254" t="s">
        <v>2003</v>
      </c>
      <c r="G586" s="252"/>
      <c r="H586" s="255">
        <v>1.909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213</v>
      </c>
      <c r="AU586" s="261" t="s">
        <v>87</v>
      </c>
      <c r="AV586" s="14" t="s">
        <v>87</v>
      </c>
      <c r="AW586" s="14" t="s">
        <v>4</v>
      </c>
      <c r="AX586" s="14" t="s">
        <v>85</v>
      </c>
      <c r="AY586" s="261" t="s">
        <v>204</v>
      </c>
    </row>
    <row r="587" s="2" customFormat="1" ht="24.15" customHeight="1">
      <c r="A587" s="38"/>
      <c r="B587" s="39"/>
      <c r="C587" s="227" t="s">
        <v>1020</v>
      </c>
      <c r="D587" s="227" t="s">
        <v>206</v>
      </c>
      <c r="E587" s="228" t="s">
        <v>2004</v>
      </c>
      <c r="F587" s="229" t="s">
        <v>2005</v>
      </c>
      <c r="G587" s="230" t="s">
        <v>209</v>
      </c>
      <c r="H587" s="231">
        <v>8.4000000000000004</v>
      </c>
      <c r="I587" s="232"/>
      <c r="J587" s="233">
        <f>ROUND(I587*H587,2)</f>
        <v>0</v>
      </c>
      <c r="K587" s="229" t="s">
        <v>210</v>
      </c>
      <c r="L587" s="44"/>
      <c r="M587" s="234" t="s">
        <v>1</v>
      </c>
      <c r="N587" s="235" t="s">
        <v>43</v>
      </c>
      <c r="O587" s="91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8" t="s">
        <v>218</v>
      </c>
      <c r="AT587" s="238" t="s">
        <v>206</v>
      </c>
      <c r="AU587" s="238" t="s">
        <v>87</v>
      </c>
      <c r="AY587" s="17" t="s">
        <v>204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7" t="s">
        <v>85</v>
      </c>
      <c r="BK587" s="239">
        <f>ROUND(I587*H587,2)</f>
        <v>0</v>
      </c>
      <c r="BL587" s="17" t="s">
        <v>218</v>
      </c>
      <c r="BM587" s="238" t="s">
        <v>2006</v>
      </c>
    </row>
    <row r="588" s="13" customFormat="1">
      <c r="A588" s="13"/>
      <c r="B588" s="240"/>
      <c r="C588" s="241"/>
      <c r="D588" s="242" t="s">
        <v>213</v>
      </c>
      <c r="E588" s="243" t="s">
        <v>1</v>
      </c>
      <c r="F588" s="244" t="s">
        <v>2007</v>
      </c>
      <c r="G588" s="241"/>
      <c r="H588" s="243" t="s">
        <v>1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0" t="s">
        <v>213</v>
      </c>
      <c r="AU588" s="250" t="s">
        <v>87</v>
      </c>
      <c r="AV588" s="13" t="s">
        <v>85</v>
      </c>
      <c r="AW588" s="13" t="s">
        <v>34</v>
      </c>
      <c r="AX588" s="13" t="s">
        <v>78</v>
      </c>
      <c r="AY588" s="250" t="s">
        <v>204</v>
      </c>
    </row>
    <row r="589" s="14" customFormat="1">
      <c r="A589" s="14"/>
      <c r="B589" s="251"/>
      <c r="C589" s="252"/>
      <c r="D589" s="242" t="s">
        <v>213</v>
      </c>
      <c r="E589" s="253" t="s">
        <v>1</v>
      </c>
      <c r="F589" s="254" t="s">
        <v>2008</v>
      </c>
      <c r="G589" s="252"/>
      <c r="H589" s="255">
        <v>8.4000000000000004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213</v>
      </c>
      <c r="AU589" s="261" t="s">
        <v>87</v>
      </c>
      <c r="AV589" s="14" t="s">
        <v>87</v>
      </c>
      <c r="AW589" s="14" t="s">
        <v>34</v>
      </c>
      <c r="AX589" s="14" t="s">
        <v>85</v>
      </c>
      <c r="AY589" s="261" t="s">
        <v>204</v>
      </c>
    </row>
    <row r="590" s="2" customFormat="1" ht="16.5" customHeight="1">
      <c r="A590" s="38"/>
      <c r="B590" s="39"/>
      <c r="C590" s="273" t="s">
        <v>1029</v>
      </c>
      <c r="D590" s="273" t="s">
        <v>404</v>
      </c>
      <c r="E590" s="274" t="s">
        <v>879</v>
      </c>
      <c r="F590" s="275" t="s">
        <v>880</v>
      </c>
      <c r="G590" s="276" t="s">
        <v>231</v>
      </c>
      <c r="H590" s="277">
        <v>0.185</v>
      </c>
      <c r="I590" s="278"/>
      <c r="J590" s="279">
        <f>ROUND(I590*H590,2)</f>
        <v>0</v>
      </c>
      <c r="K590" s="275" t="s">
        <v>210</v>
      </c>
      <c r="L590" s="280"/>
      <c r="M590" s="281" t="s">
        <v>1</v>
      </c>
      <c r="N590" s="282" t="s">
        <v>43</v>
      </c>
      <c r="O590" s="91"/>
      <c r="P590" s="236">
        <f>O590*H590</f>
        <v>0</v>
      </c>
      <c r="Q590" s="236">
        <v>0.55000000000000004</v>
      </c>
      <c r="R590" s="236">
        <f>Q590*H590</f>
        <v>0.10175000000000001</v>
      </c>
      <c r="S590" s="236">
        <v>0</v>
      </c>
      <c r="T590" s="237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8" t="s">
        <v>386</v>
      </c>
      <c r="AT590" s="238" t="s">
        <v>404</v>
      </c>
      <c r="AU590" s="238" t="s">
        <v>87</v>
      </c>
      <c r="AY590" s="17" t="s">
        <v>204</v>
      </c>
      <c r="BE590" s="239">
        <f>IF(N590="základní",J590,0)</f>
        <v>0</v>
      </c>
      <c r="BF590" s="239">
        <f>IF(N590="snížená",J590,0)</f>
        <v>0</v>
      </c>
      <c r="BG590" s="239">
        <f>IF(N590="zákl. přenesená",J590,0)</f>
        <v>0</v>
      </c>
      <c r="BH590" s="239">
        <f>IF(N590="sníž. přenesená",J590,0)</f>
        <v>0</v>
      </c>
      <c r="BI590" s="239">
        <f>IF(N590="nulová",J590,0)</f>
        <v>0</v>
      </c>
      <c r="BJ590" s="17" t="s">
        <v>85</v>
      </c>
      <c r="BK590" s="239">
        <f>ROUND(I590*H590,2)</f>
        <v>0</v>
      </c>
      <c r="BL590" s="17" t="s">
        <v>218</v>
      </c>
      <c r="BM590" s="238" t="s">
        <v>2009</v>
      </c>
    </row>
    <row r="591" s="14" customFormat="1">
      <c r="A591" s="14"/>
      <c r="B591" s="251"/>
      <c r="C591" s="252"/>
      <c r="D591" s="242" t="s">
        <v>213</v>
      </c>
      <c r="E591" s="253" t="s">
        <v>1</v>
      </c>
      <c r="F591" s="254" t="s">
        <v>2010</v>
      </c>
      <c r="G591" s="252"/>
      <c r="H591" s="255">
        <v>0.185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213</v>
      </c>
      <c r="AU591" s="261" t="s">
        <v>87</v>
      </c>
      <c r="AV591" s="14" t="s">
        <v>87</v>
      </c>
      <c r="AW591" s="14" t="s">
        <v>34</v>
      </c>
      <c r="AX591" s="14" t="s">
        <v>85</v>
      </c>
      <c r="AY591" s="261" t="s">
        <v>204</v>
      </c>
    </row>
    <row r="592" s="2" customFormat="1" ht="24.15" customHeight="1">
      <c r="A592" s="38"/>
      <c r="B592" s="39"/>
      <c r="C592" s="227" t="s">
        <v>1035</v>
      </c>
      <c r="D592" s="227" t="s">
        <v>206</v>
      </c>
      <c r="E592" s="228" t="s">
        <v>870</v>
      </c>
      <c r="F592" s="229" t="s">
        <v>871</v>
      </c>
      <c r="G592" s="230" t="s">
        <v>209</v>
      </c>
      <c r="H592" s="231">
        <v>98.921000000000006</v>
      </c>
      <c r="I592" s="232"/>
      <c r="J592" s="233">
        <f>ROUND(I592*H592,2)</f>
        <v>0</v>
      </c>
      <c r="K592" s="229" t="s">
        <v>210</v>
      </c>
      <c r="L592" s="44"/>
      <c r="M592" s="234" t="s">
        <v>1</v>
      </c>
      <c r="N592" s="235" t="s">
        <v>43</v>
      </c>
      <c r="O592" s="91"/>
      <c r="P592" s="236">
        <f>O592*H592</f>
        <v>0</v>
      </c>
      <c r="Q592" s="236">
        <v>0</v>
      </c>
      <c r="R592" s="236">
        <f>Q592*H592</f>
        <v>0</v>
      </c>
      <c r="S592" s="236">
        <v>0</v>
      </c>
      <c r="T592" s="237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8" t="s">
        <v>218</v>
      </c>
      <c r="AT592" s="238" t="s">
        <v>206</v>
      </c>
      <c r="AU592" s="238" t="s">
        <v>87</v>
      </c>
      <c r="AY592" s="17" t="s">
        <v>204</v>
      </c>
      <c r="BE592" s="239">
        <f>IF(N592="základní",J592,0)</f>
        <v>0</v>
      </c>
      <c r="BF592" s="239">
        <f>IF(N592="snížená",J592,0)</f>
        <v>0</v>
      </c>
      <c r="BG592" s="239">
        <f>IF(N592="zákl. přenesená",J592,0)</f>
        <v>0</v>
      </c>
      <c r="BH592" s="239">
        <f>IF(N592="sníž. přenesená",J592,0)</f>
        <v>0</v>
      </c>
      <c r="BI592" s="239">
        <f>IF(N592="nulová",J592,0)</f>
        <v>0</v>
      </c>
      <c r="BJ592" s="17" t="s">
        <v>85</v>
      </c>
      <c r="BK592" s="239">
        <f>ROUND(I592*H592,2)</f>
        <v>0</v>
      </c>
      <c r="BL592" s="17" t="s">
        <v>218</v>
      </c>
      <c r="BM592" s="238" t="s">
        <v>2011</v>
      </c>
    </row>
    <row r="593" s="14" customFormat="1">
      <c r="A593" s="14"/>
      <c r="B593" s="251"/>
      <c r="C593" s="252"/>
      <c r="D593" s="242" t="s">
        <v>213</v>
      </c>
      <c r="E593" s="253" t="s">
        <v>1</v>
      </c>
      <c r="F593" s="254" t="s">
        <v>2012</v>
      </c>
      <c r="G593" s="252"/>
      <c r="H593" s="255">
        <v>98.921000000000006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213</v>
      </c>
      <c r="AU593" s="261" t="s">
        <v>87</v>
      </c>
      <c r="AV593" s="14" t="s">
        <v>87</v>
      </c>
      <c r="AW593" s="14" t="s">
        <v>34</v>
      </c>
      <c r="AX593" s="14" t="s">
        <v>85</v>
      </c>
      <c r="AY593" s="261" t="s">
        <v>204</v>
      </c>
    </row>
    <row r="594" s="2" customFormat="1" ht="21.75" customHeight="1">
      <c r="A594" s="38"/>
      <c r="B594" s="39"/>
      <c r="C594" s="273" t="s">
        <v>1039</v>
      </c>
      <c r="D594" s="273" t="s">
        <v>404</v>
      </c>
      <c r="E594" s="274" t="s">
        <v>2013</v>
      </c>
      <c r="F594" s="275" t="s">
        <v>2014</v>
      </c>
      <c r="G594" s="276" t="s">
        <v>209</v>
      </c>
      <c r="H594" s="277">
        <v>108.813</v>
      </c>
      <c r="I594" s="278"/>
      <c r="J594" s="279">
        <f>ROUND(I594*H594,2)</f>
        <v>0</v>
      </c>
      <c r="K594" s="275" t="s">
        <v>210</v>
      </c>
      <c r="L594" s="280"/>
      <c r="M594" s="281" t="s">
        <v>1</v>
      </c>
      <c r="N594" s="282" t="s">
        <v>43</v>
      </c>
      <c r="O594" s="91"/>
      <c r="P594" s="236">
        <f>O594*H594</f>
        <v>0</v>
      </c>
      <c r="Q594" s="236">
        <v>0.012800000000000001</v>
      </c>
      <c r="R594" s="236">
        <f>Q594*H594</f>
        <v>1.3928064</v>
      </c>
      <c r="S594" s="236">
        <v>0</v>
      </c>
      <c r="T594" s="237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8" t="s">
        <v>386</v>
      </c>
      <c r="AT594" s="238" t="s">
        <v>404</v>
      </c>
      <c r="AU594" s="238" t="s">
        <v>87</v>
      </c>
      <c r="AY594" s="17" t="s">
        <v>204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7" t="s">
        <v>85</v>
      </c>
      <c r="BK594" s="239">
        <f>ROUND(I594*H594,2)</f>
        <v>0</v>
      </c>
      <c r="BL594" s="17" t="s">
        <v>218</v>
      </c>
      <c r="BM594" s="238" t="s">
        <v>2015</v>
      </c>
    </row>
    <row r="595" s="14" customFormat="1">
      <c r="A595" s="14"/>
      <c r="B595" s="251"/>
      <c r="C595" s="252"/>
      <c r="D595" s="242" t="s">
        <v>213</v>
      </c>
      <c r="E595" s="252"/>
      <c r="F595" s="254" t="s">
        <v>2016</v>
      </c>
      <c r="G595" s="252"/>
      <c r="H595" s="255">
        <v>108.813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1" t="s">
        <v>213</v>
      </c>
      <c r="AU595" s="261" t="s">
        <v>87</v>
      </c>
      <c r="AV595" s="14" t="s">
        <v>87</v>
      </c>
      <c r="AW595" s="14" t="s">
        <v>4</v>
      </c>
      <c r="AX595" s="14" t="s">
        <v>85</v>
      </c>
      <c r="AY595" s="261" t="s">
        <v>204</v>
      </c>
    </row>
    <row r="596" s="2" customFormat="1" ht="24.15" customHeight="1">
      <c r="A596" s="38"/>
      <c r="B596" s="39"/>
      <c r="C596" s="227" t="s">
        <v>1045</v>
      </c>
      <c r="D596" s="227" t="s">
        <v>206</v>
      </c>
      <c r="E596" s="228" t="s">
        <v>2017</v>
      </c>
      <c r="F596" s="229" t="s">
        <v>2018</v>
      </c>
      <c r="G596" s="230" t="s">
        <v>209</v>
      </c>
      <c r="H596" s="231">
        <v>98.921000000000006</v>
      </c>
      <c r="I596" s="232"/>
      <c r="J596" s="233">
        <f>ROUND(I596*H596,2)</f>
        <v>0</v>
      </c>
      <c r="K596" s="229" t="s">
        <v>210</v>
      </c>
      <c r="L596" s="44"/>
      <c r="M596" s="234" t="s">
        <v>1</v>
      </c>
      <c r="N596" s="235" t="s">
        <v>43</v>
      </c>
      <c r="O596" s="91"/>
      <c r="P596" s="236">
        <f>O596*H596</f>
        <v>0</v>
      </c>
      <c r="Q596" s="236">
        <v>0</v>
      </c>
      <c r="R596" s="236">
        <f>Q596*H596</f>
        <v>0</v>
      </c>
      <c r="S596" s="236">
        <v>0</v>
      </c>
      <c r="T596" s="237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8" t="s">
        <v>218</v>
      </c>
      <c r="AT596" s="238" t="s">
        <v>206</v>
      </c>
      <c r="AU596" s="238" t="s">
        <v>87</v>
      </c>
      <c r="AY596" s="17" t="s">
        <v>204</v>
      </c>
      <c r="BE596" s="239">
        <f>IF(N596="základní",J596,0)</f>
        <v>0</v>
      </c>
      <c r="BF596" s="239">
        <f>IF(N596="snížená",J596,0)</f>
        <v>0</v>
      </c>
      <c r="BG596" s="239">
        <f>IF(N596="zákl. přenesená",J596,0)</f>
        <v>0</v>
      </c>
      <c r="BH596" s="239">
        <f>IF(N596="sníž. přenesená",J596,0)</f>
        <v>0</v>
      </c>
      <c r="BI596" s="239">
        <f>IF(N596="nulová",J596,0)</f>
        <v>0</v>
      </c>
      <c r="BJ596" s="17" t="s">
        <v>85</v>
      </c>
      <c r="BK596" s="239">
        <f>ROUND(I596*H596,2)</f>
        <v>0</v>
      </c>
      <c r="BL596" s="17" t="s">
        <v>218</v>
      </c>
      <c r="BM596" s="238" t="s">
        <v>2019</v>
      </c>
    </row>
    <row r="597" s="14" customFormat="1">
      <c r="A597" s="14"/>
      <c r="B597" s="251"/>
      <c r="C597" s="252"/>
      <c r="D597" s="242" t="s">
        <v>213</v>
      </c>
      <c r="E597" s="253" t="s">
        <v>1</v>
      </c>
      <c r="F597" s="254" t="s">
        <v>2012</v>
      </c>
      <c r="G597" s="252"/>
      <c r="H597" s="255">
        <v>98.921000000000006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1" t="s">
        <v>213</v>
      </c>
      <c r="AU597" s="261" t="s">
        <v>87</v>
      </c>
      <c r="AV597" s="14" t="s">
        <v>87</v>
      </c>
      <c r="AW597" s="14" t="s">
        <v>34</v>
      </c>
      <c r="AX597" s="14" t="s">
        <v>85</v>
      </c>
      <c r="AY597" s="261" t="s">
        <v>204</v>
      </c>
    </row>
    <row r="598" s="2" customFormat="1" ht="16.5" customHeight="1">
      <c r="A598" s="38"/>
      <c r="B598" s="39"/>
      <c r="C598" s="227" t="s">
        <v>1050</v>
      </c>
      <c r="D598" s="227" t="s">
        <v>206</v>
      </c>
      <c r="E598" s="228" t="s">
        <v>2020</v>
      </c>
      <c r="F598" s="229" t="s">
        <v>2021</v>
      </c>
      <c r="G598" s="230" t="s">
        <v>354</v>
      </c>
      <c r="H598" s="231">
        <v>82.522000000000006</v>
      </c>
      <c r="I598" s="232"/>
      <c r="J598" s="233">
        <f>ROUND(I598*H598,2)</f>
        <v>0</v>
      </c>
      <c r="K598" s="229" t="s">
        <v>210</v>
      </c>
      <c r="L598" s="44"/>
      <c r="M598" s="234" t="s">
        <v>1</v>
      </c>
      <c r="N598" s="235" t="s">
        <v>43</v>
      </c>
      <c r="O598" s="91"/>
      <c r="P598" s="236">
        <f>O598*H598</f>
        <v>0</v>
      </c>
      <c r="Q598" s="236">
        <v>2.0000000000000002E-05</v>
      </c>
      <c r="R598" s="236">
        <f>Q598*H598</f>
        <v>0.0016504400000000002</v>
      </c>
      <c r="S598" s="236">
        <v>0</v>
      </c>
      <c r="T598" s="237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8" t="s">
        <v>218</v>
      </c>
      <c r="AT598" s="238" t="s">
        <v>206</v>
      </c>
      <c r="AU598" s="238" t="s">
        <v>87</v>
      </c>
      <c r="AY598" s="17" t="s">
        <v>204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7" t="s">
        <v>85</v>
      </c>
      <c r="BK598" s="239">
        <f>ROUND(I598*H598,2)</f>
        <v>0</v>
      </c>
      <c r="BL598" s="17" t="s">
        <v>218</v>
      </c>
      <c r="BM598" s="238" t="s">
        <v>2022</v>
      </c>
    </row>
    <row r="599" s="2" customFormat="1" ht="24.15" customHeight="1">
      <c r="A599" s="38"/>
      <c r="B599" s="39"/>
      <c r="C599" s="273" t="s">
        <v>1055</v>
      </c>
      <c r="D599" s="273" t="s">
        <v>404</v>
      </c>
      <c r="E599" s="274" t="s">
        <v>888</v>
      </c>
      <c r="F599" s="275" t="s">
        <v>889</v>
      </c>
      <c r="G599" s="276" t="s">
        <v>231</v>
      </c>
      <c r="H599" s="277">
        <v>1.2030000000000001</v>
      </c>
      <c r="I599" s="278"/>
      <c r="J599" s="279">
        <f>ROUND(I599*H599,2)</f>
        <v>0</v>
      </c>
      <c r="K599" s="275" t="s">
        <v>210</v>
      </c>
      <c r="L599" s="280"/>
      <c r="M599" s="281" t="s">
        <v>1</v>
      </c>
      <c r="N599" s="282" t="s">
        <v>43</v>
      </c>
      <c r="O599" s="91"/>
      <c r="P599" s="236">
        <f>O599*H599</f>
        <v>0</v>
      </c>
      <c r="Q599" s="236">
        <v>0.55000000000000004</v>
      </c>
      <c r="R599" s="236">
        <f>Q599*H599</f>
        <v>0.66165000000000007</v>
      </c>
      <c r="S599" s="236">
        <v>0</v>
      </c>
      <c r="T599" s="237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8" t="s">
        <v>386</v>
      </c>
      <c r="AT599" s="238" t="s">
        <v>404</v>
      </c>
      <c r="AU599" s="238" t="s">
        <v>87</v>
      </c>
      <c r="AY599" s="17" t="s">
        <v>204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7" t="s">
        <v>85</v>
      </c>
      <c r="BK599" s="239">
        <f>ROUND(I599*H599,2)</f>
        <v>0</v>
      </c>
      <c r="BL599" s="17" t="s">
        <v>218</v>
      </c>
      <c r="BM599" s="238" t="s">
        <v>2023</v>
      </c>
    </row>
    <row r="600" s="14" customFormat="1">
      <c r="A600" s="14"/>
      <c r="B600" s="251"/>
      <c r="C600" s="252"/>
      <c r="D600" s="242" t="s">
        <v>213</v>
      </c>
      <c r="E600" s="253" t="s">
        <v>1</v>
      </c>
      <c r="F600" s="254" t="s">
        <v>2024</v>
      </c>
      <c r="G600" s="252"/>
      <c r="H600" s="255">
        <v>1.2030000000000001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213</v>
      </c>
      <c r="AU600" s="261" t="s">
        <v>87</v>
      </c>
      <c r="AV600" s="14" t="s">
        <v>87</v>
      </c>
      <c r="AW600" s="14" t="s">
        <v>34</v>
      </c>
      <c r="AX600" s="14" t="s">
        <v>85</v>
      </c>
      <c r="AY600" s="261" t="s">
        <v>204</v>
      </c>
    </row>
    <row r="601" s="2" customFormat="1" ht="24.15" customHeight="1">
      <c r="A601" s="38"/>
      <c r="B601" s="39"/>
      <c r="C601" s="227" t="s">
        <v>1061</v>
      </c>
      <c r="D601" s="227" t="s">
        <v>206</v>
      </c>
      <c r="E601" s="228" t="s">
        <v>892</v>
      </c>
      <c r="F601" s="229" t="s">
        <v>893</v>
      </c>
      <c r="G601" s="230" t="s">
        <v>209</v>
      </c>
      <c r="H601" s="231">
        <v>55.423999999999999</v>
      </c>
      <c r="I601" s="232"/>
      <c r="J601" s="233">
        <f>ROUND(I601*H601,2)</f>
        <v>0</v>
      </c>
      <c r="K601" s="229" t="s">
        <v>210</v>
      </c>
      <c r="L601" s="44"/>
      <c r="M601" s="234" t="s">
        <v>1</v>
      </c>
      <c r="N601" s="235" t="s">
        <v>43</v>
      </c>
      <c r="O601" s="91"/>
      <c r="P601" s="236">
        <f>O601*H601</f>
        <v>0</v>
      </c>
      <c r="Q601" s="236">
        <v>0</v>
      </c>
      <c r="R601" s="236">
        <f>Q601*H601</f>
        <v>0</v>
      </c>
      <c r="S601" s="236">
        <v>0.0070000000000000001</v>
      </c>
      <c r="T601" s="237">
        <f>S601*H601</f>
        <v>0.38796799999999998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8" t="s">
        <v>218</v>
      </c>
      <c r="AT601" s="238" t="s">
        <v>206</v>
      </c>
      <c r="AU601" s="238" t="s">
        <v>87</v>
      </c>
      <c r="AY601" s="17" t="s">
        <v>204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7" t="s">
        <v>85</v>
      </c>
      <c r="BK601" s="239">
        <f>ROUND(I601*H601,2)</f>
        <v>0</v>
      </c>
      <c r="BL601" s="17" t="s">
        <v>218</v>
      </c>
      <c r="BM601" s="238" t="s">
        <v>2025</v>
      </c>
    </row>
    <row r="602" s="14" customFormat="1">
      <c r="A602" s="14"/>
      <c r="B602" s="251"/>
      <c r="C602" s="252"/>
      <c r="D602" s="242" t="s">
        <v>213</v>
      </c>
      <c r="E602" s="253" t="s">
        <v>1</v>
      </c>
      <c r="F602" s="254" t="s">
        <v>2026</v>
      </c>
      <c r="G602" s="252"/>
      <c r="H602" s="255">
        <v>55.423999999999999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1" t="s">
        <v>213</v>
      </c>
      <c r="AU602" s="261" t="s">
        <v>87</v>
      </c>
      <c r="AV602" s="14" t="s">
        <v>87</v>
      </c>
      <c r="AW602" s="14" t="s">
        <v>34</v>
      </c>
      <c r="AX602" s="14" t="s">
        <v>85</v>
      </c>
      <c r="AY602" s="261" t="s">
        <v>204</v>
      </c>
    </row>
    <row r="603" s="2" customFormat="1" ht="24.15" customHeight="1">
      <c r="A603" s="38"/>
      <c r="B603" s="39"/>
      <c r="C603" s="227" t="s">
        <v>1065</v>
      </c>
      <c r="D603" s="227" t="s">
        <v>206</v>
      </c>
      <c r="E603" s="228" t="s">
        <v>898</v>
      </c>
      <c r="F603" s="229" t="s">
        <v>899</v>
      </c>
      <c r="G603" s="230" t="s">
        <v>231</v>
      </c>
      <c r="H603" s="231">
        <v>3.1120000000000001</v>
      </c>
      <c r="I603" s="232"/>
      <c r="J603" s="233">
        <f>ROUND(I603*H603,2)</f>
        <v>0</v>
      </c>
      <c r="K603" s="229" t="s">
        <v>210</v>
      </c>
      <c r="L603" s="44"/>
      <c r="M603" s="234" t="s">
        <v>1</v>
      </c>
      <c r="N603" s="235" t="s">
        <v>43</v>
      </c>
      <c r="O603" s="91"/>
      <c r="P603" s="236">
        <f>O603*H603</f>
        <v>0</v>
      </c>
      <c r="Q603" s="236">
        <v>0.023300000000000001</v>
      </c>
      <c r="R603" s="236">
        <f>Q603*H603</f>
        <v>0.072509600000000007</v>
      </c>
      <c r="S603" s="236">
        <v>0</v>
      </c>
      <c r="T603" s="237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8" t="s">
        <v>218</v>
      </c>
      <c r="AT603" s="238" t="s">
        <v>206</v>
      </c>
      <c r="AU603" s="238" t="s">
        <v>87</v>
      </c>
      <c r="AY603" s="17" t="s">
        <v>204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7" t="s">
        <v>85</v>
      </c>
      <c r="BK603" s="239">
        <f>ROUND(I603*H603,2)</f>
        <v>0</v>
      </c>
      <c r="BL603" s="17" t="s">
        <v>218</v>
      </c>
      <c r="BM603" s="238" t="s">
        <v>2027</v>
      </c>
    </row>
    <row r="604" s="14" customFormat="1">
      <c r="A604" s="14"/>
      <c r="B604" s="251"/>
      <c r="C604" s="252"/>
      <c r="D604" s="242" t="s">
        <v>213</v>
      </c>
      <c r="E604" s="253" t="s">
        <v>1</v>
      </c>
      <c r="F604" s="254" t="s">
        <v>2028</v>
      </c>
      <c r="G604" s="252"/>
      <c r="H604" s="255">
        <v>3.1120000000000001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1" t="s">
        <v>213</v>
      </c>
      <c r="AU604" s="261" t="s">
        <v>87</v>
      </c>
      <c r="AV604" s="14" t="s">
        <v>87</v>
      </c>
      <c r="AW604" s="14" t="s">
        <v>34</v>
      </c>
      <c r="AX604" s="14" t="s">
        <v>85</v>
      </c>
      <c r="AY604" s="261" t="s">
        <v>204</v>
      </c>
    </row>
    <row r="605" s="2" customFormat="1" ht="24.15" customHeight="1">
      <c r="A605" s="38"/>
      <c r="B605" s="39"/>
      <c r="C605" s="227" t="s">
        <v>1070</v>
      </c>
      <c r="D605" s="227" t="s">
        <v>206</v>
      </c>
      <c r="E605" s="228" t="s">
        <v>2029</v>
      </c>
      <c r="F605" s="229" t="s">
        <v>2030</v>
      </c>
      <c r="G605" s="230" t="s">
        <v>209</v>
      </c>
      <c r="H605" s="231">
        <v>9.0700000000000003</v>
      </c>
      <c r="I605" s="232"/>
      <c r="J605" s="233">
        <f>ROUND(I605*H605,2)</f>
        <v>0</v>
      </c>
      <c r="K605" s="229" t="s">
        <v>210</v>
      </c>
      <c r="L605" s="44"/>
      <c r="M605" s="234" t="s">
        <v>1</v>
      </c>
      <c r="N605" s="235" t="s">
        <v>43</v>
      </c>
      <c r="O605" s="91"/>
      <c r="P605" s="236">
        <f>O605*H605</f>
        <v>0</v>
      </c>
      <c r="Q605" s="236">
        <v>0</v>
      </c>
      <c r="R605" s="236">
        <f>Q605*H605</f>
        <v>0</v>
      </c>
      <c r="S605" s="236">
        <v>0.024</v>
      </c>
      <c r="T605" s="237">
        <f>S605*H605</f>
        <v>0.21768000000000001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8" t="s">
        <v>218</v>
      </c>
      <c r="AT605" s="238" t="s">
        <v>206</v>
      </c>
      <c r="AU605" s="238" t="s">
        <v>87</v>
      </c>
      <c r="AY605" s="17" t="s">
        <v>204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7" t="s">
        <v>85</v>
      </c>
      <c r="BK605" s="239">
        <f>ROUND(I605*H605,2)</f>
        <v>0</v>
      </c>
      <c r="BL605" s="17" t="s">
        <v>218</v>
      </c>
      <c r="BM605" s="238" t="s">
        <v>2031</v>
      </c>
    </row>
    <row r="606" s="14" customFormat="1">
      <c r="A606" s="14"/>
      <c r="B606" s="251"/>
      <c r="C606" s="252"/>
      <c r="D606" s="242" t="s">
        <v>213</v>
      </c>
      <c r="E606" s="253" t="s">
        <v>1</v>
      </c>
      <c r="F606" s="254" t="s">
        <v>2032</v>
      </c>
      <c r="G606" s="252"/>
      <c r="H606" s="255">
        <v>9.0700000000000003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213</v>
      </c>
      <c r="AU606" s="261" t="s">
        <v>87</v>
      </c>
      <c r="AV606" s="14" t="s">
        <v>87</v>
      </c>
      <c r="AW606" s="14" t="s">
        <v>34</v>
      </c>
      <c r="AX606" s="14" t="s">
        <v>85</v>
      </c>
      <c r="AY606" s="261" t="s">
        <v>204</v>
      </c>
    </row>
    <row r="607" s="2" customFormat="1" ht="21.75" customHeight="1">
      <c r="A607" s="38"/>
      <c r="B607" s="39"/>
      <c r="C607" s="227" t="s">
        <v>1111</v>
      </c>
      <c r="D607" s="227" t="s">
        <v>206</v>
      </c>
      <c r="E607" s="228" t="s">
        <v>903</v>
      </c>
      <c r="F607" s="229" t="s">
        <v>904</v>
      </c>
      <c r="G607" s="230" t="s">
        <v>209</v>
      </c>
      <c r="H607" s="231">
        <v>21.350000000000001</v>
      </c>
      <c r="I607" s="232"/>
      <c r="J607" s="233">
        <f>ROUND(I607*H607,2)</f>
        <v>0</v>
      </c>
      <c r="K607" s="229" t="s">
        <v>210</v>
      </c>
      <c r="L607" s="44"/>
      <c r="M607" s="234" t="s">
        <v>1</v>
      </c>
      <c r="N607" s="235" t="s">
        <v>43</v>
      </c>
      <c r="O607" s="91"/>
      <c r="P607" s="236">
        <f>O607*H607</f>
        <v>0</v>
      </c>
      <c r="Q607" s="236">
        <v>0</v>
      </c>
      <c r="R607" s="236">
        <f>Q607*H607</f>
        <v>0</v>
      </c>
      <c r="S607" s="236">
        <v>0.014</v>
      </c>
      <c r="T607" s="237">
        <f>S607*H607</f>
        <v>0.2989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8" t="s">
        <v>218</v>
      </c>
      <c r="AT607" s="238" t="s">
        <v>206</v>
      </c>
      <c r="AU607" s="238" t="s">
        <v>87</v>
      </c>
      <c r="AY607" s="17" t="s">
        <v>204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7" t="s">
        <v>85</v>
      </c>
      <c r="BK607" s="239">
        <f>ROUND(I607*H607,2)</f>
        <v>0</v>
      </c>
      <c r="BL607" s="17" t="s">
        <v>218</v>
      </c>
      <c r="BM607" s="238" t="s">
        <v>2033</v>
      </c>
    </row>
    <row r="608" s="14" customFormat="1">
      <c r="A608" s="14"/>
      <c r="B608" s="251"/>
      <c r="C608" s="252"/>
      <c r="D608" s="242" t="s">
        <v>213</v>
      </c>
      <c r="E608" s="253" t="s">
        <v>1</v>
      </c>
      <c r="F608" s="254" t="s">
        <v>1927</v>
      </c>
      <c r="G608" s="252"/>
      <c r="H608" s="255">
        <v>21.350000000000001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213</v>
      </c>
      <c r="AU608" s="261" t="s">
        <v>87</v>
      </c>
      <c r="AV608" s="14" t="s">
        <v>87</v>
      </c>
      <c r="AW608" s="14" t="s">
        <v>34</v>
      </c>
      <c r="AX608" s="14" t="s">
        <v>85</v>
      </c>
      <c r="AY608" s="261" t="s">
        <v>204</v>
      </c>
    </row>
    <row r="609" s="2" customFormat="1" ht="24.15" customHeight="1">
      <c r="A609" s="38"/>
      <c r="B609" s="39"/>
      <c r="C609" s="227" t="s">
        <v>1116</v>
      </c>
      <c r="D609" s="227" t="s">
        <v>206</v>
      </c>
      <c r="E609" s="228" t="s">
        <v>2034</v>
      </c>
      <c r="F609" s="229" t="s">
        <v>2035</v>
      </c>
      <c r="G609" s="230" t="s">
        <v>354</v>
      </c>
      <c r="H609" s="231">
        <v>39.649999999999999</v>
      </c>
      <c r="I609" s="232"/>
      <c r="J609" s="233">
        <f>ROUND(I609*H609,2)</f>
        <v>0</v>
      </c>
      <c r="K609" s="229" t="s">
        <v>210</v>
      </c>
      <c r="L609" s="44"/>
      <c r="M609" s="234" t="s">
        <v>1</v>
      </c>
      <c r="N609" s="235" t="s">
        <v>43</v>
      </c>
      <c r="O609" s="91"/>
      <c r="P609" s="236">
        <f>O609*H609</f>
        <v>0</v>
      </c>
      <c r="Q609" s="236">
        <v>0</v>
      </c>
      <c r="R609" s="236">
        <f>Q609*H609</f>
        <v>0</v>
      </c>
      <c r="S609" s="236">
        <v>0.017000000000000001</v>
      </c>
      <c r="T609" s="237">
        <f>S609*H609</f>
        <v>0.67405000000000004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8" t="s">
        <v>218</v>
      </c>
      <c r="AT609" s="238" t="s">
        <v>206</v>
      </c>
      <c r="AU609" s="238" t="s">
        <v>87</v>
      </c>
      <c r="AY609" s="17" t="s">
        <v>204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7" t="s">
        <v>85</v>
      </c>
      <c r="BK609" s="239">
        <f>ROUND(I609*H609,2)</f>
        <v>0</v>
      </c>
      <c r="BL609" s="17" t="s">
        <v>218</v>
      </c>
      <c r="BM609" s="238" t="s">
        <v>2036</v>
      </c>
    </row>
    <row r="610" s="13" customFormat="1">
      <c r="A610" s="13"/>
      <c r="B610" s="240"/>
      <c r="C610" s="241"/>
      <c r="D610" s="242" t="s">
        <v>213</v>
      </c>
      <c r="E610" s="243" t="s">
        <v>1</v>
      </c>
      <c r="F610" s="244" t="s">
        <v>2037</v>
      </c>
      <c r="G610" s="241"/>
      <c r="H610" s="243" t="s">
        <v>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0" t="s">
        <v>213</v>
      </c>
      <c r="AU610" s="250" t="s">
        <v>87</v>
      </c>
      <c r="AV610" s="13" t="s">
        <v>85</v>
      </c>
      <c r="AW610" s="13" t="s">
        <v>34</v>
      </c>
      <c r="AX610" s="13" t="s">
        <v>78</v>
      </c>
      <c r="AY610" s="250" t="s">
        <v>204</v>
      </c>
    </row>
    <row r="611" s="14" customFormat="1">
      <c r="A611" s="14"/>
      <c r="B611" s="251"/>
      <c r="C611" s="252"/>
      <c r="D611" s="242" t="s">
        <v>213</v>
      </c>
      <c r="E611" s="253" t="s">
        <v>1</v>
      </c>
      <c r="F611" s="254" t="s">
        <v>2038</v>
      </c>
      <c r="G611" s="252"/>
      <c r="H611" s="255">
        <v>39.649999999999999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1" t="s">
        <v>213</v>
      </c>
      <c r="AU611" s="261" t="s">
        <v>87</v>
      </c>
      <c r="AV611" s="14" t="s">
        <v>87</v>
      </c>
      <c r="AW611" s="14" t="s">
        <v>34</v>
      </c>
      <c r="AX611" s="14" t="s">
        <v>85</v>
      </c>
      <c r="AY611" s="261" t="s">
        <v>204</v>
      </c>
    </row>
    <row r="612" s="2" customFormat="1" ht="33" customHeight="1">
      <c r="A612" s="38"/>
      <c r="B612" s="39"/>
      <c r="C612" s="227" t="s">
        <v>1125</v>
      </c>
      <c r="D612" s="227" t="s">
        <v>206</v>
      </c>
      <c r="E612" s="228" t="s">
        <v>2039</v>
      </c>
      <c r="F612" s="229" t="s">
        <v>2040</v>
      </c>
      <c r="G612" s="230" t="s">
        <v>354</v>
      </c>
      <c r="H612" s="231">
        <v>3.1469999999999998</v>
      </c>
      <c r="I612" s="232"/>
      <c r="J612" s="233">
        <f>ROUND(I612*H612,2)</f>
        <v>0</v>
      </c>
      <c r="K612" s="229" t="s">
        <v>210</v>
      </c>
      <c r="L612" s="44"/>
      <c r="M612" s="234" t="s">
        <v>1</v>
      </c>
      <c r="N612" s="235" t="s">
        <v>43</v>
      </c>
      <c r="O612" s="91"/>
      <c r="P612" s="236">
        <f>O612*H612</f>
        <v>0</v>
      </c>
      <c r="Q612" s="236">
        <v>0</v>
      </c>
      <c r="R612" s="236">
        <f>Q612*H612</f>
        <v>0</v>
      </c>
      <c r="S612" s="236">
        <v>0</v>
      </c>
      <c r="T612" s="237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8" t="s">
        <v>218</v>
      </c>
      <c r="AT612" s="238" t="s">
        <v>206</v>
      </c>
      <c r="AU612" s="238" t="s">
        <v>87</v>
      </c>
      <c r="AY612" s="17" t="s">
        <v>204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7" t="s">
        <v>85</v>
      </c>
      <c r="BK612" s="239">
        <f>ROUND(I612*H612,2)</f>
        <v>0</v>
      </c>
      <c r="BL612" s="17" t="s">
        <v>218</v>
      </c>
      <c r="BM612" s="238" t="s">
        <v>2041</v>
      </c>
    </row>
    <row r="613" s="13" customFormat="1">
      <c r="A613" s="13"/>
      <c r="B613" s="240"/>
      <c r="C613" s="241"/>
      <c r="D613" s="242" t="s">
        <v>213</v>
      </c>
      <c r="E613" s="243" t="s">
        <v>1</v>
      </c>
      <c r="F613" s="244" t="s">
        <v>2042</v>
      </c>
      <c r="G613" s="241"/>
      <c r="H613" s="243" t="s">
        <v>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0" t="s">
        <v>213</v>
      </c>
      <c r="AU613" s="250" t="s">
        <v>87</v>
      </c>
      <c r="AV613" s="13" t="s">
        <v>85</v>
      </c>
      <c r="AW613" s="13" t="s">
        <v>34</v>
      </c>
      <c r="AX613" s="13" t="s">
        <v>78</v>
      </c>
      <c r="AY613" s="250" t="s">
        <v>204</v>
      </c>
    </row>
    <row r="614" s="14" customFormat="1">
      <c r="A614" s="14"/>
      <c r="B614" s="251"/>
      <c r="C614" s="252"/>
      <c r="D614" s="242" t="s">
        <v>213</v>
      </c>
      <c r="E614" s="253" t="s">
        <v>1</v>
      </c>
      <c r="F614" s="254" t="s">
        <v>2043</v>
      </c>
      <c r="G614" s="252"/>
      <c r="H614" s="255">
        <v>3.1469999999999998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1" t="s">
        <v>213</v>
      </c>
      <c r="AU614" s="261" t="s">
        <v>87</v>
      </c>
      <c r="AV614" s="14" t="s">
        <v>87</v>
      </c>
      <c r="AW614" s="14" t="s">
        <v>34</v>
      </c>
      <c r="AX614" s="14" t="s">
        <v>85</v>
      </c>
      <c r="AY614" s="261" t="s">
        <v>204</v>
      </c>
    </row>
    <row r="615" s="2" customFormat="1" ht="24.15" customHeight="1">
      <c r="A615" s="38"/>
      <c r="B615" s="39"/>
      <c r="C615" s="273" t="s">
        <v>1134</v>
      </c>
      <c r="D615" s="273" t="s">
        <v>404</v>
      </c>
      <c r="E615" s="274" t="s">
        <v>2044</v>
      </c>
      <c r="F615" s="275" t="s">
        <v>2045</v>
      </c>
      <c r="G615" s="276" t="s">
        <v>209</v>
      </c>
      <c r="H615" s="277">
        <v>3.1469999999999998</v>
      </c>
      <c r="I615" s="278"/>
      <c r="J615" s="279">
        <f>ROUND(I615*H615,2)</f>
        <v>0</v>
      </c>
      <c r="K615" s="275" t="s">
        <v>210</v>
      </c>
      <c r="L615" s="280"/>
      <c r="M615" s="281" t="s">
        <v>1</v>
      </c>
      <c r="N615" s="282" t="s">
        <v>43</v>
      </c>
      <c r="O615" s="91"/>
      <c r="P615" s="236">
        <f>O615*H615</f>
        <v>0</v>
      </c>
      <c r="Q615" s="236">
        <v>0.0093100000000000006</v>
      </c>
      <c r="R615" s="236">
        <f>Q615*H615</f>
        <v>0.029298569999999999</v>
      </c>
      <c r="S615" s="236">
        <v>0</v>
      </c>
      <c r="T615" s="237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8" t="s">
        <v>386</v>
      </c>
      <c r="AT615" s="238" t="s">
        <v>404</v>
      </c>
      <c r="AU615" s="238" t="s">
        <v>87</v>
      </c>
      <c r="AY615" s="17" t="s">
        <v>204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7" t="s">
        <v>85</v>
      </c>
      <c r="BK615" s="239">
        <f>ROUND(I615*H615,2)</f>
        <v>0</v>
      </c>
      <c r="BL615" s="17" t="s">
        <v>218</v>
      </c>
      <c r="BM615" s="238" t="s">
        <v>2046</v>
      </c>
    </row>
    <row r="616" s="2" customFormat="1" ht="24.15" customHeight="1">
      <c r="A616" s="38"/>
      <c r="B616" s="39"/>
      <c r="C616" s="227" t="s">
        <v>1075</v>
      </c>
      <c r="D616" s="227" t="s">
        <v>206</v>
      </c>
      <c r="E616" s="228" t="s">
        <v>2047</v>
      </c>
      <c r="F616" s="229" t="s">
        <v>2048</v>
      </c>
      <c r="G616" s="230" t="s">
        <v>209</v>
      </c>
      <c r="H616" s="231">
        <v>8.8650000000000002</v>
      </c>
      <c r="I616" s="232"/>
      <c r="J616" s="233">
        <f>ROUND(I616*H616,2)</f>
        <v>0</v>
      </c>
      <c r="K616" s="229" t="s">
        <v>210</v>
      </c>
      <c r="L616" s="44"/>
      <c r="M616" s="234" t="s">
        <v>1</v>
      </c>
      <c r="N616" s="235" t="s">
        <v>43</v>
      </c>
      <c r="O616" s="91"/>
      <c r="P616" s="236">
        <f>O616*H616</f>
        <v>0</v>
      </c>
      <c r="Q616" s="236">
        <v>0</v>
      </c>
      <c r="R616" s="236">
        <f>Q616*H616</f>
        <v>0</v>
      </c>
      <c r="S616" s="236">
        <v>0.025000000000000001</v>
      </c>
      <c r="T616" s="237">
        <f>S616*H616</f>
        <v>0.22162500000000002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8" t="s">
        <v>218</v>
      </c>
      <c r="AT616" s="238" t="s">
        <v>206</v>
      </c>
      <c r="AU616" s="238" t="s">
        <v>87</v>
      </c>
      <c r="AY616" s="17" t="s">
        <v>204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7" t="s">
        <v>85</v>
      </c>
      <c r="BK616" s="239">
        <f>ROUND(I616*H616,2)</f>
        <v>0</v>
      </c>
      <c r="BL616" s="17" t="s">
        <v>218</v>
      </c>
      <c r="BM616" s="238" t="s">
        <v>2049</v>
      </c>
    </row>
    <row r="617" s="13" customFormat="1">
      <c r="A617" s="13"/>
      <c r="B617" s="240"/>
      <c r="C617" s="241"/>
      <c r="D617" s="242" t="s">
        <v>213</v>
      </c>
      <c r="E617" s="243" t="s">
        <v>1</v>
      </c>
      <c r="F617" s="244" t="s">
        <v>2050</v>
      </c>
      <c r="G617" s="241"/>
      <c r="H617" s="243" t="s">
        <v>1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0" t="s">
        <v>213</v>
      </c>
      <c r="AU617" s="250" t="s">
        <v>87</v>
      </c>
      <c r="AV617" s="13" t="s">
        <v>85</v>
      </c>
      <c r="AW617" s="13" t="s">
        <v>34</v>
      </c>
      <c r="AX617" s="13" t="s">
        <v>78</v>
      </c>
      <c r="AY617" s="250" t="s">
        <v>204</v>
      </c>
    </row>
    <row r="618" s="14" customFormat="1">
      <c r="A618" s="14"/>
      <c r="B618" s="251"/>
      <c r="C618" s="252"/>
      <c r="D618" s="242" t="s">
        <v>213</v>
      </c>
      <c r="E618" s="253" t="s">
        <v>1</v>
      </c>
      <c r="F618" s="254" t="s">
        <v>2051</v>
      </c>
      <c r="G618" s="252"/>
      <c r="H618" s="255">
        <v>8.8650000000000002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1" t="s">
        <v>213</v>
      </c>
      <c r="AU618" s="261" t="s">
        <v>87</v>
      </c>
      <c r="AV618" s="14" t="s">
        <v>87</v>
      </c>
      <c r="AW618" s="14" t="s">
        <v>34</v>
      </c>
      <c r="AX618" s="14" t="s">
        <v>85</v>
      </c>
      <c r="AY618" s="261" t="s">
        <v>204</v>
      </c>
    </row>
    <row r="619" s="2" customFormat="1" ht="24.15" customHeight="1">
      <c r="A619" s="38"/>
      <c r="B619" s="39"/>
      <c r="C619" s="227" t="s">
        <v>1080</v>
      </c>
      <c r="D619" s="227" t="s">
        <v>206</v>
      </c>
      <c r="E619" s="228" t="s">
        <v>2052</v>
      </c>
      <c r="F619" s="229" t="s">
        <v>2053</v>
      </c>
      <c r="G619" s="230" t="s">
        <v>209</v>
      </c>
      <c r="H619" s="231">
        <v>8.8650000000000002</v>
      </c>
      <c r="I619" s="232"/>
      <c r="J619" s="233">
        <f>ROUND(I619*H619,2)</f>
        <v>0</v>
      </c>
      <c r="K619" s="229" t="s">
        <v>210</v>
      </c>
      <c r="L619" s="44"/>
      <c r="M619" s="234" t="s">
        <v>1</v>
      </c>
      <c r="N619" s="235" t="s">
        <v>43</v>
      </c>
      <c r="O619" s="91"/>
      <c r="P619" s="236">
        <f>O619*H619</f>
        <v>0</v>
      </c>
      <c r="Q619" s="236">
        <v>0</v>
      </c>
      <c r="R619" s="236">
        <f>Q619*H619</f>
        <v>0</v>
      </c>
      <c r="S619" s="236">
        <v>0.0050000000000000001</v>
      </c>
      <c r="T619" s="237">
        <f>S619*H619</f>
        <v>0.044325000000000003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8" t="s">
        <v>218</v>
      </c>
      <c r="AT619" s="238" t="s">
        <v>206</v>
      </c>
      <c r="AU619" s="238" t="s">
        <v>87</v>
      </c>
      <c r="AY619" s="17" t="s">
        <v>204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7" t="s">
        <v>85</v>
      </c>
      <c r="BK619" s="239">
        <f>ROUND(I619*H619,2)</f>
        <v>0</v>
      </c>
      <c r="BL619" s="17" t="s">
        <v>218</v>
      </c>
      <c r="BM619" s="238" t="s">
        <v>2054</v>
      </c>
    </row>
    <row r="620" s="2" customFormat="1" ht="24.15" customHeight="1">
      <c r="A620" s="38"/>
      <c r="B620" s="39"/>
      <c r="C620" s="227" t="s">
        <v>1088</v>
      </c>
      <c r="D620" s="227" t="s">
        <v>206</v>
      </c>
      <c r="E620" s="228" t="s">
        <v>2055</v>
      </c>
      <c r="F620" s="229" t="s">
        <v>2056</v>
      </c>
      <c r="G620" s="230" t="s">
        <v>295</v>
      </c>
      <c r="H620" s="231">
        <v>3.3100000000000001</v>
      </c>
      <c r="I620" s="232"/>
      <c r="J620" s="233">
        <f>ROUND(I620*H620,2)</f>
        <v>0</v>
      </c>
      <c r="K620" s="229" t="s">
        <v>210</v>
      </c>
      <c r="L620" s="44"/>
      <c r="M620" s="234" t="s">
        <v>1</v>
      </c>
      <c r="N620" s="235" t="s">
        <v>43</v>
      </c>
      <c r="O620" s="91"/>
      <c r="P620" s="236">
        <f>O620*H620</f>
        <v>0</v>
      </c>
      <c r="Q620" s="236">
        <v>0</v>
      </c>
      <c r="R620" s="236">
        <f>Q620*H620</f>
        <v>0</v>
      </c>
      <c r="S620" s="236">
        <v>0</v>
      </c>
      <c r="T620" s="237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8" t="s">
        <v>218</v>
      </c>
      <c r="AT620" s="238" t="s">
        <v>206</v>
      </c>
      <c r="AU620" s="238" t="s">
        <v>87</v>
      </c>
      <c r="AY620" s="17" t="s">
        <v>204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7" t="s">
        <v>85</v>
      </c>
      <c r="BK620" s="239">
        <f>ROUND(I620*H620,2)</f>
        <v>0</v>
      </c>
      <c r="BL620" s="17" t="s">
        <v>218</v>
      </c>
      <c r="BM620" s="238" t="s">
        <v>2057</v>
      </c>
    </row>
    <row r="621" s="2" customFormat="1" ht="24.15" customHeight="1">
      <c r="A621" s="38"/>
      <c r="B621" s="39"/>
      <c r="C621" s="227" t="s">
        <v>1093</v>
      </c>
      <c r="D621" s="227" t="s">
        <v>206</v>
      </c>
      <c r="E621" s="228" t="s">
        <v>911</v>
      </c>
      <c r="F621" s="229" t="s">
        <v>912</v>
      </c>
      <c r="G621" s="230" t="s">
        <v>295</v>
      </c>
      <c r="H621" s="231">
        <v>3.3100000000000001</v>
      </c>
      <c r="I621" s="232"/>
      <c r="J621" s="233">
        <f>ROUND(I621*H621,2)</f>
        <v>0</v>
      </c>
      <c r="K621" s="229" t="s">
        <v>210</v>
      </c>
      <c r="L621" s="44"/>
      <c r="M621" s="234" t="s">
        <v>1</v>
      </c>
      <c r="N621" s="235" t="s">
        <v>43</v>
      </c>
      <c r="O621" s="91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8" t="s">
        <v>218</v>
      </c>
      <c r="AT621" s="238" t="s">
        <v>206</v>
      </c>
      <c r="AU621" s="238" t="s">
        <v>87</v>
      </c>
      <c r="AY621" s="17" t="s">
        <v>204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7" t="s">
        <v>85</v>
      </c>
      <c r="BK621" s="239">
        <f>ROUND(I621*H621,2)</f>
        <v>0</v>
      </c>
      <c r="BL621" s="17" t="s">
        <v>218</v>
      </c>
      <c r="BM621" s="238" t="s">
        <v>2058</v>
      </c>
    </row>
    <row r="622" s="12" customFormat="1" ht="22.8" customHeight="1">
      <c r="A622" s="12"/>
      <c r="B622" s="211"/>
      <c r="C622" s="212"/>
      <c r="D622" s="213" t="s">
        <v>77</v>
      </c>
      <c r="E622" s="225" t="s">
        <v>914</v>
      </c>
      <c r="F622" s="225" t="s">
        <v>915</v>
      </c>
      <c r="G622" s="212"/>
      <c r="H622" s="212"/>
      <c r="I622" s="215"/>
      <c r="J622" s="226">
        <f>BK622</f>
        <v>0</v>
      </c>
      <c r="K622" s="212"/>
      <c r="L622" s="217"/>
      <c r="M622" s="218"/>
      <c r="N622" s="219"/>
      <c r="O622" s="219"/>
      <c r="P622" s="220">
        <f>SUM(P623:P629)</f>
        <v>0</v>
      </c>
      <c r="Q622" s="219"/>
      <c r="R622" s="220">
        <f>SUM(R623:R629)</f>
        <v>4.9559421000000006</v>
      </c>
      <c r="S622" s="219"/>
      <c r="T622" s="221">
        <f>SUM(T623:T629)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22" t="s">
        <v>87</v>
      </c>
      <c r="AT622" s="223" t="s">
        <v>77</v>
      </c>
      <c r="AU622" s="223" t="s">
        <v>85</v>
      </c>
      <c r="AY622" s="222" t="s">
        <v>204</v>
      </c>
      <c r="BK622" s="224">
        <f>SUM(BK623:BK629)</f>
        <v>0</v>
      </c>
    </row>
    <row r="623" s="2" customFormat="1" ht="24.15" customHeight="1">
      <c r="A623" s="38"/>
      <c r="B623" s="39"/>
      <c r="C623" s="227" t="s">
        <v>1098</v>
      </c>
      <c r="D623" s="227" t="s">
        <v>206</v>
      </c>
      <c r="E623" s="228" t="s">
        <v>2059</v>
      </c>
      <c r="F623" s="229" t="s">
        <v>2060</v>
      </c>
      <c r="G623" s="230" t="s">
        <v>209</v>
      </c>
      <c r="H623" s="231">
        <v>98.921000000000006</v>
      </c>
      <c r="I623" s="232"/>
      <c r="J623" s="233">
        <f>ROUND(I623*H623,2)</f>
        <v>0</v>
      </c>
      <c r="K623" s="229" t="s">
        <v>210</v>
      </c>
      <c r="L623" s="44"/>
      <c r="M623" s="234" t="s">
        <v>1</v>
      </c>
      <c r="N623" s="235" t="s">
        <v>43</v>
      </c>
      <c r="O623" s="91"/>
      <c r="P623" s="236">
        <f>O623*H623</f>
        <v>0</v>
      </c>
      <c r="Q623" s="236">
        <v>0.033829999999999999</v>
      </c>
      <c r="R623" s="236">
        <f>Q623*H623</f>
        <v>3.3464974300000003</v>
      </c>
      <c r="S623" s="236">
        <v>0</v>
      </c>
      <c r="T623" s="237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8" t="s">
        <v>218</v>
      </c>
      <c r="AT623" s="238" t="s">
        <v>206</v>
      </c>
      <c r="AU623" s="238" t="s">
        <v>87</v>
      </c>
      <c r="AY623" s="17" t="s">
        <v>204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7" t="s">
        <v>85</v>
      </c>
      <c r="BK623" s="239">
        <f>ROUND(I623*H623,2)</f>
        <v>0</v>
      </c>
      <c r="BL623" s="17" t="s">
        <v>218</v>
      </c>
      <c r="BM623" s="238" t="s">
        <v>2061</v>
      </c>
    </row>
    <row r="624" s="14" customFormat="1">
      <c r="A624" s="14"/>
      <c r="B624" s="251"/>
      <c r="C624" s="252"/>
      <c r="D624" s="242" t="s">
        <v>213</v>
      </c>
      <c r="E624" s="253" t="s">
        <v>136</v>
      </c>
      <c r="F624" s="254" t="s">
        <v>2062</v>
      </c>
      <c r="G624" s="252"/>
      <c r="H624" s="255">
        <v>98.921000000000006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1" t="s">
        <v>213</v>
      </c>
      <c r="AU624" s="261" t="s">
        <v>87</v>
      </c>
      <c r="AV624" s="14" t="s">
        <v>87</v>
      </c>
      <c r="AW624" s="14" t="s">
        <v>34</v>
      </c>
      <c r="AX624" s="14" t="s">
        <v>85</v>
      </c>
      <c r="AY624" s="261" t="s">
        <v>204</v>
      </c>
    </row>
    <row r="625" s="2" customFormat="1" ht="24.15" customHeight="1">
      <c r="A625" s="38"/>
      <c r="B625" s="39"/>
      <c r="C625" s="227" t="s">
        <v>1103</v>
      </c>
      <c r="D625" s="227" t="s">
        <v>206</v>
      </c>
      <c r="E625" s="228" t="s">
        <v>2063</v>
      </c>
      <c r="F625" s="229" t="s">
        <v>2064</v>
      </c>
      <c r="G625" s="230" t="s">
        <v>209</v>
      </c>
      <c r="H625" s="231">
        <v>98.921000000000006</v>
      </c>
      <c r="I625" s="232"/>
      <c r="J625" s="233">
        <f>ROUND(I625*H625,2)</f>
        <v>0</v>
      </c>
      <c r="K625" s="229" t="s">
        <v>210</v>
      </c>
      <c r="L625" s="44"/>
      <c r="M625" s="234" t="s">
        <v>1</v>
      </c>
      <c r="N625" s="235" t="s">
        <v>43</v>
      </c>
      <c r="O625" s="91"/>
      <c r="P625" s="236">
        <f>O625*H625</f>
        <v>0</v>
      </c>
      <c r="Q625" s="236">
        <v>0.01627</v>
      </c>
      <c r="R625" s="236">
        <f>Q625*H625</f>
        <v>1.60944467</v>
      </c>
      <c r="S625" s="236">
        <v>0</v>
      </c>
      <c r="T625" s="237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8" t="s">
        <v>218</v>
      </c>
      <c r="AT625" s="238" t="s">
        <v>206</v>
      </c>
      <c r="AU625" s="238" t="s">
        <v>87</v>
      </c>
      <c r="AY625" s="17" t="s">
        <v>204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7" t="s">
        <v>85</v>
      </c>
      <c r="BK625" s="239">
        <f>ROUND(I625*H625,2)</f>
        <v>0</v>
      </c>
      <c r="BL625" s="17" t="s">
        <v>218</v>
      </c>
      <c r="BM625" s="238" t="s">
        <v>2065</v>
      </c>
    </row>
    <row r="626" s="13" customFormat="1">
      <c r="A626" s="13"/>
      <c r="B626" s="240"/>
      <c r="C626" s="241"/>
      <c r="D626" s="242" t="s">
        <v>213</v>
      </c>
      <c r="E626" s="243" t="s">
        <v>1</v>
      </c>
      <c r="F626" s="244" t="s">
        <v>2066</v>
      </c>
      <c r="G626" s="241"/>
      <c r="H626" s="243" t="s">
        <v>1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0" t="s">
        <v>213</v>
      </c>
      <c r="AU626" s="250" t="s">
        <v>87</v>
      </c>
      <c r="AV626" s="13" t="s">
        <v>85</v>
      </c>
      <c r="AW626" s="13" t="s">
        <v>34</v>
      </c>
      <c r="AX626" s="13" t="s">
        <v>78</v>
      </c>
      <c r="AY626" s="250" t="s">
        <v>204</v>
      </c>
    </row>
    <row r="627" s="14" customFormat="1">
      <c r="A627" s="14"/>
      <c r="B627" s="251"/>
      <c r="C627" s="252"/>
      <c r="D627" s="242" t="s">
        <v>213</v>
      </c>
      <c r="E627" s="253" t="s">
        <v>1</v>
      </c>
      <c r="F627" s="254" t="s">
        <v>136</v>
      </c>
      <c r="G627" s="252"/>
      <c r="H627" s="255">
        <v>98.921000000000006</v>
      </c>
      <c r="I627" s="256"/>
      <c r="J627" s="252"/>
      <c r="K627" s="252"/>
      <c r="L627" s="257"/>
      <c r="M627" s="258"/>
      <c r="N627" s="259"/>
      <c r="O627" s="259"/>
      <c r="P627" s="259"/>
      <c r="Q627" s="259"/>
      <c r="R627" s="259"/>
      <c r="S627" s="259"/>
      <c r="T627" s="26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1" t="s">
        <v>213</v>
      </c>
      <c r="AU627" s="261" t="s">
        <v>87</v>
      </c>
      <c r="AV627" s="14" t="s">
        <v>87</v>
      </c>
      <c r="AW627" s="14" t="s">
        <v>34</v>
      </c>
      <c r="AX627" s="14" t="s">
        <v>85</v>
      </c>
      <c r="AY627" s="261" t="s">
        <v>204</v>
      </c>
    </row>
    <row r="628" s="2" customFormat="1" ht="24.15" customHeight="1">
      <c r="A628" s="38"/>
      <c r="B628" s="39"/>
      <c r="C628" s="227" t="s">
        <v>1107</v>
      </c>
      <c r="D628" s="227" t="s">
        <v>206</v>
      </c>
      <c r="E628" s="228" t="s">
        <v>2067</v>
      </c>
      <c r="F628" s="229" t="s">
        <v>2068</v>
      </c>
      <c r="G628" s="230" t="s">
        <v>295</v>
      </c>
      <c r="H628" s="231">
        <v>4.9560000000000004</v>
      </c>
      <c r="I628" s="232"/>
      <c r="J628" s="233">
        <f>ROUND(I628*H628,2)</f>
        <v>0</v>
      </c>
      <c r="K628" s="229" t="s">
        <v>210</v>
      </c>
      <c r="L628" s="44"/>
      <c r="M628" s="234" t="s">
        <v>1</v>
      </c>
      <c r="N628" s="235" t="s">
        <v>43</v>
      </c>
      <c r="O628" s="91"/>
      <c r="P628" s="236">
        <f>O628*H628</f>
        <v>0</v>
      </c>
      <c r="Q628" s="236">
        <v>0</v>
      </c>
      <c r="R628" s="236">
        <f>Q628*H628</f>
        <v>0</v>
      </c>
      <c r="S628" s="236">
        <v>0</v>
      </c>
      <c r="T628" s="237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8" t="s">
        <v>218</v>
      </c>
      <c r="AT628" s="238" t="s">
        <v>206</v>
      </c>
      <c r="AU628" s="238" t="s">
        <v>87</v>
      </c>
      <c r="AY628" s="17" t="s">
        <v>204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7" t="s">
        <v>85</v>
      </c>
      <c r="BK628" s="239">
        <f>ROUND(I628*H628,2)</f>
        <v>0</v>
      </c>
      <c r="BL628" s="17" t="s">
        <v>218</v>
      </c>
      <c r="BM628" s="238" t="s">
        <v>2069</v>
      </c>
    </row>
    <row r="629" s="2" customFormat="1" ht="24.15" customHeight="1">
      <c r="A629" s="38"/>
      <c r="B629" s="39"/>
      <c r="C629" s="227" t="s">
        <v>1121</v>
      </c>
      <c r="D629" s="227" t="s">
        <v>206</v>
      </c>
      <c r="E629" s="228" t="s">
        <v>944</v>
      </c>
      <c r="F629" s="229" t="s">
        <v>945</v>
      </c>
      <c r="G629" s="230" t="s">
        <v>295</v>
      </c>
      <c r="H629" s="231">
        <v>4.9560000000000004</v>
      </c>
      <c r="I629" s="232"/>
      <c r="J629" s="233">
        <f>ROUND(I629*H629,2)</f>
        <v>0</v>
      </c>
      <c r="K629" s="229" t="s">
        <v>210</v>
      </c>
      <c r="L629" s="44"/>
      <c r="M629" s="234" t="s">
        <v>1</v>
      </c>
      <c r="N629" s="235" t="s">
        <v>43</v>
      </c>
      <c r="O629" s="91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8" t="s">
        <v>218</v>
      </c>
      <c r="AT629" s="238" t="s">
        <v>206</v>
      </c>
      <c r="AU629" s="238" t="s">
        <v>87</v>
      </c>
      <c r="AY629" s="17" t="s">
        <v>204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7" t="s">
        <v>85</v>
      </c>
      <c r="BK629" s="239">
        <f>ROUND(I629*H629,2)</f>
        <v>0</v>
      </c>
      <c r="BL629" s="17" t="s">
        <v>218</v>
      </c>
      <c r="BM629" s="238" t="s">
        <v>2070</v>
      </c>
    </row>
    <row r="630" s="12" customFormat="1" ht="22.8" customHeight="1">
      <c r="A630" s="12"/>
      <c r="B630" s="211"/>
      <c r="C630" s="212"/>
      <c r="D630" s="213" t="s">
        <v>77</v>
      </c>
      <c r="E630" s="225" t="s">
        <v>955</v>
      </c>
      <c r="F630" s="225" t="s">
        <v>956</v>
      </c>
      <c r="G630" s="212"/>
      <c r="H630" s="212"/>
      <c r="I630" s="215"/>
      <c r="J630" s="226">
        <f>BK630</f>
        <v>0</v>
      </c>
      <c r="K630" s="212"/>
      <c r="L630" s="217"/>
      <c r="M630" s="218"/>
      <c r="N630" s="219"/>
      <c r="O630" s="219"/>
      <c r="P630" s="220">
        <f>SUM(P631:P664)</f>
        <v>0</v>
      </c>
      <c r="Q630" s="219"/>
      <c r="R630" s="220">
        <f>SUM(R631:R664)</f>
        <v>0.19774870000000003</v>
      </c>
      <c r="S630" s="219"/>
      <c r="T630" s="221">
        <f>SUM(T631:T664)</f>
        <v>0.16754759999999999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2" t="s">
        <v>87</v>
      </c>
      <c r="AT630" s="223" t="s">
        <v>77</v>
      </c>
      <c r="AU630" s="223" t="s">
        <v>85</v>
      </c>
      <c r="AY630" s="222" t="s">
        <v>204</v>
      </c>
      <c r="BK630" s="224">
        <f>SUM(BK631:BK664)</f>
        <v>0</v>
      </c>
    </row>
    <row r="631" s="2" customFormat="1" ht="24.15" customHeight="1">
      <c r="A631" s="38"/>
      <c r="B631" s="39"/>
      <c r="C631" s="227" t="s">
        <v>1141</v>
      </c>
      <c r="D631" s="227" t="s">
        <v>206</v>
      </c>
      <c r="E631" s="228" t="s">
        <v>958</v>
      </c>
      <c r="F631" s="229" t="s">
        <v>959</v>
      </c>
      <c r="G631" s="230" t="s">
        <v>354</v>
      </c>
      <c r="H631" s="231">
        <v>10.26</v>
      </c>
      <c r="I631" s="232"/>
      <c r="J631" s="233">
        <f>ROUND(I631*H631,2)</f>
        <v>0</v>
      </c>
      <c r="K631" s="229" t="s">
        <v>210</v>
      </c>
      <c r="L631" s="44"/>
      <c r="M631" s="234" t="s">
        <v>1</v>
      </c>
      <c r="N631" s="235" t="s">
        <v>43</v>
      </c>
      <c r="O631" s="91"/>
      <c r="P631" s="236">
        <f>O631*H631</f>
        <v>0</v>
      </c>
      <c r="Q631" s="236">
        <v>0</v>
      </c>
      <c r="R631" s="236">
        <f>Q631*H631</f>
        <v>0</v>
      </c>
      <c r="S631" s="236">
        <v>0.00191</v>
      </c>
      <c r="T631" s="237">
        <f>S631*H631</f>
        <v>0.019596599999999999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8" t="s">
        <v>218</v>
      </c>
      <c r="AT631" s="238" t="s">
        <v>206</v>
      </c>
      <c r="AU631" s="238" t="s">
        <v>87</v>
      </c>
      <c r="AY631" s="17" t="s">
        <v>204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7" t="s">
        <v>85</v>
      </c>
      <c r="BK631" s="239">
        <f>ROUND(I631*H631,2)</f>
        <v>0</v>
      </c>
      <c r="BL631" s="17" t="s">
        <v>218</v>
      </c>
      <c r="BM631" s="238" t="s">
        <v>2071</v>
      </c>
    </row>
    <row r="632" s="14" customFormat="1">
      <c r="A632" s="14"/>
      <c r="B632" s="251"/>
      <c r="C632" s="252"/>
      <c r="D632" s="242" t="s">
        <v>213</v>
      </c>
      <c r="E632" s="253" t="s">
        <v>1</v>
      </c>
      <c r="F632" s="254" t="s">
        <v>2072</v>
      </c>
      <c r="G632" s="252"/>
      <c r="H632" s="255">
        <v>10.26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213</v>
      </c>
      <c r="AU632" s="261" t="s">
        <v>87</v>
      </c>
      <c r="AV632" s="14" t="s">
        <v>87</v>
      </c>
      <c r="AW632" s="14" t="s">
        <v>34</v>
      </c>
      <c r="AX632" s="14" t="s">
        <v>85</v>
      </c>
      <c r="AY632" s="261" t="s">
        <v>204</v>
      </c>
    </row>
    <row r="633" s="2" customFormat="1" ht="16.5" customHeight="1">
      <c r="A633" s="38"/>
      <c r="B633" s="39"/>
      <c r="C633" s="227" t="s">
        <v>1146</v>
      </c>
      <c r="D633" s="227" t="s">
        <v>206</v>
      </c>
      <c r="E633" s="228" t="s">
        <v>963</v>
      </c>
      <c r="F633" s="229" t="s">
        <v>964</v>
      </c>
      <c r="G633" s="230" t="s">
        <v>354</v>
      </c>
      <c r="H633" s="231">
        <v>0.90500000000000003</v>
      </c>
      <c r="I633" s="232"/>
      <c r="J633" s="233">
        <f>ROUND(I633*H633,2)</f>
        <v>0</v>
      </c>
      <c r="K633" s="229" t="s">
        <v>210</v>
      </c>
      <c r="L633" s="44"/>
      <c r="M633" s="234" t="s">
        <v>1</v>
      </c>
      <c r="N633" s="235" t="s">
        <v>43</v>
      </c>
      <c r="O633" s="91"/>
      <c r="P633" s="236">
        <f>O633*H633</f>
        <v>0</v>
      </c>
      <c r="Q633" s="236">
        <v>0</v>
      </c>
      <c r="R633" s="236">
        <f>Q633*H633</f>
        <v>0</v>
      </c>
      <c r="S633" s="236">
        <v>0.00167</v>
      </c>
      <c r="T633" s="237">
        <f>S633*H633</f>
        <v>0.0015113500000000001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8" t="s">
        <v>218</v>
      </c>
      <c r="AT633" s="238" t="s">
        <v>206</v>
      </c>
      <c r="AU633" s="238" t="s">
        <v>87</v>
      </c>
      <c r="AY633" s="17" t="s">
        <v>204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7" t="s">
        <v>85</v>
      </c>
      <c r="BK633" s="239">
        <f>ROUND(I633*H633,2)</f>
        <v>0</v>
      </c>
      <c r="BL633" s="17" t="s">
        <v>218</v>
      </c>
      <c r="BM633" s="238" t="s">
        <v>2073</v>
      </c>
    </row>
    <row r="634" s="14" customFormat="1">
      <c r="A634" s="14"/>
      <c r="B634" s="251"/>
      <c r="C634" s="252"/>
      <c r="D634" s="242" t="s">
        <v>213</v>
      </c>
      <c r="E634" s="253" t="s">
        <v>1</v>
      </c>
      <c r="F634" s="254" t="s">
        <v>2074</v>
      </c>
      <c r="G634" s="252"/>
      <c r="H634" s="255">
        <v>0.90500000000000003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1" t="s">
        <v>213</v>
      </c>
      <c r="AU634" s="261" t="s">
        <v>87</v>
      </c>
      <c r="AV634" s="14" t="s">
        <v>87</v>
      </c>
      <c r="AW634" s="14" t="s">
        <v>34</v>
      </c>
      <c r="AX634" s="14" t="s">
        <v>85</v>
      </c>
      <c r="AY634" s="261" t="s">
        <v>204</v>
      </c>
    </row>
    <row r="635" s="2" customFormat="1" ht="21.75" customHeight="1">
      <c r="A635" s="38"/>
      <c r="B635" s="39"/>
      <c r="C635" s="227" t="s">
        <v>1150</v>
      </c>
      <c r="D635" s="227" t="s">
        <v>206</v>
      </c>
      <c r="E635" s="228" t="s">
        <v>2075</v>
      </c>
      <c r="F635" s="229" t="s">
        <v>2076</v>
      </c>
      <c r="G635" s="230" t="s">
        <v>354</v>
      </c>
      <c r="H635" s="231">
        <v>10.955</v>
      </c>
      <c r="I635" s="232"/>
      <c r="J635" s="233">
        <f>ROUND(I635*H635,2)</f>
        <v>0</v>
      </c>
      <c r="K635" s="229" t="s">
        <v>210</v>
      </c>
      <c r="L635" s="44"/>
      <c r="M635" s="234" t="s">
        <v>1</v>
      </c>
      <c r="N635" s="235" t="s">
        <v>43</v>
      </c>
      <c r="O635" s="91"/>
      <c r="P635" s="236">
        <f>O635*H635</f>
        <v>0</v>
      </c>
      <c r="Q635" s="236">
        <v>0</v>
      </c>
      <c r="R635" s="236">
        <f>Q635*H635</f>
        <v>0</v>
      </c>
      <c r="S635" s="236">
        <v>0.0022300000000000002</v>
      </c>
      <c r="T635" s="237">
        <f>S635*H635</f>
        <v>0.024429650000000004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8" t="s">
        <v>218</v>
      </c>
      <c r="AT635" s="238" t="s">
        <v>206</v>
      </c>
      <c r="AU635" s="238" t="s">
        <v>87</v>
      </c>
      <c r="AY635" s="17" t="s">
        <v>204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7" t="s">
        <v>85</v>
      </c>
      <c r="BK635" s="239">
        <f>ROUND(I635*H635,2)</f>
        <v>0</v>
      </c>
      <c r="BL635" s="17" t="s">
        <v>218</v>
      </c>
      <c r="BM635" s="238" t="s">
        <v>2077</v>
      </c>
    </row>
    <row r="636" s="14" customFormat="1">
      <c r="A636" s="14"/>
      <c r="B636" s="251"/>
      <c r="C636" s="252"/>
      <c r="D636" s="242" t="s">
        <v>213</v>
      </c>
      <c r="E636" s="253" t="s">
        <v>1</v>
      </c>
      <c r="F636" s="254" t="s">
        <v>2078</v>
      </c>
      <c r="G636" s="252"/>
      <c r="H636" s="255">
        <v>10.955</v>
      </c>
      <c r="I636" s="256"/>
      <c r="J636" s="252"/>
      <c r="K636" s="252"/>
      <c r="L636" s="257"/>
      <c r="M636" s="258"/>
      <c r="N636" s="259"/>
      <c r="O636" s="259"/>
      <c r="P636" s="259"/>
      <c r="Q636" s="259"/>
      <c r="R636" s="259"/>
      <c r="S636" s="259"/>
      <c r="T636" s="26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1" t="s">
        <v>213</v>
      </c>
      <c r="AU636" s="261" t="s">
        <v>87</v>
      </c>
      <c r="AV636" s="14" t="s">
        <v>87</v>
      </c>
      <c r="AW636" s="14" t="s">
        <v>34</v>
      </c>
      <c r="AX636" s="14" t="s">
        <v>85</v>
      </c>
      <c r="AY636" s="261" t="s">
        <v>204</v>
      </c>
    </row>
    <row r="637" s="2" customFormat="1" ht="16.5" customHeight="1">
      <c r="A637" s="38"/>
      <c r="B637" s="39"/>
      <c r="C637" s="227" t="s">
        <v>1154</v>
      </c>
      <c r="D637" s="227" t="s">
        <v>206</v>
      </c>
      <c r="E637" s="228" t="s">
        <v>968</v>
      </c>
      <c r="F637" s="229" t="s">
        <v>969</v>
      </c>
      <c r="G637" s="230" t="s">
        <v>354</v>
      </c>
      <c r="H637" s="231">
        <v>21.16</v>
      </c>
      <c r="I637" s="232"/>
      <c r="J637" s="233">
        <f>ROUND(I637*H637,2)</f>
        <v>0</v>
      </c>
      <c r="K637" s="229" t="s">
        <v>210</v>
      </c>
      <c r="L637" s="44"/>
      <c r="M637" s="234" t="s">
        <v>1</v>
      </c>
      <c r="N637" s="235" t="s">
        <v>43</v>
      </c>
      <c r="O637" s="91"/>
      <c r="P637" s="236">
        <f>O637*H637</f>
        <v>0</v>
      </c>
      <c r="Q637" s="236">
        <v>0</v>
      </c>
      <c r="R637" s="236">
        <f>Q637*H637</f>
        <v>0</v>
      </c>
      <c r="S637" s="236">
        <v>0.00175</v>
      </c>
      <c r="T637" s="237">
        <f>S637*H637</f>
        <v>0.03703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8" t="s">
        <v>218</v>
      </c>
      <c r="AT637" s="238" t="s">
        <v>206</v>
      </c>
      <c r="AU637" s="238" t="s">
        <v>87</v>
      </c>
      <c r="AY637" s="17" t="s">
        <v>204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7" t="s">
        <v>85</v>
      </c>
      <c r="BK637" s="239">
        <f>ROUND(I637*H637,2)</f>
        <v>0</v>
      </c>
      <c r="BL637" s="17" t="s">
        <v>218</v>
      </c>
      <c r="BM637" s="238" t="s">
        <v>2079</v>
      </c>
    </row>
    <row r="638" s="14" customFormat="1">
      <c r="A638" s="14"/>
      <c r="B638" s="251"/>
      <c r="C638" s="252"/>
      <c r="D638" s="242" t="s">
        <v>213</v>
      </c>
      <c r="E638" s="253" t="s">
        <v>1</v>
      </c>
      <c r="F638" s="254" t="s">
        <v>2080</v>
      </c>
      <c r="G638" s="252"/>
      <c r="H638" s="255">
        <v>12.5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1" t="s">
        <v>213</v>
      </c>
      <c r="AU638" s="261" t="s">
        <v>87</v>
      </c>
      <c r="AV638" s="14" t="s">
        <v>87</v>
      </c>
      <c r="AW638" s="14" t="s">
        <v>34</v>
      </c>
      <c r="AX638" s="14" t="s">
        <v>78</v>
      </c>
      <c r="AY638" s="261" t="s">
        <v>204</v>
      </c>
    </row>
    <row r="639" s="14" customFormat="1">
      <c r="A639" s="14"/>
      <c r="B639" s="251"/>
      <c r="C639" s="252"/>
      <c r="D639" s="242" t="s">
        <v>213</v>
      </c>
      <c r="E639" s="253" t="s">
        <v>1</v>
      </c>
      <c r="F639" s="254" t="s">
        <v>2081</v>
      </c>
      <c r="G639" s="252"/>
      <c r="H639" s="255">
        <v>8.6600000000000001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1" t="s">
        <v>213</v>
      </c>
      <c r="AU639" s="261" t="s">
        <v>87</v>
      </c>
      <c r="AV639" s="14" t="s">
        <v>87</v>
      </c>
      <c r="AW639" s="14" t="s">
        <v>34</v>
      </c>
      <c r="AX639" s="14" t="s">
        <v>78</v>
      </c>
      <c r="AY639" s="261" t="s">
        <v>204</v>
      </c>
    </row>
    <row r="640" s="15" customFormat="1">
      <c r="A640" s="15"/>
      <c r="B640" s="262"/>
      <c r="C640" s="263"/>
      <c r="D640" s="242" t="s">
        <v>213</v>
      </c>
      <c r="E640" s="264" t="s">
        <v>1</v>
      </c>
      <c r="F640" s="265" t="s">
        <v>228</v>
      </c>
      <c r="G640" s="263"/>
      <c r="H640" s="266">
        <v>21.16</v>
      </c>
      <c r="I640" s="267"/>
      <c r="J640" s="263"/>
      <c r="K640" s="263"/>
      <c r="L640" s="268"/>
      <c r="M640" s="269"/>
      <c r="N640" s="270"/>
      <c r="O640" s="270"/>
      <c r="P640" s="270"/>
      <c r="Q640" s="270"/>
      <c r="R640" s="270"/>
      <c r="S640" s="270"/>
      <c r="T640" s="27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2" t="s">
        <v>213</v>
      </c>
      <c r="AU640" s="272" t="s">
        <v>87</v>
      </c>
      <c r="AV640" s="15" t="s">
        <v>211</v>
      </c>
      <c r="AW640" s="15" t="s">
        <v>34</v>
      </c>
      <c r="AX640" s="15" t="s">
        <v>85</v>
      </c>
      <c r="AY640" s="272" t="s">
        <v>204</v>
      </c>
    </row>
    <row r="641" s="2" customFormat="1" ht="16.5" customHeight="1">
      <c r="A641" s="38"/>
      <c r="B641" s="39"/>
      <c r="C641" s="227" t="s">
        <v>1158</v>
      </c>
      <c r="D641" s="227" t="s">
        <v>206</v>
      </c>
      <c r="E641" s="228" t="s">
        <v>978</v>
      </c>
      <c r="F641" s="229" t="s">
        <v>979</v>
      </c>
      <c r="G641" s="230" t="s">
        <v>354</v>
      </c>
      <c r="H641" s="231">
        <v>14.5</v>
      </c>
      <c r="I641" s="232"/>
      <c r="J641" s="233">
        <f>ROUND(I641*H641,2)</f>
        <v>0</v>
      </c>
      <c r="K641" s="229" t="s">
        <v>210</v>
      </c>
      <c r="L641" s="44"/>
      <c r="M641" s="234" t="s">
        <v>1</v>
      </c>
      <c r="N641" s="235" t="s">
        <v>43</v>
      </c>
      <c r="O641" s="91"/>
      <c r="P641" s="236">
        <f>O641*H641</f>
        <v>0</v>
      </c>
      <c r="Q641" s="236">
        <v>0</v>
      </c>
      <c r="R641" s="236">
        <f>Q641*H641</f>
        <v>0</v>
      </c>
      <c r="S641" s="236">
        <v>0.0025999999999999999</v>
      </c>
      <c r="T641" s="237">
        <f>S641*H641</f>
        <v>0.037699999999999997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8" t="s">
        <v>218</v>
      </c>
      <c r="AT641" s="238" t="s">
        <v>206</v>
      </c>
      <c r="AU641" s="238" t="s">
        <v>87</v>
      </c>
      <c r="AY641" s="17" t="s">
        <v>204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7" t="s">
        <v>85</v>
      </c>
      <c r="BK641" s="239">
        <f>ROUND(I641*H641,2)</f>
        <v>0</v>
      </c>
      <c r="BL641" s="17" t="s">
        <v>218</v>
      </c>
      <c r="BM641" s="238" t="s">
        <v>2082</v>
      </c>
    </row>
    <row r="642" s="14" customFormat="1">
      <c r="A642" s="14"/>
      <c r="B642" s="251"/>
      <c r="C642" s="252"/>
      <c r="D642" s="242" t="s">
        <v>213</v>
      </c>
      <c r="E642" s="253" t="s">
        <v>1</v>
      </c>
      <c r="F642" s="254" t="s">
        <v>2083</v>
      </c>
      <c r="G642" s="252"/>
      <c r="H642" s="255">
        <v>14.5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1" t="s">
        <v>213</v>
      </c>
      <c r="AU642" s="261" t="s">
        <v>87</v>
      </c>
      <c r="AV642" s="14" t="s">
        <v>87</v>
      </c>
      <c r="AW642" s="14" t="s">
        <v>34</v>
      </c>
      <c r="AX642" s="14" t="s">
        <v>85</v>
      </c>
      <c r="AY642" s="261" t="s">
        <v>204</v>
      </c>
    </row>
    <row r="643" s="2" customFormat="1" ht="16.5" customHeight="1">
      <c r="A643" s="38"/>
      <c r="B643" s="39"/>
      <c r="C643" s="227" t="s">
        <v>1164</v>
      </c>
      <c r="D643" s="227" t="s">
        <v>206</v>
      </c>
      <c r="E643" s="228" t="s">
        <v>983</v>
      </c>
      <c r="F643" s="229" t="s">
        <v>984</v>
      </c>
      <c r="G643" s="230" t="s">
        <v>354</v>
      </c>
      <c r="H643" s="231">
        <v>12</v>
      </c>
      <c r="I643" s="232"/>
      <c r="J643" s="233">
        <f>ROUND(I643*H643,2)</f>
        <v>0</v>
      </c>
      <c r="K643" s="229" t="s">
        <v>210</v>
      </c>
      <c r="L643" s="44"/>
      <c r="M643" s="234" t="s">
        <v>1</v>
      </c>
      <c r="N643" s="235" t="s">
        <v>43</v>
      </c>
      <c r="O643" s="91"/>
      <c r="P643" s="236">
        <f>O643*H643</f>
        <v>0</v>
      </c>
      <c r="Q643" s="236">
        <v>0</v>
      </c>
      <c r="R643" s="236">
        <f>Q643*H643</f>
        <v>0</v>
      </c>
      <c r="S643" s="236">
        <v>0.0039399999999999999</v>
      </c>
      <c r="T643" s="237">
        <f>S643*H643</f>
        <v>0.047280000000000003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8" t="s">
        <v>218</v>
      </c>
      <c r="AT643" s="238" t="s">
        <v>206</v>
      </c>
      <c r="AU643" s="238" t="s">
        <v>87</v>
      </c>
      <c r="AY643" s="17" t="s">
        <v>204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7" t="s">
        <v>85</v>
      </c>
      <c r="BK643" s="239">
        <f>ROUND(I643*H643,2)</f>
        <v>0</v>
      </c>
      <c r="BL643" s="17" t="s">
        <v>218</v>
      </c>
      <c r="BM643" s="238" t="s">
        <v>2084</v>
      </c>
    </row>
    <row r="644" s="14" customFormat="1">
      <c r="A644" s="14"/>
      <c r="B644" s="251"/>
      <c r="C644" s="252"/>
      <c r="D644" s="242" t="s">
        <v>213</v>
      </c>
      <c r="E644" s="253" t="s">
        <v>1</v>
      </c>
      <c r="F644" s="254" t="s">
        <v>2085</v>
      </c>
      <c r="G644" s="252"/>
      <c r="H644" s="255">
        <v>2.5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213</v>
      </c>
      <c r="AU644" s="261" t="s">
        <v>87</v>
      </c>
      <c r="AV644" s="14" t="s">
        <v>87</v>
      </c>
      <c r="AW644" s="14" t="s">
        <v>34</v>
      </c>
      <c r="AX644" s="14" t="s">
        <v>78</v>
      </c>
      <c r="AY644" s="261" t="s">
        <v>204</v>
      </c>
    </row>
    <row r="645" s="14" customFormat="1">
      <c r="A645" s="14"/>
      <c r="B645" s="251"/>
      <c r="C645" s="252"/>
      <c r="D645" s="242" t="s">
        <v>213</v>
      </c>
      <c r="E645" s="253" t="s">
        <v>1</v>
      </c>
      <c r="F645" s="254" t="s">
        <v>2086</v>
      </c>
      <c r="G645" s="252"/>
      <c r="H645" s="255">
        <v>7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1" t="s">
        <v>213</v>
      </c>
      <c r="AU645" s="261" t="s">
        <v>87</v>
      </c>
      <c r="AV645" s="14" t="s">
        <v>87</v>
      </c>
      <c r="AW645" s="14" t="s">
        <v>34</v>
      </c>
      <c r="AX645" s="14" t="s">
        <v>78</v>
      </c>
      <c r="AY645" s="261" t="s">
        <v>204</v>
      </c>
    </row>
    <row r="646" s="14" customFormat="1">
      <c r="A646" s="14"/>
      <c r="B646" s="251"/>
      <c r="C646" s="252"/>
      <c r="D646" s="242" t="s">
        <v>213</v>
      </c>
      <c r="E646" s="253" t="s">
        <v>1</v>
      </c>
      <c r="F646" s="254" t="s">
        <v>2087</v>
      </c>
      <c r="G646" s="252"/>
      <c r="H646" s="255">
        <v>2.5</v>
      </c>
      <c r="I646" s="256"/>
      <c r="J646" s="252"/>
      <c r="K646" s="252"/>
      <c r="L646" s="257"/>
      <c r="M646" s="258"/>
      <c r="N646" s="259"/>
      <c r="O646" s="259"/>
      <c r="P646" s="259"/>
      <c r="Q646" s="259"/>
      <c r="R646" s="259"/>
      <c r="S646" s="259"/>
      <c r="T646" s="26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1" t="s">
        <v>213</v>
      </c>
      <c r="AU646" s="261" t="s">
        <v>87</v>
      </c>
      <c r="AV646" s="14" t="s">
        <v>87</v>
      </c>
      <c r="AW646" s="14" t="s">
        <v>34</v>
      </c>
      <c r="AX646" s="14" t="s">
        <v>78</v>
      </c>
      <c r="AY646" s="261" t="s">
        <v>204</v>
      </c>
    </row>
    <row r="647" s="15" customFormat="1">
      <c r="A647" s="15"/>
      <c r="B647" s="262"/>
      <c r="C647" s="263"/>
      <c r="D647" s="242" t="s">
        <v>213</v>
      </c>
      <c r="E647" s="264" t="s">
        <v>1</v>
      </c>
      <c r="F647" s="265" t="s">
        <v>228</v>
      </c>
      <c r="G647" s="263"/>
      <c r="H647" s="266">
        <v>12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2" t="s">
        <v>213</v>
      </c>
      <c r="AU647" s="272" t="s">
        <v>87</v>
      </c>
      <c r="AV647" s="15" t="s">
        <v>211</v>
      </c>
      <c r="AW647" s="15" t="s">
        <v>34</v>
      </c>
      <c r="AX647" s="15" t="s">
        <v>85</v>
      </c>
      <c r="AY647" s="272" t="s">
        <v>204</v>
      </c>
    </row>
    <row r="648" s="2" customFormat="1" ht="33" customHeight="1">
      <c r="A648" s="38"/>
      <c r="B648" s="39"/>
      <c r="C648" s="227" t="s">
        <v>1168</v>
      </c>
      <c r="D648" s="227" t="s">
        <v>206</v>
      </c>
      <c r="E648" s="228" t="s">
        <v>2088</v>
      </c>
      <c r="F648" s="229" t="s">
        <v>2089</v>
      </c>
      <c r="G648" s="230" t="s">
        <v>354</v>
      </c>
      <c r="H648" s="231">
        <v>2.7000000000000002</v>
      </c>
      <c r="I648" s="232"/>
      <c r="J648" s="233">
        <f>ROUND(I648*H648,2)</f>
        <v>0</v>
      </c>
      <c r="K648" s="229" t="s">
        <v>210</v>
      </c>
      <c r="L648" s="44"/>
      <c r="M648" s="234" t="s">
        <v>1</v>
      </c>
      <c r="N648" s="235" t="s">
        <v>43</v>
      </c>
      <c r="O648" s="91"/>
      <c r="P648" s="236">
        <f>O648*H648</f>
        <v>0</v>
      </c>
      <c r="Q648" s="236">
        <v>0.0015100000000000001</v>
      </c>
      <c r="R648" s="236">
        <f>Q648*H648</f>
        <v>0.0040770000000000008</v>
      </c>
      <c r="S648" s="236">
        <v>0</v>
      </c>
      <c r="T648" s="237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8" t="s">
        <v>218</v>
      </c>
      <c r="AT648" s="238" t="s">
        <v>206</v>
      </c>
      <c r="AU648" s="238" t="s">
        <v>87</v>
      </c>
      <c r="AY648" s="17" t="s">
        <v>204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7" t="s">
        <v>85</v>
      </c>
      <c r="BK648" s="239">
        <f>ROUND(I648*H648,2)</f>
        <v>0</v>
      </c>
      <c r="BL648" s="17" t="s">
        <v>218</v>
      </c>
      <c r="BM648" s="238" t="s">
        <v>2090</v>
      </c>
    </row>
    <row r="649" s="14" customFormat="1">
      <c r="A649" s="14"/>
      <c r="B649" s="251"/>
      <c r="C649" s="252"/>
      <c r="D649" s="242" t="s">
        <v>213</v>
      </c>
      <c r="E649" s="253" t="s">
        <v>1</v>
      </c>
      <c r="F649" s="254" t="s">
        <v>2091</v>
      </c>
      <c r="G649" s="252"/>
      <c r="H649" s="255">
        <v>2.7000000000000002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1" t="s">
        <v>213</v>
      </c>
      <c r="AU649" s="261" t="s">
        <v>87</v>
      </c>
      <c r="AV649" s="14" t="s">
        <v>87</v>
      </c>
      <c r="AW649" s="14" t="s">
        <v>34</v>
      </c>
      <c r="AX649" s="14" t="s">
        <v>85</v>
      </c>
      <c r="AY649" s="261" t="s">
        <v>204</v>
      </c>
    </row>
    <row r="650" s="2" customFormat="1" ht="33" customHeight="1">
      <c r="A650" s="38"/>
      <c r="B650" s="39"/>
      <c r="C650" s="227" t="s">
        <v>1172</v>
      </c>
      <c r="D650" s="227" t="s">
        <v>206</v>
      </c>
      <c r="E650" s="228" t="s">
        <v>1005</v>
      </c>
      <c r="F650" s="229" t="s">
        <v>1006</v>
      </c>
      <c r="G650" s="230" t="s">
        <v>354</v>
      </c>
      <c r="H650" s="231">
        <v>10.699999999999999</v>
      </c>
      <c r="I650" s="232"/>
      <c r="J650" s="233">
        <f>ROUND(I650*H650,2)</f>
        <v>0</v>
      </c>
      <c r="K650" s="229" t="s">
        <v>210</v>
      </c>
      <c r="L650" s="44"/>
      <c r="M650" s="234" t="s">
        <v>1</v>
      </c>
      <c r="N650" s="235" t="s">
        <v>43</v>
      </c>
      <c r="O650" s="91"/>
      <c r="P650" s="236">
        <f>O650*H650</f>
        <v>0</v>
      </c>
      <c r="Q650" s="236">
        <v>0.0046800000000000001</v>
      </c>
      <c r="R650" s="236">
        <f>Q650*H650</f>
        <v>0.050075999999999996</v>
      </c>
      <c r="S650" s="236">
        <v>0</v>
      </c>
      <c r="T650" s="237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8" t="s">
        <v>218</v>
      </c>
      <c r="AT650" s="238" t="s">
        <v>206</v>
      </c>
      <c r="AU650" s="238" t="s">
        <v>87</v>
      </c>
      <c r="AY650" s="17" t="s">
        <v>204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7" t="s">
        <v>85</v>
      </c>
      <c r="BK650" s="239">
        <f>ROUND(I650*H650,2)</f>
        <v>0</v>
      </c>
      <c r="BL650" s="17" t="s">
        <v>218</v>
      </c>
      <c r="BM650" s="238" t="s">
        <v>2092</v>
      </c>
    </row>
    <row r="651" s="13" customFormat="1">
      <c r="A651" s="13"/>
      <c r="B651" s="240"/>
      <c r="C651" s="241"/>
      <c r="D651" s="242" t="s">
        <v>213</v>
      </c>
      <c r="E651" s="243" t="s">
        <v>1</v>
      </c>
      <c r="F651" s="244" t="s">
        <v>1008</v>
      </c>
      <c r="G651" s="241"/>
      <c r="H651" s="243" t="s">
        <v>1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0" t="s">
        <v>213</v>
      </c>
      <c r="AU651" s="250" t="s">
        <v>87</v>
      </c>
      <c r="AV651" s="13" t="s">
        <v>85</v>
      </c>
      <c r="AW651" s="13" t="s">
        <v>34</v>
      </c>
      <c r="AX651" s="13" t="s">
        <v>78</v>
      </c>
      <c r="AY651" s="250" t="s">
        <v>204</v>
      </c>
    </row>
    <row r="652" s="14" customFormat="1">
      <c r="A652" s="14"/>
      <c r="B652" s="251"/>
      <c r="C652" s="252"/>
      <c r="D652" s="242" t="s">
        <v>213</v>
      </c>
      <c r="E652" s="253" t="s">
        <v>1</v>
      </c>
      <c r="F652" s="254" t="s">
        <v>2093</v>
      </c>
      <c r="G652" s="252"/>
      <c r="H652" s="255">
        <v>5.3499999999999996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1" t="s">
        <v>213</v>
      </c>
      <c r="AU652" s="261" t="s">
        <v>87</v>
      </c>
      <c r="AV652" s="14" t="s">
        <v>87</v>
      </c>
      <c r="AW652" s="14" t="s">
        <v>34</v>
      </c>
      <c r="AX652" s="14" t="s">
        <v>78</v>
      </c>
      <c r="AY652" s="261" t="s">
        <v>204</v>
      </c>
    </row>
    <row r="653" s="13" customFormat="1">
      <c r="A653" s="13"/>
      <c r="B653" s="240"/>
      <c r="C653" s="241"/>
      <c r="D653" s="242" t="s">
        <v>213</v>
      </c>
      <c r="E653" s="243" t="s">
        <v>1</v>
      </c>
      <c r="F653" s="244" t="s">
        <v>2094</v>
      </c>
      <c r="G653" s="241"/>
      <c r="H653" s="243" t="s">
        <v>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0" t="s">
        <v>213</v>
      </c>
      <c r="AU653" s="250" t="s">
        <v>87</v>
      </c>
      <c r="AV653" s="13" t="s">
        <v>85</v>
      </c>
      <c r="AW653" s="13" t="s">
        <v>34</v>
      </c>
      <c r="AX653" s="13" t="s">
        <v>78</v>
      </c>
      <c r="AY653" s="250" t="s">
        <v>204</v>
      </c>
    </row>
    <row r="654" s="14" customFormat="1">
      <c r="A654" s="14"/>
      <c r="B654" s="251"/>
      <c r="C654" s="252"/>
      <c r="D654" s="242" t="s">
        <v>213</v>
      </c>
      <c r="E654" s="253" t="s">
        <v>1</v>
      </c>
      <c r="F654" s="254" t="s">
        <v>2093</v>
      </c>
      <c r="G654" s="252"/>
      <c r="H654" s="255">
        <v>5.3499999999999996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213</v>
      </c>
      <c r="AU654" s="261" t="s">
        <v>87</v>
      </c>
      <c r="AV654" s="14" t="s">
        <v>87</v>
      </c>
      <c r="AW654" s="14" t="s">
        <v>34</v>
      </c>
      <c r="AX654" s="14" t="s">
        <v>78</v>
      </c>
      <c r="AY654" s="261" t="s">
        <v>204</v>
      </c>
    </row>
    <row r="655" s="15" customFormat="1">
      <c r="A655" s="15"/>
      <c r="B655" s="262"/>
      <c r="C655" s="263"/>
      <c r="D655" s="242" t="s">
        <v>213</v>
      </c>
      <c r="E655" s="264" t="s">
        <v>1</v>
      </c>
      <c r="F655" s="265" t="s">
        <v>228</v>
      </c>
      <c r="G655" s="263"/>
      <c r="H655" s="266">
        <v>10.699999999999999</v>
      </c>
      <c r="I655" s="267"/>
      <c r="J655" s="263"/>
      <c r="K655" s="263"/>
      <c r="L655" s="268"/>
      <c r="M655" s="269"/>
      <c r="N655" s="270"/>
      <c r="O655" s="270"/>
      <c r="P655" s="270"/>
      <c r="Q655" s="270"/>
      <c r="R655" s="270"/>
      <c r="S655" s="270"/>
      <c r="T655" s="271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2" t="s">
        <v>213</v>
      </c>
      <c r="AU655" s="272" t="s">
        <v>87</v>
      </c>
      <c r="AV655" s="15" t="s">
        <v>211</v>
      </c>
      <c r="AW655" s="15" t="s">
        <v>34</v>
      </c>
      <c r="AX655" s="15" t="s">
        <v>85</v>
      </c>
      <c r="AY655" s="272" t="s">
        <v>204</v>
      </c>
    </row>
    <row r="656" s="2" customFormat="1" ht="24.15" customHeight="1">
      <c r="A656" s="38"/>
      <c r="B656" s="39"/>
      <c r="C656" s="227" t="s">
        <v>1180</v>
      </c>
      <c r="D656" s="227" t="s">
        <v>206</v>
      </c>
      <c r="E656" s="228" t="s">
        <v>2095</v>
      </c>
      <c r="F656" s="229" t="s">
        <v>2096</v>
      </c>
      <c r="G656" s="230" t="s">
        <v>354</v>
      </c>
      <c r="H656" s="231">
        <v>25.945</v>
      </c>
      <c r="I656" s="232"/>
      <c r="J656" s="233">
        <f>ROUND(I656*H656,2)</f>
        <v>0</v>
      </c>
      <c r="K656" s="229" t="s">
        <v>210</v>
      </c>
      <c r="L656" s="44"/>
      <c r="M656" s="234" t="s">
        <v>1</v>
      </c>
      <c r="N656" s="235" t="s">
        <v>43</v>
      </c>
      <c r="O656" s="91"/>
      <c r="P656" s="236">
        <f>O656*H656</f>
        <v>0</v>
      </c>
      <c r="Q656" s="236">
        <v>0.0028600000000000001</v>
      </c>
      <c r="R656" s="236">
        <f>Q656*H656</f>
        <v>0.07420270000000001</v>
      </c>
      <c r="S656" s="236">
        <v>0</v>
      </c>
      <c r="T656" s="237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8" t="s">
        <v>218</v>
      </c>
      <c r="AT656" s="238" t="s">
        <v>206</v>
      </c>
      <c r="AU656" s="238" t="s">
        <v>87</v>
      </c>
      <c r="AY656" s="17" t="s">
        <v>204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7" t="s">
        <v>85</v>
      </c>
      <c r="BK656" s="239">
        <f>ROUND(I656*H656,2)</f>
        <v>0</v>
      </c>
      <c r="BL656" s="17" t="s">
        <v>218</v>
      </c>
      <c r="BM656" s="238" t="s">
        <v>2097</v>
      </c>
    </row>
    <row r="657" s="14" customFormat="1">
      <c r="A657" s="14"/>
      <c r="B657" s="251"/>
      <c r="C657" s="252"/>
      <c r="D657" s="242" t="s">
        <v>213</v>
      </c>
      <c r="E657" s="253" t="s">
        <v>1</v>
      </c>
      <c r="F657" s="254" t="s">
        <v>2098</v>
      </c>
      <c r="G657" s="252"/>
      <c r="H657" s="255">
        <v>25.945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1" t="s">
        <v>213</v>
      </c>
      <c r="AU657" s="261" t="s">
        <v>87</v>
      </c>
      <c r="AV657" s="14" t="s">
        <v>87</v>
      </c>
      <c r="AW657" s="14" t="s">
        <v>34</v>
      </c>
      <c r="AX657" s="14" t="s">
        <v>85</v>
      </c>
      <c r="AY657" s="261" t="s">
        <v>204</v>
      </c>
    </row>
    <row r="658" s="2" customFormat="1" ht="24.15" customHeight="1">
      <c r="A658" s="38"/>
      <c r="B658" s="39"/>
      <c r="C658" s="227" t="s">
        <v>1192</v>
      </c>
      <c r="D658" s="227" t="s">
        <v>206</v>
      </c>
      <c r="E658" s="228" t="s">
        <v>2099</v>
      </c>
      <c r="F658" s="229" t="s">
        <v>2100</v>
      </c>
      <c r="G658" s="230" t="s">
        <v>256</v>
      </c>
      <c r="H658" s="231">
        <v>3</v>
      </c>
      <c r="I658" s="232"/>
      <c r="J658" s="233">
        <f>ROUND(I658*H658,2)</f>
        <v>0</v>
      </c>
      <c r="K658" s="229" t="s">
        <v>210</v>
      </c>
      <c r="L658" s="44"/>
      <c r="M658" s="234" t="s">
        <v>1</v>
      </c>
      <c r="N658" s="235" t="s">
        <v>43</v>
      </c>
      <c r="O658" s="91"/>
      <c r="P658" s="236">
        <f>O658*H658</f>
        <v>0</v>
      </c>
      <c r="Q658" s="236">
        <v>0.00064000000000000005</v>
      </c>
      <c r="R658" s="236">
        <f>Q658*H658</f>
        <v>0.0019200000000000003</v>
      </c>
      <c r="S658" s="236">
        <v>0</v>
      </c>
      <c r="T658" s="237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8" t="s">
        <v>218</v>
      </c>
      <c r="AT658" s="238" t="s">
        <v>206</v>
      </c>
      <c r="AU658" s="238" t="s">
        <v>87</v>
      </c>
      <c r="AY658" s="17" t="s">
        <v>204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7" t="s">
        <v>85</v>
      </c>
      <c r="BK658" s="239">
        <f>ROUND(I658*H658,2)</f>
        <v>0</v>
      </c>
      <c r="BL658" s="17" t="s">
        <v>218</v>
      </c>
      <c r="BM658" s="238" t="s">
        <v>2101</v>
      </c>
    </row>
    <row r="659" s="14" customFormat="1">
      <c r="A659" s="14"/>
      <c r="B659" s="251"/>
      <c r="C659" s="252"/>
      <c r="D659" s="242" t="s">
        <v>213</v>
      </c>
      <c r="E659" s="253" t="s">
        <v>1</v>
      </c>
      <c r="F659" s="254" t="s">
        <v>222</v>
      </c>
      <c r="G659" s="252"/>
      <c r="H659" s="255">
        <v>3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1" t="s">
        <v>213</v>
      </c>
      <c r="AU659" s="261" t="s">
        <v>87</v>
      </c>
      <c r="AV659" s="14" t="s">
        <v>87</v>
      </c>
      <c r="AW659" s="14" t="s">
        <v>34</v>
      </c>
      <c r="AX659" s="14" t="s">
        <v>85</v>
      </c>
      <c r="AY659" s="261" t="s">
        <v>204</v>
      </c>
    </row>
    <row r="660" s="2" customFormat="1" ht="24.15" customHeight="1">
      <c r="A660" s="38"/>
      <c r="B660" s="39"/>
      <c r="C660" s="227" t="s">
        <v>1186</v>
      </c>
      <c r="D660" s="227" t="s">
        <v>206</v>
      </c>
      <c r="E660" s="228" t="s">
        <v>2102</v>
      </c>
      <c r="F660" s="229" t="s">
        <v>2103</v>
      </c>
      <c r="G660" s="230" t="s">
        <v>354</v>
      </c>
      <c r="H660" s="231">
        <v>14.4</v>
      </c>
      <c r="I660" s="232"/>
      <c r="J660" s="233">
        <f>ROUND(I660*H660,2)</f>
        <v>0</v>
      </c>
      <c r="K660" s="229" t="s">
        <v>210</v>
      </c>
      <c r="L660" s="44"/>
      <c r="M660" s="234" t="s">
        <v>1</v>
      </c>
      <c r="N660" s="235" t="s">
        <v>43</v>
      </c>
      <c r="O660" s="91"/>
      <c r="P660" s="236">
        <f>O660*H660</f>
        <v>0</v>
      </c>
      <c r="Q660" s="236">
        <v>0.0028900000000000002</v>
      </c>
      <c r="R660" s="236">
        <f>Q660*H660</f>
        <v>0.041616000000000007</v>
      </c>
      <c r="S660" s="236">
        <v>0</v>
      </c>
      <c r="T660" s="237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8" t="s">
        <v>218</v>
      </c>
      <c r="AT660" s="238" t="s">
        <v>206</v>
      </c>
      <c r="AU660" s="238" t="s">
        <v>87</v>
      </c>
      <c r="AY660" s="17" t="s">
        <v>204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7" t="s">
        <v>85</v>
      </c>
      <c r="BK660" s="239">
        <f>ROUND(I660*H660,2)</f>
        <v>0</v>
      </c>
      <c r="BL660" s="17" t="s">
        <v>218</v>
      </c>
      <c r="BM660" s="238" t="s">
        <v>2104</v>
      </c>
    </row>
    <row r="661" s="14" customFormat="1">
      <c r="A661" s="14"/>
      <c r="B661" s="251"/>
      <c r="C661" s="252"/>
      <c r="D661" s="242" t="s">
        <v>213</v>
      </c>
      <c r="E661" s="253" t="s">
        <v>1</v>
      </c>
      <c r="F661" s="254" t="s">
        <v>2105</v>
      </c>
      <c r="G661" s="252"/>
      <c r="H661" s="255">
        <v>14.4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1" t="s">
        <v>213</v>
      </c>
      <c r="AU661" s="261" t="s">
        <v>87</v>
      </c>
      <c r="AV661" s="14" t="s">
        <v>87</v>
      </c>
      <c r="AW661" s="14" t="s">
        <v>34</v>
      </c>
      <c r="AX661" s="14" t="s">
        <v>85</v>
      </c>
      <c r="AY661" s="261" t="s">
        <v>204</v>
      </c>
    </row>
    <row r="662" s="2" customFormat="1" ht="24.15" customHeight="1">
      <c r="A662" s="38"/>
      <c r="B662" s="39"/>
      <c r="C662" s="227" t="s">
        <v>1228</v>
      </c>
      <c r="D662" s="227" t="s">
        <v>206</v>
      </c>
      <c r="E662" s="228" t="s">
        <v>2106</v>
      </c>
      <c r="F662" s="229" t="s">
        <v>2107</v>
      </c>
      <c r="G662" s="230" t="s">
        <v>295</v>
      </c>
      <c r="H662" s="231">
        <v>0.19800000000000001</v>
      </c>
      <c r="I662" s="232"/>
      <c r="J662" s="233">
        <f>ROUND(I662*H662,2)</f>
        <v>0</v>
      </c>
      <c r="K662" s="229" t="s">
        <v>210</v>
      </c>
      <c r="L662" s="44"/>
      <c r="M662" s="234" t="s">
        <v>1</v>
      </c>
      <c r="N662" s="235" t="s">
        <v>43</v>
      </c>
      <c r="O662" s="91"/>
      <c r="P662" s="236">
        <f>O662*H662</f>
        <v>0</v>
      </c>
      <c r="Q662" s="236">
        <v>0</v>
      </c>
      <c r="R662" s="236">
        <f>Q662*H662</f>
        <v>0</v>
      </c>
      <c r="S662" s="236">
        <v>0</v>
      </c>
      <c r="T662" s="237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8" t="s">
        <v>218</v>
      </c>
      <c r="AT662" s="238" t="s">
        <v>206</v>
      </c>
      <c r="AU662" s="238" t="s">
        <v>87</v>
      </c>
      <c r="AY662" s="17" t="s">
        <v>204</v>
      </c>
      <c r="BE662" s="239">
        <f>IF(N662="základní",J662,0)</f>
        <v>0</v>
      </c>
      <c r="BF662" s="239">
        <f>IF(N662="snížená",J662,0)</f>
        <v>0</v>
      </c>
      <c r="BG662" s="239">
        <f>IF(N662="zákl. přenesená",J662,0)</f>
        <v>0</v>
      </c>
      <c r="BH662" s="239">
        <f>IF(N662="sníž. přenesená",J662,0)</f>
        <v>0</v>
      </c>
      <c r="BI662" s="239">
        <f>IF(N662="nulová",J662,0)</f>
        <v>0</v>
      </c>
      <c r="BJ662" s="17" t="s">
        <v>85</v>
      </c>
      <c r="BK662" s="239">
        <f>ROUND(I662*H662,2)</f>
        <v>0</v>
      </c>
      <c r="BL662" s="17" t="s">
        <v>218</v>
      </c>
      <c r="BM662" s="238" t="s">
        <v>2108</v>
      </c>
    </row>
    <row r="663" s="2" customFormat="1" ht="33" customHeight="1">
      <c r="A663" s="38"/>
      <c r="B663" s="39"/>
      <c r="C663" s="227" t="s">
        <v>1176</v>
      </c>
      <c r="D663" s="227" t="s">
        <v>206</v>
      </c>
      <c r="E663" s="228" t="s">
        <v>2109</v>
      </c>
      <c r="F663" s="229" t="s">
        <v>2110</v>
      </c>
      <c r="G663" s="230" t="s">
        <v>354</v>
      </c>
      <c r="H663" s="231">
        <v>5.5250000000000004</v>
      </c>
      <c r="I663" s="232"/>
      <c r="J663" s="233">
        <f>ROUND(I663*H663,2)</f>
        <v>0</v>
      </c>
      <c r="K663" s="229" t="s">
        <v>1</v>
      </c>
      <c r="L663" s="44"/>
      <c r="M663" s="234" t="s">
        <v>1</v>
      </c>
      <c r="N663" s="235" t="s">
        <v>43</v>
      </c>
      <c r="O663" s="91"/>
      <c r="P663" s="236">
        <f>O663*H663</f>
        <v>0</v>
      </c>
      <c r="Q663" s="236">
        <v>0.0046800000000000001</v>
      </c>
      <c r="R663" s="236">
        <f>Q663*H663</f>
        <v>0.025857000000000002</v>
      </c>
      <c r="S663" s="236">
        <v>0</v>
      </c>
      <c r="T663" s="237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8" t="s">
        <v>218</v>
      </c>
      <c r="AT663" s="238" t="s">
        <v>206</v>
      </c>
      <c r="AU663" s="238" t="s">
        <v>87</v>
      </c>
      <c r="AY663" s="17" t="s">
        <v>204</v>
      </c>
      <c r="BE663" s="239">
        <f>IF(N663="základní",J663,0)</f>
        <v>0</v>
      </c>
      <c r="BF663" s="239">
        <f>IF(N663="snížená",J663,0)</f>
        <v>0</v>
      </c>
      <c r="BG663" s="239">
        <f>IF(N663="zákl. přenesená",J663,0)</f>
        <v>0</v>
      </c>
      <c r="BH663" s="239">
        <f>IF(N663="sníž. přenesená",J663,0)</f>
        <v>0</v>
      </c>
      <c r="BI663" s="239">
        <f>IF(N663="nulová",J663,0)</f>
        <v>0</v>
      </c>
      <c r="BJ663" s="17" t="s">
        <v>85</v>
      </c>
      <c r="BK663" s="239">
        <f>ROUND(I663*H663,2)</f>
        <v>0</v>
      </c>
      <c r="BL663" s="17" t="s">
        <v>218</v>
      </c>
      <c r="BM663" s="238" t="s">
        <v>2111</v>
      </c>
    </row>
    <row r="664" s="14" customFormat="1">
      <c r="A664" s="14"/>
      <c r="B664" s="251"/>
      <c r="C664" s="252"/>
      <c r="D664" s="242" t="s">
        <v>213</v>
      </c>
      <c r="E664" s="253" t="s">
        <v>1</v>
      </c>
      <c r="F664" s="254" t="s">
        <v>2112</v>
      </c>
      <c r="G664" s="252"/>
      <c r="H664" s="255">
        <v>5.5250000000000004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1" t="s">
        <v>213</v>
      </c>
      <c r="AU664" s="261" t="s">
        <v>87</v>
      </c>
      <c r="AV664" s="14" t="s">
        <v>87</v>
      </c>
      <c r="AW664" s="14" t="s">
        <v>34</v>
      </c>
      <c r="AX664" s="14" t="s">
        <v>85</v>
      </c>
      <c r="AY664" s="261" t="s">
        <v>204</v>
      </c>
    </row>
    <row r="665" s="12" customFormat="1" ht="22.8" customHeight="1">
      <c r="A665" s="12"/>
      <c r="B665" s="211"/>
      <c r="C665" s="212"/>
      <c r="D665" s="213" t="s">
        <v>77</v>
      </c>
      <c r="E665" s="225" t="s">
        <v>1033</v>
      </c>
      <c r="F665" s="225" t="s">
        <v>1034</v>
      </c>
      <c r="G665" s="212"/>
      <c r="H665" s="212"/>
      <c r="I665" s="215"/>
      <c r="J665" s="226">
        <f>BK665</f>
        <v>0</v>
      </c>
      <c r="K665" s="212"/>
      <c r="L665" s="217"/>
      <c r="M665" s="218"/>
      <c r="N665" s="219"/>
      <c r="O665" s="219"/>
      <c r="P665" s="220">
        <f>SUM(P666:P703)</f>
        <v>0</v>
      </c>
      <c r="Q665" s="219"/>
      <c r="R665" s="220">
        <f>SUM(R666:R703)</f>
        <v>4.52503382</v>
      </c>
      <c r="S665" s="219"/>
      <c r="T665" s="221">
        <f>SUM(T666:T703)</f>
        <v>2.5215701599999996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2" t="s">
        <v>87</v>
      </c>
      <c r="AT665" s="223" t="s">
        <v>77</v>
      </c>
      <c r="AU665" s="223" t="s">
        <v>85</v>
      </c>
      <c r="AY665" s="222" t="s">
        <v>204</v>
      </c>
      <c r="BK665" s="224">
        <f>SUM(BK666:BK703)</f>
        <v>0</v>
      </c>
    </row>
    <row r="666" s="2" customFormat="1" ht="24.15" customHeight="1">
      <c r="A666" s="38"/>
      <c r="B666" s="39"/>
      <c r="C666" s="227" t="s">
        <v>1209</v>
      </c>
      <c r="D666" s="227" t="s">
        <v>206</v>
      </c>
      <c r="E666" s="228" t="s">
        <v>2113</v>
      </c>
      <c r="F666" s="229" t="s">
        <v>2114</v>
      </c>
      <c r="G666" s="230" t="s">
        <v>209</v>
      </c>
      <c r="H666" s="231">
        <v>98.921000000000006</v>
      </c>
      <c r="I666" s="232"/>
      <c r="J666" s="233">
        <f>ROUND(I666*H666,2)</f>
        <v>0</v>
      </c>
      <c r="K666" s="229" t="s">
        <v>210</v>
      </c>
      <c r="L666" s="44"/>
      <c r="M666" s="234" t="s">
        <v>1</v>
      </c>
      <c r="N666" s="235" t="s">
        <v>43</v>
      </c>
      <c r="O666" s="91"/>
      <c r="P666" s="236">
        <f>O666*H666</f>
        <v>0</v>
      </c>
      <c r="Q666" s="236">
        <v>0</v>
      </c>
      <c r="R666" s="236">
        <f>Q666*H666</f>
        <v>0</v>
      </c>
      <c r="S666" s="236">
        <v>0</v>
      </c>
      <c r="T666" s="237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8" t="s">
        <v>218</v>
      </c>
      <c r="AT666" s="238" t="s">
        <v>206</v>
      </c>
      <c r="AU666" s="238" t="s">
        <v>87</v>
      </c>
      <c r="AY666" s="17" t="s">
        <v>204</v>
      </c>
      <c r="BE666" s="239">
        <f>IF(N666="základní",J666,0)</f>
        <v>0</v>
      </c>
      <c r="BF666" s="239">
        <f>IF(N666="snížená",J666,0)</f>
        <v>0</v>
      </c>
      <c r="BG666" s="239">
        <f>IF(N666="zákl. přenesená",J666,0)</f>
        <v>0</v>
      </c>
      <c r="BH666" s="239">
        <f>IF(N666="sníž. přenesená",J666,0)</f>
        <v>0</v>
      </c>
      <c r="BI666" s="239">
        <f>IF(N666="nulová",J666,0)</f>
        <v>0</v>
      </c>
      <c r="BJ666" s="17" t="s">
        <v>85</v>
      </c>
      <c r="BK666" s="239">
        <f>ROUND(I666*H666,2)</f>
        <v>0</v>
      </c>
      <c r="BL666" s="17" t="s">
        <v>218</v>
      </c>
      <c r="BM666" s="238" t="s">
        <v>2115</v>
      </c>
    </row>
    <row r="667" s="14" customFormat="1">
      <c r="A667" s="14"/>
      <c r="B667" s="251"/>
      <c r="C667" s="252"/>
      <c r="D667" s="242" t="s">
        <v>213</v>
      </c>
      <c r="E667" s="253" t="s">
        <v>1</v>
      </c>
      <c r="F667" s="254" t="s">
        <v>2012</v>
      </c>
      <c r="G667" s="252"/>
      <c r="H667" s="255">
        <v>98.921000000000006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1" t="s">
        <v>213</v>
      </c>
      <c r="AU667" s="261" t="s">
        <v>87</v>
      </c>
      <c r="AV667" s="14" t="s">
        <v>87</v>
      </c>
      <c r="AW667" s="14" t="s">
        <v>34</v>
      </c>
      <c r="AX667" s="14" t="s">
        <v>85</v>
      </c>
      <c r="AY667" s="261" t="s">
        <v>204</v>
      </c>
    </row>
    <row r="668" s="2" customFormat="1" ht="24.15" customHeight="1">
      <c r="A668" s="38"/>
      <c r="B668" s="39"/>
      <c r="C668" s="227" t="s">
        <v>1224</v>
      </c>
      <c r="D668" s="227" t="s">
        <v>206</v>
      </c>
      <c r="E668" s="228" t="s">
        <v>2116</v>
      </c>
      <c r="F668" s="229" t="s">
        <v>2117</v>
      </c>
      <c r="G668" s="230" t="s">
        <v>354</v>
      </c>
      <c r="H668" s="231">
        <v>15.73</v>
      </c>
      <c r="I668" s="232"/>
      <c r="J668" s="233">
        <f>ROUND(I668*H668,2)</f>
        <v>0</v>
      </c>
      <c r="K668" s="229" t="s">
        <v>210</v>
      </c>
      <c r="L668" s="44"/>
      <c r="M668" s="234" t="s">
        <v>1</v>
      </c>
      <c r="N668" s="235" t="s">
        <v>43</v>
      </c>
      <c r="O668" s="91"/>
      <c r="P668" s="236">
        <f>O668*H668</f>
        <v>0</v>
      </c>
      <c r="Q668" s="236">
        <v>0.00125</v>
      </c>
      <c r="R668" s="236">
        <f>Q668*H668</f>
        <v>0.019662499999999999</v>
      </c>
      <c r="S668" s="236">
        <v>0</v>
      </c>
      <c r="T668" s="237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8" t="s">
        <v>218</v>
      </c>
      <c r="AT668" s="238" t="s">
        <v>206</v>
      </c>
      <c r="AU668" s="238" t="s">
        <v>87</v>
      </c>
      <c r="AY668" s="17" t="s">
        <v>204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7" t="s">
        <v>85</v>
      </c>
      <c r="BK668" s="239">
        <f>ROUND(I668*H668,2)</f>
        <v>0</v>
      </c>
      <c r="BL668" s="17" t="s">
        <v>218</v>
      </c>
      <c r="BM668" s="238" t="s">
        <v>2118</v>
      </c>
    </row>
    <row r="669" s="14" customFormat="1">
      <c r="A669" s="14"/>
      <c r="B669" s="251"/>
      <c r="C669" s="252"/>
      <c r="D669" s="242" t="s">
        <v>213</v>
      </c>
      <c r="E669" s="253" t="s">
        <v>1</v>
      </c>
      <c r="F669" s="254" t="s">
        <v>2119</v>
      </c>
      <c r="G669" s="252"/>
      <c r="H669" s="255">
        <v>15.73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1" t="s">
        <v>213</v>
      </c>
      <c r="AU669" s="261" t="s">
        <v>87</v>
      </c>
      <c r="AV669" s="14" t="s">
        <v>87</v>
      </c>
      <c r="AW669" s="14" t="s">
        <v>34</v>
      </c>
      <c r="AX669" s="14" t="s">
        <v>85</v>
      </c>
      <c r="AY669" s="261" t="s">
        <v>204</v>
      </c>
    </row>
    <row r="670" s="2" customFormat="1" ht="16.5" customHeight="1">
      <c r="A670" s="38"/>
      <c r="B670" s="39"/>
      <c r="C670" s="273" t="s">
        <v>1235</v>
      </c>
      <c r="D670" s="273" t="s">
        <v>404</v>
      </c>
      <c r="E670" s="274" t="s">
        <v>2120</v>
      </c>
      <c r="F670" s="275" t="s">
        <v>2121</v>
      </c>
      <c r="G670" s="276" t="s">
        <v>256</v>
      </c>
      <c r="H670" s="277">
        <v>48.606000000000002</v>
      </c>
      <c r="I670" s="278"/>
      <c r="J670" s="279">
        <f>ROUND(I670*H670,2)</f>
        <v>0</v>
      </c>
      <c r="K670" s="275" t="s">
        <v>210</v>
      </c>
      <c r="L670" s="280"/>
      <c r="M670" s="281" t="s">
        <v>1</v>
      </c>
      <c r="N670" s="282" t="s">
        <v>43</v>
      </c>
      <c r="O670" s="91"/>
      <c r="P670" s="236">
        <f>O670*H670</f>
        <v>0</v>
      </c>
      <c r="Q670" s="236">
        <v>0.0032000000000000002</v>
      </c>
      <c r="R670" s="236">
        <f>Q670*H670</f>
        <v>0.15553920000000002</v>
      </c>
      <c r="S670" s="236">
        <v>0</v>
      </c>
      <c r="T670" s="237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8" t="s">
        <v>386</v>
      </c>
      <c r="AT670" s="238" t="s">
        <v>404</v>
      </c>
      <c r="AU670" s="238" t="s">
        <v>87</v>
      </c>
      <c r="AY670" s="17" t="s">
        <v>204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7" t="s">
        <v>85</v>
      </c>
      <c r="BK670" s="239">
        <f>ROUND(I670*H670,2)</f>
        <v>0</v>
      </c>
      <c r="BL670" s="17" t="s">
        <v>218</v>
      </c>
      <c r="BM670" s="238" t="s">
        <v>2122</v>
      </c>
    </row>
    <row r="671" s="2" customFormat="1">
      <c r="A671" s="38"/>
      <c r="B671" s="39"/>
      <c r="C671" s="40"/>
      <c r="D671" s="242" t="s">
        <v>678</v>
      </c>
      <c r="E671" s="40"/>
      <c r="F671" s="283" t="s">
        <v>2123</v>
      </c>
      <c r="G671" s="40"/>
      <c r="H671" s="40"/>
      <c r="I671" s="284"/>
      <c r="J671" s="40"/>
      <c r="K671" s="40"/>
      <c r="L671" s="44"/>
      <c r="M671" s="285"/>
      <c r="N671" s="286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678</v>
      </c>
      <c r="AU671" s="17" t="s">
        <v>87</v>
      </c>
    </row>
    <row r="672" s="14" customFormat="1">
      <c r="A672" s="14"/>
      <c r="B672" s="251"/>
      <c r="C672" s="252"/>
      <c r="D672" s="242" t="s">
        <v>213</v>
      </c>
      <c r="E672" s="252"/>
      <c r="F672" s="254" t="s">
        <v>2124</v>
      </c>
      <c r="G672" s="252"/>
      <c r="H672" s="255">
        <v>48.606000000000002</v>
      </c>
      <c r="I672" s="256"/>
      <c r="J672" s="252"/>
      <c r="K672" s="252"/>
      <c r="L672" s="257"/>
      <c r="M672" s="258"/>
      <c r="N672" s="259"/>
      <c r="O672" s="259"/>
      <c r="P672" s="259"/>
      <c r="Q672" s="259"/>
      <c r="R672" s="259"/>
      <c r="S672" s="259"/>
      <c r="T672" s="26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1" t="s">
        <v>213</v>
      </c>
      <c r="AU672" s="261" t="s">
        <v>87</v>
      </c>
      <c r="AV672" s="14" t="s">
        <v>87</v>
      </c>
      <c r="AW672" s="14" t="s">
        <v>4</v>
      </c>
      <c r="AX672" s="14" t="s">
        <v>85</v>
      </c>
      <c r="AY672" s="261" t="s">
        <v>204</v>
      </c>
    </row>
    <row r="673" s="2" customFormat="1" ht="33" customHeight="1">
      <c r="A673" s="38"/>
      <c r="B673" s="39"/>
      <c r="C673" s="227" t="s">
        <v>1215</v>
      </c>
      <c r="D673" s="227" t="s">
        <v>206</v>
      </c>
      <c r="E673" s="228" t="s">
        <v>2125</v>
      </c>
      <c r="F673" s="229" t="s">
        <v>2126</v>
      </c>
      <c r="G673" s="230" t="s">
        <v>209</v>
      </c>
      <c r="H673" s="231">
        <v>98.921000000000006</v>
      </c>
      <c r="I673" s="232"/>
      <c r="J673" s="233">
        <f>ROUND(I673*H673,2)</f>
        <v>0</v>
      </c>
      <c r="K673" s="229" t="s">
        <v>210</v>
      </c>
      <c r="L673" s="44"/>
      <c r="M673" s="234" t="s">
        <v>1</v>
      </c>
      <c r="N673" s="235" t="s">
        <v>43</v>
      </c>
      <c r="O673" s="91"/>
      <c r="P673" s="236">
        <f>O673*H673</f>
        <v>0</v>
      </c>
      <c r="Q673" s="236">
        <v>4.0000000000000003E-05</v>
      </c>
      <c r="R673" s="236">
        <f>Q673*H673</f>
        <v>0.0039568400000000005</v>
      </c>
      <c r="S673" s="236">
        <v>0</v>
      </c>
      <c r="T673" s="237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8" t="s">
        <v>218</v>
      </c>
      <c r="AT673" s="238" t="s">
        <v>206</v>
      </c>
      <c r="AU673" s="238" t="s">
        <v>87</v>
      </c>
      <c r="AY673" s="17" t="s">
        <v>204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7" t="s">
        <v>85</v>
      </c>
      <c r="BK673" s="239">
        <f>ROUND(I673*H673,2)</f>
        <v>0</v>
      </c>
      <c r="BL673" s="17" t="s">
        <v>218</v>
      </c>
      <c r="BM673" s="238" t="s">
        <v>2127</v>
      </c>
    </row>
    <row r="674" s="14" customFormat="1">
      <c r="A674" s="14"/>
      <c r="B674" s="251"/>
      <c r="C674" s="252"/>
      <c r="D674" s="242" t="s">
        <v>213</v>
      </c>
      <c r="E674" s="253" t="s">
        <v>1</v>
      </c>
      <c r="F674" s="254" t="s">
        <v>136</v>
      </c>
      <c r="G674" s="252"/>
      <c r="H674" s="255">
        <v>98.921000000000006</v>
      </c>
      <c r="I674" s="256"/>
      <c r="J674" s="252"/>
      <c r="K674" s="252"/>
      <c r="L674" s="257"/>
      <c r="M674" s="258"/>
      <c r="N674" s="259"/>
      <c r="O674" s="259"/>
      <c r="P674" s="259"/>
      <c r="Q674" s="259"/>
      <c r="R674" s="259"/>
      <c r="S674" s="259"/>
      <c r="T674" s="26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1" t="s">
        <v>213</v>
      </c>
      <c r="AU674" s="261" t="s">
        <v>87</v>
      </c>
      <c r="AV674" s="14" t="s">
        <v>87</v>
      </c>
      <c r="AW674" s="14" t="s">
        <v>34</v>
      </c>
      <c r="AX674" s="14" t="s">
        <v>85</v>
      </c>
      <c r="AY674" s="261" t="s">
        <v>204</v>
      </c>
    </row>
    <row r="675" s="2" customFormat="1" ht="24.15" customHeight="1">
      <c r="A675" s="38"/>
      <c r="B675" s="39"/>
      <c r="C675" s="273" t="s">
        <v>1198</v>
      </c>
      <c r="D675" s="273" t="s">
        <v>404</v>
      </c>
      <c r="E675" s="274" t="s">
        <v>2128</v>
      </c>
      <c r="F675" s="275" t="s">
        <v>2129</v>
      </c>
      <c r="G675" s="276" t="s">
        <v>256</v>
      </c>
      <c r="H675" s="277">
        <v>1110.586</v>
      </c>
      <c r="I675" s="278"/>
      <c r="J675" s="279">
        <f>ROUND(I675*H675,2)</f>
        <v>0</v>
      </c>
      <c r="K675" s="275" t="s">
        <v>210</v>
      </c>
      <c r="L675" s="280"/>
      <c r="M675" s="281" t="s">
        <v>1</v>
      </c>
      <c r="N675" s="282" t="s">
        <v>43</v>
      </c>
      <c r="O675" s="91"/>
      <c r="P675" s="236">
        <f>O675*H675</f>
        <v>0</v>
      </c>
      <c r="Q675" s="236">
        <v>0.0035999999999999999</v>
      </c>
      <c r="R675" s="236">
        <f>Q675*H675</f>
        <v>3.9981095999999998</v>
      </c>
      <c r="S675" s="236">
        <v>0</v>
      </c>
      <c r="T675" s="237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8" t="s">
        <v>386</v>
      </c>
      <c r="AT675" s="238" t="s">
        <v>404</v>
      </c>
      <c r="AU675" s="238" t="s">
        <v>87</v>
      </c>
      <c r="AY675" s="17" t="s">
        <v>204</v>
      </c>
      <c r="BE675" s="239">
        <f>IF(N675="základní",J675,0)</f>
        <v>0</v>
      </c>
      <c r="BF675" s="239">
        <f>IF(N675="snížená",J675,0)</f>
        <v>0</v>
      </c>
      <c r="BG675" s="239">
        <f>IF(N675="zákl. přenesená",J675,0)</f>
        <v>0</v>
      </c>
      <c r="BH675" s="239">
        <f>IF(N675="sníž. přenesená",J675,0)</f>
        <v>0</v>
      </c>
      <c r="BI675" s="239">
        <f>IF(N675="nulová",J675,0)</f>
        <v>0</v>
      </c>
      <c r="BJ675" s="17" t="s">
        <v>85</v>
      </c>
      <c r="BK675" s="239">
        <f>ROUND(I675*H675,2)</f>
        <v>0</v>
      </c>
      <c r="BL675" s="17" t="s">
        <v>218</v>
      </c>
      <c r="BM675" s="238" t="s">
        <v>2130</v>
      </c>
    </row>
    <row r="676" s="2" customFormat="1">
      <c r="A676" s="38"/>
      <c r="B676" s="39"/>
      <c r="C676" s="40"/>
      <c r="D676" s="242" t="s">
        <v>678</v>
      </c>
      <c r="E676" s="40"/>
      <c r="F676" s="283" t="s">
        <v>2131</v>
      </c>
      <c r="G676" s="40"/>
      <c r="H676" s="40"/>
      <c r="I676" s="284"/>
      <c r="J676" s="40"/>
      <c r="K676" s="40"/>
      <c r="L676" s="44"/>
      <c r="M676" s="285"/>
      <c r="N676" s="286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678</v>
      </c>
      <c r="AU676" s="17" t="s">
        <v>87</v>
      </c>
    </row>
    <row r="677" s="14" customFormat="1">
      <c r="A677" s="14"/>
      <c r="B677" s="251"/>
      <c r="C677" s="252"/>
      <c r="D677" s="242" t="s">
        <v>213</v>
      </c>
      <c r="E677" s="252"/>
      <c r="F677" s="254" t="s">
        <v>2132</v>
      </c>
      <c r="G677" s="252"/>
      <c r="H677" s="255">
        <v>1110.586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1" t="s">
        <v>213</v>
      </c>
      <c r="AU677" s="261" t="s">
        <v>87</v>
      </c>
      <c r="AV677" s="14" t="s">
        <v>87</v>
      </c>
      <c r="AW677" s="14" t="s">
        <v>4</v>
      </c>
      <c r="AX677" s="14" t="s">
        <v>85</v>
      </c>
      <c r="AY677" s="261" t="s">
        <v>204</v>
      </c>
    </row>
    <row r="678" s="2" customFormat="1" ht="24.15" customHeight="1">
      <c r="A678" s="38"/>
      <c r="B678" s="39"/>
      <c r="C678" s="273" t="s">
        <v>1204</v>
      </c>
      <c r="D678" s="273" t="s">
        <v>404</v>
      </c>
      <c r="E678" s="274" t="s">
        <v>2133</v>
      </c>
      <c r="F678" s="275" t="s">
        <v>2134</v>
      </c>
      <c r="G678" s="276" t="s">
        <v>256</v>
      </c>
      <c r="H678" s="277">
        <v>20.937000000000001</v>
      </c>
      <c r="I678" s="278"/>
      <c r="J678" s="279">
        <f>ROUND(I678*H678,2)</f>
        <v>0</v>
      </c>
      <c r="K678" s="275" t="s">
        <v>210</v>
      </c>
      <c r="L678" s="280"/>
      <c r="M678" s="281" t="s">
        <v>1</v>
      </c>
      <c r="N678" s="282" t="s">
        <v>43</v>
      </c>
      <c r="O678" s="91"/>
      <c r="P678" s="236">
        <f>O678*H678</f>
        <v>0</v>
      </c>
      <c r="Q678" s="236">
        <v>0.0028999999999999998</v>
      </c>
      <c r="R678" s="236">
        <f>Q678*H678</f>
        <v>0.060717300000000002</v>
      </c>
      <c r="S678" s="236">
        <v>0</v>
      </c>
      <c r="T678" s="237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8" t="s">
        <v>386</v>
      </c>
      <c r="AT678" s="238" t="s">
        <v>404</v>
      </c>
      <c r="AU678" s="238" t="s">
        <v>87</v>
      </c>
      <c r="AY678" s="17" t="s">
        <v>204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7" t="s">
        <v>85</v>
      </c>
      <c r="BK678" s="239">
        <f>ROUND(I678*H678,2)</f>
        <v>0</v>
      </c>
      <c r="BL678" s="17" t="s">
        <v>218</v>
      </c>
      <c r="BM678" s="238" t="s">
        <v>2135</v>
      </c>
    </row>
    <row r="679" s="2" customFormat="1">
      <c r="A679" s="38"/>
      <c r="B679" s="39"/>
      <c r="C679" s="40"/>
      <c r="D679" s="242" t="s">
        <v>678</v>
      </c>
      <c r="E679" s="40"/>
      <c r="F679" s="283" t="s">
        <v>2136</v>
      </c>
      <c r="G679" s="40"/>
      <c r="H679" s="40"/>
      <c r="I679" s="284"/>
      <c r="J679" s="40"/>
      <c r="K679" s="40"/>
      <c r="L679" s="44"/>
      <c r="M679" s="285"/>
      <c r="N679" s="286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678</v>
      </c>
      <c r="AU679" s="17" t="s">
        <v>87</v>
      </c>
    </row>
    <row r="680" s="2" customFormat="1" ht="24.15" customHeight="1">
      <c r="A680" s="38"/>
      <c r="B680" s="39"/>
      <c r="C680" s="273" t="s">
        <v>1220</v>
      </c>
      <c r="D680" s="273" t="s">
        <v>404</v>
      </c>
      <c r="E680" s="274" t="s">
        <v>2137</v>
      </c>
      <c r="F680" s="275" t="s">
        <v>2138</v>
      </c>
      <c r="G680" s="276" t="s">
        <v>256</v>
      </c>
      <c r="H680" s="277">
        <v>20.937000000000001</v>
      </c>
      <c r="I680" s="278"/>
      <c r="J680" s="279">
        <f>ROUND(I680*H680,2)</f>
        <v>0</v>
      </c>
      <c r="K680" s="275" t="s">
        <v>210</v>
      </c>
      <c r="L680" s="280"/>
      <c r="M680" s="281" t="s">
        <v>1</v>
      </c>
      <c r="N680" s="282" t="s">
        <v>43</v>
      </c>
      <c r="O680" s="91"/>
      <c r="P680" s="236">
        <f>O680*H680</f>
        <v>0</v>
      </c>
      <c r="Q680" s="236">
        <v>0.0028999999999999998</v>
      </c>
      <c r="R680" s="236">
        <f>Q680*H680</f>
        <v>0.060717300000000002</v>
      </c>
      <c r="S680" s="236">
        <v>0</v>
      </c>
      <c r="T680" s="237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8" t="s">
        <v>386</v>
      </c>
      <c r="AT680" s="238" t="s">
        <v>404</v>
      </c>
      <c r="AU680" s="238" t="s">
        <v>87</v>
      </c>
      <c r="AY680" s="17" t="s">
        <v>204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7" t="s">
        <v>85</v>
      </c>
      <c r="BK680" s="239">
        <f>ROUND(I680*H680,2)</f>
        <v>0</v>
      </c>
      <c r="BL680" s="17" t="s">
        <v>218</v>
      </c>
      <c r="BM680" s="238" t="s">
        <v>2139</v>
      </c>
    </row>
    <row r="681" s="2" customFormat="1">
      <c r="A681" s="38"/>
      <c r="B681" s="39"/>
      <c r="C681" s="40"/>
      <c r="D681" s="242" t="s">
        <v>678</v>
      </c>
      <c r="E681" s="40"/>
      <c r="F681" s="283" t="s">
        <v>2136</v>
      </c>
      <c r="G681" s="40"/>
      <c r="H681" s="40"/>
      <c r="I681" s="284"/>
      <c r="J681" s="40"/>
      <c r="K681" s="40"/>
      <c r="L681" s="44"/>
      <c r="M681" s="285"/>
      <c r="N681" s="286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678</v>
      </c>
      <c r="AU681" s="17" t="s">
        <v>87</v>
      </c>
    </row>
    <row r="682" s="2" customFormat="1" ht="24.15" customHeight="1">
      <c r="A682" s="38"/>
      <c r="B682" s="39"/>
      <c r="C682" s="227" t="s">
        <v>1241</v>
      </c>
      <c r="D682" s="227" t="s">
        <v>206</v>
      </c>
      <c r="E682" s="228" t="s">
        <v>1036</v>
      </c>
      <c r="F682" s="229" t="s">
        <v>1037</v>
      </c>
      <c r="G682" s="230" t="s">
        <v>209</v>
      </c>
      <c r="H682" s="231">
        <v>55.423999999999999</v>
      </c>
      <c r="I682" s="232"/>
      <c r="J682" s="233">
        <f>ROUND(I682*H682,2)</f>
        <v>0</v>
      </c>
      <c r="K682" s="229" t="s">
        <v>210</v>
      </c>
      <c r="L682" s="44"/>
      <c r="M682" s="234" t="s">
        <v>1</v>
      </c>
      <c r="N682" s="235" t="s">
        <v>43</v>
      </c>
      <c r="O682" s="91"/>
      <c r="P682" s="236">
        <f>O682*H682</f>
        <v>0</v>
      </c>
      <c r="Q682" s="236">
        <v>0</v>
      </c>
      <c r="R682" s="236">
        <f>Q682*H682</f>
        <v>0</v>
      </c>
      <c r="S682" s="236">
        <v>0.044499999999999998</v>
      </c>
      <c r="T682" s="237">
        <f>S682*H682</f>
        <v>2.4663679999999997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8" t="s">
        <v>218</v>
      </c>
      <c r="AT682" s="238" t="s">
        <v>206</v>
      </c>
      <c r="AU682" s="238" t="s">
        <v>87</v>
      </c>
      <c r="AY682" s="17" t="s">
        <v>204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7" t="s">
        <v>85</v>
      </c>
      <c r="BK682" s="239">
        <f>ROUND(I682*H682,2)</f>
        <v>0</v>
      </c>
      <c r="BL682" s="17" t="s">
        <v>218</v>
      </c>
      <c r="BM682" s="238" t="s">
        <v>2140</v>
      </c>
    </row>
    <row r="683" s="14" customFormat="1">
      <c r="A683" s="14"/>
      <c r="B683" s="251"/>
      <c r="C683" s="252"/>
      <c r="D683" s="242" t="s">
        <v>213</v>
      </c>
      <c r="E683" s="253" t="s">
        <v>1</v>
      </c>
      <c r="F683" s="254" t="s">
        <v>2026</v>
      </c>
      <c r="G683" s="252"/>
      <c r="H683" s="255">
        <v>55.423999999999999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1" t="s">
        <v>213</v>
      </c>
      <c r="AU683" s="261" t="s">
        <v>87</v>
      </c>
      <c r="AV683" s="14" t="s">
        <v>87</v>
      </c>
      <c r="AW683" s="14" t="s">
        <v>34</v>
      </c>
      <c r="AX683" s="14" t="s">
        <v>85</v>
      </c>
      <c r="AY683" s="261" t="s">
        <v>204</v>
      </c>
    </row>
    <row r="684" s="2" customFormat="1" ht="24.15" customHeight="1">
      <c r="A684" s="38"/>
      <c r="B684" s="39"/>
      <c r="C684" s="227" t="s">
        <v>1247</v>
      </c>
      <c r="D684" s="227" t="s">
        <v>206</v>
      </c>
      <c r="E684" s="228" t="s">
        <v>1040</v>
      </c>
      <c r="F684" s="229" t="s">
        <v>1041</v>
      </c>
      <c r="G684" s="230" t="s">
        <v>209</v>
      </c>
      <c r="H684" s="231">
        <v>55.423999999999999</v>
      </c>
      <c r="I684" s="232"/>
      <c r="J684" s="233">
        <f>ROUND(I684*H684,2)</f>
        <v>0</v>
      </c>
      <c r="K684" s="229" t="s">
        <v>210</v>
      </c>
      <c r="L684" s="44"/>
      <c r="M684" s="234" t="s">
        <v>1</v>
      </c>
      <c r="N684" s="235" t="s">
        <v>43</v>
      </c>
      <c r="O684" s="91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8" t="s">
        <v>218</v>
      </c>
      <c r="AT684" s="238" t="s">
        <v>206</v>
      </c>
      <c r="AU684" s="238" t="s">
        <v>87</v>
      </c>
      <c r="AY684" s="17" t="s">
        <v>204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7" t="s">
        <v>85</v>
      </c>
      <c r="BK684" s="239">
        <f>ROUND(I684*H684,2)</f>
        <v>0</v>
      </c>
      <c r="BL684" s="17" t="s">
        <v>218</v>
      </c>
      <c r="BM684" s="238" t="s">
        <v>2141</v>
      </c>
    </row>
    <row r="685" s="14" customFormat="1">
      <c r="A685" s="14"/>
      <c r="B685" s="251"/>
      <c r="C685" s="252"/>
      <c r="D685" s="242" t="s">
        <v>213</v>
      </c>
      <c r="E685" s="253" t="s">
        <v>1</v>
      </c>
      <c r="F685" s="254" t="s">
        <v>2026</v>
      </c>
      <c r="G685" s="252"/>
      <c r="H685" s="255">
        <v>55.423999999999999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1" t="s">
        <v>213</v>
      </c>
      <c r="AU685" s="261" t="s">
        <v>87</v>
      </c>
      <c r="AV685" s="14" t="s">
        <v>87</v>
      </c>
      <c r="AW685" s="14" t="s">
        <v>34</v>
      </c>
      <c r="AX685" s="14" t="s">
        <v>85</v>
      </c>
      <c r="AY685" s="261" t="s">
        <v>204</v>
      </c>
    </row>
    <row r="686" s="2" customFormat="1" ht="21.75" customHeight="1">
      <c r="A686" s="38"/>
      <c r="B686" s="39"/>
      <c r="C686" s="227" t="s">
        <v>1252</v>
      </c>
      <c r="D686" s="227" t="s">
        <v>206</v>
      </c>
      <c r="E686" s="228" t="s">
        <v>2142</v>
      </c>
      <c r="F686" s="229" t="s">
        <v>2143</v>
      </c>
      <c r="G686" s="230" t="s">
        <v>256</v>
      </c>
      <c r="H686" s="231">
        <v>197.84200000000001</v>
      </c>
      <c r="I686" s="232"/>
      <c r="J686" s="233">
        <f>ROUND(I686*H686,2)</f>
        <v>0</v>
      </c>
      <c r="K686" s="229" t="s">
        <v>210</v>
      </c>
      <c r="L686" s="44"/>
      <c r="M686" s="234" t="s">
        <v>1</v>
      </c>
      <c r="N686" s="235" t="s">
        <v>43</v>
      </c>
      <c r="O686" s="91"/>
      <c r="P686" s="236">
        <f>O686*H686</f>
        <v>0</v>
      </c>
      <c r="Q686" s="236">
        <v>0</v>
      </c>
      <c r="R686" s="236">
        <f>Q686*H686</f>
        <v>0</v>
      </c>
      <c r="S686" s="236">
        <v>0</v>
      </c>
      <c r="T686" s="237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8" t="s">
        <v>218</v>
      </c>
      <c r="AT686" s="238" t="s">
        <v>206</v>
      </c>
      <c r="AU686" s="238" t="s">
        <v>87</v>
      </c>
      <c r="AY686" s="17" t="s">
        <v>204</v>
      </c>
      <c r="BE686" s="239">
        <f>IF(N686="základní",J686,0)</f>
        <v>0</v>
      </c>
      <c r="BF686" s="239">
        <f>IF(N686="snížená",J686,0)</f>
        <v>0</v>
      </c>
      <c r="BG686" s="239">
        <f>IF(N686="zákl. přenesená",J686,0)</f>
        <v>0</v>
      </c>
      <c r="BH686" s="239">
        <f>IF(N686="sníž. přenesená",J686,0)</f>
        <v>0</v>
      </c>
      <c r="BI686" s="239">
        <f>IF(N686="nulová",J686,0)</f>
        <v>0</v>
      </c>
      <c r="BJ686" s="17" t="s">
        <v>85</v>
      </c>
      <c r="BK686" s="239">
        <f>ROUND(I686*H686,2)</f>
        <v>0</v>
      </c>
      <c r="BL686" s="17" t="s">
        <v>218</v>
      </c>
      <c r="BM686" s="238" t="s">
        <v>2144</v>
      </c>
    </row>
    <row r="687" s="13" customFormat="1">
      <c r="A687" s="13"/>
      <c r="B687" s="240"/>
      <c r="C687" s="241"/>
      <c r="D687" s="242" t="s">
        <v>213</v>
      </c>
      <c r="E687" s="243" t="s">
        <v>1</v>
      </c>
      <c r="F687" s="244" t="s">
        <v>2145</v>
      </c>
      <c r="G687" s="241"/>
      <c r="H687" s="243" t="s">
        <v>1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0" t="s">
        <v>213</v>
      </c>
      <c r="AU687" s="250" t="s">
        <v>87</v>
      </c>
      <c r="AV687" s="13" t="s">
        <v>85</v>
      </c>
      <c r="AW687" s="13" t="s">
        <v>34</v>
      </c>
      <c r="AX687" s="13" t="s">
        <v>78</v>
      </c>
      <c r="AY687" s="250" t="s">
        <v>204</v>
      </c>
    </row>
    <row r="688" s="14" customFormat="1">
      <c r="A688" s="14"/>
      <c r="B688" s="251"/>
      <c r="C688" s="252"/>
      <c r="D688" s="242" t="s">
        <v>213</v>
      </c>
      <c r="E688" s="253" t="s">
        <v>1</v>
      </c>
      <c r="F688" s="254" t="s">
        <v>2146</v>
      </c>
      <c r="G688" s="252"/>
      <c r="H688" s="255">
        <v>197.84200000000001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1" t="s">
        <v>213</v>
      </c>
      <c r="AU688" s="261" t="s">
        <v>87</v>
      </c>
      <c r="AV688" s="14" t="s">
        <v>87</v>
      </c>
      <c r="AW688" s="14" t="s">
        <v>34</v>
      </c>
      <c r="AX688" s="14" t="s">
        <v>85</v>
      </c>
      <c r="AY688" s="261" t="s">
        <v>204</v>
      </c>
    </row>
    <row r="689" s="2" customFormat="1" ht="24.15" customHeight="1">
      <c r="A689" s="38"/>
      <c r="B689" s="39"/>
      <c r="C689" s="273" t="s">
        <v>1260</v>
      </c>
      <c r="D689" s="273" t="s">
        <v>404</v>
      </c>
      <c r="E689" s="274" t="s">
        <v>2147</v>
      </c>
      <c r="F689" s="275" t="s">
        <v>2148</v>
      </c>
      <c r="G689" s="276" t="s">
        <v>256</v>
      </c>
      <c r="H689" s="277">
        <v>197.84200000000001</v>
      </c>
      <c r="I689" s="278"/>
      <c r="J689" s="279">
        <f>ROUND(I689*H689,2)</f>
        <v>0</v>
      </c>
      <c r="K689" s="275" t="s">
        <v>210</v>
      </c>
      <c r="L689" s="280"/>
      <c r="M689" s="281" t="s">
        <v>1</v>
      </c>
      <c r="N689" s="282" t="s">
        <v>43</v>
      </c>
      <c r="O689" s="91"/>
      <c r="P689" s="236">
        <f>O689*H689</f>
        <v>0</v>
      </c>
      <c r="Q689" s="236">
        <v>0.00022000000000000001</v>
      </c>
      <c r="R689" s="236">
        <f>Q689*H689</f>
        <v>0.043525240000000007</v>
      </c>
      <c r="S689" s="236">
        <v>0</v>
      </c>
      <c r="T689" s="237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8" t="s">
        <v>386</v>
      </c>
      <c r="AT689" s="238" t="s">
        <v>404</v>
      </c>
      <c r="AU689" s="238" t="s">
        <v>87</v>
      </c>
      <c r="AY689" s="17" t="s">
        <v>204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7" t="s">
        <v>85</v>
      </c>
      <c r="BK689" s="239">
        <f>ROUND(I689*H689,2)</f>
        <v>0</v>
      </c>
      <c r="BL689" s="17" t="s">
        <v>218</v>
      </c>
      <c r="BM689" s="238" t="s">
        <v>2149</v>
      </c>
    </row>
    <row r="690" s="2" customFormat="1" ht="21.75" customHeight="1">
      <c r="A690" s="38"/>
      <c r="B690" s="39"/>
      <c r="C690" s="227" t="s">
        <v>1274</v>
      </c>
      <c r="D690" s="227" t="s">
        <v>206</v>
      </c>
      <c r="E690" s="228" t="s">
        <v>2150</v>
      </c>
      <c r="F690" s="229" t="s">
        <v>2151</v>
      </c>
      <c r="G690" s="230" t="s">
        <v>209</v>
      </c>
      <c r="H690" s="231">
        <v>18.044</v>
      </c>
      <c r="I690" s="232"/>
      <c r="J690" s="233">
        <f>ROUND(I690*H690,2)</f>
        <v>0</v>
      </c>
      <c r="K690" s="229" t="s">
        <v>210</v>
      </c>
      <c r="L690" s="44"/>
      <c r="M690" s="234" t="s">
        <v>1</v>
      </c>
      <c r="N690" s="235" t="s">
        <v>43</v>
      </c>
      <c r="O690" s="91"/>
      <c r="P690" s="236">
        <f>O690*H690</f>
        <v>0</v>
      </c>
      <c r="Q690" s="236">
        <v>0</v>
      </c>
      <c r="R690" s="236">
        <f>Q690*H690</f>
        <v>0</v>
      </c>
      <c r="S690" s="236">
        <v>0.00266</v>
      </c>
      <c r="T690" s="237">
        <f>S690*H690</f>
        <v>0.047997040000000005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8" t="s">
        <v>218</v>
      </c>
      <c r="AT690" s="238" t="s">
        <v>206</v>
      </c>
      <c r="AU690" s="238" t="s">
        <v>87</v>
      </c>
      <c r="AY690" s="17" t="s">
        <v>204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7" t="s">
        <v>85</v>
      </c>
      <c r="BK690" s="239">
        <f>ROUND(I690*H690,2)</f>
        <v>0</v>
      </c>
      <c r="BL690" s="17" t="s">
        <v>218</v>
      </c>
      <c r="BM690" s="238" t="s">
        <v>2152</v>
      </c>
    </row>
    <row r="691" s="14" customFormat="1">
      <c r="A691" s="14"/>
      <c r="B691" s="251"/>
      <c r="C691" s="252"/>
      <c r="D691" s="242" t="s">
        <v>213</v>
      </c>
      <c r="E691" s="253" t="s">
        <v>1</v>
      </c>
      <c r="F691" s="254" t="s">
        <v>2153</v>
      </c>
      <c r="G691" s="252"/>
      <c r="H691" s="255">
        <v>18.044</v>
      </c>
      <c r="I691" s="256"/>
      <c r="J691" s="252"/>
      <c r="K691" s="252"/>
      <c r="L691" s="257"/>
      <c r="M691" s="258"/>
      <c r="N691" s="259"/>
      <c r="O691" s="259"/>
      <c r="P691" s="259"/>
      <c r="Q691" s="259"/>
      <c r="R691" s="259"/>
      <c r="S691" s="259"/>
      <c r="T691" s="26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1" t="s">
        <v>213</v>
      </c>
      <c r="AU691" s="261" t="s">
        <v>87</v>
      </c>
      <c r="AV691" s="14" t="s">
        <v>87</v>
      </c>
      <c r="AW691" s="14" t="s">
        <v>34</v>
      </c>
      <c r="AX691" s="14" t="s">
        <v>85</v>
      </c>
      <c r="AY691" s="261" t="s">
        <v>204</v>
      </c>
    </row>
    <row r="692" s="2" customFormat="1" ht="33" customHeight="1">
      <c r="A692" s="38"/>
      <c r="B692" s="39"/>
      <c r="C692" s="227" t="s">
        <v>1280</v>
      </c>
      <c r="D692" s="227" t="s">
        <v>206</v>
      </c>
      <c r="E692" s="228" t="s">
        <v>2154</v>
      </c>
      <c r="F692" s="229" t="s">
        <v>2155</v>
      </c>
      <c r="G692" s="230" t="s">
        <v>209</v>
      </c>
      <c r="H692" s="231">
        <v>197.84200000000001</v>
      </c>
      <c r="I692" s="232"/>
      <c r="J692" s="233">
        <f>ROUND(I692*H692,2)</f>
        <v>0</v>
      </c>
      <c r="K692" s="229" t="s">
        <v>210</v>
      </c>
      <c r="L692" s="44"/>
      <c r="M692" s="234" t="s">
        <v>1</v>
      </c>
      <c r="N692" s="235" t="s">
        <v>43</v>
      </c>
      <c r="O692" s="91"/>
      <c r="P692" s="236">
        <f>O692*H692</f>
        <v>0</v>
      </c>
      <c r="Q692" s="236">
        <v>0</v>
      </c>
      <c r="R692" s="236">
        <f>Q692*H692</f>
        <v>0</v>
      </c>
      <c r="S692" s="236">
        <v>0</v>
      </c>
      <c r="T692" s="237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8" t="s">
        <v>211</v>
      </c>
      <c r="AT692" s="238" t="s">
        <v>206</v>
      </c>
      <c r="AU692" s="238" t="s">
        <v>87</v>
      </c>
      <c r="AY692" s="17" t="s">
        <v>204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7" t="s">
        <v>85</v>
      </c>
      <c r="BK692" s="239">
        <f>ROUND(I692*H692,2)</f>
        <v>0</v>
      </c>
      <c r="BL692" s="17" t="s">
        <v>211</v>
      </c>
      <c r="BM692" s="238" t="s">
        <v>2156</v>
      </c>
    </row>
    <row r="693" s="13" customFormat="1">
      <c r="A693" s="13"/>
      <c r="B693" s="240"/>
      <c r="C693" s="241"/>
      <c r="D693" s="242" t="s">
        <v>213</v>
      </c>
      <c r="E693" s="243" t="s">
        <v>1</v>
      </c>
      <c r="F693" s="244" t="s">
        <v>2157</v>
      </c>
      <c r="G693" s="241"/>
      <c r="H693" s="243" t="s">
        <v>1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0" t="s">
        <v>213</v>
      </c>
      <c r="AU693" s="250" t="s">
        <v>87</v>
      </c>
      <c r="AV693" s="13" t="s">
        <v>85</v>
      </c>
      <c r="AW693" s="13" t="s">
        <v>34</v>
      </c>
      <c r="AX693" s="13" t="s">
        <v>78</v>
      </c>
      <c r="AY693" s="250" t="s">
        <v>204</v>
      </c>
    </row>
    <row r="694" s="14" customFormat="1">
      <c r="A694" s="14"/>
      <c r="B694" s="251"/>
      <c r="C694" s="252"/>
      <c r="D694" s="242" t="s">
        <v>213</v>
      </c>
      <c r="E694" s="253" t="s">
        <v>1</v>
      </c>
      <c r="F694" s="254" t="s">
        <v>2146</v>
      </c>
      <c r="G694" s="252"/>
      <c r="H694" s="255">
        <v>197.84200000000001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1" t="s">
        <v>213</v>
      </c>
      <c r="AU694" s="261" t="s">
        <v>87</v>
      </c>
      <c r="AV694" s="14" t="s">
        <v>87</v>
      </c>
      <c r="AW694" s="14" t="s">
        <v>34</v>
      </c>
      <c r="AX694" s="14" t="s">
        <v>85</v>
      </c>
      <c r="AY694" s="261" t="s">
        <v>204</v>
      </c>
    </row>
    <row r="695" s="2" customFormat="1" ht="24.15" customHeight="1">
      <c r="A695" s="38"/>
      <c r="B695" s="39"/>
      <c r="C695" s="273" t="s">
        <v>1291</v>
      </c>
      <c r="D695" s="273" t="s">
        <v>404</v>
      </c>
      <c r="E695" s="274" t="s">
        <v>2158</v>
      </c>
      <c r="F695" s="275" t="s">
        <v>2159</v>
      </c>
      <c r="G695" s="276" t="s">
        <v>209</v>
      </c>
      <c r="H695" s="277">
        <v>108.813</v>
      </c>
      <c r="I695" s="278"/>
      <c r="J695" s="279">
        <f>ROUND(I695*H695,2)</f>
        <v>0</v>
      </c>
      <c r="K695" s="275" t="s">
        <v>210</v>
      </c>
      <c r="L695" s="280"/>
      <c r="M695" s="281" t="s">
        <v>1</v>
      </c>
      <c r="N695" s="282" t="s">
        <v>43</v>
      </c>
      <c r="O695" s="91"/>
      <c r="P695" s="236">
        <f>O695*H695</f>
        <v>0</v>
      </c>
      <c r="Q695" s="236">
        <v>0.00016000000000000001</v>
      </c>
      <c r="R695" s="236">
        <f>Q695*H695</f>
        <v>0.017410080000000001</v>
      </c>
      <c r="S695" s="236">
        <v>0</v>
      </c>
      <c r="T695" s="237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8" t="s">
        <v>253</v>
      </c>
      <c r="AT695" s="238" t="s">
        <v>404</v>
      </c>
      <c r="AU695" s="238" t="s">
        <v>87</v>
      </c>
      <c r="AY695" s="17" t="s">
        <v>204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7" t="s">
        <v>85</v>
      </c>
      <c r="BK695" s="239">
        <f>ROUND(I695*H695,2)</f>
        <v>0</v>
      </c>
      <c r="BL695" s="17" t="s">
        <v>211</v>
      </c>
      <c r="BM695" s="238" t="s">
        <v>2160</v>
      </c>
    </row>
    <row r="696" s="14" customFormat="1">
      <c r="A696" s="14"/>
      <c r="B696" s="251"/>
      <c r="C696" s="252"/>
      <c r="D696" s="242" t="s">
        <v>213</v>
      </c>
      <c r="E696" s="252"/>
      <c r="F696" s="254" t="s">
        <v>2016</v>
      </c>
      <c r="G696" s="252"/>
      <c r="H696" s="255">
        <v>108.813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1" t="s">
        <v>213</v>
      </c>
      <c r="AU696" s="261" t="s">
        <v>87</v>
      </c>
      <c r="AV696" s="14" t="s">
        <v>87</v>
      </c>
      <c r="AW696" s="14" t="s">
        <v>4</v>
      </c>
      <c r="AX696" s="14" t="s">
        <v>85</v>
      </c>
      <c r="AY696" s="261" t="s">
        <v>204</v>
      </c>
    </row>
    <row r="697" s="2" customFormat="1" ht="24.15" customHeight="1">
      <c r="A697" s="38"/>
      <c r="B697" s="39"/>
      <c r="C697" s="273" t="s">
        <v>1297</v>
      </c>
      <c r="D697" s="273" t="s">
        <v>404</v>
      </c>
      <c r="E697" s="274" t="s">
        <v>2161</v>
      </c>
      <c r="F697" s="275" t="s">
        <v>2162</v>
      </c>
      <c r="G697" s="276" t="s">
        <v>209</v>
      </c>
      <c r="H697" s="277">
        <v>108.813</v>
      </c>
      <c r="I697" s="278"/>
      <c r="J697" s="279">
        <f>ROUND(I697*H697,2)</f>
        <v>0</v>
      </c>
      <c r="K697" s="275" t="s">
        <v>210</v>
      </c>
      <c r="L697" s="280"/>
      <c r="M697" s="281" t="s">
        <v>1</v>
      </c>
      <c r="N697" s="282" t="s">
        <v>43</v>
      </c>
      <c r="O697" s="91"/>
      <c r="P697" s="236">
        <f>O697*H697</f>
        <v>0</v>
      </c>
      <c r="Q697" s="236">
        <v>0.0015200000000000001</v>
      </c>
      <c r="R697" s="236">
        <f>Q697*H697</f>
        <v>0.16539576</v>
      </c>
      <c r="S697" s="236">
        <v>0</v>
      </c>
      <c r="T697" s="237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8" t="s">
        <v>253</v>
      </c>
      <c r="AT697" s="238" t="s">
        <v>404</v>
      </c>
      <c r="AU697" s="238" t="s">
        <v>87</v>
      </c>
      <c r="AY697" s="17" t="s">
        <v>204</v>
      </c>
      <c r="BE697" s="239">
        <f>IF(N697="základní",J697,0)</f>
        <v>0</v>
      </c>
      <c r="BF697" s="239">
        <f>IF(N697="snížená",J697,0)</f>
        <v>0</v>
      </c>
      <c r="BG697" s="239">
        <f>IF(N697="zákl. přenesená",J697,0)</f>
        <v>0</v>
      </c>
      <c r="BH697" s="239">
        <f>IF(N697="sníž. přenesená",J697,0)</f>
        <v>0</v>
      </c>
      <c r="BI697" s="239">
        <f>IF(N697="nulová",J697,0)</f>
        <v>0</v>
      </c>
      <c r="BJ697" s="17" t="s">
        <v>85</v>
      </c>
      <c r="BK697" s="239">
        <f>ROUND(I697*H697,2)</f>
        <v>0</v>
      </c>
      <c r="BL697" s="17" t="s">
        <v>211</v>
      </c>
      <c r="BM697" s="238" t="s">
        <v>2163</v>
      </c>
    </row>
    <row r="698" s="14" customFormat="1">
      <c r="A698" s="14"/>
      <c r="B698" s="251"/>
      <c r="C698" s="252"/>
      <c r="D698" s="242" t="s">
        <v>213</v>
      </c>
      <c r="E698" s="252"/>
      <c r="F698" s="254" t="s">
        <v>2016</v>
      </c>
      <c r="G698" s="252"/>
      <c r="H698" s="255">
        <v>108.813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1" t="s">
        <v>213</v>
      </c>
      <c r="AU698" s="261" t="s">
        <v>87</v>
      </c>
      <c r="AV698" s="14" t="s">
        <v>87</v>
      </c>
      <c r="AW698" s="14" t="s">
        <v>4</v>
      </c>
      <c r="AX698" s="14" t="s">
        <v>85</v>
      </c>
      <c r="AY698" s="261" t="s">
        <v>204</v>
      </c>
    </row>
    <row r="699" s="2" customFormat="1" ht="24.15" customHeight="1">
      <c r="A699" s="38"/>
      <c r="B699" s="39"/>
      <c r="C699" s="227" t="s">
        <v>2164</v>
      </c>
      <c r="D699" s="227" t="s">
        <v>206</v>
      </c>
      <c r="E699" s="228" t="s">
        <v>2165</v>
      </c>
      <c r="F699" s="229" t="s">
        <v>2166</v>
      </c>
      <c r="G699" s="230" t="s">
        <v>209</v>
      </c>
      <c r="H699" s="231">
        <v>55.423999999999999</v>
      </c>
      <c r="I699" s="232"/>
      <c r="J699" s="233">
        <f>ROUND(I699*H699,2)</f>
        <v>0</v>
      </c>
      <c r="K699" s="229" t="s">
        <v>210</v>
      </c>
      <c r="L699" s="44"/>
      <c r="M699" s="234" t="s">
        <v>1</v>
      </c>
      <c r="N699" s="235" t="s">
        <v>43</v>
      </c>
      <c r="O699" s="91"/>
      <c r="P699" s="236">
        <f>O699*H699</f>
        <v>0</v>
      </c>
      <c r="Q699" s="236">
        <v>0</v>
      </c>
      <c r="R699" s="236">
        <f>Q699*H699</f>
        <v>0</v>
      </c>
      <c r="S699" s="236">
        <v>0.00012999999999999999</v>
      </c>
      <c r="T699" s="237">
        <f>S699*H699</f>
        <v>0.0072051199999999989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8" t="s">
        <v>218</v>
      </c>
      <c r="AT699" s="238" t="s">
        <v>206</v>
      </c>
      <c r="AU699" s="238" t="s">
        <v>87</v>
      </c>
      <c r="AY699" s="17" t="s">
        <v>204</v>
      </c>
      <c r="BE699" s="239">
        <f>IF(N699="základní",J699,0)</f>
        <v>0</v>
      </c>
      <c r="BF699" s="239">
        <f>IF(N699="snížená",J699,0)</f>
        <v>0</v>
      </c>
      <c r="BG699" s="239">
        <f>IF(N699="zákl. přenesená",J699,0)</f>
        <v>0</v>
      </c>
      <c r="BH699" s="239">
        <f>IF(N699="sníž. přenesená",J699,0)</f>
        <v>0</v>
      </c>
      <c r="BI699" s="239">
        <f>IF(N699="nulová",J699,0)</f>
        <v>0</v>
      </c>
      <c r="BJ699" s="17" t="s">
        <v>85</v>
      </c>
      <c r="BK699" s="239">
        <f>ROUND(I699*H699,2)</f>
        <v>0</v>
      </c>
      <c r="BL699" s="17" t="s">
        <v>218</v>
      </c>
      <c r="BM699" s="238" t="s">
        <v>2167</v>
      </c>
    </row>
    <row r="700" s="13" customFormat="1">
      <c r="A700" s="13"/>
      <c r="B700" s="240"/>
      <c r="C700" s="241"/>
      <c r="D700" s="242" t="s">
        <v>213</v>
      </c>
      <c r="E700" s="243" t="s">
        <v>1</v>
      </c>
      <c r="F700" s="244" t="s">
        <v>2168</v>
      </c>
      <c r="G700" s="241"/>
      <c r="H700" s="243" t="s">
        <v>1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0" t="s">
        <v>213</v>
      </c>
      <c r="AU700" s="250" t="s">
        <v>87</v>
      </c>
      <c r="AV700" s="13" t="s">
        <v>85</v>
      </c>
      <c r="AW700" s="13" t="s">
        <v>34</v>
      </c>
      <c r="AX700" s="13" t="s">
        <v>78</v>
      </c>
      <c r="AY700" s="250" t="s">
        <v>204</v>
      </c>
    </row>
    <row r="701" s="14" customFormat="1">
      <c r="A701" s="14"/>
      <c r="B701" s="251"/>
      <c r="C701" s="252"/>
      <c r="D701" s="242" t="s">
        <v>213</v>
      </c>
      <c r="E701" s="253" t="s">
        <v>1</v>
      </c>
      <c r="F701" s="254" t="s">
        <v>2026</v>
      </c>
      <c r="G701" s="252"/>
      <c r="H701" s="255">
        <v>55.423999999999999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1" t="s">
        <v>213</v>
      </c>
      <c r="AU701" s="261" t="s">
        <v>87</v>
      </c>
      <c r="AV701" s="14" t="s">
        <v>87</v>
      </c>
      <c r="AW701" s="14" t="s">
        <v>34</v>
      </c>
      <c r="AX701" s="14" t="s">
        <v>85</v>
      </c>
      <c r="AY701" s="261" t="s">
        <v>204</v>
      </c>
    </row>
    <row r="702" s="2" customFormat="1" ht="24.15" customHeight="1">
      <c r="A702" s="38"/>
      <c r="B702" s="39"/>
      <c r="C702" s="227" t="s">
        <v>2169</v>
      </c>
      <c r="D702" s="227" t="s">
        <v>206</v>
      </c>
      <c r="E702" s="228" t="s">
        <v>2170</v>
      </c>
      <c r="F702" s="229" t="s">
        <v>2171</v>
      </c>
      <c r="G702" s="230" t="s">
        <v>295</v>
      </c>
      <c r="H702" s="231">
        <v>4.3419999999999996</v>
      </c>
      <c r="I702" s="232"/>
      <c r="J702" s="233">
        <f>ROUND(I702*H702,2)</f>
        <v>0</v>
      </c>
      <c r="K702" s="229" t="s">
        <v>210</v>
      </c>
      <c r="L702" s="44"/>
      <c r="M702" s="234" t="s">
        <v>1</v>
      </c>
      <c r="N702" s="235" t="s">
        <v>43</v>
      </c>
      <c r="O702" s="91"/>
      <c r="P702" s="236">
        <f>O702*H702</f>
        <v>0</v>
      </c>
      <c r="Q702" s="236">
        <v>0</v>
      </c>
      <c r="R702" s="236">
        <f>Q702*H702</f>
        <v>0</v>
      </c>
      <c r="S702" s="236">
        <v>0</v>
      </c>
      <c r="T702" s="237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8" t="s">
        <v>218</v>
      </c>
      <c r="AT702" s="238" t="s">
        <v>206</v>
      </c>
      <c r="AU702" s="238" t="s">
        <v>87</v>
      </c>
      <c r="AY702" s="17" t="s">
        <v>204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7" t="s">
        <v>85</v>
      </c>
      <c r="BK702" s="239">
        <f>ROUND(I702*H702,2)</f>
        <v>0</v>
      </c>
      <c r="BL702" s="17" t="s">
        <v>218</v>
      </c>
      <c r="BM702" s="238" t="s">
        <v>2172</v>
      </c>
    </row>
    <row r="703" s="2" customFormat="1" ht="24.15" customHeight="1">
      <c r="A703" s="38"/>
      <c r="B703" s="39"/>
      <c r="C703" s="227" t="s">
        <v>2173</v>
      </c>
      <c r="D703" s="227" t="s">
        <v>206</v>
      </c>
      <c r="E703" s="228" t="s">
        <v>2174</v>
      </c>
      <c r="F703" s="229" t="s">
        <v>2175</v>
      </c>
      <c r="G703" s="230" t="s">
        <v>295</v>
      </c>
      <c r="H703" s="231">
        <v>4.3419999999999996</v>
      </c>
      <c r="I703" s="232"/>
      <c r="J703" s="233">
        <f>ROUND(I703*H703,2)</f>
        <v>0</v>
      </c>
      <c r="K703" s="229" t="s">
        <v>210</v>
      </c>
      <c r="L703" s="44"/>
      <c r="M703" s="234" t="s">
        <v>1</v>
      </c>
      <c r="N703" s="235" t="s">
        <v>43</v>
      </c>
      <c r="O703" s="91"/>
      <c r="P703" s="236">
        <f>O703*H703</f>
        <v>0</v>
      </c>
      <c r="Q703" s="236">
        <v>0</v>
      </c>
      <c r="R703" s="236">
        <f>Q703*H703</f>
        <v>0</v>
      </c>
      <c r="S703" s="236">
        <v>0</v>
      </c>
      <c r="T703" s="237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8" t="s">
        <v>218</v>
      </c>
      <c r="AT703" s="238" t="s">
        <v>206</v>
      </c>
      <c r="AU703" s="238" t="s">
        <v>87</v>
      </c>
      <c r="AY703" s="17" t="s">
        <v>204</v>
      </c>
      <c r="BE703" s="239">
        <f>IF(N703="základní",J703,0)</f>
        <v>0</v>
      </c>
      <c r="BF703" s="239">
        <f>IF(N703="snížená",J703,0)</f>
        <v>0</v>
      </c>
      <c r="BG703" s="239">
        <f>IF(N703="zákl. přenesená",J703,0)</f>
        <v>0</v>
      </c>
      <c r="BH703" s="239">
        <f>IF(N703="sníž. přenesená",J703,0)</f>
        <v>0</v>
      </c>
      <c r="BI703" s="239">
        <f>IF(N703="nulová",J703,0)</f>
        <v>0</v>
      </c>
      <c r="BJ703" s="17" t="s">
        <v>85</v>
      </c>
      <c r="BK703" s="239">
        <f>ROUND(I703*H703,2)</f>
        <v>0</v>
      </c>
      <c r="BL703" s="17" t="s">
        <v>218</v>
      </c>
      <c r="BM703" s="238" t="s">
        <v>2176</v>
      </c>
    </row>
    <row r="704" s="12" customFormat="1" ht="22.8" customHeight="1">
      <c r="A704" s="12"/>
      <c r="B704" s="211"/>
      <c r="C704" s="212"/>
      <c r="D704" s="213" t="s">
        <v>77</v>
      </c>
      <c r="E704" s="225" t="s">
        <v>1043</v>
      </c>
      <c r="F704" s="225" t="s">
        <v>1044</v>
      </c>
      <c r="G704" s="212"/>
      <c r="H704" s="212"/>
      <c r="I704" s="215"/>
      <c r="J704" s="226">
        <f>BK704</f>
        <v>0</v>
      </c>
      <c r="K704" s="212"/>
      <c r="L704" s="217"/>
      <c r="M704" s="218"/>
      <c r="N704" s="219"/>
      <c r="O704" s="219"/>
      <c r="P704" s="220">
        <f>SUM(P705:P752)</f>
        <v>0</v>
      </c>
      <c r="Q704" s="219"/>
      <c r="R704" s="220">
        <f>SUM(R705:R752)</f>
        <v>0.50704642</v>
      </c>
      <c r="S704" s="219"/>
      <c r="T704" s="221">
        <f>SUM(T705:T752)</f>
        <v>0.051000000000000004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2" t="s">
        <v>87</v>
      </c>
      <c r="AT704" s="223" t="s">
        <v>77</v>
      </c>
      <c r="AU704" s="223" t="s">
        <v>85</v>
      </c>
      <c r="AY704" s="222" t="s">
        <v>204</v>
      </c>
      <c r="BK704" s="224">
        <f>SUM(BK705:BK752)</f>
        <v>0</v>
      </c>
    </row>
    <row r="705" s="2" customFormat="1" ht="33" customHeight="1">
      <c r="A705" s="38"/>
      <c r="B705" s="39"/>
      <c r="C705" s="227" t="s">
        <v>2177</v>
      </c>
      <c r="D705" s="227" t="s">
        <v>206</v>
      </c>
      <c r="E705" s="228" t="s">
        <v>1046</v>
      </c>
      <c r="F705" s="229" t="s">
        <v>1047</v>
      </c>
      <c r="G705" s="230" t="s">
        <v>256</v>
      </c>
      <c r="H705" s="231">
        <v>1</v>
      </c>
      <c r="I705" s="232"/>
      <c r="J705" s="233">
        <f>ROUND(I705*H705,2)</f>
        <v>0</v>
      </c>
      <c r="K705" s="229" t="s">
        <v>210</v>
      </c>
      <c r="L705" s="44"/>
      <c r="M705" s="234" t="s">
        <v>1</v>
      </c>
      <c r="N705" s="235" t="s">
        <v>43</v>
      </c>
      <c r="O705" s="91"/>
      <c r="P705" s="236">
        <f>O705*H705</f>
        <v>0</v>
      </c>
      <c r="Q705" s="236">
        <v>0</v>
      </c>
      <c r="R705" s="236">
        <f>Q705*H705</f>
        <v>0</v>
      </c>
      <c r="S705" s="236">
        <v>0.0030000000000000001</v>
      </c>
      <c r="T705" s="237">
        <f>S705*H705</f>
        <v>0.0030000000000000001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8" t="s">
        <v>218</v>
      </c>
      <c r="AT705" s="238" t="s">
        <v>206</v>
      </c>
      <c r="AU705" s="238" t="s">
        <v>87</v>
      </c>
      <c r="AY705" s="17" t="s">
        <v>204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7" t="s">
        <v>85</v>
      </c>
      <c r="BK705" s="239">
        <f>ROUND(I705*H705,2)</f>
        <v>0</v>
      </c>
      <c r="BL705" s="17" t="s">
        <v>218</v>
      </c>
      <c r="BM705" s="238" t="s">
        <v>2178</v>
      </c>
    </row>
    <row r="706" s="14" customFormat="1">
      <c r="A706" s="14"/>
      <c r="B706" s="251"/>
      <c r="C706" s="252"/>
      <c r="D706" s="242" t="s">
        <v>213</v>
      </c>
      <c r="E706" s="253" t="s">
        <v>1</v>
      </c>
      <c r="F706" s="254" t="s">
        <v>85</v>
      </c>
      <c r="G706" s="252"/>
      <c r="H706" s="255">
        <v>1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1" t="s">
        <v>213</v>
      </c>
      <c r="AU706" s="261" t="s">
        <v>87</v>
      </c>
      <c r="AV706" s="14" t="s">
        <v>87</v>
      </c>
      <c r="AW706" s="14" t="s">
        <v>34</v>
      </c>
      <c r="AX706" s="14" t="s">
        <v>85</v>
      </c>
      <c r="AY706" s="261" t="s">
        <v>204</v>
      </c>
    </row>
    <row r="707" s="2" customFormat="1" ht="24.15" customHeight="1">
      <c r="A707" s="38"/>
      <c r="B707" s="39"/>
      <c r="C707" s="227" t="s">
        <v>2179</v>
      </c>
      <c r="D707" s="227" t="s">
        <v>206</v>
      </c>
      <c r="E707" s="228" t="s">
        <v>2180</v>
      </c>
      <c r="F707" s="229" t="s">
        <v>2181</v>
      </c>
      <c r="G707" s="230" t="s">
        <v>209</v>
      </c>
      <c r="H707" s="231">
        <v>3</v>
      </c>
      <c r="I707" s="232"/>
      <c r="J707" s="233">
        <f>ROUND(I707*H707,2)</f>
        <v>0</v>
      </c>
      <c r="K707" s="229" t="s">
        <v>210</v>
      </c>
      <c r="L707" s="44"/>
      <c r="M707" s="234" t="s">
        <v>1</v>
      </c>
      <c r="N707" s="235" t="s">
        <v>43</v>
      </c>
      <c r="O707" s="91"/>
      <c r="P707" s="236">
        <f>O707*H707</f>
        <v>0</v>
      </c>
      <c r="Q707" s="236">
        <v>0.00027</v>
      </c>
      <c r="R707" s="236">
        <f>Q707*H707</f>
        <v>0.00080999999999999996</v>
      </c>
      <c r="S707" s="236">
        <v>0</v>
      </c>
      <c r="T707" s="237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8" t="s">
        <v>218</v>
      </c>
      <c r="AT707" s="238" t="s">
        <v>206</v>
      </c>
      <c r="AU707" s="238" t="s">
        <v>87</v>
      </c>
      <c r="AY707" s="17" t="s">
        <v>204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7" t="s">
        <v>85</v>
      </c>
      <c r="BK707" s="239">
        <f>ROUND(I707*H707,2)</f>
        <v>0</v>
      </c>
      <c r="BL707" s="17" t="s">
        <v>218</v>
      </c>
      <c r="BM707" s="238" t="s">
        <v>2182</v>
      </c>
    </row>
    <row r="708" s="14" customFormat="1">
      <c r="A708" s="14"/>
      <c r="B708" s="251"/>
      <c r="C708" s="252"/>
      <c r="D708" s="242" t="s">
        <v>213</v>
      </c>
      <c r="E708" s="253" t="s">
        <v>1</v>
      </c>
      <c r="F708" s="254" t="s">
        <v>2183</v>
      </c>
      <c r="G708" s="252"/>
      <c r="H708" s="255">
        <v>3</v>
      </c>
      <c r="I708" s="256"/>
      <c r="J708" s="252"/>
      <c r="K708" s="252"/>
      <c r="L708" s="257"/>
      <c r="M708" s="258"/>
      <c r="N708" s="259"/>
      <c r="O708" s="259"/>
      <c r="P708" s="259"/>
      <c r="Q708" s="259"/>
      <c r="R708" s="259"/>
      <c r="S708" s="259"/>
      <c r="T708" s="26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1" t="s">
        <v>213</v>
      </c>
      <c r="AU708" s="261" t="s">
        <v>87</v>
      </c>
      <c r="AV708" s="14" t="s">
        <v>87</v>
      </c>
      <c r="AW708" s="14" t="s">
        <v>34</v>
      </c>
      <c r="AX708" s="14" t="s">
        <v>85</v>
      </c>
      <c r="AY708" s="261" t="s">
        <v>204</v>
      </c>
    </row>
    <row r="709" s="2" customFormat="1" ht="24.15" customHeight="1">
      <c r="A709" s="38"/>
      <c r="B709" s="39"/>
      <c r="C709" s="273" t="s">
        <v>2184</v>
      </c>
      <c r="D709" s="273" t="s">
        <v>404</v>
      </c>
      <c r="E709" s="274" t="s">
        <v>2185</v>
      </c>
      <c r="F709" s="275" t="s">
        <v>2186</v>
      </c>
      <c r="G709" s="276" t="s">
        <v>209</v>
      </c>
      <c r="H709" s="277">
        <v>3</v>
      </c>
      <c r="I709" s="278"/>
      <c r="J709" s="279">
        <f>ROUND(I709*H709,2)</f>
        <v>0</v>
      </c>
      <c r="K709" s="275" t="s">
        <v>210</v>
      </c>
      <c r="L709" s="280"/>
      <c r="M709" s="281" t="s">
        <v>1</v>
      </c>
      <c r="N709" s="282" t="s">
        <v>43</v>
      </c>
      <c r="O709" s="91"/>
      <c r="P709" s="236">
        <f>O709*H709</f>
        <v>0</v>
      </c>
      <c r="Q709" s="236">
        <v>0.037960000000000001</v>
      </c>
      <c r="R709" s="236">
        <f>Q709*H709</f>
        <v>0.11388000000000001</v>
      </c>
      <c r="S709" s="236">
        <v>0</v>
      </c>
      <c r="T709" s="237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8" t="s">
        <v>386</v>
      </c>
      <c r="AT709" s="238" t="s">
        <v>404</v>
      </c>
      <c r="AU709" s="238" t="s">
        <v>87</v>
      </c>
      <c r="AY709" s="17" t="s">
        <v>204</v>
      </c>
      <c r="BE709" s="239">
        <f>IF(N709="základní",J709,0)</f>
        <v>0</v>
      </c>
      <c r="BF709" s="239">
        <f>IF(N709="snížená",J709,0)</f>
        <v>0</v>
      </c>
      <c r="BG709" s="239">
        <f>IF(N709="zákl. přenesená",J709,0)</f>
        <v>0</v>
      </c>
      <c r="BH709" s="239">
        <f>IF(N709="sníž. přenesená",J709,0)</f>
        <v>0</v>
      </c>
      <c r="BI709" s="239">
        <f>IF(N709="nulová",J709,0)</f>
        <v>0</v>
      </c>
      <c r="BJ709" s="17" t="s">
        <v>85</v>
      </c>
      <c r="BK709" s="239">
        <f>ROUND(I709*H709,2)</f>
        <v>0</v>
      </c>
      <c r="BL709" s="17" t="s">
        <v>218</v>
      </c>
      <c r="BM709" s="238" t="s">
        <v>2187</v>
      </c>
    </row>
    <row r="710" s="2" customFormat="1" ht="24.15" customHeight="1">
      <c r="A710" s="38"/>
      <c r="B710" s="39"/>
      <c r="C710" s="227" t="s">
        <v>2188</v>
      </c>
      <c r="D710" s="227" t="s">
        <v>206</v>
      </c>
      <c r="E710" s="228" t="s">
        <v>1066</v>
      </c>
      <c r="F710" s="229" t="s">
        <v>1067</v>
      </c>
      <c r="G710" s="230" t="s">
        <v>256</v>
      </c>
      <c r="H710" s="231">
        <v>1</v>
      </c>
      <c r="I710" s="232"/>
      <c r="J710" s="233">
        <f>ROUND(I710*H710,2)</f>
        <v>0</v>
      </c>
      <c r="K710" s="229" t="s">
        <v>210</v>
      </c>
      <c r="L710" s="44"/>
      <c r="M710" s="234" t="s">
        <v>1</v>
      </c>
      <c r="N710" s="235" t="s">
        <v>43</v>
      </c>
      <c r="O710" s="91"/>
      <c r="P710" s="236">
        <f>O710*H710</f>
        <v>0</v>
      </c>
      <c r="Q710" s="236">
        <v>0</v>
      </c>
      <c r="R710" s="236">
        <f>Q710*H710</f>
        <v>0</v>
      </c>
      <c r="S710" s="236">
        <v>0</v>
      </c>
      <c r="T710" s="237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8" t="s">
        <v>218</v>
      </c>
      <c r="AT710" s="238" t="s">
        <v>206</v>
      </c>
      <c r="AU710" s="238" t="s">
        <v>87</v>
      </c>
      <c r="AY710" s="17" t="s">
        <v>204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7" t="s">
        <v>85</v>
      </c>
      <c r="BK710" s="239">
        <f>ROUND(I710*H710,2)</f>
        <v>0</v>
      </c>
      <c r="BL710" s="17" t="s">
        <v>218</v>
      </c>
      <c r="BM710" s="238" t="s">
        <v>2189</v>
      </c>
    </row>
    <row r="711" s="14" customFormat="1">
      <c r="A711" s="14"/>
      <c r="B711" s="251"/>
      <c r="C711" s="252"/>
      <c r="D711" s="242" t="s">
        <v>213</v>
      </c>
      <c r="E711" s="253" t="s">
        <v>1</v>
      </c>
      <c r="F711" s="254" t="s">
        <v>85</v>
      </c>
      <c r="G711" s="252"/>
      <c r="H711" s="255">
        <v>1</v>
      </c>
      <c r="I711" s="256"/>
      <c r="J711" s="252"/>
      <c r="K711" s="252"/>
      <c r="L711" s="257"/>
      <c r="M711" s="258"/>
      <c r="N711" s="259"/>
      <c r="O711" s="259"/>
      <c r="P711" s="259"/>
      <c r="Q711" s="259"/>
      <c r="R711" s="259"/>
      <c r="S711" s="259"/>
      <c r="T711" s="26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1" t="s">
        <v>213</v>
      </c>
      <c r="AU711" s="261" t="s">
        <v>87</v>
      </c>
      <c r="AV711" s="14" t="s">
        <v>87</v>
      </c>
      <c r="AW711" s="14" t="s">
        <v>34</v>
      </c>
      <c r="AX711" s="14" t="s">
        <v>85</v>
      </c>
      <c r="AY711" s="261" t="s">
        <v>204</v>
      </c>
    </row>
    <row r="712" s="2" customFormat="1" ht="24.15" customHeight="1">
      <c r="A712" s="38"/>
      <c r="B712" s="39"/>
      <c r="C712" s="227" t="s">
        <v>2190</v>
      </c>
      <c r="D712" s="227" t="s">
        <v>206</v>
      </c>
      <c r="E712" s="228" t="s">
        <v>1071</v>
      </c>
      <c r="F712" s="229" t="s">
        <v>1072</v>
      </c>
      <c r="G712" s="230" t="s">
        <v>256</v>
      </c>
      <c r="H712" s="231">
        <v>4</v>
      </c>
      <c r="I712" s="232"/>
      <c r="J712" s="233">
        <f>ROUND(I712*H712,2)</f>
        <v>0</v>
      </c>
      <c r="K712" s="229" t="s">
        <v>210</v>
      </c>
      <c r="L712" s="44"/>
      <c r="M712" s="234" t="s">
        <v>1</v>
      </c>
      <c r="N712" s="235" t="s">
        <v>43</v>
      </c>
      <c r="O712" s="91"/>
      <c r="P712" s="236">
        <f>O712*H712</f>
        <v>0</v>
      </c>
      <c r="Q712" s="236">
        <v>0</v>
      </c>
      <c r="R712" s="236">
        <f>Q712*H712</f>
        <v>0</v>
      </c>
      <c r="S712" s="236">
        <v>0</v>
      </c>
      <c r="T712" s="237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8" t="s">
        <v>218</v>
      </c>
      <c r="AT712" s="238" t="s">
        <v>206</v>
      </c>
      <c r="AU712" s="238" t="s">
        <v>87</v>
      </c>
      <c r="AY712" s="17" t="s">
        <v>204</v>
      </c>
      <c r="BE712" s="239">
        <f>IF(N712="základní",J712,0)</f>
        <v>0</v>
      </c>
      <c r="BF712" s="239">
        <f>IF(N712="snížená",J712,0)</f>
        <v>0</v>
      </c>
      <c r="BG712" s="239">
        <f>IF(N712="zákl. přenesená",J712,0)</f>
        <v>0</v>
      </c>
      <c r="BH712" s="239">
        <f>IF(N712="sníž. přenesená",J712,0)</f>
        <v>0</v>
      </c>
      <c r="BI712" s="239">
        <f>IF(N712="nulová",J712,0)</f>
        <v>0</v>
      </c>
      <c r="BJ712" s="17" t="s">
        <v>85</v>
      </c>
      <c r="BK712" s="239">
        <f>ROUND(I712*H712,2)</f>
        <v>0</v>
      </c>
      <c r="BL712" s="17" t="s">
        <v>218</v>
      </c>
      <c r="BM712" s="238" t="s">
        <v>2191</v>
      </c>
    </row>
    <row r="713" s="14" customFormat="1">
      <c r="A713" s="14"/>
      <c r="B713" s="251"/>
      <c r="C713" s="252"/>
      <c r="D713" s="242" t="s">
        <v>213</v>
      </c>
      <c r="E713" s="253" t="s">
        <v>1</v>
      </c>
      <c r="F713" s="254" t="s">
        <v>2192</v>
      </c>
      <c r="G713" s="252"/>
      <c r="H713" s="255">
        <v>4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1" t="s">
        <v>213</v>
      </c>
      <c r="AU713" s="261" t="s">
        <v>87</v>
      </c>
      <c r="AV713" s="14" t="s">
        <v>87</v>
      </c>
      <c r="AW713" s="14" t="s">
        <v>34</v>
      </c>
      <c r="AX713" s="14" t="s">
        <v>85</v>
      </c>
      <c r="AY713" s="261" t="s">
        <v>204</v>
      </c>
    </row>
    <row r="714" s="2" customFormat="1" ht="24.15" customHeight="1">
      <c r="A714" s="38"/>
      <c r="B714" s="39"/>
      <c r="C714" s="227" t="s">
        <v>2193</v>
      </c>
      <c r="D714" s="227" t="s">
        <v>206</v>
      </c>
      <c r="E714" s="228" t="s">
        <v>2194</v>
      </c>
      <c r="F714" s="229" t="s">
        <v>2195</v>
      </c>
      <c r="G714" s="230" t="s">
        <v>256</v>
      </c>
      <c r="H714" s="231">
        <v>2</v>
      </c>
      <c r="I714" s="232"/>
      <c r="J714" s="233">
        <f>ROUND(I714*H714,2)</f>
        <v>0</v>
      </c>
      <c r="K714" s="229" t="s">
        <v>210</v>
      </c>
      <c r="L714" s="44"/>
      <c r="M714" s="234" t="s">
        <v>1</v>
      </c>
      <c r="N714" s="235" t="s">
        <v>43</v>
      </c>
      <c r="O714" s="91"/>
      <c r="P714" s="236">
        <f>O714*H714</f>
        <v>0</v>
      </c>
      <c r="Q714" s="236">
        <v>0</v>
      </c>
      <c r="R714" s="236">
        <f>Q714*H714</f>
        <v>0</v>
      </c>
      <c r="S714" s="236">
        <v>0</v>
      </c>
      <c r="T714" s="237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38" t="s">
        <v>218</v>
      </c>
      <c r="AT714" s="238" t="s">
        <v>206</v>
      </c>
      <c r="AU714" s="238" t="s">
        <v>87</v>
      </c>
      <c r="AY714" s="17" t="s">
        <v>204</v>
      </c>
      <c r="BE714" s="239">
        <f>IF(N714="základní",J714,0)</f>
        <v>0</v>
      </c>
      <c r="BF714" s="239">
        <f>IF(N714="snížená",J714,0)</f>
        <v>0</v>
      </c>
      <c r="BG714" s="239">
        <f>IF(N714="zákl. přenesená",J714,0)</f>
        <v>0</v>
      </c>
      <c r="BH714" s="239">
        <f>IF(N714="sníž. přenesená",J714,0)</f>
        <v>0</v>
      </c>
      <c r="BI714" s="239">
        <f>IF(N714="nulová",J714,0)</f>
        <v>0</v>
      </c>
      <c r="BJ714" s="17" t="s">
        <v>85</v>
      </c>
      <c r="BK714" s="239">
        <f>ROUND(I714*H714,2)</f>
        <v>0</v>
      </c>
      <c r="BL714" s="17" t="s">
        <v>218</v>
      </c>
      <c r="BM714" s="238" t="s">
        <v>2196</v>
      </c>
    </row>
    <row r="715" s="13" customFormat="1">
      <c r="A715" s="13"/>
      <c r="B715" s="240"/>
      <c r="C715" s="241"/>
      <c r="D715" s="242" t="s">
        <v>213</v>
      </c>
      <c r="E715" s="243" t="s">
        <v>1</v>
      </c>
      <c r="F715" s="244" t="s">
        <v>2197</v>
      </c>
      <c r="G715" s="241"/>
      <c r="H715" s="243" t="s">
        <v>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0" t="s">
        <v>213</v>
      </c>
      <c r="AU715" s="250" t="s">
        <v>87</v>
      </c>
      <c r="AV715" s="13" t="s">
        <v>85</v>
      </c>
      <c r="AW715" s="13" t="s">
        <v>34</v>
      </c>
      <c r="AX715" s="13" t="s">
        <v>78</v>
      </c>
      <c r="AY715" s="250" t="s">
        <v>204</v>
      </c>
    </row>
    <row r="716" s="14" customFormat="1">
      <c r="A716" s="14"/>
      <c r="B716" s="251"/>
      <c r="C716" s="252"/>
      <c r="D716" s="242" t="s">
        <v>213</v>
      </c>
      <c r="E716" s="253" t="s">
        <v>1</v>
      </c>
      <c r="F716" s="254" t="s">
        <v>2198</v>
      </c>
      <c r="G716" s="252"/>
      <c r="H716" s="255">
        <v>2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1" t="s">
        <v>213</v>
      </c>
      <c r="AU716" s="261" t="s">
        <v>87</v>
      </c>
      <c r="AV716" s="14" t="s">
        <v>87</v>
      </c>
      <c r="AW716" s="14" t="s">
        <v>34</v>
      </c>
      <c r="AX716" s="14" t="s">
        <v>85</v>
      </c>
      <c r="AY716" s="261" t="s">
        <v>204</v>
      </c>
    </row>
    <row r="717" s="2" customFormat="1" ht="24.15" customHeight="1">
      <c r="A717" s="38"/>
      <c r="B717" s="39"/>
      <c r="C717" s="273" t="s">
        <v>2199</v>
      </c>
      <c r="D717" s="273" t="s">
        <v>404</v>
      </c>
      <c r="E717" s="274" t="s">
        <v>2200</v>
      </c>
      <c r="F717" s="275" t="s">
        <v>2201</v>
      </c>
      <c r="G717" s="276" t="s">
        <v>256</v>
      </c>
      <c r="H717" s="277">
        <v>2</v>
      </c>
      <c r="I717" s="278"/>
      <c r="J717" s="279">
        <f>ROUND(I717*H717,2)</f>
        <v>0</v>
      </c>
      <c r="K717" s="275" t="s">
        <v>210</v>
      </c>
      <c r="L717" s="280"/>
      <c r="M717" s="281" t="s">
        <v>1</v>
      </c>
      <c r="N717" s="282" t="s">
        <v>43</v>
      </c>
      <c r="O717" s="91"/>
      <c r="P717" s="236">
        <f>O717*H717</f>
        <v>0</v>
      </c>
      <c r="Q717" s="236">
        <v>0.0223</v>
      </c>
      <c r="R717" s="236">
        <f>Q717*H717</f>
        <v>0.044600000000000001</v>
      </c>
      <c r="S717" s="236">
        <v>0</v>
      </c>
      <c r="T717" s="237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8" t="s">
        <v>386</v>
      </c>
      <c r="AT717" s="238" t="s">
        <v>404</v>
      </c>
      <c r="AU717" s="238" t="s">
        <v>87</v>
      </c>
      <c r="AY717" s="17" t="s">
        <v>204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7" t="s">
        <v>85</v>
      </c>
      <c r="BK717" s="239">
        <f>ROUND(I717*H717,2)</f>
        <v>0</v>
      </c>
      <c r="BL717" s="17" t="s">
        <v>218</v>
      </c>
      <c r="BM717" s="238" t="s">
        <v>2202</v>
      </c>
    </row>
    <row r="718" s="2" customFormat="1" ht="24.15" customHeight="1">
      <c r="A718" s="38"/>
      <c r="B718" s="39"/>
      <c r="C718" s="227" t="s">
        <v>2203</v>
      </c>
      <c r="D718" s="227" t="s">
        <v>206</v>
      </c>
      <c r="E718" s="228" t="s">
        <v>1089</v>
      </c>
      <c r="F718" s="229" t="s">
        <v>1090</v>
      </c>
      <c r="G718" s="230" t="s">
        <v>256</v>
      </c>
      <c r="H718" s="231">
        <v>2</v>
      </c>
      <c r="I718" s="232"/>
      <c r="J718" s="233">
        <f>ROUND(I718*H718,2)</f>
        <v>0</v>
      </c>
      <c r="K718" s="229" t="s">
        <v>210</v>
      </c>
      <c r="L718" s="44"/>
      <c r="M718" s="234" t="s">
        <v>1</v>
      </c>
      <c r="N718" s="235" t="s">
        <v>43</v>
      </c>
      <c r="O718" s="91"/>
      <c r="P718" s="236">
        <f>O718*H718</f>
        <v>0</v>
      </c>
      <c r="Q718" s="236">
        <v>0.00088000000000000003</v>
      </c>
      <c r="R718" s="236">
        <f>Q718*H718</f>
        <v>0.0017600000000000001</v>
      </c>
      <c r="S718" s="236">
        <v>0</v>
      </c>
      <c r="T718" s="237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8" t="s">
        <v>218</v>
      </c>
      <c r="AT718" s="238" t="s">
        <v>206</v>
      </c>
      <c r="AU718" s="238" t="s">
        <v>87</v>
      </c>
      <c r="AY718" s="17" t="s">
        <v>204</v>
      </c>
      <c r="BE718" s="239">
        <f>IF(N718="základní",J718,0)</f>
        <v>0</v>
      </c>
      <c r="BF718" s="239">
        <f>IF(N718="snížená",J718,0)</f>
        <v>0</v>
      </c>
      <c r="BG718" s="239">
        <f>IF(N718="zákl. přenesená",J718,0)</f>
        <v>0</v>
      </c>
      <c r="BH718" s="239">
        <f>IF(N718="sníž. přenesená",J718,0)</f>
        <v>0</v>
      </c>
      <c r="BI718" s="239">
        <f>IF(N718="nulová",J718,0)</f>
        <v>0</v>
      </c>
      <c r="BJ718" s="17" t="s">
        <v>85</v>
      </c>
      <c r="BK718" s="239">
        <f>ROUND(I718*H718,2)</f>
        <v>0</v>
      </c>
      <c r="BL718" s="17" t="s">
        <v>218</v>
      </c>
      <c r="BM718" s="238" t="s">
        <v>2204</v>
      </c>
    </row>
    <row r="719" s="14" customFormat="1">
      <c r="A719" s="14"/>
      <c r="B719" s="251"/>
      <c r="C719" s="252"/>
      <c r="D719" s="242" t="s">
        <v>213</v>
      </c>
      <c r="E719" s="253" t="s">
        <v>1</v>
      </c>
      <c r="F719" s="254" t="s">
        <v>2205</v>
      </c>
      <c r="G719" s="252"/>
      <c r="H719" s="255">
        <v>2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1" t="s">
        <v>213</v>
      </c>
      <c r="AU719" s="261" t="s">
        <v>87</v>
      </c>
      <c r="AV719" s="14" t="s">
        <v>87</v>
      </c>
      <c r="AW719" s="14" t="s">
        <v>34</v>
      </c>
      <c r="AX719" s="14" t="s">
        <v>85</v>
      </c>
      <c r="AY719" s="261" t="s">
        <v>204</v>
      </c>
    </row>
    <row r="720" s="2" customFormat="1" ht="24.15" customHeight="1">
      <c r="A720" s="38"/>
      <c r="B720" s="39"/>
      <c r="C720" s="273" t="s">
        <v>2206</v>
      </c>
      <c r="D720" s="273" t="s">
        <v>404</v>
      </c>
      <c r="E720" s="274" t="s">
        <v>2207</v>
      </c>
      <c r="F720" s="275" t="s">
        <v>2208</v>
      </c>
      <c r="G720" s="276" t="s">
        <v>209</v>
      </c>
      <c r="H720" s="277">
        <v>6.6980000000000004</v>
      </c>
      <c r="I720" s="278"/>
      <c r="J720" s="279">
        <f>ROUND(I720*H720,2)</f>
        <v>0</v>
      </c>
      <c r="K720" s="275" t="s">
        <v>1</v>
      </c>
      <c r="L720" s="280"/>
      <c r="M720" s="281" t="s">
        <v>1</v>
      </c>
      <c r="N720" s="282" t="s">
        <v>43</v>
      </c>
      <c r="O720" s="91"/>
      <c r="P720" s="236">
        <f>O720*H720</f>
        <v>0</v>
      </c>
      <c r="Q720" s="236">
        <v>0.038289999999999998</v>
      </c>
      <c r="R720" s="236">
        <f>Q720*H720</f>
        <v>0.25646641999999997</v>
      </c>
      <c r="S720" s="236">
        <v>0</v>
      </c>
      <c r="T720" s="237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8" t="s">
        <v>386</v>
      </c>
      <c r="AT720" s="238" t="s">
        <v>404</v>
      </c>
      <c r="AU720" s="238" t="s">
        <v>87</v>
      </c>
      <c r="AY720" s="17" t="s">
        <v>204</v>
      </c>
      <c r="BE720" s="239">
        <f>IF(N720="základní",J720,0)</f>
        <v>0</v>
      </c>
      <c r="BF720" s="239">
        <f>IF(N720="snížená",J720,0)</f>
        <v>0</v>
      </c>
      <c r="BG720" s="239">
        <f>IF(N720="zákl. přenesená",J720,0)</f>
        <v>0</v>
      </c>
      <c r="BH720" s="239">
        <f>IF(N720="sníž. přenesená",J720,0)</f>
        <v>0</v>
      </c>
      <c r="BI720" s="239">
        <f>IF(N720="nulová",J720,0)</f>
        <v>0</v>
      </c>
      <c r="BJ720" s="17" t="s">
        <v>85</v>
      </c>
      <c r="BK720" s="239">
        <f>ROUND(I720*H720,2)</f>
        <v>0</v>
      </c>
      <c r="BL720" s="17" t="s">
        <v>218</v>
      </c>
      <c r="BM720" s="238" t="s">
        <v>2209</v>
      </c>
    </row>
    <row r="721" s="2" customFormat="1">
      <c r="A721" s="38"/>
      <c r="B721" s="39"/>
      <c r="C721" s="40"/>
      <c r="D721" s="242" t="s">
        <v>678</v>
      </c>
      <c r="E721" s="40"/>
      <c r="F721" s="283" t="s">
        <v>1084</v>
      </c>
      <c r="G721" s="40"/>
      <c r="H721" s="40"/>
      <c r="I721" s="284"/>
      <c r="J721" s="40"/>
      <c r="K721" s="40"/>
      <c r="L721" s="44"/>
      <c r="M721" s="285"/>
      <c r="N721" s="286"/>
      <c r="O721" s="91"/>
      <c r="P721" s="91"/>
      <c r="Q721" s="91"/>
      <c r="R721" s="91"/>
      <c r="S721" s="91"/>
      <c r="T721" s="92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678</v>
      </c>
      <c r="AU721" s="17" t="s">
        <v>87</v>
      </c>
    </row>
    <row r="722" s="13" customFormat="1">
      <c r="A722" s="13"/>
      <c r="B722" s="240"/>
      <c r="C722" s="241"/>
      <c r="D722" s="242" t="s">
        <v>213</v>
      </c>
      <c r="E722" s="243" t="s">
        <v>1</v>
      </c>
      <c r="F722" s="244" t="s">
        <v>2197</v>
      </c>
      <c r="G722" s="241"/>
      <c r="H722" s="243" t="s">
        <v>1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0" t="s">
        <v>213</v>
      </c>
      <c r="AU722" s="250" t="s">
        <v>87</v>
      </c>
      <c r="AV722" s="13" t="s">
        <v>85</v>
      </c>
      <c r="AW722" s="13" t="s">
        <v>34</v>
      </c>
      <c r="AX722" s="13" t="s">
        <v>78</v>
      </c>
      <c r="AY722" s="250" t="s">
        <v>204</v>
      </c>
    </row>
    <row r="723" s="14" customFormat="1">
      <c r="A723" s="14"/>
      <c r="B723" s="251"/>
      <c r="C723" s="252"/>
      <c r="D723" s="242" t="s">
        <v>213</v>
      </c>
      <c r="E723" s="253" t="s">
        <v>1</v>
      </c>
      <c r="F723" s="254" t="s">
        <v>2210</v>
      </c>
      <c r="G723" s="252"/>
      <c r="H723" s="255">
        <v>6.6980000000000004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1" t="s">
        <v>213</v>
      </c>
      <c r="AU723" s="261" t="s">
        <v>87</v>
      </c>
      <c r="AV723" s="14" t="s">
        <v>87</v>
      </c>
      <c r="AW723" s="14" t="s">
        <v>34</v>
      </c>
      <c r="AX723" s="14" t="s">
        <v>85</v>
      </c>
      <c r="AY723" s="261" t="s">
        <v>204</v>
      </c>
    </row>
    <row r="724" s="2" customFormat="1" ht="24.15" customHeight="1">
      <c r="A724" s="38"/>
      <c r="B724" s="39"/>
      <c r="C724" s="227" t="s">
        <v>2211</v>
      </c>
      <c r="D724" s="227" t="s">
        <v>206</v>
      </c>
      <c r="E724" s="228" t="s">
        <v>2212</v>
      </c>
      <c r="F724" s="229" t="s">
        <v>2213</v>
      </c>
      <c r="G724" s="230" t="s">
        <v>256</v>
      </c>
      <c r="H724" s="231">
        <v>2</v>
      </c>
      <c r="I724" s="232"/>
      <c r="J724" s="233">
        <f>ROUND(I724*H724,2)</f>
        <v>0</v>
      </c>
      <c r="K724" s="229" t="s">
        <v>210</v>
      </c>
      <c r="L724" s="44"/>
      <c r="M724" s="234" t="s">
        <v>1</v>
      </c>
      <c r="N724" s="235" t="s">
        <v>43</v>
      </c>
      <c r="O724" s="91"/>
      <c r="P724" s="236">
        <f>O724*H724</f>
        <v>0</v>
      </c>
      <c r="Q724" s="236">
        <v>0</v>
      </c>
      <c r="R724" s="236">
        <f>Q724*H724</f>
        <v>0</v>
      </c>
      <c r="S724" s="236">
        <v>0</v>
      </c>
      <c r="T724" s="237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8" t="s">
        <v>218</v>
      </c>
      <c r="AT724" s="238" t="s">
        <v>206</v>
      </c>
      <c r="AU724" s="238" t="s">
        <v>87</v>
      </c>
      <c r="AY724" s="17" t="s">
        <v>204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7" t="s">
        <v>85</v>
      </c>
      <c r="BK724" s="239">
        <f>ROUND(I724*H724,2)</f>
        <v>0</v>
      </c>
      <c r="BL724" s="17" t="s">
        <v>218</v>
      </c>
      <c r="BM724" s="238" t="s">
        <v>2214</v>
      </c>
    </row>
    <row r="725" s="13" customFormat="1">
      <c r="A725" s="13"/>
      <c r="B725" s="240"/>
      <c r="C725" s="241"/>
      <c r="D725" s="242" t="s">
        <v>213</v>
      </c>
      <c r="E725" s="243" t="s">
        <v>1</v>
      </c>
      <c r="F725" s="244" t="s">
        <v>2215</v>
      </c>
      <c r="G725" s="241"/>
      <c r="H725" s="243" t="s">
        <v>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0" t="s">
        <v>213</v>
      </c>
      <c r="AU725" s="250" t="s">
        <v>87</v>
      </c>
      <c r="AV725" s="13" t="s">
        <v>85</v>
      </c>
      <c r="AW725" s="13" t="s">
        <v>34</v>
      </c>
      <c r="AX725" s="13" t="s">
        <v>78</v>
      </c>
      <c r="AY725" s="250" t="s">
        <v>204</v>
      </c>
    </row>
    <row r="726" s="14" customFormat="1">
      <c r="A726" s="14"/>
      <c r="B726" s="251"/>
      <c r="C726" s="252"/>
      <c r="D726" s="242" t="s">
        <v>213</v>
      </c>
      <c r="E726" s="253" t="s">
        <v>1</v>
      </c>
      <c r="F726" s="254" t="s">
        <v>87</v>
      </c>
      <c r="G726" s="252"/>
      <c r="H726" s="255">
        <v>2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213</v>
      </c>
      <c r="AU726" s="261" t="s">
        <v>87</v>
      </c>
      <c r="AV726" s="14" t="s">
        <v>87</v>
      </c>
      <c r="AW726" s="14" t="s">
        <v>34</v>
      </c>
      <c r="AX726" s="14" t="s">
        <v>85</v>
      </c>
      <c r="AY726" s="261" t="s">
        <v>204</v>
      </c>
    </row>
    <row r="727" s="2" customFormat="1" ht="16.5" customHeight="1">
      <c r="A727" s="38"/>
      <c r="B727" s="39"/>
      <c r="C727" s="273" t="s">
        <v>2216</v>
      </c>
      <c r="D727" s="273" t="s">
        <v>404</v>
      </c>
      <c r="E727" s="274" t="s">
        <v>1104</v>
      </c>
      <c r="F727" s="275" t="s">
        <v>1105</v>
      </c>
      <c r="G727" s="276" t="s">
        <v>256</v>
      </c>
      <c r="H727" s="277">
        <v>2</v>
      </c>
      <c r="I727" s="278"/>
      <c r="J727" s="279">
        <f>ROUND(I727*H727,2)</f>
        <v>0</v>
      </c>
      <c r="K727" s="275" t="s">
        <v>210</v>
      </c>
      <c r="L727" s="280"/>
      <c r="M727" s="281" t="s">
        <v>1</v>
      </c>
      <c r="N727" s="282" t="s">
        <v>43</v>
      </c>
      <c r="O727" s="91"/>
      <c r="P727" s="236">
        <f>O727*H727</f>
        <v>0</v>
      </c>
      <c r="Q727" s="236">
        <v>0.0023999999999999998</v>
      </c>
      <c r="R727" s="236">
        <f>Q727*H727</f>
        <v>0.0047999999999999996</v>
      </c>
      <c r="S727" s="236">
        <v>0</v>
      </c>
      <c r="T727" s="237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8" t="s">
        <v>386</v>
      </c>
      <c r="AT727" s="238" t="s">
        <v>404</v>
      </c>
      <c r="AU727" s="238" t="s">
        <v>87</v>
      </c>
      <c r="AY727" s="17" t="s">
        <v>204</v>
      </c>
      <c r="BE727" s="239">
        <f>IF(N727="základní",J727,0)</f>
        <v>0</v>
      </c>
      <c r="BF727" s="239">
        <f>IF(N727="snížená",J727,0)</f>
        <v>0</v>
      </c>
      <c r="BG727" s="239">
        <f>IF(N727="zákl. přenesená",J727,0)</f>
        <v>0</v>
      </c>
      <c r="BH727" s="239">
        <f>IF(N727="sníž. přenesená",J727,0)</f>
        <v>0</v>
      </c>
      <c r="BI727" s="239">
        <f>IF(N727="nulová",J727,0)</f>
        <v>0</v>
      </c>
      <c r="BJ727" s="17" t="s">
        <v>85</v>
      </c>
      <c r="BK727" s="239">
        <f>ROUND(I727*H727,2)</f>
        <v>0</v>
      </c>
      <c r="BL727" s="17" t="s">
        <v>218</v>
      </c>
      <c r="BM727" s="238" t="s">
        <v>2217</v>
      </c>
    </row>
    <row r="728" s="14" customFormat="1">
      <c r="A728" s="14"/>
      <c r="B728" s="251"/>
      <c r="C728" s="252"/>
      <c r="D728" s="242" t="s">
        <v>213</v>
      </c>
      <c r="E728" s="253" t="s">
        <v>1</v>
      </c>
      <c r="F728" s="254" t="s">
        <v>87</v>
      </c>
      <c r="G728" s="252"/>
      <c r="H728" s="255">
        <v>2</v>
      </c>
      <c r="I728" s="256"/>
      <c r="J728" s="252"/>
      <c r="K728" s="252"/>
      <c r="L728" s="257"/>
      <c r="M728" s="258"/>
      <c r="N728" s="259"/>
      <c r="O728" s="259"/>
      <c r="P728" s="259"/>
      <c r="Q728" s="259"/>
      <c r="R728" s="259"/>
      <c r="S728" s="259"/>
      <c r="T728" s="26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1" t="s">
        <v>213</v>
      </c>
      <c r="AU728" s="261" t="s">
        <v>87</v>
      </c>
      <c r="AV728" s="14" t="s">
        <v>87</v>
      </c>
      <c r="AW728" s="14" t="s">
        <v>34</v>
      </c>
      <c r="AX728" s="14" t="s">
        <v>85</v>
      </c>
      <c r="AY728" s="261" t="s">
        <v>204</v>
      </c>
    </row>
    <row r="729" s="2" customFormat="1" ht="24.15" customHeight="1">
      <c r="A729" s="38"/>
      <c r="B729" s="39"/>
      <c r="C729" s="227" t="s">
        <v>2218</v>
      </c>
      <c r="D729" s="227" t="s">
        <v>206</v>
      </c>
      <c r="E729" s="228" t="s">
        <v>2219</v>
      </c>
      <c r="F729" s="229" t="s">
        <v>2220</v>
      </c>
      <c r="G729" s="230" t="s">
        <v>256</v>
      </c>
      <c r="H729" s="231">
        <v>2</v>
      </c>
      <c r="I729" s="232"/>
      <c r="J729" s="233">
        <f>ROUND(I729*H729,2)</f>
        <v>0</v>
      </c>
      <c r="K729" s="229" t="s">
        <v>210</v>
      </c>
      <c r="L729" s="44"/>
      <c r="M729" s="234" t="s">
        <v>1</v>
      </c>
      <c r="N729" s="235" t="s">
        <v>43</v>
      </c>
      <c r="O729" s="91"/>
      <c r="P729" s="236">
        <f>O729*H729</f>
        <v>0</v>
      </c>
      <c r="Q729" s="236">
        <v>0.00048000000000000001</v>
      </c>
      <c r="R729" s="236">
        <f>Q729*H729</f>
        <v>0.00096000000000000002</v>
      </c>
      <c r="S729" s="236">
        <v>0</v>
      </c>
      <c r="T729" s="237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8" t="s">
        <v>218</v>
      </c>
      <c r="AT729" s="238" t="s">
        <v>206</v>
      </c>
      <c r="AU729" s="238" t="s">
        <v>87</v>
      </c>
      <c r="AY729" s="17" t="s">
        <v>204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7" t="s">
        <v>85</v>
      </c>
      <c r="BK729" s="239">
        <f>ROUND(I729*H729,2)</f>
        <v>0</v>
      </c>
      <c r="BL729" s="17" t="s">
        <v>218</v>
      </c>
      <c r="BM729" s="238" t="s">
        <v>2221</v>
      </c>
    </row>
    <row r="730" s="13" customFormat="1">
      <c r="A730" s="13"/>
      <c r="B730" s="240"/>
      <c r="C730" s="241"/>
      <c r="D730" s="242" t="s">
        <v>213</v>
      </c>
      <c r="E730" s="243" t="s">
        <v>1</v>
      </c>
      <c r="F730" s="244" t="s">
        <v>2197</v>
      </c>
      <c r="G730" s="241"/>
      <c r="H730" s="243" t="s">
        <v>1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0" t="s">
        <v>213</v>
      </c>
      <c r="AU730" s="250" t="s">
        <v>87</v>
      </c>
      <c r="AV730" s="13" t="s">
        <v>85</v>
      </c>
      <c r="AW730" s="13" t="s">
        <v>34</v>
      </c>
      <c r="AX730" s="13" t="s">
        <v>78</v>
      </c>
      <c r="AY730" s="250" t="s">
        <v>204</v>
      </c>
    </row>
    <row r="731" s="14" customFormat="1">
      <c r="A731" s="14"/>
      <c r="B731" s="251"/>
      <c r="C731" s="252"/>
      <c r="D731" s="242" t="s">
        <v>213</v>
      </c>
      <c r="E731" s="253" t="s">
        <v>1</v>
      </c>
      <c r="F731" s="254" t="s">
        <v>2198</v>
      </c>
      <c r="G731" s="252"/>
      <c r="H731" s="255">
        <v>2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1" t="s">
        <v>213</v>
      </c>
      <c r="AU731" s="261" t="s">
        <v>87</v>
      </c>
      <c r="AV731" s="14" t="s">
        <v>87</v>
      </c>
      <c r="AW731" s="14" t="s">
        <v>34</v>
      </c>
      <c r="AX731" s="14" t="s">
        <v>85</v>
      </c>
      <c r="AY731" s="261" t="s">
        <v>204</v>
      </c>
    </row>
    <row r="732" s="2" customFormat="1" ht="37.8" customHeight="1">
      <c r="A732" s="38"/>
      <c r="B732" s="39"/>
      <c r="C732" s="273" t="s">
        <v>2222</v>
      </c>
      <c r="D732" s="273" t="s">
        <v>404</v>
      </c>
      <c r="E732" s="274" t="s">
        <v>2223</v>
      </c>
      <c r="F732" s="275" t="s">
        <v>2224</v>
      </c>
      <c r="G732" s="276" t="s">
        <v>256</v>
      </c>
      <c r="H732" s="277">
        <v>2</v>
      </c>
      <c r="I732" s="278"/>
      <c r="J732" s="279">
        <f>ROUND(I732*H732,2)</f>
        <v>0</v>
      </c>
      <c r="K732" s="275" t="s">
        <v>210</v>
      </c>
      <c r="L732" s="280"/>
      <c r="M732" s="281" t="s">
        <v>1</v>
      </c>
      <c r="N732" s="282" t="s">
        <v>43</v>
      </c>
      <c r="O732" s="91"/>
      <c r="P732" s="236">
        <f>O732*H732</f>
        <v>0</v>
      </c>
      <c r="Q732" s="236">
        <v>0.025999999999999999</v>
      </c>
      <c r="R732" s="236">
        <f>Q732*H732</f>
        <v>0.051999999999999998</v>
      </c>
      <c r="S732" s="236">
        <v>0</v>
      </c>
      <c r="T732" s="237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8" t="s">
        <v>386</v>
      </c>
      <c r="AT732" s="238" t="s">
        <v>404</v>
      </c>
      <c r="AU732" s="238" t="s">
        <v>87</v>
      </c>
      <c r="AY732" s="17" t="s">
        <v>204</v>
      </c>
      <c r="BE732" s="239">
        <f>IF(N732="základní",J732,0)</f>
        <v>0</v>
      </c>
      <c r="BF732" s="239">
        <f>IF(N732="snížená",J732,0)</f>
        <v>0</v>
      </c>
      <c r="BG732" s="239">
        <f>IF(N732="zákl. přenesená",J732,0)</f>
        <v>0</v>
      </c>
      <c r="BH732" s="239">
        <f>IF(N732="sníž. přenesená",J732,0)</f>
        <v>0</v>
      </c>
      <c r="BI732" s="239">
        <f>IF(N732="nulová",J732,0)</f>
        <v>0</v>
      </c>
      <c r="BJ732" s="17" t="s">
        <v>85</v>
      </c>
      <c r="BK732" s="239">
        <f>ROUND(I732*H732,2)</f>
        <v>0</v>
      </c>
      <c r="BL732" s="17" t="s">
        <v>218</v>
      </c>
      <c r="BM732" s="238" t="s">
        <v>2225</v>
      </c>
    </row>
    <row r="733" s="2" customFormat="1" ht="24.15" customHeight="1">
      <c r="A733" s="38"/>
      <c r="B733" s="39"/>
      <c r="C733" s="227" t="s">
        <v>2226</v>
      </c>
      <c r="D733" s="227" t="s">
        <v>206</v>
      </c>
      <c r="E733" s="228" t="s">
        <v>1108</v>
      </c>
      <c r="F733" s="229" t="s">
        <v>1109</v>
      </c>
      <c r="G733" s="230" t="s">
        <v>256</v>
      </c>
      <c r="H733" s="231">
        <v>2</v>
      </c>
      <c r="I733" s="232"/>
      <c r="J733" s="233">
        <f>ROUND(I733*H733,2)</f>
        <v>0</v>
      </c>
      <c r="K733" s="229" t="s">
        <v>210</v>
      </c>
      <c r="L733" s="44"/>
      <c r="M733" s="234" t="s">
        <v>1</v>
      </c>
      <c r="N733" s="235" t="s">
        <v>43</v>
      </c>
      <c r="O733" s="91"/>
      <c r="P733" s="236">
        <f>O733*H733</f>
        <v>0</v>
      </c>
      <c r="Q733" s="236">
        <v>0</v>
      </c>
      <c r="R733" s="236">
        <f>Q733*H733</f>
        <v>0</v>
      </c>
      <c r="S733" s="236">
        <v>0.024</v>
      </c>
      <c r="T733" s="237">
        <f>S733*H733</f>
        <v>0.048000000000000001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38" t="s">
        <v>218</v>
      </c>
      <c r="AT733" s="238" t="s">
        <v>206</v>
      </c>
      <c r="AU733" s="238" t="s">
        <v>87</v>
      </c>
      <c r="AY733" s="17" t="s">
        <v>204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7" t="s">
        <v>85</v>
      </c>
      <c r="BK733" s="239">
        <f>ROUND(I733*H733,2)</f>
        <v>0</v>
      </c>
      <c r="BL733" s="17" t="s">
        <v>218</v>
      </c>
      <c r="BM733" s="238" t="s">
        <v>2227</v>
      </c>
    </row>
    <row r="734" s="14" customFormat="1">
      <c r="A734" s="14"/>
      <c r="B734" s="251"/>
      <c r="C734" s="252"/>
      <c r="D734" s="242" t="s">
        <v>213</v>
      </c>
      <c r="E734" s="253" t="s">
        <v>1</v>
      </c>
      <c r="F734" s="254" t="s">
        <v>87</v>
      </c>
      <c r="G734" s="252"/>
      <c r="H734" s="255">
        <v>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1" t="s">
        <v>213</v>
      </c>
      <c r="AU734" s="261" t="s">
        <v>87</v>
      </c>
      <c r="AV734" s="14" t="s">
        <v>87</v>
      </c>
      <c r="AW734" s="14" t="s">
        <v>34</v>
      </c>
      <c r="AX734" s="14" t="s">
        <v>85</v>
      </c>
      <c r="AY734" s="261" t="s">
        <v>204</v>
      </c>
    </row>
    <row r="735" s="2" customFormat="1" ht="24.15" customHeight="1">
      <c r="A735" s="38"/>
      <c r="B735" s="39"/>
      <c r="C735" s="227" t="s">
        <v>2228</v>
      </c>
      <c r="D735" s="227" t="s">
        <v>206</v>
      </c>
      <c r="E735" s="228" t="s">
        <v>2229</v>
      </c>
      <c r="F735" s="229" t="s">
        <v>2230</v>
      </c>
      <c r="G735" s="230" t="s">
        <v>354</v>
      </c>
      <c r="H735" s="231">
        <v>2.7000000000000002</v>
      </c>
      <c r="I735" s="232"/>
      <c r="J735" s="233">
        <f>ROUND(I735*H735,2)</f>
        <v>0</v>
      </c>
      <c r="K735" s="229" t="s">
        <v>210</v>
      </c>
      <c r="L735" s="44"/>
      <c r="M735" s="234" t="s">
        <v>1</v>
      </c>
      <c r="N735" s="235" t="s">
        <v>43</v>
      </c>
      <c r="O735" s="91"/>
      <c r="P735" s="236">
        <f>O735*H735</f>
        <v>0</v>
      </c>
      <c r="Q735" s="236">
        <v>0</v>
      </c>
      <c r="R735" s="236">
        <f>Q735*H735</f>
        <v>0</v>
      </c>
      <c r="S735" s="236">
        <v>0</v>
      </c>
      <c r="T735" s="237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8" t="s">
        <v>218</v>
      </c>
      <c r="AT735" s="238" t="s">
        <v>206</v>
      </c>
      <c r="AU735" s="238" t="s">
        <v>87</v>
      </c>
      <c r="AY735" s="17" t="s">
        <v>204</v>
      </c>
      <c r="BE735" s="239">
        <f>IF(N735="základní",J735,0)</f>
        <v>0</v>
      </c>
      <c r="BF735" s="239">
        <f>IF(N735="snížená",J735,0)</f>
        <v>0</v>
      </c>
      <c r="BG735" s="239">
        <f>IF(N735="zákl. přenesená",J735,0)</f>
        <v>0</v>
      </c>
      <c r="BH735" s="239">
        <f>IF(N735="sníž. přenesená",J735,0)</f>
        <v>0</v>
      </c>
      <c r="BI735" s="239">
        <f>IF(N735="nulová",J735,0)</f>
        <v>0</v>
      </c>
      <c r="BJ735" s="17" t="s">
        <v>85</v>
      </c>
      <c r="BK735" s="239">
        <f>ROUND(I735*H735,2)</f>
        <v>0</v>
      </c>
      <c r="BL735" s="17" t="s">
        <v>218</v>
      </c>
      <c r="BM735" s="238" t="s">
        <v>2231</v>
      </c>
    </row>
    <row r="736" s="14" customFormat="1">
      <c r="A736" s="14"/>
      <c r="B736" s="251"/>
      <c r="C736" s="252"/>
      <c r="D736" s="242" t="s">
        <v>213</v>
      </c>
      <c r="E736" s="253" t="s">
        <v>1</v>
      </c>
      <c r="F736" s="254" t="s">
        <v>2232</v>
      </c>
      <c r="G736" s="252"/>
      <c r="H736" s="255">
        <v>2.7000000000000002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1" t="s">
        <v>213</v>
      </c>
      <c r="AU736" s="261" t="s">
        <v>87</v>
      </c>
      <c r="AV736" s="14" t="s">
        <v>87</v>
      </c>
      <c r="AW736" s="14" t="s">
        <v>34</v>
      </c>
      <c r="AX736" s="14" t="s">
        <v>85</v>
      </c>
      <c r="AY736" s="261" t="s">
        <v>204</v>
      </c>
    </row>
    <row r="737" s="2" customFormat="1" ht="16.5" customHeight="1">
      <c r="A737" s="38"/>
      <c r="B737" s="39"/>
      <c r="C737" s="273" t="s">
        <v>2233</v>
      </c>
      <c r="D737" s="273" t="s">
        <v>404</v>
      </c>
      <c r="E737" s="274" t="s">
        <v>2234</v>
      </c>
      <c r="F737" s="275" t="s">
        <v>2235</v>
      </c>
      <c r="G737" s="276" t="s">
        <v>354</v>
      </c>
      <c r="H737" s="277">
        <v>2.7000000000000002</v>
      </c>
      <c r="I737" s="278"/>
      <c r="J737" s="279">
        <f>ROUND(I737*H737,2)</f>
        <v>0</v>
      </c>
      <c r="K737" s="275" t="s">
        <v>210</v>
      </c>
      <c r="L737" s="280"/>
      <c r="M737" s="281" t="s">
        <v>1</v>
      </c>
      <c r="N737" s="282" t="s">
        <v>43</v>
      </c>
      <c r="O737" s="91"/>
      <c r="P737" s="236">
        <f>O737*H737</f>
        <v>0</v>
      </c>
      <c r="Q737" s="236">
        <v>0.0015</v>
      </c>
      <c r="R737" s="236">
        <f>Q737*H737</f>
        <v>0.0040500000000000006</v>
      </c>
      <c r="S737" s="236">
        <v>0</v>
      </c>
      <c r="T737" s="237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8" t="s">
        <v>386</v>
      </c>
      <c r="AT737" s="238" t="s">
        <v>404</v>
      </c>
      <c r="AU737" s="238" t="s">
        <v>87</v>
      </c>
      <c r="AY737" s="17" t="s">
        <v>204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7" t="s">
        <v>85</v>
      </c>
      <c r="BK737" s="239">
        <f>ROUND(I737*H737,2)</f>
        <v>0</v>
      </c>
      <c r="BL737" s="17" t="s">
        <v>218</v>
      </c>
      <c r="BM737" s="238" t="s">
        <v>2236</v>
      </c>
    </row>
    <row r="738" s="2" customFormat="1" ht="24.15" customHeight="1">
      <c r="A738" s="38"/>
      <c r="B738" s="39"/>
      <c r="C738" s="227" t="s">
        <v>2237</v>
      </c>
      <c r="D738" s="227" t="s">
        <v>206</v>
      </c>
      <c r="E738" s="228" t="s">
        <v>2238</v>
      </c>
      <c r="F738" s="229" t="s">
        <v>2239</v>
      </c>
      <c r="G738" s="230" t="s">
        <v>295</v>
      </c>
      <c r="H738" s="231">
        <v>0.50700000000000001</v>
      </c>
      <c r="I738" s="232"/>
      <c r="J738" s="233">
        <f>ROUND(I738*H738,2)</f>
        <v>0</v>
      </c>
      <c r="K738" s="229" t="s">
        <v>210</v>
      </c>
      <c r="L738" s="44"/>
      <c r="M738" s="234" t="s">
        <v>1</v>
      </c>
      <c r="N738" s="235" t="s">
        <v>43</v>
      </c>
      <c r="O738" s="91"/>
      <c r="P738" s="236">
        <f>O738*H738</f>
        <v>0</v>
      </c>
      <c r="Q738" s="236">
        <v>0</v>
      </c>
      <c r="R738" s="236">
        <f>Q738*H738</f>
        <v>0</v>
      </c>
      <c r="S738" s="236">
        <v>0</v>
      </c>
      <c r="T738" s="237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8" t="s">
        <v>218</v>
      </c>
      <c r="AT738" s="238" t="s">
        <v>206</v>
      </c>
      <c r="AU738" s="238" t="s">
        <v>87</v>
      </c>
      <c r="AY738" s="17" t="s">
        <v>204</v>
      </c>
      <c r="BE738" s="239">
        <f>IF(N738="základní",J738,0)</f>
        <v>0</v>
      </c>
      <c r="BF738" s="239">
        <f>IF(N738="snížená",J738,0)</f>
        <v>0</v>
      </c>
      <c r="BG738" s="239">
        <f>IF(N738="zákl. přenesená",J738,0)</f>
        <v>0</v>
      </c>
      <c r="BH738" s="239">
        <f>IF(N738="sníž. přenesená",J738,0)</f>
        <v>0</v>
      </c>
      <c r="BI738" s="239">
        <f>IF(N738="nulová",J738,0)</f>
        <v>0</v>
      </c>
      <c r="BJ738" s="17" t="s">
        <v>85</v>
      </c>
      <c r="BK738" s="239">
        <f>ROUND(I738*H738,2)</f>
        <v>0</v>
      </c>
      <c r="BL738" s="17" t="s">
        <v>218</v>
      </c>
      <c r="BM738" s="238" t="s">
        <v>2240</v>
      </c>
    </row>
    <row r="739" s="2" customFormat="1" ht="24.15" customHeight="1">
      <c r="A739" s="38"/>
      <c r="B739" s="39"/>
      <c r="C739" s="227" t="s">
        <v>2241</v>
      </c>
      <c r="D739" s="227" t="s">
        <v>206</v>
      </c>
      <c r="E739" s="228" t="s">
        <v>2242</v>
      </c>
      <c r="F739" s="229" t="s">
        <v>2243</v>
      </c>
      <c r="G739" s="230" t="s">
        <v>295</v>
      </c>
      <c r="H739" s="231">
        <v>0.50700000000000001</v>
      </c>
      <c r="I739" s="232"/>
      <c r="J739" s="233">
        <f>ROUND(I739*H739,2)</f>
        <v>0</v>
      </c>
      <c r="K739" s="229" t="s">
        <v>210</v>
      </c>
      <c r="L739" s="44"/>
      <c r="M739" s="234" t="s">
        <v>1</v>
      </c>
      <c r="N739" s="235" t="s">
        <v>43</v>
      </c>
      <c r="O739" s="91"/>
      <c r="P739" s="236">
        <f>O739*H739</f>
        <v>0</v>
      </c>
      <c r="Q739" s="236">
        <v>0</v>
      </c>
      <c r="R739" s="236">
        <f>Q739*H739</f>
        <v>0</v>
      </c>
      <c r="S739" s="236">
        <v>0</v>
      </c>
      <c r="T739" s="237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8" t="s">
        <v>218</v>
      </c>
      <c r="AT739" s="238" t="s">
        <v>206</v>
      </c>
      <c r="AU739" s="238" t="s">
        <v>87</v>
      </c>
      <c r="AY739" s="17" t="s">
        <v>204</v>
      </c>
      <c r="BE739" s="239">
        <f>IF(N739="základní",J739,0)</f>
        <v>0</v>
      </c>
      <c r="BF739" s="239">
        <f>IF(N739="snížená",J739,0)</f>
        <v>0</v>
      </c>
      <c r="BG739" s="239">
        <f>IF(N739="zákl. přenesená",J739,0)</f>
        <v>0</v>
      </c>
      <c r="BH739" s="239">
        <f>IF(N739="sníž. přenesená",J739,0)</f>
        <v>0</v>
      </c>
      <c r="BI739" s="239">
        <f>IF(N739="nulová",J739,0)</f>
        <v>0</v>
      </c>
      <c r="BJ739" s="17" t="s">
        <v>85</v>
      </c>
      <c r="BK739" s="239">
        <f>ROUND(I739*H739,2)</f>
        <v>0</v>
      </c>
      <c r="BL739" s="17" t="s">
        <v>218</v>
      </c>
      <c r="BM739" s="238" t="s">
        <v>2244</v>
      </c>
    </row>
    <row r="740" s="2" customFormat="1" ht="16.5" customHeight="1">
      <c r="A740" s="38"/>
      <c r="B740" s="39"/>
      <c r="C740" s="227" t="s">
        <v>2245</v>
      </c>
      <c r="D740" s="227" t="s">
        <v>206</v>
      </c>
      <c r="E740" s="228" t="s">
        <v>2246</v>
      </c>
      <c r="F740" s="229" t="s">
        <v>2247</v>
      </c>
      <c r="G740" s="230" t="s">
        <v>256</v>
      </c>
      <c r="H740" s="231">
        <v>2</v>
      </c>
      <c r="I740" s="232"/>
      <c r="J740" s="233">
        <f>ROUND(I740*H740,2)</f>
        <v>0</v>
      </c>
      <c r="K740" s="229" t="s">
        <v>1</v>
      </c>
      <c r="L740" s="44"/>
      <c r="M740" s="234" t="s">
        <v>1</v>
      </c>
      <c r="N740" s="235" t="s">
        <v>43</v>
      </c>
      <c r="O740" s="91"/>
      <c r="P740" s="236">
        <f>O740*H740</f>
        <v>0</v>
      </c>
      <c r="Q740" s="236">
        <v>0.00088000000000000003</v>
      </c>
      <c r="R740" s="236">
        <f>Q740*H740</f>
        <v>0.0017600000000000001</v>
      </c>
      <c r="S740" s="236">
        <v>0</v>
      </c>
      <c r="T740" s="237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8" t="s">
        <v>218</v>
      </c>
      <c r="AT740" s="238" t="s">
        <v>206</v>
      </c>
      <c r="AU740" s="238" t="s">
        <v>87</v>
      </c>
      <c r="AY740" s="17" t="s">
        <v>204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7" t="s">
        <v>85</v>
      </c>
      <c r="BK740" s="239">
        <f>ROUND(I740*H740,2)</f>
        <v>0</v>
      </c>
      <c r="BL740" s="17" t="s">
        <v>218</v>
      </c>
      <c r="BM740" s="238" t="s">
        <v>2248</v>
      </c>
    </row>
    <row r="741" s="13" customFormat="1">
      <c r="A741" s="13"/>
      <c r="B741" s="240"/>
      <c r="C741" s="241"/>
      <c r="D741" s="242" t="s">
        <v>213</v>
      </c>
      <c r="E741" s="243" t="s">
        <v>1</v>
      </c>
      <c r="F741" s="244" t="s">
        <v>2249</v>
      </c>
      <c r="G741" s="241"/>
      <c r="H741" s="243" t="s">
        <v>1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0" t="s">
        <v>213</v>
      </c>
      <c r="AU741" s="250" t="s">
        <v>87</v>
      </c>
      <c r="AV741" s="13" t="s">
        <v>85</v>
      </c>
      <c r="AW741" s="13" t="s">
        <v>34</v>
      </c>
      <c r="AX741" s="13" t="s">
        <v>78</v>
      </c>
      <c r="AY741" s="250" t="s">
        <v>204</v>
      </c>
    </row>
    <row r="742" s="13" customFormat="1">
      <c r="A742" s="13"/>
      <c r="B742" s="240"/>
      <c r="C742" s="241"/>
      <c r="D742" s="242" t="s">
        <v>213</v>
      </c>
      <c r="E742" s="243" t="s">
        <v>1</v>
      </c>
      <c r="F742" s="244" t="s">
        <v>774</v>
      </c>
      <c r="G742" s="241"/>
      <c r="H742" s="243" t="s">
        <v>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0" t="s">
        <v>213</v>
      </c>
      <c r="AU742" s="250" t="s">
        <v>87</v>
      </c>
      <c r="AV742" s="13" t="s">
        <v>85</v>
      </c>
      <c r="AW742" s="13" t="s">
        <v>34</v>
      </c>
      <c r="AX742" s="13" t="s">
        <v>78</v>
      </c>
      <c r="AY742" s="250" t="s">
        <v>204</v>
      </c>
    </row>
    <row r="743" s="13" customFormat="1">
      <c r="A743" s="13"/>
      <c r="B743" s="240"/>
      <c r="C743" s="241"/>
      <c r="D743" s="242" t="s">
        <v>213</v>
      </c>
      <c r="E743" s="243" t="s">
        <v>1</v>
      </c>
      <c r="F743" s="244" t="s">
        <v>1131</v>
      </c>
      <c r="G743" s="241"/>
      <c r="H743" s="243" t="s">
        <v>1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0" t="s">
        <v>213</v>
      </c>
      <c r="AU743" s="250" t="s">
        <v>87</v>
      </c>
      <c r="AV743" s="13" t="s">
        <v>85</v>
      </c>
      <c r="AW743" s="13" t="s">
        <v>34</v>
      </c>
      <c r="AX743" s="13" t="s">
        <v>78</v>
      </c>
      <c r="AY743" s="250" t="s">
        <v>204</v>
      </c>
    </row>
    <row r="744" s="13" customFormat="1">
      <c r="A744" s="13"/>
      <c r="B744" s="240"/>
      <c r="C744" s="241"/>
      <c r="D744" s="242" t="s">
        <v>213</v>
      </c>
      <c r="E744" s="243" t="s">
        <v>1</v>
      </c>
      <c r="F744" s="244" t="s">
        <v>1132</v>
      </c>
      <c r="G744" s="241"/>
      <c r="H744" s="243" t="s">
        <v>1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0" t="s">
        <v>213</v>
      </c>
      <c r="AU744" s="250" t="s">
        <v>87</v>
      </c>
      <c r="AV744" s="13" t="s">
        <v>85</v>
      </c>
      <c r="AW744" s="13" t="s">
        <v>34</v>
      </c>
      <c r="AX744" s="13" t="s">
        <v>78</v>
      </c>
      <c r="AY744" s="250" t="s">
        <v>204</v>
      </c>
    </row>
    <row r="745" s="13" customFormat="1">
      <c r="A745" s="13"/>
      <c r="B745" s="240"/>
      <c r="C745" s="241"/>
      <c r="D745" s="242" t="s">
        <v>213</v>
      </c>
      <c r="E745" s="243" t="s">
        <v>1</v>
      </c>
      <c r="F745" s="244" t="s">
        <v>826</v>
      </c>
      <c r="G745" s="241"/>
      <c r="H745" s="243" t="s">
        <v>1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0" t="s">
        <v>213</v>
      </c>
      <c r="AU745" s="250" t="s">
        <v>87</v>
      </c>
      <c r="AV745" s="13" t="s">
        <v>85</v>
      </c>
      <c r="AW745" s="13" t="s">
        <v>34</v>
      </c>
      <c r="AX745" s="13" t="s">
        <v>78</v>
      </c>
      <c r="AY745" s="250" t="s">
        <v>204</v>
      </c>
    </row>
    <row r="746" s="13" customFormat="1">
      <c r="A746" s="13"/>
      <c r="B746" s="240"/>
      <c r="C746" s="241"/>
      <c r="D746" s="242" t="s">
        <v>213</v>
      </c>
      <c r="E746" s="243" t="s">
        <v>1</v>
      </c>
      <c r="F746" s="244" t="s">
        <v>2250</v>
      </c>
      <c r="G746" s="241"/>
      <c r="H746" s="243" t="s">
        <v>1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0" t="s">
        <v>213</v>
      </c>
      <c r="AU746" s="250" t="s">
        <v>87</v>
      </c>
      <c r="AV746" s="13" t="s">
        <v>85</v>
      </c>
      <c r="AW746" s="13" t="s">
        <v>34</v>
      </c>
      <c r="AX746" s="13" t="s">
        <v>78</v>
      </c>
      <c r="AY746" s="250" t="s">
        <v>204</v>
      </c>
    </row>
    <row r="747" s="13" customFormat="1">
      <c r="A747" s="13"/>
      <c r="B747" s="240"/>
      <c r="C747" s="241"/>
      <c r="D747" s="242" t="s">
        <v>213</v>
      </c>
      <c r="E747" s="243" t="s">
        <v>1</v>
      </c>
      <c r="F747" s="244" t="s">
        <v>2251</v>
      </c>
      <c r="G747" s="241"/>
      <c r="H747" s="243" t="s">
        <v>1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0" t="s">
        <v>213</v>
      </c>
      <c r="AU747" s="250" t="s">
        <v>87</v>
      </c>
      <c r="AV747" s="13" t="s">
        <v>85</v>
      </c>
      <c r="AW747" s="13" t="s">
        <v>34</v>
      </c>
      <c r="AX747" s="13" t="s">
        <v>78</v>
      </c>
      <c r="AY747" s="250" t="s">
        <v>204</v>
      </c>
    </row>
    <row r="748" s="14" customFormat="1">
      <c r="A748" s="14"/>
      <c r="B748" s="251"/>
      <c r="C748" s="252"/>
      <c r="D748" s="242" t="s">
        <v>213</v>
      </c>
      <c r="E748" s="253" t="s">
        <v>1</v>
      </c>
      <c r="F748" s="254" t="s">
        <v>87</v>
      </c>
      <c r="G748" s="252"/>
      <c r="H748" s="255">
        <v>2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1" t="s">
        <v>213</v>
      </c>
      <c r="AU748" s="261" t="s">
        <v>87</v>
      </c>
      <c r="AV748" s="14" t="s">
        <v>87</v>
      </c>
      <c r="AW748" s="14" t="s">
        <v>34</v>
      </c>
      <c r="AX748" s="14" t="s">
        <v>85</v>
      </c>
      <c r="AY748" s="261" t="s">
        <v>204</v>
      </c>
    </row>
    <row r="749" s="2" customFormat="1" ht="24.15" customHeight="1">
      <c r="A749" s="38"/>
      <c r="B749" s="39"/>
      <c r="C749" s="227" t="s">
        <v>2252</v>
      </c>
      <c r="D749" s="227" t="s">
        <v>206</v>
      </c>
      <c r="E749" s="228" t="s">
        <v>2253</v>
      </c>
      <c r="F749" s="229" t="s">
        <v>2254</v>
      </c>
      <c r="G749" s="230" t="s">
        <v>256</v>
      </c>
      <c r="H749" s="231">
        <v>2</v>
      </c>
      <c r="I749" s="232"/>
      <c r="J749" s="233">
        <f>ROUND(I749*H749,2)</f>
        <v>0</v>
      </c>
      <c r="K749" s="229" t="s">
        <v>1</v>
      </c>
      <c r="L749" s="44"/>
      <c r="M749" s="234" t="s">
        <v>1</v>
      </c>
      <c r="N749" s="235" t="s">
        <v>43</v>
      </c>
      <c r="O749" s="91"/>
      <c r="P749" s="236">
        <f>O749*H749</f>
        <v>0</v>
      </c>
      <c r="Q749" s="236">
        <v>0.00048000000000000001</v>
      </c>
      <c r="R749" s="236">
        <f>Q749*H749</f>
        <v>0.00096000000000000002</v>
      </c>
      <c r="S749" s="236">
        <v>0</v>
      </c>
      <c r="T749" s="237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8" t="s">
        <v>218</v>
      </c>
      <c r="AT749" s="238" t="s">
        <v>206</v>
      </c>
      <c r="AU749" s="238" t="s">
        <v>87</v>
      </c>
      <c r="AY749" s="17" t="s">
        <v>204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7" t="s">
        <v>85</v>
      </c>
      <c r="BK749" s="239">
        <f>ROUND(I749*H749,2)</f>
        <v>0</v>
      </c>
      <c r="BL749" s="17" t="s">
        <v>218</v>
      </c>
      <c r="BM749" s="238" t="s">
        <v>2255</v>
      </c>
    </row>
    <row r="750" s="13" customFormat="1">
      <c r="A750" s="13"/>
      <c r="B750" s="240"/>
      <c r="C750" s="241"/>
      <c r="D750" s="242" t="s">
        <v>213</v>
      </c>
      <c r="E750" s="243" t="s">
        <v>1</v>
      </c>
      <c r="F750" s="244" t="s">
        <v>2215</v>
      </c>
      <c r="G750" s="241"/>
      <c r="H750" s="243" t="s">
        <v>1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0" t="s">
        <v>213</v>
      </c>
      <c r="AU750" s="250" t="s">
        <v>87</v>
      </c>
      <c r="AV750" s="13" t="s">
        <v>85</v>
      </c>
      <c r="AW750" s="13" t="s">
        <v>34</v>
      </c>
      <c r="AX750" s="13" t="s">
        <v>78</v>
      </c>
      <c r="AY750" s="250" t="s">
        <v>204</v>
      </c>
    </row>
    <row r="751" s="14" customFormat="1">
      <c r="A751" s="14"/>
      <c r="B751" s="251"/>
      <c r="C751" s="252"/>
      <c r="D751" s="242" t="s">
        <v>213</v>
      </c>
      <c r="E751" s="253" t="s">
        <v>1</v>
      </c>
      <c r="F751" s="254" t="s">
        <v>87</v>
      </c>
      <c r="G751" s="252"/>
      <c r="H751" s="255">
        <v>2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1" t="s">
        <v>213</v>
      </c>
      <c r="AU751" s="261" t="s">
        <v>87</v>
      </c>
      <c r="AV751" s="14" t="s">
        <v>87</v>
      </c>
      <c r="AW751" s="14" t="s">
        <v>34</v>
      </c>
      <c r="AX751" s="14" t="s">
        <v>85</v>
      </c>
      <c r="AY751" s="261" t="s">
        <v>204</v>
      </c>
    </row>
    <row r="752" s="2" customFormat="1" ht="24.15" customHeight="1">
      <c r="A752" s="38"/>
      <c r="B752" s="39"/>
      <c r="C752" s="273" t="s">
        <v>2256</v>
      </c>
      <c r="D752" s="273" t="s">
        <v>404</v>
      </c>
      <c r="E752" s="274" t="s">
        <v>2257</v>
      </c>
      <c r="F752" s="275" t="s">
        <v>2258</v>
      </c>
      <c r="G752" s="276" t="s">
        <v>256</v>
      </c>
      <c r="H752" s="277">
        <v>2</v>
      </c>
      <c r="I752" s="278"/>
      <c r="J752" s="279">
        <f>ROUND(I752*H752,2)</f>
        <v>0</v>
      </c>
      <c r="K752" s="275" t="s">
        <v>210</v>
      </c>
      <c r="L752" s="280"/>
      <c r="M752" s="281" t="s">
        <v>1</v>
      </c>
      <c r="N752" s="282" t="s">
        <v>43</v>
      </c>
      <c r="O752" s="91"/>
      <c r="P752" s="236">
        <f>O752*H752</f>
        <v>0</v>
      </c>
      <c r="Q752" s="236">
        <v>0.012500000000000001</v>
      </c>
      <c r="R752" s="236">
        <f>Q752*H752</f>
        <v>0.025000000000000001</v>
      </c>
      <c r="S752" s="236">
        <v>0</v>
      </c>
      <c r="T752" s="237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8" t="s">
        <v>386</v>
      </c>
      <c r="AT752" s="238" t="s">
        <v>404</v>
      </c>
      <c r="AU752" s="238" t="s">
        <v>87</v>
      </c>
      <c r="AY752" s="17" t="s">
        <v>204</v>
      </c>
      <c r="BE752" s="239">
        <f>IF(N752="základní",J752,0)</f>
        <v>0</v>
      </c>
      <c r="BF752" s="239">
        <f>IF(N752="snížená",J752,0)</f>
        <v>0</v>
      </c>
      <c r="BG752" s="239">
        <f>IF(N752="zákl. přenesená",J752,0)</f>
        <v>0</v>
      </c>
      <c r="BH752" s="239">
        <f>IF(N752="sníž. přenesená",J752,0)</f>
        <v>0</v>
      </c>
      <c r="BI752" s="239">
        <f>IF(N752="nulová",J752,0)</f>
        <v>0</v>
      </c>
      <c r="BJ752" s="17" t="s">
        <v>85</v>
      </c>
      <c r="BK752" s="239">
        <f>ROUND(I752*H752,2)</f>
        <v>0</v>
      </c>
      <c r="BL752" s="17" t="s">
        <v>218</v>
      </c>
      <c r="BM752" s="238" t="s">
        <v>2259</v>
      </c>
    </row>
    <row r="753" s="12" customFormat="1" ht="22.8" customHeight="1">
      <c r="A753" s="12"/>
      <c r="B753" s="211"/>
      <c r="C753" s="212"/>
      <c r="D753" s="213" t="s">
        <v>77</v>
      </c>
      <c r="E753" s="225" t="s">
        <v>1139</v>
      </c>
      <c r="F753" s="225" t="s">
        <v>1140</v>
      </c>
      <c r="G753" s="212"/>
      <c r="H753" s="212"/>
      <c r="I753" s="215"/>
      <c r="J753" s="226">
        <f>BK753</f>
        <v>0</v>
      </c>
      <c r="K753" s="212"/>
      <c r="L753" s="217"/>
      <c r="M753" s="218"/>
      <c r="N753" s="219"/>
      <c r="O753" s="219"/>
      <c r="P753" s="220">
        <f>SUM(P754:P772)</f>
        <v>0</v>
      </c>
      <c r="Q753" s="219"/>
      <c r="R753" s="220">
        <f>SUM(R754:R772)</f>
        <v>1.8319230399999997</v>
      </c>
      <c r="S753" s="219"/>
      <c r="T753" s="221">
        <f>SUM(T754:T772)</f>
        <v>1.2758277999999999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2" t="s">
        <v>87</v>
      </c>
      <c r="AT753" s="223" t="s">
        <v>77</v>
      </c>
      <c r="AU753" s="223" t="s">
        <v>85</v>
      </c>
      <c r="AY753" s="222" t="s">
        <v>204</v>
      </c>
      <c r="BK753" s="224">
        <f>SUM(BK754:BK772)</f>
        <v>0</v>
      </c>
    </row>
    <row r="754" s="2" customFormat="1" ht="16.5" customHeight="1">
      <c r="A754" s="38"/>
      <c r="B754" s="39"/>
      <c r="C754" s="227" t="s">
        <v>2260</v>
      </c>
      <c r="D754" s="227" t="s">
        <v>206</v>
      </c>
      <c r="E754" s="228" t="s">
        <v>1142</v>
      </c>
      <c r="F754" s="229" t="s">
        <v>1143</v>
      </c>
      <c r="G754" s="230" t="s">
        <v>209</v>
      </c>
      <c r="H754" s="231">
        <v>40.781999999999996</v>
      </c>
      <c r="I754" s="232"/>
      <c r="J754" s="233">
        <f>ROUND(I754*H754,2)</f>
        <v>0</v>
      </c>
      <c r="K754" s="229" t="s">
        <v>210</v>
      </c>
      <c r="L754" s="44"/>
      <c r="M754" s="234" t="s">
        <v>1</v>
      </c>
      <c r="N754" s="235" t="s">
        <v>43</v>
      </c>
      <c r="O754" s="91"/>
      <c r="P754" s="236">
        <f>O754*H754</f>
        <v>0</v>
      </c>
      <c r="Q754" s="236">
        <v>0</v>
      </c>
      <c r="R754" s="236">
        <f>Q754*H754</f>
        <v>0</v>
      </c>
      <c r="S754" s="236">
        <v>0</v>
      </c>
      <c r="T754" s="237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8" t="s">
        <v>218</v>
      </c>
      <c r="AT754" s="238" t="s">
        <v>206</v>
      </c>
      <c r="AU754" s="238" t="s">
        <v>87</v>
      </c>
      <c r="AY754" s="17" t="s">
        <v>204</v>
      </c>
      <c r="BE754" s="239">
        <f>IF(N754="základní",J754,0)</f>
        <v>0</v>
      </c>
      <c r="BF754" s="239">
        <f>IF(N754="snížená",J754,0)</f>
        <v>0</v>
      </c>
      <c r="BG754" s="239">
        <f>IF(N754="zákl. přenesená",J754,0)</f>
        <v>0</v>
      </c>
      <c r="BH754" s="239">
        <f>IF(N754="sníž. přenesená",J754,0)</f>
        <v>0</v>
      </c>
      <c r="BI754" s="239">
        <f>IF(N754="nulová",J754,0)</f>
        <v>0</v>
      </c>
      <c r="BJ754" s="17" t="s">
        <v>85</v>
      </c>
      <c r="BK754" s="239">
        <f>ROUND(I754*H754,2)</f>
        <v>0</v>
      </c>
      <c r="BL754" s="17" t="s">
        <v>218</v>
      </c>
      <c r="BM754" s="238" t="s">
        <v>2261</v>
      </c>
    </row>
    <row r="755" s="14" customFormat="1">
      <c r="A755" s="14"/>
      <c r="B755" s="251"/>
      <c r="C755" s="252"/>
      <c r="D755" s="242" t="s">
        <v>213</v>
      </c>
      <c r="E755" s="253" t="s">
        <v>1</v>
      </c>
      <c r="F755" s="254" t="s">
        <v>1931</v>
      </c>
      <c r="G755" s="252"/>
      <c r="H755" s="255">
        <v>40.781999999999996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1" t="s">
        <v>213</v>
      </c>
      <c r="AU755" s="261" t="s">
        <v>87</v>
      </c>
      <c r="AV755" s="14" t="s">
        <v>87</v>
      </c>
      <c r="AW755" s="14" t="s">
        <v>34</v>
      </c>
      <c r="AX755" s="14" t="s">
        <v>85</v>
      </c>
      <c r="AY755" s="261" t="s">
        <v>204</v>
      </c>
    </row>
    <row r="756" s="2" customFormat="1" ht="16.5" customHeight="1">
      <c r="A756" s="38"/>
      <c r="B756" s="39"/>
      <c r="C756" s="227" t="s">
        <v>2262</v>
      </c>
      <c r="D756" s="227" t="s">
        <v>206</v>
      </c>
      <c r="E756" s="228" t="s">
        <v>1147</v>
      </c>
      <c r="F756" s="229" t="s">
        <v>1148</v>
      </c>
      <c r="G756" s="230" t="s">
        <v>209</v>
      </c>
      <c r="H756" s="231">
        <v>40.781999999999996</v>
      </c>
      <c r="I756" s="232"/>
      <c r="J756" s="233">
        <f>ROUND(I756*H756,2)</f>
        <v>0</v>
      </c>
      <c r="K756" s="229" t="s">
        <v>210</v>
      </c>
      <c r="L756" s="44"/>
      <c r="M756" s="234" t="s">
        <v>1</v>
      </c>
      <c r="N756" s="235" t="s">
        <v>43</v>
      </c>
      <c r="O756" s="91"/>
      <c r="P756" s="236">
        <f>O756*H756</f>
        <v>0</v>
      </c>
      <c r="Q756" s="236">
        <v>0.00029999999999999997</v>
      </c>
      <c r="R756" s="236">
        <f>Q756*H756</f>
        <v>0.012234599999999998</v>
      </c>
      <c r="S756" s="236">
        <v>0</v>
      </c>
      <c r="T756" s="237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8" t="s">
        <v>218</v>
      </c>
      <c r="AT756" s="238" t="s">
        <v>206</v>
      </c>
      <c r="AU756" s="238" t="s">
        <v>87</v>
      </c>
      <c r="AY756" s="17" t="s">
        <v>204</v>
      </c>
      <c r="BE756" s="239">
        <f>IF(N756="základní",J756,0)</f>
        <v>0</v>
      </c>
      <c r="BF756" s="239">
        <f>IF(N756="snížená",J756,0)</f>
        <v>0</v>
      </c>
      <c r="BG756" s="239">
        <f>IF(N756="zákl. přenesená",J756,0)</f>
        <v>0</v>
      </c>
      <c r="BH756" s="239">
        <f>IF(N756="sníž. přenesená",J756,0)</f>
        <v>0</v>
      </c>
      <c r="BI756" s="239">
        <f>IF(N756="nulová",J756,0)</f>
        <v>0</v>
      </c>
      <c r="BJ756" s="17" t="s">
        <v>85</v>
      </c>
      <c r="BK756" s="239">
        <f>ROUND(I756*H756,2)</f>
        <v>0</v>
      </c>
      <c r="BL756" s="17" t="s">
        <v>218</v>
      </c>
      <c r="BM756" s="238" t="s">
        <v>2263</v>
      </c>
    </row>
    <row r="757" s="14" customFormat="1">
      <c r="A757" s="14"/>
      <c r="B757" s="251"/>
      <c r="C757" s="252"/>
      <c r="D757" s="242" t="s">
        <v>213</v>
      </c>
      <c r="E757" s="253" t="s">
        <v>1</v>
      </c>
      <c r="F757" s="254" t="s">
        <v>129</v>
      </c>
      <c r="G757" s="252"/>
      <c r="H757" s="255">
        <v>40.781999999999996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1" t="s">
        <v>213</v>
      </c>
      <c r="AU757" s="261" t="s">
        <v>87</v>
      </c>
      <c r="AV757" s="14" t="s">
        <v>87</v>
      </c>
      <c r="AW757" s="14" t="s">
        <v>34</v>
      </c>
      <c r="AX757" s="14" t="s">
        <v>85</v>
      </c>
      <c r="AY757" s="261" t="s">
        <v>204</v>
      </c>
    </row>
    <row r="758" s="2" customFormat="1" ht="24.15" customHeight="1">
      <c r="A758" s="38"/>
      <c r="B758" s="39"/>
      <c r="C758" s="227" t="s">
        <v>2264</v>
      </c>
      <c r="D758" s="227" t="s">
        <v>206</v>
      </c>
      <c r="E758" s="228" t="s">
        <v>1151</v>
      </c>
      <c r="F758" s="229" t="s">
        <v>1152</v>
      </c>
      <c r="G758" s="230" t="s">
        <v>209</v>
      </c>
      <c r="H758" s="231">
        <v>40.781999999999996</v>
      </c>
      <c r="I758" s="232"/>
      <c r="J758" s="233">
        <f>ROUND(I758*H758,2)</f>
        <v>0</v>
      </c>
      <c r="K758" s="229" t="s">
        <v>210</v>
      </c>
      <c r="L758" s="44"/>
      <c r="M758" s="234" t="s">
        <v>1</v>
      </c>
      <c r="N758" s="235" t="s">
        <v>43</v>
      </c>
      <c r="O758" s="91"/>
      <c r="P758" s="236">
        <f>O758*H758</f>
        <v>0</v>
      </c>
      <c r="Q758" s="236">
        <v>0.014999999999999999</v>
      </c>
      <c r="R758" s="236">
        <f>Q758*H758</f>
        <v>0.61172999999999988</v>
      </c>
      <c r="S758" s="236">
        <v>0</v>
      </c>
      <c r="T758" s="237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8" t="s">
        <v>218</v>
      </c>
      <c r="AT758" s="238" t="s">
        <v>206</v>
      </c>
      <c r="AU758" s="238" t="s">
        <v>87</v>
      </c>
      <c r="AY758" s="17" t="s">
        <v>204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7" t="s">
        <v>85</v>
      </c>
      <c r="BK758" s="239">
        <f>ROUND(I758*H758,2)</f>
        <v>0</v>
      </c>
      <c r="BL758" s="17" t="s">
        <v>218</v>
      </c>
      <c r="BM758" s="238" t="s">
        <v>2265</v>
      </c>
    </row>
    <row r="759" s="14" customFormat="1">
      <c r="A759" s="14"/>
      <c r="B759" s="251"/>
      <c r="C759" s="252"/>
      <c r="D759" s="242" t="s">
        <v>213</v>
      </c>
      <c r="E759" s="253" t="s">
        <v>1</v>
      </c>
      <c r="F759" s="254" t="s">
        <v>129</v>
      </c>
      <c r="G759" s="252"/>
      <c r="H759" s="255">
        <v>40.781999999999996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1" t="s">
        <v>213</v>
      </c>
      <c r="AU759" s="261" t="s">
        <v>87</v>
      </c>
      <c r="AV759" s="14" t="s">
        <v>87</v>
      </c>
      <c r="AW759" s="14" t="s">
        <v>34</v>
      </c>
      <c r="AX759" s="14" t="s">
        <v>85</v>
      </c>
      <c r="AY759" s="261" t="s">
        <v>204</v>
      </c>
    </row>
    <row r="760" s="2" customFormat="1" ht="24.15" customHeight="1">
      <c r="A760" s="38"/>
      <c r="B760" s="39"/>
      <c r="C760" s="227" t="s">
        <v>2266</v>
      </c>
      <c r="D760" s="227" t="s">
        <v>206</v>
      </c>
      <c r="E760" s="228" t="s">
        <v>2267</v>
      </c>
      <c r="F760" s="229" t="s">
        <v>2268</v>
      </c>
      <c r="G760" s="230" t="s">
        <v>209</v>
      </c>
      <c r="H760" s="231">
        <v>15.34</v>
      </c>
      <c r="I760" s="232"/>
      <c r="J760" s="233">
        <f>ROUND(I760*H760,2)</f>
        <v>0</v>
      </c>
      <c r="K760" s="229" t="s">
        <v>210</v>
      </c>
      <c r="L760" s="44"/>
      <c r="M760" s="234" t="s">
        <v>1</v>
      </c>
      <c r="N760" s="235" t="s">
        <v>43</v>
      </c>
      <c r="O760" s="91"/>
      <c r="P760" s="236">
        <f>O760*H760</f>
        <v>0</v>
      </c>
      <c r="Q760" s="236">
        <v>0</v>
      </c>
      <c r="R760" s="236">
        <f>Q760*H760</f>
        <v>0</v>
      </c>
      <c r="S760" s="236">
        <v>0.083169999999999994</v>
      </c>
      <c r="T760" s="237">
        <f>S760*H760</f>
        <v>1.2758277999999999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8" t="s">
        <v>218</v>
      </c>
      <c r="AT760" s="238" t="s">
        <v>206</v>
      </c>
      <c r="AU760" s="238" t="s">
        <v>87</v>
      </c>
      <c r="AY760" s="17" t="s">
        <v>204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7" t="s">
        <v>85</v>
      </c>
      <c r="BK760" s="239">
        <f>ROUND(I760*H760,2)</f>
        <v>0</v>
      </c>
      <c r="BL760" s="17" t="s">
        <v>218</v>
      </c>
      <c r="BM760" s="238" t="s">
        <v>2269</v>
      </c>
    </row>
    <row r="761" s="14" customFormat="1">
      <c r="A761" s="14"/>
      <c r="B761" s="251"/>
      <c r="C761" s="252"/>
      <c r="D761" s="242" t="s">
        <v>213</v>
      </c>
      <c r="E761" s="253" t="s">
        <v>1</v>
      </c>
      <c r="F761" s="254" t="s">
        <v>2270</v>
      </c>
      <c r="G761" s="252"/>
      <c r="H761" s="255">
        <v>15.34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1" t="s">
        <v>213</v>
      </c>
      <c r="AU761" s="261" t="s">
        <v>87</v>
      </c>
      <c r="AV761" s="14" t="s">
        <v>87</v>
      </c>
      <c r="AW761" s="14" t="s">
        <v>34</v>
      </c>
      <c r="AX761" s="14" t="s">
        <v>85</v>
      </c>
      <c r="AY761" s="261" t="s">
        <v>204</v>
      </c>
    </row>
    <row r="762" s="2" customFormat="1" ht="37.8" customHeight="1">
      <c r="A762" s="38"/>
      <c r="B762" s="39"/>
      <c r="C762" s="227" t="s">
        <v>2271</v>
      </c>
      <c r="D762" s="227" t="s">
        <v>206</v>
      </c>
      <c r="E762" s="228" t="s">
        <v>1155</v>
      </c>
      <c r="F762" s="229" t="s">
        <v>1156</v>
      </c>
      <c r="G762" s="230" t="s">
        <v>209</v>
      </c>
      <c r="H762" s="231">
        <v>40.781999999999996</v>
      </c>
      <c r="I762" s="232"/>
      <c r="J762" s="233">
        <f>ROUND(I762*H762,2)</f>
        <v>0</v>
      </c>
      <c r="K762" s="229" t="s">
        <v>210</v>
      </c>
      <c r="L762" s="44"/>
      <c r="M762" s="234" t="s">
        <v>1</v>
      </c>
      <c r="N762" s="235" t="s">
        <v>43</v>
      </c>
      <c r="O762" s="91"/>
      <c r="P762" s="236">
        <f>O762*H762</f>
        <v>0</v>
      </c>
      <c r="Q762" s="236">
        <v>0.0053699999999999998</v>
      </c>
      <c r="R762" s="236">
        <f>Q762*H762</f>
        <v>0.21899933999999996</v>
      </c>
      <c r="S762" s="236">
        <v>0</v>
      </c>
      <c r="T762" s="237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8" t="s">
        <v>218</v>
      </c>
      <c r="AT762" s="238" t="s">
        <v>206</v>
      </c>
      <c r="AU762" s="238" t="s">
        <v>87</v>
      </c>
      <c r="AY762" s="17" t="s">
        <v>204</v>
      </c>
      <c r="BE762" s="239">
        <f>IF(N762="základní",J762,0)</f>
        <v>0</v>
      </c>
      <c r="BF762" s="239">
        <f>IF(N762="snížená",J762,0)</f>
        <v>0</v>
      </c>
      <c r="BG762" s="239">
        <f>IF(N762="zákl. přenesená",J762,0)</f>
        <v>0</v>
      </c>
      <c r="BH762" s="239">
        <f>IF(N762="sníž. přenesená",J762,0)</f>
        <v>0</v>
      </c>
      <c r="BI762" s="239">
        <f>IF(N762="nulová",J762,0)</f>
        <v>0</v>
      </c>
      <c r="BJ762" s="17" t="s">
        <v>85</v>
      </c>
      <c r="BK762" s="239">
        <f>ROUND(I762*H762,2)</f>
        <v>0</v>
      </c>
      <c r="BL762" s="17" t="s">
        <v>218</v>
      </c>
      <c r="BM762" s="238" t="s">
        <v>2272</v>
      </c>
    </row>
    <row r="763" s="14" customFormat="1">
      <c r="A763" s="14"/>
      <c r="B763" s="251"/>
      <c r="C763" s="252"/>
      <c r="D763" s="242" t="s">
        <v>213</v>
      </c>
      <c r="E763" s="253" t="s">
        <v>1</v>
      </c>
      <c r="F763" s="254" t="s">
        <v>129</v>
      </c>
      <c r="G763" s="252"/>
      <c r="H763" s="255">
        <v>40.781999999999996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1" t="s">
        <v>213</v>
      </c>
      <c r="AU763" s="261" t="s">
        <v>87</v>
      </c>
      <c r="AV763" s="14" t="s">
        <v>87</v>
      </c>
      <c r="AW763" s="14" t="s">
        <v>34</v>
      </c>
      <c r="AX763" s="14" t="s">
        <v>85</v>
      </c>
      <c r="AY763" s="261" t="s">
        <v>204</v>
      </c>
    </row>
    <row r="764" s="2" customFormat="1" ht="37.8" customHeight="1">
      <c r="A764" s="38"/>
      <c r="B764" s="39"/>
      <c r="C764" s="273" t="s">
        <v>2273</v>
      </c>
      <c r="D764" s="273" t="s">
        <v>404</v>
      </c>
      <c r="E764" s="274" t="s">
        <v>1159</v>
      </c>
      <c r="F764" s="275" t="s">
        <v>1160</v>
      </c>
      <c r="G764" s="276" t="s">
        <v>209</v>
      </c>
      <c r="H764" s="277">
        <v>44.859999999999999</v>
      </c>
      <c r="I764" s="278"/>
      <c r="J764" s="279">
        <f>ROUND(I764*H764,2)</f>
        <v>0</v>
      </c>
      <c r="K764" s="275" t="s">
        <v>210</v>
      </c>
      <c r="L764" s="280"/>
      <c r="M764" s="281" t="s">
        <v>1</v>
      </c>
      <c r="N764" s="282" t="s">
        <v>43</v>
      </c>
      <c r="O764" s="91"/>
      <c r="P764" s="236">
        <f>O764*H764</f>
        <v>0</v>
      </c>
      <c r="Q764" s="236">
        <v>0.021999999999999999</v>
      </c>
      <c r="R764" s="236">
        <f>Q764*H764</f>
        <v>0.98691999999999991</v>
      </c>
      <c r="S764" s="236">
        <v>0</v>
      </c>
      <c r="T764" s="237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8" t="s">
        <v>386</v>
      </c>
      <c r="AT764" s="238" t="s">
        <v>404</v>
      </c>
      <c r="AU764" s="238" t="s">
        <v>87</v>
      </c>
      <c r="AY764" s="17" t="s">
        <v>204</v>
      </c>
      <c r="BE764" s="239">
        <f>IF(N764="základní",J764,0)</f>
        <v>0</v>
      </c>
      <c r="BF764" s="239">
        <f>IF(N764="snížená",J764,0)</f>
        <v>0</v>
      </c>
      <c r="BG764" s="239">
        <f>IF(N764="zákl. přenesená",J764,0)</f>
        <v>0</v>
      </c>
      <c r="BH764" s="239">
        <f>IF(N764="sníž. přenesená",J764,0)</f>
        <v>0</v>
      </c>
      <c r="BI764" s="239">
        <f>IF(N764="nulová",J764,0)</f>
        <v>0</v>
      </c>
      <c r="BJ764" s="17" t="s">
        <v>85</v>
      </c>
      <c r="BK764" s="239">
        <f>ROUND(I764*H764,2)</f>
        <v>0</v>
      </c>
      <c r="BL764" s="17" t="s">
        <v>218</v>
      </c>
      <c r="BM764" s="238" t="s">
        <v>2274</v>
      </c>
    </row>
    <row r="765" s="13" customFormat="1">
      <c r="A765" s="13"/>
      <c r="B765" s="240"/>
      <c r="C765" s="241"/>
      <c r="D765" s="242" t="s">
        <v>213</v>
      </c>
      <c r="E765" s="243" t="s">
        <v>1</v>
      </c>
      <c r="F765" s="244" t="s">
        <v>1162</v>
      </c>
      <c r="G765" s="241"/>
      <c r="H765" s="243" t="s">
        <v>1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0" t="s">
        <v>213</v>
      </c>
      <c r="AU765" s="250" t="s">
        <v>87</v>
      </c>
      <c r="AV765" s="13" t="s">
        <v>85</v>
      </c>
      <c r="AW765" s="13" t="s">
        <v>34</v>
      </c>
      <c r="AX765" s="13" t="s">
        <v>78</v>
      </c>
      <c r="AY765" s="250" t="s">
        <v>204</v>
      </c>
    </row>
    <row r="766" s="14" customFormat="1">
      <c r="A766" s="14"/>
      <c r="B766" s="251"/>
      <c r="C766" s="252"/>
      <c r="D766" s="242" t="s">
        <v>213</v>
      </c>
      <c r="E766" s="253" t="s">
        <v>1</v>
      </c>
      <c r="F766" s="254" t="s">
        <v>129</v>
      </c>
      <c r="G766" s="252"/>
      <c r="H766" s="255">
        <v>40.781999999999996</v>
      </c>
      <c r="I766" s="256"/>
      <c r="J766" s="252"/>
      <c r="K766" s="252"/>
      <c r="L766" s="257"/>
      <c r="M766" s="258"/>
      <c r="N766" s="259"/>
      <c r="O766" s="259"/>
      <c r="P766" s="259"/>
      <c r="Q766" s="259"/>
      <c r="R766" s="259"/>
      <c r="S766" s="259"/>
      <c r="T766" s="26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1" t="s">
        <v>213</v>
      </c>
      <c r="AU766" s="261" t="s">
        <v>87</v>
      </c>
      <c r="AV766" s="14" t="s">
        <v>87</v>
      </c>
      <c r="AW766" s="14" t="s">
        <v>34</v>
      </c>
      <c r="AX766" s="14" t="s">
        <v>85</v>
      </c>
      <c r="AY766" s="261" t="s">
        <v>204</v>
      </c>
    </row>
    <row r="767" s="14" customFormat="1">
      <c r="A767" s="14"/>
      <c r="B767" s="251"/>
      <c r="C767" s="252"/>
      <c r="D767" s="242" t="s">
        <v>213</v>
      </c>
      <c r="E767" s="252"/>
      <c r="F767" s="254" t="s">
        <v>2275</v>
      </c>
      <c r="G767" s="252"/>
      <c r="H767" s="255">
        <v>44.859999999999999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1" t="s">
        <v>213</v>
      </c>
      <c r="AU767" s="261" t="s">
        <v>87</v>
      </c>
      <c r="AV767" s="14" t="s">
        <v>87</v>
      </c>
      <c r="AW767" s="14" t="s">
        <v>4</v>
      </c>
      <c r="AX767" s="14" t="s">
        <v>85</v>
      </c>
      <c r="AY767" s="261" t="s">
        <v>204</v>
      </c>
    </row>
    <row r="768" s="2" customFormat="1" ht="24.15" customHeight="1">
      <c r="A768" s="38"/>
      <c r="B768" s="39"/>
      <c r="C768" s="227" t="s">
        <v>2276</v>
      </c>
      <c r="D768" s="227" t="s">
        <v>206</v>
      </c>
      <c r="E768" s="228" t="s">
        <v>1173</v>
      </c>
      <c r="F768" s="229" t="s">
        <v>1174</v>
      </c>
      <c r="G768" s="230" t="s">
        <v>209</v>
      </c>
      <c r="H768" s="231">
        <v>40.781999999999996</v>
      </c>
      <c r="I768" s="232"/>
      <c r="J768" s="233">
        <f>ROUND(I768*H768,2)</f>
        <v>0</v>
      </c>
      <c r="K768" s="229" t="s">
        <v>210</v>
      </c>
      <c r="L768" s="44"/>
      <c r="M768" s="234" t="s">
        <v>1</v>
      </c>
      <c r="N768" s="235" t="s">
        <v>43</v>
      </c>
      <c r="O768" s="91"/>
      <c r="P768" s="236">
        <f>O768*H768</f>
        <v>0</v>
      </c>
      <c r="Q768" s="236">
        <v>5.0000000000000002E-05</v>
      </c>
      <c r="R768" s="236">
        <f>Q768*H768</f>
        <v>0.0020390999999999999</v>
      </c>
      <c r="S768" s="236">
        <v>0</v>
      </c>
      <c r="T768" s="237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8" t="s">
        <v>218</v>
      </c>
      <c r="AT768" s="238" t="s">
        <v>206</v>
      </c>
      <c r="AU768" s="238" t="s">
        <v>87</v>
      </c>
      <c r="AY768" s="17" t="s">
        <v>204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7" t="s">
        <v>85</v>
      </c>
      <c r="BK768" s="239">
        <f>ROUND(I768*H768,2)</f>
        <v>0</v>
      </c>
      <c r="BL768" s="17" t="s">
        <v>218</v>
      </c>
      <c r="BM768" s="238" t="s">
        <v>2277</v>
      </c>
    </row>
    <row r="769" s="14" customFormat="1">
      <c r="A769" s="14"/>
      <c r="B769" s="251"/>
      <c r="C769" s="252"/>
      <c r="D769" s="242" t="s">
        <v>213</v>
      </c>
      <c r="E769" s="253" t="s">
        <v>1</v>
      </c>
      <c r="F769" s="254" t="s">
        <v>129</v>
      </c>
      <c r="G769" s="252"/>
      <c r="H769" s="255">
        <v>40.781999999999996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1" t="s">
        <v>213</v>
      </c>
      <c r="AU769" s="261" t="s">
        <v>87</v>
      </c>
      <c r="AV769" s="14" t="s">
        <v>87</v>
      </c>
      <c r="AW769" s="14" t="s">
        <v>34</v>
      </c>
      <c r="AX769" s="14" t="s">
        <v>85</v>
      </c>
      <c r="AY769" s="261" t="s">
        <v>204</v>
      </c>
    </row>
    <row r="770" s="2" customFormat="1" ht="24.15" customHeight="1">
      <c r="A770" s="38"/>
      <c r="B770" s="39"/>
      <c r="C770" s="227" t="s">
        <v>2278</v>
      </c>
      <c r="D770" s="227" t="s">
        <v>206</v>
      </c>
      <c r="E770" s="228" t="s">
        <v>2279</v>
      </c>
      <c r="F770" s="229" t="s">
        <v>2280</v>
      </c>
      <c r="G770" s="230" t="s">
        <v>295</v>
      </c>
      <c r="H770" s="231">
        <v>1.8320000000000001</v>
      </c>
      <c r="I770" s="232"/>
      <c r="J770" s="233">
        <f>ROUND(I770*H770,2)</f>
        <v>0</v>
      </c>
      <c r="K770" s="229" t="s">
        <v>210</v>
      </c>
      <c r="L770" s="44"/>
      <c r="M770" s="234" t="s">
        <v>1</v>
      </c>
      <c r="N770" s="235" t="s">
        <v>43</v>
      </c>
      <c r="O770" s="91"/>
      <c r="P770" s="236">
        <f>O770*H770</f>
        <v>0</v>
      </c>
      <c r="Q770" s="236">
        <v>0</v>
      </c>
      <c r="R770" s="236">
        <f>Q770*H770</f>
        <v>0</v>
      </c>
      <c r="S770" s="236">
        <v>0</v>
      </c>
      <c r="T770" s="237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38" t="s">
        <v>218</v>
      </c>
      <c r="AT770" s="238" t="s">
        <v>206</v>
      </c>
      <c r="AU770" s="238" t="s">
        <v>87</v>
      </c>
      <c r="AY770" s="17" t="s">
        <v>204</v>
      </c>
      <c r="BE770" s="239">
        <f>IF(N770="základní",J770,0)</f>
        <v>0</v>
      </c>
      <c r="BF770" s="239">
        <f>IF(N770="snížená",J770,0)</f>
        <v>0</v>
      </c>
      <c r="BG770" s="239">
        <f>IF(N770="zákl. přenesená",J770,0)</f>
        <v>0</v>
      </c>
      <c r="BH770" s="239">
        <f>IF(N770="sníž. přenesená",J770,0)</f>
        <v>0</v>
      </c>
      <c r="BI770" s="239">
        <f>IF(N770="nulová",J770,0)</f>
        <v>0</v>
      </c>
      <c r="BJ770" s="17" t="s">
        <v>85</v>
      </c>
      <c r="BK770" s="239">
        <f>ROUND(I770*H770,2)</f>
        <v>0</v>
      </c>
      <c r="BL770" s="17" t="s">
        <v>218</v>
      </c>
      <c r="BM770" s="238" t="s">
        <v>2281</v>
      </c>
    </row>
    <row r="771" s="2" customFormat="1" ht="16.5" customHeight="1">
      <c r="A771" s="38"/>
      <c r="B771" s="39"/>
      <c r="C771" s="227" t="s">
        <v>2282</v>
      </c>
      <c r="D771" s="227" t="s">
        <v>206</v>
      </c>
      <c r="E771" s="228" t="s">
        <v>1181</v>
      </c>
      <c r="F771" s="229" t="s">
        <v>2283</v>
      </c>
      <c r="G771" s="230" t="s">
        <v>771</v>
      </c>
      <c r="H771" s="231">
        <v>1</v>
      </c>
      <c r="I771" s="232"/>
      <c r="J771" s="233">
        <f>ROUND(I771*H771,2)</f>
        <v>0</v>
      </c>
      <c r="K771" s="229" t="s">
        <v>1</v>
      </c>
      <c r="L771" s="44"/>
      <c r="M771" s="234" t="s">
        <v>1</v>
      </c>
      <c r="N771" s="235" t="s">
        <v>43</v>
      </c>
      <c r="O771" s="91"/>
      <c r="P771" s="236">
        <f>O771*H771</f>
        <v>0</v>
      </c>
      <c r="Q771" s="236">
        <v>0</v>
      </c>
      <c r="R771" s="236">
        <f>Q771*H771</f>
        <v>0</v>
      </c>
      <c r="S771" s="236">
        <v>0</v>
      </c>
      <c r="T771" s="237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38" t="s">
        <v>218</v>
      </c>
      <c r="AT771" s="238" t="s">
        <v>206</v>
      </c>
      <c r="AU771" s="238" t="s">
        <v>87</v>
      </c>
      <c r="AY771" s="17" t="s">
        <v>204</v>
      </c>
      <c r="BE771" s="239">
        <f>IF(N771="základní",J771,0)</f>
        <v>0</v>
      </c>
      <c r="BF771" s="239">
        <f>IF(N771="snížená",J771,0)</f>
        <v>0</v>
      </c>
      <c r="BG771" s="239">
        <f>IF(N771="zákl. přenesená",J771,0)</f>
        <v>0</v>
      </c>
      <c r="BH771" s="239">
        <f>IF(N771="sníž. přenesená",J771,0)</f>
        <v>0</v>
      </c>
      <c r="BI771" s="239">
        <f>IF(N771="nulová",J771,0)</f>
        <v>0</v>
      </c>
      <c r="BJ771" s="17" t="s">
        <v>85</v>
      </c>
      <c r="BK771" s="239">
        <f>ROUND(I771*H771,2)</f>
        <v>0</v>
      </c>
      <c r="BL771" s="17" t="s">
        <v>218</v>
      </c>
      <c r="BM771" s="238" t="s">
        <v>2284</v>
      </c>
    </row>
    <row r="772" s="14" customFormat="1">
      <c r="A772" s="14"/>
      <c r="B772" s="251"/>
      <c r="C772" s="252"/>
      <c r="D772" s="242" t="s">
        <v>213</v>
      </c>
      <c r="E772" s="253" t="s">
        <v>1</v>
      </c>
      <c r="F772" s="254" t="s">
        <v>85</v>
      </c>
      <c r="G772" s="252"/>
      <c r="H772" s="255">
        <v>1</v>
      </c>
      <c r="I772" s="256"/>
      <c r="J772" s="252"/>
      <c r="K772" s="252"/>
      <c r="L772" s="257"/>
      <c r="M772" s="258"/>
      <c r="N772" s="259"/>
      <c r="O772" s="259"/>
      <c r="P772" s="259"/>
      <c r="Q772" s="259"/>
      <c r="R772" s="259"/>
      <c r="S772" s="259"/>
      <c r="T772" s="26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1" t="s">
        <v>213</v>
      </c>
      <c r="AU772" s="261" t="s">
        <v>87</v>
      </c>
      <c r="AV772" s="14" t="s">
        <v>87</v>
      </c>
      <c r="AW772" s="14" t="s">
        <v>34</v>
      </c>
      <c r="AX772" s="14" t="s">
        <v>85</v>
      </c>
      <c r="AY772" s="261" t="s">
        <v>204</v>
      </c>
    </row>
    <row r="773" s="12" customFormat="1" ht="22.8" customHeight="1">
      <c r="A773" s="12"/>
      <c r="B773" s="211"/>
      <c r="C773" s="212"/>
      <c r="D773" s="213" t="s">
        <v>77</v>
      </c>
      <c r="E773" s="225" t="s">
        <v>2285</v>
      </c>
      <c r="F773" s="225" t="s">
        <v>2286</v>
      </c>
      <c r="G773" s="212"/>
      <c r="H773" s="212"/>
      <c r="I773" s="215"/>
      <c r="J773" s="226">
        <f>BK773</f>
        <v>0</v>
      </c>
      <c r="K773" s="212"/>
      <c r="L773" s="217"/>
      <c r="M773" s="218"/>
      <c r="N773" s="219"/>
      <c r="O773" s="219"/>
      <c r="P773" s="220">
        <f>SUM(P774:P782)</f>
        <v>0</v>
      </c>
      <c r="Q773" s="219"/>
      <c r="R773" s="220">
        <f>SUM(R774:R782)</f>
        <v>0.0070199999999999993</v>
      </c>
      <c r="S773" s="219"/>
      <c r="T773" s="221">
        <f>SUM(T774:T782)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22" t="s">
        <v>87</v>
      </c>
      <c r="AT773" s="223" t="s">
        <v>77</v>
      </c>
      <c r="AU773" s="223" t="s">
        <v>85</v>
      </c>
      <c r="AY773" s="222" t="s">
        <v>204</v>
      </c>
      <c r="BK773" s="224">
        <f>SUM(BK774:BK782)</f>
        <v>0</v>
      </c>
    </row>
    <row r="774" s="2" customFormat="1" ht="24.15" customHeight="1">
      <c r="A774" s="38"/>
      <c r="B774" s="39"/>
      <c r="C774" s="227" t="s">
        <v>2287</v>
      </c>
      <c r="D774" s="227" t="s">
        <v>206</v>
      </c>
      <c r="E774" s="228" t="s">
        <v>2288</v>
      </c>
      <c r="F774" s="229" t="s">
        <v>2289</v>
      </c>
      <c r="G774" s="230" t="s">
        <v>209</v>
      </c>
      <c r="H774" s="231">
        <v>13</v>
      </c>
      <c r="I774" s="232"/>
      <c r="J774" s="233">
        <f>ROUND(I774*H774,2)</f>
        <v>0</v>
      </c>
      <c r="K774" s="229" t="s">
        <v>210</v>
      </c>
      <c r="L774" s="44"/>
      <c r="M774" s="234" t="s">
        <v>1</v>
      </c>
      <c r="N774" s="235" t="s">
        <v>43</v>
      </c>
      <c r="O774" s="91"/>
      <c r="P774" s="236">
        <f>O774*H774</f>
        <v>0</v>
      </c>
      <c r="Q774" s="236">
        <v>0</v>
      </c>
      <c r="R774" s="236">
        <f>Q774*H774</f>
        <v>0</v>
      </c>
      <c r="S774" s="236">
        <v>0</v>
      </c>
      <c r="T774" s="237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8" t="s">
        <v>218</v>
      </c>
      <c r="AT774" s="238" t="s">
        <v>206</v>
      </c>
      <c r="AU774" s="238" t="s">
        <v>87</v>
      </c>
      <c r="AY774" s="17" t="s">
        <v>204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7" t="s">
        <v>85</v>
      </c>
      <c r="BK774" s="239">
        <f>ROUND(I774*H774,2)</f>
        <v>0</v>
      </c>
      <c r="BL774" s="17" t="s">
        <v>218</v>
      </c>
      <c r="BM774" s="238" t="s">
        <v>2290</v>
      </c>
    </row>
    <row r="775" s="13" customFormat="1">
      <c r="A775" s="13"/>
      <c r="B775" s="240"/>
      <c r="C775" s="241"/>
      <c r="D775" s="242" t="s">
        <v>213</v>
      </c>
      <c r="E775" s="243" t="s">
        <v>1</v>
      </c>
      <c r="F775" s="244" t="s">
        <v>2291</v>
      </c>
      <c r="G775" s="241"/>
      <c r="H775" s="243" t="s">
        <v>1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0" t="s">
        <v>213</v>
      </c>
      <c r="AU775" s="250" t="s">
        <v>87</v>
      </c>
      <c r="AV775" s="13" t="s">
        <v>85</v>
      </c>
      <c r="AW775" s="13" t="s">
        <v>34</v>
      </c>
      <c r="AX775" s="13" t="s">
        <v>78</v>
      </c>
      <c r="AY775" s="250" t="s">
        <v>204</v>
      </c>
    </row>
    <row r="776" s="14" customFormat="1">
      <c r="A776" s="14"/>
      <c r="B776" s="251"/>
      <c r="C776" s="252"/>
      <c r="D776" s="242" t="s">
        <v>213</v>
      </c>
      <c r="E776" s="253" t="s">
        <v>1</v>
      </c>
      <c r="F776" s="254" t="s">
        <v>2292</v>
      </c>
      <c r="G776" s="252"/>
      <c r="H776" s="255">
        <v>4.2000000000000002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1" t="s">
        <v>213</v>
      </c>
      <c r="AU776" s="261" t="s">
        <v>87</v>
      </c>
      <c r="AV776" s="14" t="s">
        <v>87</v>
      </c>
      <c r="AW776" s="14" t="s">
        <v>34</v>
      </c>
      <c r="AX776" s="14" t="s">
        <v>78</v>
      </c>
      <c r="AY776" s="261" t="s">
        <v>204</v>
      </c>
    </row>
    <row r="777" s="14" customFormat="1">
      <c r="A777" s="14"/>
      <c r="B777" s="251"/>
      <c r="C777" s="252"/>
      <c r="D777" s="242" t="s">
        <v>213</v>
      </c>
      <c r="E777" s="253" t="s">
        <v>1</v>
      </c>
      <c r="F777" s="254" t="s">
        <v>2293</v>
      </c>
      <c r="G777" s="252"/>
      <c r="H777" s="255">
        <v>8.8000000000000007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1" t="s">
        <v>213</v>
      </c>
      <c r="AU777" s="261" t="s">
        <v>87</v>
      </c>
      <c r="AV777" s="14" t="s">
        <v>87</v>
      </c>
      <c r="AW777" s="14" t="s">
        <v>34</v>
      </c>
      <c r="AX777" s="14" t="s">
        <v>78</v>
      </c>
      <c r="AY777" s="261" t="s">
        <v>204</v>
      </c>
    </row>
    <row r="778" s="15" customFormat="1">
      <c r="A778" s="15"/>
      <c r="B778" s="262"/>
      <c r="C778" s="263"/>
      <c r="D778" s="242" t="s">
        <v>213</v>
      </c>
      <c r="E778" s="264" t="s">
        <v>1</v>
      </c>
      <c r="F778" s="265" t="s">
        <v>228</v>
      </c>
      <c r="G778" s="263"/>
      <c r="H778" s="266">
        <v>13</v>
      </c>
      <c r="I778" s="267"/>
      <c r="J778" s="263"/>
      <c r="K778" s="263"/>
      <c r="L778" s="268"/>
      <c r="M778" s="269"/>
      <c r="N778" s="270"/>
      <c r="O778" s="270"/>
      <c r="P778" s="270"/>
      <c r="Q778" s="270"/>
      <c r="R778" s="270"/>
      <c r="S778" s="270"/>
      <c r="T778" s="27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2" t="s">
        <v>213</v>
      </c>
      <c r="AU778" s="272" t="s">
        <v>87</v>
      </c>
      <c r="AV778" s="15" t="s">
        <v>211</v>
      </c>
      <c r="AW778" s="15" t="s">
        <v>34</v>
      </c>
      <c r="AX778" s="15" t="s">
        <v>85</v>
      </c>
      <c r="AY778" s="272" t="s">
        <v>204</v>
      </c>
    </row>
    <row r="779" s="2" customFormat="1" ht="24.15" customHeight="1">
      <c r="A779" s="38"/>
      <c r="B779" s="39"/>
      <c r="C779" s="227" t="s">
        <v>2294</v>
      </c>
      <c r="D779" s="227" t="s">
        <v>206</v>
      </c>
      <c r="E779" s="228" t="s">
        <v>2295</v>
      </c>
      <c r="F779" s="229" t="s">
        <v>2296</v>
      </c>
      <c r="G779" s="230" t="s">
        <v>209</v>
      </c>
      <c r="H779" s="231">
        <v>13</v>
      </c>
      <c r="I779" s="232"/>
      <c r="J779" s="233">
        <f>ROUND(I779*H779,2)</f>
        <v>0</v>
      </c>
      <c r="K779" s="229" t="s">
        <v>210</v>
      </c>
      <c r="L779" s="44"/>
      <c r="M779" s="234" t="s">
        <v>1</v>
      </c>
      <c r="N779" s="235" t="s">
        <v>43</v>
      </c>
      <c r="O779" s="91"/>
      <c r="P779" s="236">
        <f>O779*H779</f>
        <v>0</v>
      </c>
      <c r="Q779" s="236">
        <v>0.00017000000000000001</v>
      </c>
      <c r="R779" s="236">
        <f>Q779*H779</f>
        <v>0.0022100000000000002</v>
      </c>
      <c r="S779" s="236">
        <v>0</v>
      </c>
      <c r="T779" s="237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8" t="s">
        <v>218</v>
      </c>
      <c r="AT779" s="238" t="s">
        <v>206</v>
      </c>
      <c r="AU779" s="238" t="s">
        <v>87</v>
      </c>
      <c r="AY779" s="17" t="s">
        <v>204</v>
      </c>
      <c r="BE779" s="239">
        <f>IF(N779="základní",J779,0)</f>
        <v>0</v>
      </c>
      <c r="BF779" s="239">
        <f>IF(N779="snížená",J779,0)</f>
        <v>0</v>
      </c>
      <c r="BG779" s="239">
        <f>IF(N779="zákl. přenesená",J779,0)</f>
        <v>0</v>
      </c>
      <c r="BH779" s="239">
        <f>IF(N779="sníž. přenesená",J779,0)</f>
        <v>0</v>
      </c>
      <c r="BI779" s="239">
        <f>IF(N779="nulová",J779,0)</f>
        <v>0</v>
      </c>
      <c r="BJ779" s="17" t="s">
        <v>85</v>
      </c>
      <c r="BK779" s="239">
        <f>ROUND(I779*H779,2)</f>
        <v>0</v>
      </c>
      <c r="BL779" s="17" t="s">
        <v>218</v>
      </c>
      <c r="BM779" s="238" t="s">
        <v>2297</v>
      </c>
    </row>
    <row r="780" s="2" customFormat="1" ht="24.15" customHeight="1">
      <c r="A780" s="38"/>
      <c r="B780" s="39"/>
      <c r="C780" s="227" t="s">
        <v>2298</v>
      </c>
      <c r="D780" s="227" t="s">
        <v>206</v>
      </c>
      <c r="E780" s="228" t="s">
        <v>2299</v>
      </c>
      <c r="F780" s="229" t="s">
        <v>2300</v>
      </c>
      <c r="G780" s="230" t="s">
        <v>209</v>
      </c>
      <c r="H780" s="231">
        <v>13</v>
      </c>
      <c r="I780" s="232"/>
      <c r="J780" s="233">
        <f>ROUND(I780*H780,2)</f>
        <v>0</v>
      </c>
      <c r="K780" s="229" t="s">
        <v>210</v>
      </c>
      <c r="L780" s="44"/>
      <c r="M780" s="234" t="s">
        <v>1</v>
      </c>
      <c r="N780" s="235" t="s">
        <v>43</v>
      </c>
      <c r="O780" s="91"/>
      <c r="P780" s="236">
        <f>O780*H780</f>
        <v>0</v>
      </c>
      <c r="Q780" s="236">
        <v>0.00012999999999999999</v>
      </c>
      <c r="R780" s="236">
        <f>Q780*H780</f>
        <v>0.0016899999999999999</v>
      </c>
      <c r="S780" s="236">
        <v>0</v>
      </c>
      <c r="T780" s="237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8" t="s">
        <v>218</v>
      </c>
      <c r="AT780" s="238" t="s">
        <v>206</v>
      </c>
      <c r="AU780" s="238" t="s">
        <v>87</v>
      </c>
      <c r="AY780" s="17" t="s">
        <v>204</v>
      </c>
      <c r="BE780" s="239">
        <f>IF(N780="základní",J780,0)</f>
        <v>0</v>
      </c>
      <c r="BF780" s="239">
        <f>IF(N780="snížená",J780,0)</f>
        <v>0</v>
      </c>
      <c r="BG780" s="239">
        <f>IF(N780="zákl. přenesená",J780,0)</f>
        <v>0</v>
      </c>
      <c r="BH780" s="239">
        <f>IF(N780="sníž. přenesená",J780,0)</f>
        <v>0</v>
      </c>
      <c r="BI780" s="239">
        <f>IF(N780="nulová",J780,0)</f>
        <v>0</v>
      </c>
      <c r="BJ780" s="17" t="s">
        <v>85</v>
      </c>
      <c r="BK780" s="239">
        <f>ROUND(I780*H780,2)</f>
        <v>0</v>
      </c>
      <c r="BL780" s="17" t="s">
        <v>218</v>
      </c>
      <c r="BM780" s="238" t="s">
        <v>2301</v>
      </c>
    </row>
    <row r="781" s="2" customFormat="1" ht="24.15" customHeight="1">
      <c r="A781" s="38"/>
      <c r="B781" s="39"/>
      <c r="C781" s="227" t="s">
        <v>2302</v>
      </c>
      <c r="D781" s="227" t="s">
        <v>206</v>
      </c>
      <c r="E781" s="228" t="s">
        <v>2303</v>
      </c>
      <c r="F781" s="229" t="s">
        <v>2304</v>
      </c>
      <c r="G781" s="230" t="s">
        <v>209</v>
      </c>
      <c r="H781" s="231">
        <v>13</v>
      </c>
      <c r="I781" s="232"/>
      <c r="J781" s="233">
        <f>ROUND(I781*H781,2)</f>
        <v>0</v>
      </c>
      <c r="K781" s="229" t="s">
        <v>210</v>
      </c>
      <c r="L781" s="44"/>
      <c r="M781" s="234" t="s">
        <v>1</v>
      </c>
      <c r="N781" s="235" t="s">
        <v>43</v>
      </c>
      <c r="O781" s="91"/>
      <c r="P781" s="236">
        <f>O781*H781</f>
        <v>0</v>
      </c>
      <c r="Q781" s="236">
        <v>0.00012</v>
      </c>
      <c r="R781" s="236">
        <f>Q781*H781</f>
        <v>0.00156</v>
      </c>
      <c r="S781" s="236">
        <v>0</v>
      </c>
      <c r="T781" s="237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8" t="s">
        <v>218</v>
      </c>
      <c r="AT781" s="238" t="s">
        <v>206</v>
      </c>
      <c r="AU781" s="238" t="s">
        <v>87</v>
      </c>
      <c r="AY781" s="17" t="s">
        <v>204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7" t="s">
        <v>85</v>
      </c>
      <c r="BK781" s="239">
        <f>ROUND(I781*H781,2)</f>
        <v>0</v>
      </c>
      <c r="BL781" s="17" t="s">
        <v>218</v>
      </c>
      <c r="BM781" s="238" t="s">
        <v>2305</v>
      </c>
    </row>
    <row r="782" s="2" customFormat="1" ht="24.15" customHeight="1">
      <c r="A782" s="38"/>
      <c r="B782" s="39"/>
      <c r="C782" s="227" t="s">
        <v>2306</v>
      </c>
      <c r="D782" s="227" t="s">
        <v>206</v>
      </c>
      <c r="E782" s="228" t="s">
        <v>2307</v>
      </c>
      <c r="F782" s="229" t="s">
        <v>2308</v>
      </c>
      <c r="G782" s="230" t="s">
        <v>209</v>
      </c>
      <c r="H782" s="231">
        <v>13</v>
      </c>
      <c r="I782" s="232"/>
      <c r="J782" s="233">
        <f>ROUND(I782*H782,2)</f>
        <v>0</v>
      </c>
      <c r="K782" s="229" t="s">
        <v>210</v>
      </c>
      <c r="L782" s="44"/>
      <c r="M782" s="234" t="s">
        <v>1</v>
      </c>
      <c r="N782" s="235" t="s">
        <v>43</v>
      </c>
      <c r="O782" s="91"/>
      <c r="P782" s="236">
        <f>O782*H782</f>
        <v>0</v>
      </c>
      <c r="Q782" s="236">
        <v>0.00012</v>
      </c>
      <c r="R782" s="236">
        <f>Q782*H782</f>
        <v>0.00156</v>
      </c>
      <c r="S782" s="236">
        <v>0</v>
      </c>
      <c r="T782" s="237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8" t="s">
        <v>218</v>
      </c>
      <c r="AT782" s="238" t="s">
        <v>206</v>
      </c>
      <c r="AU782" s="238" t="s">
        <v>87</v>
      </c>
      <c r="AY782" s="17" t="s">
        <v>204</v>
      </c>
      <c r="BE782" s="239">
        <f>IF(N782="základní",J782,0)</f>
        <v>0</v>
      </c>
      <c r="BF782" s="239">
        <f>IF(N782="snížená",J782,0)</f>
        <v>0</v>
      </c>
      <c r="BG782" s="239">
        <f>IF(N782="zákl. přenesená",J782,0)</f>
        <v>0</v>
      </c>
      <c r="BH782" s="239">
        <f>IF(N782="sníž. přenesená",J782,0)</f>
        <v>0</v>
      </c>
      <c r="BI782" s="239">
        <f>IF(N782="nulová",J782,0)</f>
        <v>0</v>
      </c>
      <c r="BJ782" s="17" t="s">
        <v>85</v>
      </c>
      <c r="BK782" s="239">
        <f>ROUND(I782*H782,2)</f>
        <v>0</v>
      </c>
      <c r="BL782" s="17" t="s">
        <v>218</v>
      </c>
      <c r="BM782" s="238" t="s">
        <v>2309</v>
      </c>
    </row>
    <row r="783" s="12" customFormat="1" ht="22.8" customHeight="1">
      <c r="A783" s="12"/>
      <c r="B783" s="211"/>
      <c r="C783" s="212"/>
      <c r="D783" s="213" t="s">
        <v>77</v>
      </c>
      <c r="E783" s="225" t="s">
        <v>1239</v>
      </c>
      <c r="F783" s="225" t="s">
        <v>1240</v>
      </c>
      <c r="G783" s="212"/>
      <c r="H783" s="212"/>
      <c r="I783" s="215"/>
      <c r="J783" s="226">
        <f>BK783</f>
        <v>0</v>
      </c>
      <c r="K783" s="212"/>
      <c r="L783" s="217"/>
      <c r="M783" s="218"/>
      <c r="N783" s="219"/>
      <c r="O783" s="219"/>
      <c r="P783" s="220">
        <f>SUM(P784:P795)</f>
        <v>0</v>
      </c>
      <c r="Q783" s="219"/>
      <c r="R783" s="220">
        <f>SUM(R784:R795)</f>
        <v>0.053036359999999991</v>
      </c>
      <c r="S783" s="219"/>
      <c r="T783" s="221">
        <f>SUM(T784:T795)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22" t="s">
        <v>87</v>
      </c>
      <c r="AT783" s="223" t="s">
        <v>77</v>
      </c>
      <c r="AU783" s="223" t="s">
        <v>85</v>
      </c>
      <c r="AY783" s="222" t="s">
        <v>204</v>
      </c>
      <c r="BK783" s="224">
        <f>SUM(BK784:BK795)</f>
        <v>0</v>
      </c>
    </row>
    <row r="784" s="2" customFormat="1" ht="16.5" customHeight="1">
      <c r="A784" s="38"/>
      <c r="B784" s="39"/>
      <c r="C784" s="227" t="s">
        <v>2310</v>
      </c>
      <c r="D784" s="227" t="s">
        <v>206</v>
      </c>
      <c r="E784" s="228" t="s">
        <v>1242</v>
      </c>
      <c r="F784" s="229" t="s">
        <v>1243</v>
      </c>
      <c r="G784" s="230" t="s">
        <v>209</v>
      </c>
      <c r="H784" s="231">
        <v>40.189999999999998</v>
      </c>
      <c r="I784" s="232"/>
      <c r="J784" s="233">
        <f>ROUND(I784*H784,2)</f>
        <v>0</v>
      </c>
      <c r="K784" s="229" t="s">
        <v>210</v>
      </c>
      <c r="L784" s="44"/>
      <c r="M784" s="234" t="s">
        <v>1</v>
      </c>
      <c r="N784" s="235" t="s">
        <v>43</v>
      </c>
      <c r="O784" s="91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8" t="s">
        <v>218</v>
      </c>
      <c r="AT784" s="238" t="s">
        <v>206</v>
      </c>
      <c r="AU784" s="238" t="s">
        <v>87</v>
      </c>
      <c r="AY784" s="17" t="s">
        <v>204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7" t="s">
        <v>85</v>
      </c>
      <c r="BK784" s="239">
        <f>ROUND(I784*H784,2)</f>
        <v>0</v>
      </c>
      <c r="BL784" s="17" t="s">
        <v>218</v>
      </c>
      <c r="BM784" s="238" t="s">
        <v>2311</v>
      </c>
    </row>
    <row r="785" s="13" customFormat="1">
      <c r="A785" s="13"/>
      <c r="B785" s="240"/>
      <c r="C785" s="241"/>
      <c r="D785" s="242" t="s">
        <v>213</v>
      </c>
      <c r="E785" s="243" t="s">
        <v>1</v>
      </c>
      <c r="F785" s="244" t="s">
        <v>1245</v>
      </c>
      <c r="G785" s="241"/>
      <c r="H785" s="243" t="s">
        <v>1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0" t="s">
        <v>213</v>
      </c>
      <c r="AU785" s="250" t="s">
        <v>87</v>
      </c>
      <c r="AV785" s="13" t="s">
        <v>85</v>
      </c>
      <c r="AW785" s="13" t="s">
        <v>34</v>
      </c>
      <c r="AX785" s="13" t="s">
        <v>78</v>
      </c>
      <c r="AY785" s="250" t="s">
        <v>204</v>
      </c>
    </row>
    <row r="786" s="14" customFormat="1">
      <c r="A786" s="14"/>
      <c r="B786" s="251"/>
      <c r="C786" s="252"/>
      <c r="D786" s="242" t="s">
        <v>213</v>
      </c>
      <c r="E786" s="253" t="s">
        <v>1</v>
      </c>
      <c r="F786" s="254" t="s">
        <v>1879</v>
      </c>
      <c r="G786" s="252"/>
      <c r="H786" s="255">
        <v>40.189999999999998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1" t="s">
        <v>213</v>
      </c>
      <c r="AU786" s="261" t="s">
        <v>87</v>
      </c>
      <c r="AV786" s="14" t="s">
        <v>87</v>
      </c>
      <c r="AW786" s="14" t="s">
        <v>34</v>
      </c>
      <c r="AX786" s="14" t="s">
        <v>85</v>
      </c>
      <c r="AY786" s="261" t="s">
        <v>204</v>
      </c>
    </row>
    <row r="787" s="2" customFormat="1" ht="21.75" customHeight="1">
      <c r="A787" s="38"/>
      <c r="B787" s="39"/>
      <c r="C787" s="227" t="s">
        <v>2312</v>
      </c>
      <c r="D787" s="227" t="s">
        <v>206</v>
      </c>
      <c r="E787" s="228" t="s">
        <v>2313</v>
      </c>
      <c r="F787" s="229" t="s">
        <v>2314</v>
      </c>
      <c r="G787" s="230" t="s">
        <v>209</v>
      </c>
      <c r="H787" s="231">
        <v>20.684999999999999</v>
      </c>
      <c r="I787" s="232"/>
      <c r="J787" s="233">
        <f>ROUND(I787*H787,2)</f>
        <v>0</v>
      </c>
      <c r="K787" s="229" t="s">
        <v>210</v>
      </c>
      <c r="L787" s="44"/>
      <c r="M787" s="234" t="s">
        <v>1</v>
      </c>
      <c r="N787" s="235" t="s">
        <v>43</v>
      </c>
      <c r="O787" s="91"/>
      <c r="P787" s="236">
        <f>O787*H787</f>
        <v>0</v>
      </c>
      <c r="Q787" s="236">
        <v>0</v>
      </c>
      <c r="R787" s="236">
        <f>Q787*H787</f>
        <v>0</v>
      </c>
      <c r="S787" s="236">
        <v>0</v>
      </c>
      <c r="T787" s="237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8" t="s">
        <v>218</v>
      </c>
      <c r="AT787" s="238" t="s">
        <v>206</v>
      </c>
      <c r="AU787" s="238" t="s">
        <v>87</v>
      </c>
      <c r="AY787" s="17" t="s">
        <v>204</v>
      </c>
      <c r="BE787" s="239">
        <f>IF(N787="základní",J787,0)</f>
        <v>0</v>
      </c>
      <c r="BF787" s="239">
        <f>IF(N787="snížená",J787,0)</f>
        <v>0</v>
      </c>
      <c r="BG787" s="239">
        <f>IF(N787="zákl. přenesená",J787,0)</f>
        <v>0</v>
      </c>
      <c r="BH787" s="239">
        <f>IF(N787="sníž. přenesená",J787,0)</f>
        <v>0</v>
      </c>
      <c r="BI787" s="239">
        <f>IF(N787="nulová",J787,0)</f>
        <v>0</v>
      </c>
      <c r="BJ787" s="17" t="s">
        <v>85</v>
      </c>
      <c r="BK787" s="239">
        <f>ROUND(I787*H787,2)</f>
        <v>0</v>
      </c>
      <c r="BL787" s="17" t="s">
        <v>218</v>
      </c>
      <c r="BM787" s="238" t="s">
        <v>2315</v>
      </c>
    </row>
    <row r="788" s="14" customFormat="1">
      <c r="A788" s="14"/>
      <c r="B788" s="251"/>
      <c r="C788" s="252"/>
      <c r="D788" s="242" t="s">
        <v>213</v>
      </c>
      <c r="E788" s="253" t="s">
        <v>1</v>
      </c>
      <c r="F788" s="254" t="s">
        <v>2316</v>
      </c>
      <c r="G788" s="252"/>
      <c r="H788" s="255">
        <v>20.684999999999999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1" t="s">
        <v>213</v>
      </c>
      <c r="AU788" s="261" t="s">
        <v>87</v>
      </c>
      <c r="AV788" s="14" t="s">
        <v>87</v>
      </c>
      <c r="AW788" s="14" t="s">
        <v>34</v>
      </c>
      <c r="AX788" s="14" t="s">
        <v>85</v>
      </c>
      <c r="AY788" s="261" t="s">
        <v>204</v>
      </c>
    </row>
    <row r="789" s="2" customFormat="1" ht="16.5" customHeight="1">
      <c r="A789" s="38"/>
      <c r="B789" s="39"/>
      <c r="C789" s="273" t="s">
        <v>2317</v>
      </c>
      <c r="D789" s="273" t="s">
        <v>404</v>
      </c>
      <c r="E789" s="274" t="s">
        <v>1248</v>
      </c>
      <c r="F789" s="275" t="s">
        <v>1249</v>
      </c>
      <c r="G789" s="276" t="s">
        <v>209</v>
      </c>
      <c r="H789" s="277">
        <v>63.918999999999997</v>
      </c>
      <c r="I789" s="278"/>
      <c r="J789" s="279">
        <f>ROUND(I789*H789,2)</f>
        <v>0</v>
      </c>
      <c r="K789" s="275" t="s">
        <v>210</v>
      </c>
      <c r="L789" s="280"/>
      <c r="M789" s="281" t="s">
        <v>1</v>
      </c>
      <c r="N789" s="282" t="s">
        <v>43</v>
      </c>
      <c r="O789" s="91"/>
      <c r="P789" s="236">
        <f>O789*H789</f>
        <v>0</v>
      </c>
      <c r="Q789" s="236">
        <v>0</v>
      </c>
      <c r="R789" s="236">
        <f>Q789*H789</f>
        <v>0</v>
      </c>
      <c r="S789" s="236">
        <v>0</v>
      </c>
      <c r="T789" s="237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38" t="s">
        <v>386</v>
      </c>
      <c r="AT789" s="238" t="s">
        <v>404</v>
      </c>
      <c r="AU789" s="238" t="s">
        <v>87</v>
      </c>
      <c r="AY789" s="17" t="s">
        <v>204</v>
      </c>
      <c r="BE789" s="239">
        <f>IF(N789="základní",J789,0)</f>
        <v>0</v>
      </c>
      <c r="BF789" s="239">
        <f>IF(N789="snížená",J789,0)</f>
        <v>0</v>
      </c>
      <c r="BG789" s="239">
        <f>IF(N789="zákl. přenesená",J789,0)</f>
        <v>0</v>
      </c>
      <c r="BH789" s="239">
        <f>IF(N789="sníž. přenesená",J789,0)</f>
        <v>0</v>
      </c>
      <c r="BI789" s="239">
        <f>IF(N789="nulová",J789,0)</f>
        <v>0</v>
      </c>
      <c r="BJ789" s="17" t="s">
        <v>85</v>
      </c>
      <c r="BK789" s="239">
        <f>ROUND(I789*H789,2)</f>
        <v>0</v>
      </c>
      <c r="BL789" s="17" t="s">
        <v>218</v>
      </c>
      <c r="BM789" s="238" t="s">
        <v>2318</v>
      </c>
    </row>
    <row r="790" s="14" customFormat="1">
      <c r="A790" s="14"/>
      <c r="B790" s="251"/>
      <c r="C790" s="252"/>
      <c r="D790" s="242" t="s">
        <v>213</v>
      </c>
      <c r="E790" s="253" t="s">
        <v>1</v>
      </c>
      <c r="F790" s="254" t="s">
        <v>2319</v>
      </c>
      <c r="G790" s="252"/>
      <c r="H790" s="255">
        <v>60.875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1" t="s">
        <v>213</v>
      </c>
      <c r="AU790" s="261" t="s">
        <v>87</v>
      </c>
      <c r="AV790" s="14" t="s">
        <v>87</v>
      </c>
      <c r="AW790" s="14" t="s">
        <v>34</v>
      </c>
      <c r="AX790" s="14" t="s">
        <v>85</v>
      </c>
      <c r="AY790" s="261" t="s">
        <v>204</v>
      </c>
    </row>
    <row r="791" s="14" customFormat="1">
      <c r="A791" s="14"/>
      <c r="B791" s="251"/>
      <c r="C791" s="252"/>
      <c r="D791" s="242" t="s">
        <v>213</v>
      </c>
      <c r="E791" s="252"/>
      <c r="F791" s="254" t="s">
        <v>2320</v>
      </c>
      <c r="G791" s="252"/>
      <c r="H791" s="255">
        <v>63.918999999999997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1" t="s">
        <v>213</v>
      </c>
      <c r="AU791" s="261" t="s">
        <v>87</v>
      </c>
      <c r="AV791" s="14" t="s">
        <v>87</v>
      </c>
      <c r="AW791" s="14" t="s">
        <v>4</v>
      </c>
      <c r="AX791" s="14" t="s">
        <v>85</v>
      </c>
      <c r="AY791" s="261" t="s">
        <v>204</v>
      </c>
    </row>
    <row r="792" s="2" customFormat="1" ht="33" customHeight="1">
      <c r="A792" s="38"/>
      <c r="B792" s="39"/>
      <c r="C792" s="227" t="s">
        <v>2321</v>
      </c>
      <c r="D792" s="227" t="s">
        <v>206</v>
      </c>
      <c r="E792" s="228" t="s">
        <v>2322</v>
      </c>
      <c r="F792" s="229" t="s">
        <v>2323</v>
      </c>
      <c r="G792" s="230" t="s">
        <v>209</v>
      </c>
      <c r="H792" s="231">
        <v>203.98599999999999</v>
      </c>
      <c r="I792" s="232"/>
      <c r="J792" s="233">
        <f>ROUND(I792*H792,2)</f>
        <v>0</v>
      </c>
      <c r="K792" s="229" t="s">
        <v>210</v>
      </c>
      <c r="L792" s="44"/>
      <c r="M792" s="234" t="s">
        <v>1</v>
      </c>
      <c r="N792" s="235" t="s">
        <v>43</v>
      </c>
      <c r="O792" s="91"/>
      <c r="P792" s="236">
        <f>O792*H792</f>
        <v>0</v>
      </c>
      <c r="Q792" s="236">
        <v>0.00025999999999999998</v>
      </c>
      <c r="R792" s="236">
        <f>Q792*H792</f>
        <v>0.053036359999999991</v>
      </c>
      <c r="S792" s="236">
        <v>0</v>
      </c>
      <c r="T792" s="237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8" t="s">
        <v>218</v>
      </c>
      <c r="AT792" s="238" t="s">
        <v>206</v>
      </c>
      <c r="AU792" s="238" t="s">
        <v>87</v>
      </c>
      <c r="AY792" s="17" t="s">
        <v>204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7" t="s">
        <v>85</v>
      </c>
      <c r="BK792" s="239">
        <f>ROUND(I792*H792,2)</f>
        <v>0</v>
      </c>
      <c r="BL792" s="17" t="s">
        <v>218</v>
      </c>
      <c r="BM792" s="238" t="s">
        <v>2324</v>
      </c>
    </row>
    <row r="793" s="14" customFormat="1">
      <c r="A793" s="14"/>
      <c r="B793" s="251"/>
      <c r="C793" s="252"/>
      <c r="D793" s="242" t="s">
        <v>213</v>
      </c>
      <c r="E793" s="253" t="s">
        <v>1</v>
      </c>
      <c r="F793" s="254" t="s">
        <v>132</v>
      </c>
      <c r="G793" s="252"/>
      <c r="H793" s="255">
        <v>113.286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1" t="s">
        <v>213</v>
      </c>
      <c r="AU793" s="261" t="s">
        <v>87</v>
      </c>
      <c r="AV793" s="14" t="s">
        <v>87</v>
      </c>
      <c r="AW793" s="14" t="s">
        <v>34</v>
      </c>
      <c r="AX793" s="14" t="s">
        <v>78</v>
      </c>
      <c r="AY793" s="261" t="s">
        <v>204</v>
      </c>
    </row>
    <row r="794" s="14" customFormat="1">
      <c r="A794" s="14"/>
      <c r="B794" s="251"/>
      <c r="C794" s="252"/>
      <c r="D794" s="242" t="s">
        <v>213</v>
      </c>
      <c r="E794" s="253" t="s">
        <v>1</v>
      </c>
      <c r="F794" s="254" t="s">
        <v>746</v>
      </c>
      <c r="G794" s="252"/>
      <c r="H794" s="255">
        <v>90.700000000000003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1" t="s">
        <v>213</v>
      </c>
      <c r="AU794" s="261" t="s">
        <v>87</v>
      </c>
      <c r="AV794" s="14" t="s">
        <v>87</v>
      </c>
      <c r="AW794" s="14" t="s">
        <v>34</v>
      </c>
      <c r="AX794" s="14" t="s">
        <v>78</v>
      </c>
      <c r="AY794" s="261" t="s">
        <v>204</v>
      </c>
    </row>
    <row r="795" s="15" customFormat="1">
      <c r="A795" s="15"/>
      <c r="B795" s="262"/>
      <c r="C795" s="263"/>
      <c r="D795" s="242" t="s">
        <v>213</v>
      </c>
      <c r="E795" s="264" t="s">
        <v>1</v>
      </c>
      <c r="F795" s="265" t="s">
        <v>228</v>
      </c>
      <c r="G795" s="263"/>
      <c r="H795" s="266">
        <v>203.98599999999999</v>
      </c>
      <c r="I795" s="267"/>
      <c r="J795" s="263"/>
      <c r="K795" s="263"/>
      <c r="L795" s="268"/>
      <c r="M795" s="269"/>
      <c r="N795" s="270"/>
      <c r="O795" s="270"/>
      <c r="P795" s="270"/>
      <c r="Q795" s="270"/>
      <c r="R795" s="270"/>
      <c r="S795" s="270"/>
      <c r="T795" s="27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2" t="s">
        <v>213</v>
      </c>
      <c r="AU795" s="272" t="s">
        <v>87</v>
      </c>
      <c r="AV795" s="15" t="s">
        <v>211</v>
      </c>
      <c r="AW795" s="15" t="s">
        <v>34</v>
      </c>
      <c r="AX795" s="15" t="s">
        <v>85</v>
      </c>
      <c r="AY795" s="272" t="s">
        <v>204</v>
      </c>
    </row>
    <row r="796" s="12" customFormat="1" ht="22.8" customHeight="1">
      <c r="A796" s="12"/>
      <c r="B796" s="211"/>
      <c r="C796" s="212"/>
      <c r="D796" s="213" t="s">
        <v>77</v>
      </c>
      <c r="E796" s="225" t="s">
        <v>2325</v>
      </c>
      <c r="F796" s="225" t="s">
        <v>2326</v>
      </c>
      <c r="G796" s="212"/>
      <c r="H796" s="212"/>
      <c r="I796" s="215"/>
      <c r="J796" s="226">
        <f>BK796</f>
        <v>0</v>
      </c>
      <c r="K796" s="212"/>
      <c r="L796" s="217"/>
      <c r="M796" s="218"/>
      <c r="N796" s="219"/>
      <c r="O796" s="219"/>
      <c r="P796" s="220">
        <f>SUM(P797:P805)</f>
        <v>0</v>
      </c>
      <c r="Q796" s="219"/>
      <c r="R796" s="220">
        <f>SUM(R797:R805)</f>
        <v>0.005990399999999999</v>
      </c>
      <c r="S796" s="219"/>
      <c r="T796" s="221">
        <f>SUM(T797:T805)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2" t="s">
        <v>87</v>
      </c>
      <c r="AT796" s="223" t="s">
        <v>77</v>
      </c>
      <c r="AU796" s="223" t="s">
        <v>85</v>
      </c>
      <c r="AY796" s="222" t="s">
        <v>204</v>
      </c>
      <c r="BK796" s="224">
        <f>SUM(BK797:BK805)</f>
        <v>0</v>
      </c>
    </row>
    <row r="797" s="2" customFormat="1" ht="24.15" customHeight="1">
      <c r="A797" s="38"/>
      <c r="B797" s="39"/>
      <c r="C797" s="227" t="s">
        <v>2327</v>
      </c>
      <c r="D797" s="227" t="s">
        <v>206</v>
      </c>
      <c r="E797" s="228" t="s">
        <v>2328</v>
      </c>
      <c r="F797" s="229" t="s">
        <v>2329</v>
      </c>
      <c r="G797" s="230" t="s">
        <v>209</v>
      </c>
      <c r="H797" s="231">
        <v>4.6079999999999997</v>
      </c>
      <c r="I797" s="232"/>
      <c r="J797" s="233">
        <f>ROUND(I797*H797,2)</f>
        <v>0</v>
      </c>
      <c r="K797" s="229" t="s">
        <v>210</v>
      </c>
      <c r="L797" s="44"/>
      <c r="M797" s="234" t="s">
        <v>1</v>
      </c>
      <c r="N797" s="235" t="s">
        <v>43</v>
      </c>
      <c r="O797" s="91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8" t="s">
        <v>218</v>
      </c>
      <c r="AT797" s="238" t="s">
        <v>206</v>
      </c>
      <c r="AU797" s="238" t="s">
        <v>87</v>
      </c>
      <c r="AY797" s="17" t="s">
        <v>204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7" t="s">
        <v>85</v>
      </c>
      <c r="BK797" s="239">
        <f>ROUND(I797*H797,2)</f>
        <v>0</v>
      </c>
      <c r="BL797" s="17" t="s">
        <v>218</v>
      </c>
      <c r="BM797" s="238" t="s">
        <v>2330</v>
      </c>
    </row>
    <row r="798" s="13" customFormat="1">
      <c r="A798" s="13"/>
      <c r="B798" s="240"/>
      <c r="C798" s="241"/>
      <c r="D798" s="242" t="s">
        <v>213</v>
      </c>
      <c r="E798" s="243" t="s">
        <v>1</v>
      </c>
      <c r="F798" s="244" t="s">
        <v>2331</v>
      </c>
      <c r="G798" s="241"/>
      <c r="H798" s="243" t="s">
        <v>1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0" t="s">
        <v>213</v>
      </c>
      <c r="AU798" s="250" t="s">
        <v>87</v>
      </c>
      <c r="AV798" s="13" t="s">
        <v>85</v>
      </c>
      <c r="AW798" s="13" t="s">
        <v>34</v>
      </c>
      <c r="AX798" s="13" t="s">
        <v>78</v>
      </c>
      <c r="AY798" s="250" t="s">
        <v>204</v>
      </c>
    </row>
    <row r="799" s="14" customFormat="1">
      <c r="A799" s="14"/>
      <c r="B799" s="251"/>
      <c r="C799" s="252"/>
      <c r="D799" s="242" t="s">
        <v>213</v>
      </c>
      <c r="E799" s="253" t="s">
        <v>1</v>
      </c>
      <c r="F799" s="254" t="s">
        <v>2332</v>
      </c>
      <c r="G799" s="252"/>
      <c r="H799" s="255">
        <v>2.835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1" t="s">
        <v>213</v>
      </c>
      <c r="AU799" s="261" t="s">
        <v>87</v>
      </c>
      <c r="AV799" s="14" t="s">
        <v>87</v>
      </c>
      <c r="AW799" s="14" t="s">
        <v>34</v>
      </c>
      <c r="AX799" s="14" t="s">
        <v>78</v>
      </c>
      <c r="AY799" s="261" t="s">
        <v>204</v>
      </c>
    </row>
    <row r="800" s="13" customFormat="1">
      <c r="A800" s="13"/>
      <c r="B800" s="240"/>
      <c r="C800" s="241"/>
      <c r="D800" s="242" t="s">
        <v>213</v>
      </c>
      <c r="E800" s="243" t="s">
        <v>1</v>
      </c>
      <c r="F800" s="244" t="s">
        <v>2333</v>
      </c>
      <c r="G800" s="241"/>
      <c r="H800" s="243" t="s">
        <v>1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0" t="s">
        <v>213</v>
      </c>
      <c r="AU800" s="250" t="s">
        <v>87</v>
      </c>
      <c r="AV800" s="13" t="s">
        <v>85</v>
      </c>
      <c r="AW800" s="13" t="s">
        <v>34</v>
      </c>
      <c r="AX800" s="13" t="s">
        <v>78</v>
      </c>
      <c r="AY800" s="250" t="s">
        <v>204</v>
      </c>
    </row>
    <row r="801" s="14" customFormat="1">
      <c r="A801" s="14"/>
      <c r="B801" s="251"/>
      <c r="C801" s="252"/>
      <c r="D801" s="242" t="s">
        <v>213</v>
      </c>
      <c r="E801" s="253" t="s">
        <v>1</v>
      </c>
      <c r="F801" s="254" t="s">
        <v>2334</v>
      </c>
      <c r="G801" s="252"/>
      <c r="H801" s="255">
        <v>1.7729999999999999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1" t="s">
        <v>213</v>
      </c>
      <c r="AU801" s="261" t="s">
        <v>87</v>
      </c>
      <c r="AV801" s="14" t="s">
        <v>87</v>
      </c>
      <c r="AW801" s="14" t="s">
        <v>34</v>
      </c>
      <c r="AX801" s="14" t="s">
        <v>78</v>
      </c>
      <c r="AY801" s="261" t="s">
        <v>204</v>
      </c>
    </row>
    <row r="802" s="15" customFormat="1">
      <c r="A802" s="15"/>
      <c r="B802" s="262"/>
      <c r="C802" s="263"/>
      <c r="D802" s="242" t="s">
        <v>213</v>
      </c>
      <c r="E802" s="264" t="s">
        <v>1</v>
      </c>
      <c r="F802" s="265" t="s">
        <v>228</v>
      </c>
      <c r="G802" s="263"/>
      <c r="H802" s="266">
        <v>4.6079999999999997</v>
      </c>
      <c r="I802" s="267"/>
      <c r="J802" s="263"/>
      <c r="K802" s="263"/>
      <c r="L802" s="268"/>
      <c r="M802" s="269"/>
      <c r="N802" s="270"/>
      <c r="O802" s="270"/>
      <c r="P802" s="270"/>
      <c r="Q802" s="270"/>
      <c r="R802" s="270"/>
      <c r="S802" s="270"/>
      <c r="T802" s="27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2" t="s">
        <v>213</v>
      </c>
      <c r="AU802" s="272" t="s">
        <v>87</v>
      </c>
      <c r="AV802" s="15" t="s">
        <v>211</v>
      </c>
      <c r="AW802" s="15" t="s">
        <v>34</v>
      </c>
      <c r="AX802" s="15" t="s">
        <v>85</v>
      </c>
      <c r="AY802" s="272" t="s">
        <v>204</v>
      </c>
    </row>
    <row r="803" s="2" customFormat="1" ht="16.5" customHeight="1">
      <c r="A803" s="38"/>
      <c r="B803" s="39"/>
      <c r="C803" s="273" t="s">
        <v>2335</v>
      </c>
      <c r="D803" s="273" t="s">
        <v>404</v>
      </c>
      <c r="E803" s="274" t="s">
        <v>2336</v>
      </c>
      <c r="F803" s="275" t="s">
        <v>2337</v>
      </c>
      <c r="G803" s="276" t="s">
        <v>209</v>
      </c>
      <c r="H803" s="277">
        <v>4.6079999999999997</v>
      </c>
      <c r="I803" s="278"/>
      <c r="J803" s="279">
        <f>ROUND(I803*H803,2)</f>
        <v>0</v>
      </c>
      <c r="K803" s="275" t="s">
        <v>210</v>
      </c>
      <c r="L803" s="280"/>
      <c r="M803" s="281" t="s">
        <v>1</v>
      </c>
      <c r="N803" s="282" t="s">
        <v>43</v>
      </c>
      <c r="O803" s="91"/>
      <c r="P803" s="236">
        <f>O803*H803</f>
        <v>0</v>
      </c>
      <c r="Q803" s="236">
        <v>0.0012999999999999999</v>
      </c>
      <c r="R803" s="236">
        <f>Q803*H803</f>
        <v>0.005990399999999999</v>
      </c>
      <c r="S803" s="236">
        <v>0</v>
      </c>
      <c r="T803" s="237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38" t="s">
        <v>386</v>
      </c>
      <c r="AT803" s="238" t="s">
        <v>404</v>
      </c>
      <c r="AU803" s="238" t="s">
        <v>87</v>
      </c>
      <c r="AY803" s="17" t="s">
        <v>204</v>
      </c>
      <c r="BE803" s="239">
        <f>IF(N803="základní",J803,0)</f>
        <v>0</v>
      </c>
      <c r="BF803" s="239">
        <f>IF(N803="snížená",J803,0)</f>
        <v>0</v>
      </c>
      <c r="BG803" s="239">
        <f>IF(N803="zákl. přenesená",J803,0)</f>
        <v>0</v>
      </c>
      <c r="BH803" s="239">
        <f>IF(N803="sníž. přenesená",J803,0)</f>
        <v>0</v>
      </c>
      <c r="BI803" s="239">
        <f>IF(N803="nulová",J803,0)</f>
        <v>0</v>
      </c>
      <c r="BJ803" s="17" t="s">
        <v>85</v>
      </c>
      <c r="BK803" s="239">
        <f>ROUND(I803*H803,2)</f>
        <v>0</v>
      </c>
      <c r="BL803" s="17" t="s">
        <v>218</v>
      </c>
      <c r="BM803" s="238" t="s">
        <v>2338</v>
      </c>
    </row>
    <row r="804" s="2" customFormat="1" ht="24.15" customHeight="1">
      <c r="A804" s="38"/>
      <c r="B804" s="39"/>
      <c r="C804" s="227" t="s">
        <v>2339</v>
      </c>
      <c r="D804" s="227" t="s">
        <v>206</v>
      </c>
      <c r="E804" s="228" t="s">
        <v>2340</v>
      </c>
      <c r="F804" s="229" t="s">
        <v>2341</v>
      </c>
      <c r="G804" s="230" t="s">
        <v>295</v>
      </c>
      <c r="H804" s="231">
        <v>0.0060000000000000001</v>
      </c>
      <c r="I804" s="232"/>
      <c r="J804" s="233">
        <f>ROUND(I804*H804,2)</f>
        <v>0</v>
      </c>
      <c r="K804" s="229" t="s">
        <v>210</v>
      </c>
      <c r="L804" s="44"/>
      <c r="M804" s="234" t="s">
        <v>1</v>
      </c>
      <c r="N804" s="235" t="s">
        <v>43</v>
      </c>
      <c r="O804" s="91"/>
      <c r="P804" s="236">
        <f>O804*H804</f>
        <v>0</v>
      </c>
      <c r="Q804" s="236">
        <v>0</v>
      </c>
      <c r="R804" s="236">
        <f>Q804*H804</f>
        <v>0</v>
      </c>
      <c r="S804" s="236">
        <v>0</v>
      </c>
      <c r="T804" s="237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8" t="s">
        <v>218</v>
      </c>
      <c r="AT804" s="238" t="s">
        <v>206</v>
      </c>
      <c r="AU804" s="238" t="s">
        <v>87</v>
      </c>
      <c r="AY804" s="17" t="s">
        <v>204</v>
      </c>
      <c r="BE804" s="239">
        <f>IF(N804="základní",J804,0)</f>
        <v>0</v>
      </c>
      <c r="BF804" s="239">
        <f>IF(N804="snížená",J804,0)</f>
        <v>0</v>
      </c>
      <c r="BG804" s="239">
        <f>IF(N804="zákl. přenesená",J804,0)</f>
        <v>0</v>
      </c>
      <c r="BH804" s="239">
        <f>IF(N804="sníž. přenesená",J804,0)</f>
        <v>0</v>
      </c>
      <c r="BI804" s="239">
        <f>IF(N804="nulová",J804,0)</f>
        <v>0</v>
      </c>
      <c r="BJ804" s="17" t="s">
        <v>85</v>
      </c>
      <c r="BK804" s="239">
        <f>ROUND(I804*H804,2)</f>
        <v>0</v>
      </c>
      <c r="BL804" s="17" t="s">
        <v>218</v>
      </c>
      <c r="BM804" s="238" t="s">
        <v>2342</v>
      </c>
    </row>
    <row r="805" s="2" customFormat="1" ht="24.15" customHeight="1">
      <c r="A805" s="38"/>
      <c r="B805" s="39"/>
      <c r="C805" s="227" t="s">
        <v>2343</v>
      </c>
      <c r="D805" s="227" t="s">
        <v>206</v>
      </c>
      <c r="E805" s="228" t="s">
        <v>2344</v>
      </c>
      <c r="F805" s="229" t="s">
        <v>2345</v>
      </c>
      <c r="G805" s="230" t="s">
        <v>295</v>
      </c>
      <c r="H805" s="231">
        <v>0.0060000000000000001</v>
      </c>
      <c r="I805" s="232"/>
      <c r="J805" s="233">
        <f>ROUND(I805*H805,2)</f>
        <v>0</v>
      </c>
      <c r="K805" s="229" t="s">
        <v>210</v>
      </c>
      <c r="L805" s="44"/>
      <c r="M805" s="234" t="s">
        <v>1</v>
      </c>
      <c r="N805" s="235" t="s">
        <v>43</v>
      </c>
      <c r="O805" s="91"/>
      <c r="P805" s="236">
        <f>O805*H805</f>
        <v>0</v>
      </c>
      <c r="Q805" s="236">
        <v>0</v>
      </c>
      <c r="R805" s="236">
        <f>Q805*H805</f>
        <v>0</v>
      </c>
      <c r="S805" s="236">
        <v>0</v>
      </c>
      <c r="T805" s="237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38" t="s">
        <v>218</v>
      </c>
      <c r="AT805" s="238" t="s">
        <v>206</v>
      </c>
      <c r="AU805" s="238" t="s">
        <v>87</v>
      </c>
      <c r="AY805" s="17" t="s">
        <v>204</v>
      </c>
      <c r="BE805" s="239">
        <f>IF(N805="základní",J805,0)</f>
        <v>0</v>
      </c>
      <c r="BF805" s="239">
        <f>IF(N805="snížená",J805,0)</f>
        <v>0</v>
      </c>
      <c r="BG805" s="239">
        <f>IF(N805="zákl. přenesená",J805,0)</f>
        <v>0</v>
      </c>
      <c r="BH805" s="239">
        <f>IF(N805="sníž. přenesená",J805,0)</f>
        <v>0</v>
      </c>
      <c r="BI805" s="239">
        <f>IF(N805="nulová",J805,0)</f>
        <v>0</v>
      </c>
      <c r="BJ805" s="17" t="s">
        <v>85</v>
      </c>
      <c r="BK805" s="239">
        <f>ROUND(I805*H805,2)</f>
        <v>0</v>
      </c>
      <c r="BL805" s="17" t="s">
        <v>218</v>
      </c>
      <c r="BM805" s="238" t="s">
        <v>2346</v>
      </c>
    </row>
    <row r="806" s="12" customFormat="1" ht="22.8" customHeight="1">
      <c r="A806" s="12"/>
      <c r="B806" s="211"/>
      <c r="C806" s="212"/>
      <c r="D806" s="213" t="s">
        <v>77</v>
      </c>
      <c r="E806" s="225" t="s">
        <v>2347</v>
      </c>
      <c r="F806" s="225" t="s">
        <v>2348</v>
      </c>
      <c r="G806" s="212"/>
      <c r="H806" s="212"/>
      <c r="I806" s="215"/>
      <c r="J806" s="226">
        <f>BK806</f>
        <v>0</v>
      </c>
      <c r="K806" s="212"/>
      <c r="L806" s="217"/>
      <c r="M806" s="218"/>
      <c r="N806" s="219"/>
      <c r="O806" s="219"/>
      <c r="P806" s="220">
        <f>SUM(P807:P811)</f>
        <v>0</v>
      </c>
      <c r="Q806" s="219"/>
      <c r="R806" s="220">
        <f>SUM(R807:R811)</f>
        <v>0.28608532999999997</v>
      </c>
      <c r="S806" s="219"/>
      <c r="T806" s="221">
        <f>SUM(T807:T811)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2" t="s">
        <v>87</v>
      </c>
      <c r="AT806" s="223" t="s">
        <v>77</v>
      </c>
      <c r="AU806" s="223" t="s">
        <v>85</v>
      </c>
      <c r="AY806" s="222" t="s">
        <v>204</v>
      </c>
      <c r="BK806" s="224">
        <f>SUM(BK807:BK811)</f>
        <v>0</v>
      </c>
    </row>
    <row r="807" s="2" customFormat="1" ht="33" customHeight="1">
      <c r="A807" s="38"/>
      <c r="B807" s="39"/>
      <c r="C807" s="227" t="s">
        <v>2349</v>
      </c>
      <c r="D807" s="227" t="s">
        <v>206</v>
      </c>
      <c r="E807" s="228" t="s">
        <v>2350</v>
      </c>
      <c r="F807" s="229" t="s">
        <v>2351</v>
      </c>
      <c r="G807" s="230" t="s">
        <v>209</v>
      </c>
      <c r="H807" s="231">
        <v>9.5329999999999995</v>
      </c>
      <c r="I807" s="232"/>
      <c r="J807" s="233">
        <f>ROUND(I807*H807,2)</f>
        <v>0</v>
      </c>
      <c r="K807" s="229" t="s">
        <v>210</v>
      </c>
      <c r="L807" s="44"/>
      <c r="M807" s="234" t="s">
        <v>1</v>
      </c>
      <c r="N807" s="235" t="s">
        <v>43</v>
      </c>
      <c r="O807" s="91"/>
      <c r="P807" s="236">
        <f>O807*H807</f>
        <v>0</v>
      </c>
      <c r="Q807" s="236">
        <v>0.030009999999999998</v>
      </c>
      <c r="R807" s="236">
        <f>Q807*H807</f>
        <v>0.28608532999999997</v>
      </c>
      <c r="S807" s="236">
        <v>0</v>
      </c>
      <c r="T807" s="237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38" t="s">
        <v>218</v>
      </c>
      <c r="AT807" s="238" t="s">
        <v>206</v>
      </c>
      <c r="AU807" s="238" t="s">
        <v>87</v>
      </c>
      <c r="AY807" s="17" t="s">
        <v>204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7" t="s">
        <v>85</v>
      </c>
      <c r="BK807" s="239">
        <f>ROUND(I807*H807,2)</f>
        <v>0</v>
      </c>
      <c r="BL807" s="17" t="s">
        <v>218</v>
      </c>
      <c r="BM807" s="238" t="s">
        <v>2352</v>
      </c>
    </row>
    <row r="808" s="14" customFormat="1">
      <c r="A808" s="14"/>
      <c r="B808" s="251"/>
      <c r="C808" s="252"/>
      <c r="D808" s="242" t="s">
        <v>213</v>
      </c>
      <c r="E808" s="253" t="s">
        <v>1</v>
      </c>
      <c r="F808" s="254" t="s">
        <v>2353</v>
      </c>
      <c r="G808" s="252"/>
      <c r="H808" s="255">
        <v>2.835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1" t="s">
        <v>213</v>
      </c>
      <c r="AU808" s="261" t="s">
        <v>87</v>
      </c>
      <c r="AV808" s="14" t="s">
        <v>87</v>
      </c>
      <c r="AW808" s="14" t="s">
        <v>34</v>
      </c>
      <c r="AX808" s="14" t="s">
        <v>78</v>
      </c>
      <c r="AY808" s="261" t="s">
        <v>204</v>
      </c>
    </row>
    <row r="809" s="14" customFormat="1">
      <c r="A809" s="14"/>
      <c r="B809" s="251"/>
      <c r="C809" s="252"/>
      <c r="D809" s="242" t="s">
        <v>213</v>
      </c>
      <c r="E809" s="253" t="s">
        <v>1</v>
      </c>
      <c r="F809" s="254" t="s">
        <v>2354</v>
      </c>
      <c r="G809" s="252"/>
      <c r="H809" s="255">
        <v>3.3490000000000002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1" t="s">
        <v>213</v>
      </c>
      <c r="AU809" s="261" t="s">
        <v>87</v>
      </c>
      <c r="AV809" s="14" t="s">
        <v>87</v>
      </c>
      <c r="AW809" s="14" t="s">
        <v>34</v>
      </c>
      <c r="AX809" s="14" t="s">
        <v>78</v>
      </c>
      <c r="AY809" s="261" t="s">
        <v>204</v>
      </c>
    </row>
    <row r="810" s="14" customFormat="1">
      <c r="A810" s="14"/>
      <c r="B810" s="251"/>
      <c r="C810" s="252"/>
      <c r="D810" s="242" t="s">
        <v>213</v>
      </c>
      <c r="E810" s="253" t="s">
        <v>1</v>
      </c>
      <c r="F810" s="254" t="s">
        <v>2355</v>
      </c>
      <c r="G810" s="252"/>
      <c r="H810" s="255">
        <v>3.3490000000000002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1" t="s">
        <v>213</v>
      </c>
      <c r="AU810" s="261" t="s">
        <v>87</v>
      </c>
      <c r="AV810" s="14" t="s">
        <v>87</v>
      </c>
      <c r="AW810" s="14" t="s">
        <v>34</v>
      </c>
      <c r="AX810" s="14" t="s">
        <v>78</v>
      </c>
      <c r="AY810" s="261" t="s">
        <v>204</v>
      </c>
    </row>
    <row r="811" s="15" customFormat="1">
      <c r="A811" s="15"/>
      <c r="B811" s="262"/>
      <c r="C811" s="263"/>
      <c r="D811" s="242" t="s">
        <v>213</v>
      </c>
      <c r="E811" s="264" t="s">
        <v>1</v>
      </c>
      <c r="F811" s="265" t="s">
        <v>228</v>
      </c>
      <c r="G811" s="263"/>
      <c r="H811" s="266">
        <v>9.5329999999999995</v>
      </c>
      <c r="I811" s="267"/>
      <c r="J811" s="263"/>
      <c r="K811" s="263"/>
      <c r="L811" s="268"/>
      <c r="M811" s="269"/>
      <c r="N811" s="270"/>
      <c r="O811" s="270"/>
      <c r="P811" s="270"/>
      <c r="Q811" s="270"/>
      <c r="R811" s="270"/>
      <c r="S811" s="270"/>
      <c r="T811" s="27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2" t="s">
        <v>213</v>
      </c>
      <c r="AU811" s="272" t="s">
        <v>87</v>
      </c>
      <c r="AV811" s="15" t="s">
        <v>211</v>
      </c>
      <c r="AW811" s="15" t="s">
        <v>34</v>
      </c>
      <c r="AX811" s="15" t="s">
        <v>85</v>
      </c>
      <c r="AY811" s="272" t="s">
        <v>204</v>
      </c>
    </row>
    <row r="812" s="12" customFormat="1" ht="25.92" customHeight="1">
      <c r="A812" s="12"/>
      <c r="B812" s="211"/>
      <c r="C812" s="212"/>
      <c r="D812" s="213" t="s">
        <v>77</v>
      </c>
      <c r="E812" s="214" t="s">
        <v>1258</v>
      </c>
      <c r="F812" s="214" t="s">
        <v>1259</v>
      </c>
      <c r="G812" s="212"/>
      <c r="H812" s="212"/>
      <c r="I812" s="215"/>
      <c r="J812" s="216">
        <f>BK812</f>
        <v>0</v>
      </c>
      <c r="K812" s="212"/>
      <c r="L812" s="217"/>
      <c r="M812" s="218"/>
      <c r="N812" s="219"/>
      <c r="O812" s="219"/>
      <c r="P812" s="220">
        <f>SUM(P813:P816)</f>
        <v>0</v>
      </c>
      <c r="Q812" s="219"/>
      <c r="R812" s="220">
        <f>SUM(R813:R816)</f>
        <v>0</v>
      </c>
      <c r="S812" s="219"/>
      <c r="T812" s="221">
        <f>SUM(T813:T816)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22" t="s">
        <v>211</v>
      </c>
      <c r="AT812" s="223" t="s">
        <v>77</v>
      </c>
      <c r="AU812" s="223" t="s">
        <v>78</v>
      </c>
      <c r="AY812" s="222" t="s">
        <v>204</v>
      </c>
      <c r="BK812" s="224">
        <f>SUM(BK813:BK816)</f>
        <v>0</v>
      </c>
    </row>
    <row r="813" s="2" customFormat="1" ht="16.5" customHeight="1">
      <c r="A813" s="38"/>
      <c r="B813" s="39"/>
      <c r="C813" s="227" t="s">
        <v>2356</v>
      </c>
      <c r="D813" s="227" t="s">
        <v>206</v>
      </c>
      <c r="E813" s="228" t="s">
        <v>1261</v>
      </c>
      <c r="F813" s="229" t="s">
        <v>1262</v>
      </c>
      <c r="G813" s="230" t="s">
        <v>1263</v>
      </c>
      <c r="H813" s="231">
        <v>40</v>
      </c>
      <c r="I813" s="232"/>
      <c r="J813" s="233">
        <f>ROUND(I813*H813,2)</f>
        <v>0</v>
      </c>
      <c r="K813" s="229" t="s">
        <v>210</v>
      </c>
      <c r="L813" s="44"/>
      <c r="M813" s="234" t="s">
        <v>1</v>
      </c>
      <c r="N813" s="235" t="s">
        <v>43</v>
      </c>
      <c r="O813" s="91"/>
      <c r="P813" s="236">
        <f>O813*H813</f>
        <v>0</v>
      </c>
      <c r="Q813" s="236">
        <v>0</v>
      </c>
      <c r="R813" s="236">
        <f>Q813*H813</f>
        <v>0</v>
      </c>
      <c r="S813" s="236">
        <v>0</v>
      </c>
      <c r="T813" s="237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8" t="s">
        <v>1264</v>
      </c>
      <c r="AT813" s="238" t="s">
        <v>206</v>
      </c>
      <c r="AU813" s="238" t="s">
        <v>85</v>
      </c>
      <c r="AY813" s="17" t="s">
        <v>204</v>
      </c>
      <c r="BE813" s="239">
        <f>IF(N813="základní",J813,0)</f>
        <v>0</v>
      </c>
      <c r="BF813" s="239">
        <f>IF(N813="snížená",J813,0)</f>
        <v>0</v>
      </c>
      <c r="BG813" s="239">
        <f>IF(N813="zákl. přenesená",J813,0)</f>
        <v>0</v>
      </c>
      <c r="BH813" s="239">
        <f>IF(N813="sníž. přenesená",J813,0)</f>
        <v>0</v>
      </c>
      <c r="BI813" s="239">
        <f>IF(N813="nulová",J813,0)</f>
        <v>0</v>
      </c>
      <c r="BJ813" s="17" t="s">
        <v>85</v>
      </c>
      <c r="BK813" s="239">
        <f>ROUND(I813*H813,2)</f>
        <v>0</v>
      </c>
      <c r="BL813" s="17" t="s">
        <v>1264</v>
      </c>
      <c r="BM813" s="238" t="s">
        <v>2357</v>
      </c>
    </row>
    <row r="814" s="13" customFormat="1">
      <c r="A814" s="13"/>
      <c r="B814" s="240"/>
      <c r="C814" s="241"/>
      <c r="D814" s="242" t="s">
        <v>213</v>
      </c>
      <c r="E814" s="243" t="s">
        <v>1</v>
      </c>
      <c r="F814" s="244" t="s">
        <v>2358</v>
      </c>
      <c r="G814" s="241"/>
      <c r="H814" s="243" t="s">
        <v>1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0" t="s">
        <v>213</v>
      </c>
      <c r="AU814" s="250" t="s">
        <v>85</v>
      </c>
      <c r="AV814" s="13" t="s">
        <v>85</v>
      </c>
      <c r="AW814" s="13" t="s">
        <v>34</v>
      </c>
      <c r="AX814" s="13" t="s">
        <v>78</v>
      </c>
      <c r="AY814" s="250" t="s">
        <v>204</v>
      </c>
    </row>
    <row r="815" s="13" customFormat="1">
      <c r="A815" s="13"/>
      <c r="B815" s="240"/>
      <c r="C815" s="241"/>
      <c r="D815" s="242" t="s">
        <v>213</v>
      </c>
      <c r="E815" s="243" t="s">
        <v>1</v>
      </c>
      <c r="F815" s="244" t="s">
        <v>2359</v>
      </c>
      <c r="G815" s="241"/>
      <c r="H815" s="243" t="s">
        <v>1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0" t="s">
        <v>213</v>
      </c>
      <c r="AU815" s="250" t="s">
        <v>85</v>
      </c>
      <c r="AV815" s="13" t="s">
        <v>85</v>
      </c>
      <c r="AW815" s="13" t="s">
        <v>34</v>
      </c>
      <c r="AX815" s="13" t="s">
        <v>78</v>
      </c>
      <c r="AY815" s="250" t="s">
        <v>204</v>
      </c>
    </row>
    <row r="816" s="14" customFormat="1">
      <c r="A816" s="14"/>
      <c r="B816" s="251"/>
      <c r="C816" s="252"/>
      <c r="D816" s="242" t="s">
        <v>213</v>
      </c>
      <c r="E816" s="253" t="s">
        <v>1</v>
      </c>
      <c r="F816" s="254" t="s">
        <v>2360</v>
      </c>
      <c r="G816" s="252"/>
      <c r="H816" s="255">
        <v>40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1" t="s">
        <v>213</v>
      </c>
      <c r="AU816" s="261" t="s">
        <v>85</v>
      </c>
      <c r="AV816" s="14" t="s">
        <v>87</v>
      </c>
      <c r="AW816" s="14" t="s">
        <v>34</v>
      </c>
      <c r="AX816" s="14" t="s">
        <v>85</v>
      </c>
      <c r="AY816" s="261" t="s">
        <v>204</v>
      </c>
    </row>
    <row r="817" s="12" customFormat="1" ht="25.92" customHeight="1">
      <c r="A817" s="12"/>
      <c r="B817" s="211"/>
      <c r="C817" s="212"/>
      <c r="D817" s="213" t="s">
        <v>77</v>
      </c>
      <c r="E817" s="214" t="s">
        <v>97</v>
      </c>
      <c r="F817" s="214" t="s">
        <v>1411</v>
      </c>
      <c r="G817" s="212"/>
      <c r="H817" s="212"/>
      <c r="I817" s="215"/>
      <c r="J817" s="216">
        <f>BK817</f>
        <v>0</v>
      </c>
      <c r="K817" s="212"/>
      <c r="L817" s="217"/>
      <c r="M817" s="218"/>
      <c r="N817" s="219"/>
      <c r="O817" s="219"/>
      <c r="P817" s="220">
        <f>P818+P821+P824+P836+P840</f>
        <v>0</v>
      </c>
      <c r="Q817" s="219"/>
      <c r="R817" s="220">
        <f>R818+R821+R824+R836+R840</f>
        <v>0</v>
      </c>
      <c r="S817" s="219"/>
      <c r="T817" s="221">
        <f>T818+T821+T824+T836+T840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2" t="s">
        <v>234</v>
      </c>
      <c r="AT817" s="223" t="s">
        <v>77</v>
      </c>
      <c r="AU817" s="223" t="s">
        <v>78</v>
      </c>
      <c r="AY817" s="222" t="s">
        <v>204</v>
      </c>
      <c r="BK817" s="224">
        <f>BK818+BK821+BK824+BK836+BK840</f>
        <v>0</v>
      </c>
    </row>
    <row r="818" s="12" customFormat="1" ht="22.8" customHeight="1">
      <c r="A818" s="12"/>
      <c r="B818" s="211"/>
      <c r="C818" s="212"/>
      <c r="D818" s="213" t="s">
        <v>77</v>
      </c>
      <c r="E818" s="225" t="s">
        <v>1436</v>
      </c>
      <c r="F818" s="225" t="s">
        <v>1437</v>
      </c>
      <c r="G818" s="212"/>
      <c r="H818" s="212"/>
      <c r="I818" s="215"/>
      <c r="J818" s="226">
        <f>BK818</f>
        <v>0</v>
      </c>
      <c r="K818" s="212"/>
      <c r="L818" s="217"/>
      <c r="M818" s="218"/>
      <c r="N818" s="219"/>
      <c r="O818" s="219"/>
      <c r="P818" s="220">
        <f>SUM(P819:P820)</f>
        <v>0</v>
      </c>
      <c r="Q818" s="219"/>
      <c r="R818" s="220">
        <f>SUM(R819:R820)</f>
        <v>0</v>
      </c>
      <c r="S818" s="219"/>
      <c r="T818" s="221">
        <f>SUM(T819:T820)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2" t="s">
        <v>234</v>
      </c>
      <c r="AT818" s="223" t="s">
        <v>77</v>
      </c>
      <c r="AU818" s="223" t="s">
        <v>85</v>
      </c>
      <c r="AY818" s="222" t="s">
        <v>204</v>
      </c>
      <c r="BK818" s="224">
        <f>SUM(BK819:BK820)</f>
        <v>0</v>
      </c>
    </row>
    <row r="819" s="2" customFormat="1" ht="16.5" customHeight="1">
      <c r="A819" s="38"/>
      <c r="B819" s="39"/>
      <c r="C819" s="227" t="s">
        <v>2361</v>
      </c>
      <c r="D819" s="227" t="s">
        <v>206</v>
      </c>
      <c r="E819" s="228" t="s">
        <v>1438</v>
      </c>
      <c r="F819" s="229" t="s">
        <v>1439</v>
      </c>
      <c r="G819" s="230" t="s">
        <v>1263</v>
      </c>
      <c r="H819" s="231">
        <v>8</v>
      </c>
      <c r="I819" s="232"/>
      <c r="J819" s="233">
        <f>ROUND(I819*H819,2)</f>
        <v>0</v>
      </c>
      <c r="K819" s="229" t="s">
        <v>210</v>
      </c>
      <c r="L819" s="44"/>
      <c r="M819" s="234" t="s">
        <v>1</v>
      </c>
      <c r="N819" s="235" t="s">
        <v>43</v>
      </c>
      <c r="O819" s="91"/>
      <c r="P819" s="236">
        <f>O819*H819</f>
        <v>0</v>
      </c>
      <c r="Q819" s="236">
        <v>0</v>
      </c>
      <c r="R819" s="236">
        <f>Q819*H819</f>
        <v>0</v>
      </c>
      <c r="S819" s="236">
        <v>0</v>
      </c>
      <c r="T819" s="237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8" t="s">
        <v>1440</v>
      </c>
      <c r="AT819" s="238" t="s">
        <v>206</v>
      </c>
      <c r="AU819" s="238" t="s">
        <v>87</v>
      </c>
      <c r="AY819" s="17" t="s">
        <v>204</v>
      </c>
      <c r="BE819" s="239">
        <f>IF(N819="základní",J819,0)</f>
        <v>0</v>
      </c>
      <c r="BF819" s="239">
        <f>IF(N819="snížená",J819,0)</f>
        <v>0</v>
      </c>
      <c r="BG819" s="239">
        <f>IF(N819="zákl. přenesená",J819,0)</f>
        <v>0</v>
      </c>
      <c r="BH819" s="239">
        <f>IF(N819="sníž. přenesená",J819,0)</f>
        <v>0</v>
      </c>
      <c r="BI819" s="239">
        <f>IF(N819="nulová",J819,0)</f>
        <v>0</v>
      </c>
      <c r="BJ819" s="17" t="s">
        <v>85</v>
      </c>
      <c r="BK819" s="239">
        <f>ROUND(I819*H819,2)</f>
        <v>0</v>
      </c>
      <c r="BL819" s="17" t="s">
        <v>1440</v>
      </c>
      <c r="BM819" s="238" t="s">
        <v>2362</v>
      </c>
    </row>
    <row r="820" s="14" customFormat="1">
      <c r="A820" s="14"/>
      <c r="B820" s="251"/>
      <c r="C820" s="252"/>
      <c r="D820" s="242" t="s">
        <v>213</v>
      </c>
      <c r="E820" s="253" t="s">
        <v>1</v>
      </c>
      <c r="F820" s="254" t="s">
        <v>2363</v>
      </c>
      <c r="G820" s="252"/>
      <c r="H820" s="255">
        <v>8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1" t="s">
        <v>213</v>
      </c>
      <c r="AU820" s="261" t="s">
        <v>87</v>
      </c>
      <c r="AV820" s="14" t="s">
        <v>87</v>
      </c>
      <c r="AW820" s="14" t="s">
        <v>34</v>
      </c>
      <c r="AX820" s="14" t="s">
        <v>85</v>
      </c>
      <c r="AY820" s="261" t="s">
        <v>204</v>
      </c>
    </row>
    <row r="821" s="12" customFormat="1" ht="22.8" customHeight="1">
      <c r="A821" s="12"/>
      <c r="B821" s="211"/>
      <c r="C821" s="212"/>
      <c r="D821" s="213" t="s">
        <v>77</v>
      </c>
      <c r="E821" s="225" t="s">
        <v>1447</v>
      </c>
      <c r="F821" s="225" t="s">
        <v>1448</v>
      </c>
      <c r="G821" s="212"/>
      <c r="H821" s="212"/>
      <c r="I821" s="215"/>
      <c r="J821" s="226">
        <f>BK821</f>
        <v>0</v>
      </c>
      <c r="K821" s="212"/>
      <c r="L821" s="217"/>
      <c r="M821" s="218"/>
      <c r="N821" s="219"/>
      <c r="O821" s="219"/>
      <c r="P821" s="220">
        <f>SUM(P822:P823)</f>
        <v>0</v>
      </c>
      <c r="Q821" s="219"/>
      <c r="R821" s="220">
        <f>SUM(R822:R823)</f>
        <v>0</v>
      </c>
      <c r="S821" s="219"/>
      <c r="T821" s="221">
        <f>SUM(T822:T823)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2" t="s">
        <v>234</v>
      </c>
      <c r="AT821" s="223" t="s">
        <v>77</v>
      </c>
      <c r="AU821" s="223" t="s">
        <v>85</v>
      </c>
      <c r="AY821" s="222" t="s">
        <v>204</v>
      </c>
      <c r="BK821" s="224">
        <f>SUM(BK822:BK823)</f>
        <v>0</v>
      </c>
    </row>
    <row r="822" s="2" customFormat="1" ht="16.5" customHeight="1">
      <c r="A822" s="38"/>
      <c r="B822" s="39"/>
      <c r="C822" s="227" t="s">
        <v>2364</v>
      </c>
      <c r="D822" s="227" t="s">
        <v>206</v>
      </c>
      <c r="E822" s="228" t="s">
        <v>1449</v>
      </c>
      <c r="F822" s="229" t="s">
        <v>1448</v>
      </c>
      <c r="G822" s="230" t="s">
        <v>1263</v>
      </c>
      <c r="H822" s="231">
        <v>16</v>
      </c>
      <c r="I822" s="232"/>
      <c r="J822" s="233">
        <f>ROUND(I822*H822,2)</f>
        <v>0</v>
      </c>
      <c r="K822" s="229" t="s">
        <v>210</v>
      </c>
      <c r="L822" s="44"/>
      <c r="M822" s="234" t="s">
        <v>1</v>
      </c>
      <c r="N822" s="235" t="s">
        <v>43</v>
      </c>
      <c r="O822" s="91"/>
      <c r="P822" s="236">
        <f>O822*H822</f>
        <v>0</v>
      </c>
      <c r="Q822" s="236">
        <v>0</v>
      </c>
      <c r="R822" s="236">
        <f>Q822*H822</f>
        <v>0</v>
      </c>
      <c r="S822" s="236">
        <v>0</v>
      </c>
      <c r="T822" s="237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38" t="s">
        <v>1440</v>
      </c>
      <c r="AT822" s="238" t="s">
        <v>206</v>
      </c>
      <c r="AU822" s="238" t="s">
        <v>87</v>
      </c>
      <c r="AY822" s="17" t="s">
        <v>204</v>
      </c>
      <c r="BE822" s="239">
        <f>IF(N822="základní",J822,0)</f>
        <v>0</v>
      </c>
      <c r="BF822" s="239">
        <f>IF(N822="snížená",J822,0)</f>
        <v>0</v>
      </c>
      <c r="BG822" s="239">
        <f>IF(N822="zákl. přenesená",J822,0)</f>
        <v>0</v>
      </c>
      <c r="BH822" s="239">
        <f>IF(N822="sníž. přenesená",J822,0)</f>
        <v>0</v>
      </c>
      <c r="BI822" s="239">
        <f>IF(N822="nulová",J822,0)</f>
        <v>0</v>
      </c>
      <c r="BJ822" s="17" t="s">
        <v>85</v>
      </c>
      <c r="BK822" s="239">
        <f>ROUND(I822*H822,2)</f>
        <v>0</v>
      </c>
      <c r="BL822" s="17" t="s">
        <v>1440</v>
      </c>
      <c r="BM822" s="238" t="s">
        <v>2365</v>
      </c>
    </row>
    <row r="823" s="14" customFormat="1">
      <c r="A823" s="14"/>
      <c r="B823" s="251"/>
      <c r="C823" s="252"/>
      <c r="D823" s="242" t="s">
        <v>213</v>
      </c>
      <c r="E823" s="253" t="s">
        <v>1</v>
      </c>
      <c r="F823" s="254" t="s">
        <v>218</v>
      </c>
      <c r="G823" s="252"/>
      <c r="H823" s="255">
        <v>16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1" t="s">
        <v>213</v>
      </c>
      <c r="AU823" s="261" t="s">
        <v>87</v>
      </c>
      <c r="AV823" s="14" t="s">
        <v>87</v>
      </c>
      <c r="AW823" s="14" t="s">
        <v>34</v>
      </c>
      <c r="AX823" s="14" t="s">
        <v>85</v>
      </c>
      <c r="AY823" s="261" t="s">
        <v>204</v>
      </c>
    </row>
    <row r="824" s="12" customFormat="1" ht="22.8" customHeight="1">
      <c r="A824" s="12"/>
      <c r="B824" s="211"/>
      <c r="C824" s="212"/>
      <c r="D824" s="213" t="s">
        <v>77</v>
      </c>
      <c r="E824" s="225" t="s">
        <v>1452</v>
      </c>
      <c r="F824" s="225" t="s">
        <v>1453</v>
      </c>
      <c r="G824" s="212"/>
      <c r="H824" s="212"/>
      <c r="I824" s="215"/>
      <c r="J824" s="226">
        <f>BK824</f>
        <v>0</v>
      </c>
      <c r="K824" s="212"/>
      <c r="L824" s="217"/>
      <c r="M824" s="218"/>
      <c r="N824" s="219"/>
      <c r="O824" s="219"/>
      <c r="P824" s="220">
        <f>SUM(P825:P835)</f>
        <v>0</v>
      </c>
      <c r="Q824" s="219"/>
      <c r="R824" s="220">
        <f>SUM(R825:R835)</f>
        <v>0</v>
      </c>
      <c r="S824" s="219"/>
      <c r="T824" s="221">
        <f>SUM(T825:T835)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2" t="s">
        <v>234</v>
      </c>
      <c r="AT824" s="223" t="s">
        <v>77</v>
      </c>
      <c r="AU824" s="223" t="s">
        <v>85</v>
      </c>
      <c r="AY824" s="222" t="s">
        <v>204</v>
      </c>
      <c r="BK824" s="224">
        <f>SUM(BK825:BK835)</f>
        <v>0</v>
      </c>
    </row>
    <row r="825" s="2" customFormat="1" ht="16.5" customHeight="1">
      <c r="A825" s="38"/>
      <c r="B825" s="39"/>
      <c r="C825" s="227" t="s">
        <v>2366</v>
      </c>
      <c r="D825" s="227" t="s">
        <v>206</v>
      </c>
      <c r="E825" s="228" t="s">
        <v>1454</v>
      </c>
      <c r="F825" s="229" t="s">
        <v>1455</v>
      </c>
      <c r="G825" s="230" t="s">
        <v>209</v>
      </c>
      <c r="H825" s="231">
        <v>210</v>
      </c>
      <c r="I825" s="232"/>
      <c r="J825" s="233">
        <f>ROUND(I825*H825,2)</f>
        <v>0</v>
      </c>
      <c r="K825" s="229" t="s">
        <v>210</v>
      </c>
      <c r="L825" s="44"/>
      <c r="M825" s="234" t="s">
        <v>1</v>
      </c>
      <c r="N825" s="235" t="s">
        <v>43</v>
      </c>
      <c r="O825" s="91"/>
      <c r="P825" s="236">
        <f>O825*H825</f>
        <v>0</v>
      </c>
      <c r="Q825" s="236">
        <v>0</v>
      </c>
      <c r="R825" s="236">
        <f>Q825*H825</f>
        <v>0</v>
      </c>
      <c r="S825" s="236">
        <v>0</v>
      </c>
      <c r="T825" s="237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8" t="s">
        <v>211</v>
      </c>
      <c r="AT825" s="238" t="s">
        <v>206</v>
      </c>
      <c r="AU825" s="238" t="s">
        <v>87</v>
      </c>
      <c r="AY825" s="17" t="s">
        <v>204</v>
      </c>
      <c r="BE825" s="239">
        <f>IF(N825="základní",J825,0)</f>
        <v>0</v>
      </c>
      <c r="BF825" s="239">
        <f>IF(N825="snížená",J825,0)</f>
        <v>0</v>
      </c>
      <c r="BG825" s="239">
        <f>IF(N825="zákl. přenesená",J825,0)</f>
        <v>0</v>
      </c>
      <c r="BH825" s="239">
        <f>IF(N825="sníž. přenesená",J825,0)</f>
        <v>0</v>
      </c>
      <c r="BI825" s="239">
        <f>IF(N825="nulová",J825,0)</f>
        <v>0</v>
      </c>
      <c r="BJ825" s="17" t="s">
        <v>85</v>
      </c>
      <c r="BK825" s="239">
        <f>ROUND(I825*H825,2)</f>
        <v>0</v>
      </c>
      <c r="BL825" s="17" t="s">
        <v>211</v>
      </c>
      <c r="BM825" s="238" t="s">
        <v>2367</v>
      </c>
    </row>
    <row r="826" s="13" customFormat="1">
      <c r="A826" s="13"/>
      <c r="B826" s="240"/>
      <c r="C826" s="241"/>
      <c r="D826" s="242" t="s">
        <v>213</v>
      </c>
      <c r="E826" s="243" t="s">
        <v>1</v>
      </c>
      <c r="F826" s="244" t="s">
        <v>1457</v>
      </c>
      <c r="G826" s="241"/>
      <c r="H826" s="243" t="s">
        <v>1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0" t="s">
        <v>213</v>
      </c>
      <c r="AU826" s="250" t="s">
        <v>87</v>
      </c>
      <c r="AV826" s="13" t="s">
        <v>85</v>
      </c>
      <c r="AW826" s="13" t="s">
        <v>34</v>
      </c>
      <c r="AX826" s="13" t="s">
        <v>78</v>
      </c>
      <c r="AY826" s="250" t="s">
        <v>204</v>
      </c>
    </row>
    <row r="827" s="14" customFormat="1">
      <c r="A827" s="14"/>
      <c r="B827" s="251"/>
      <c r="C827" s="252"/>
      <c r="D827" s="242" t="s">
        <v>213</v>
      </c>
      <c r="E827" s="253" t="s">
        <v>1</v>
      </c>
      <c r="F827" s="254" t="s">
        <v>1458</v>
      </c>
      <c r="G827" s="252"/>
      <c r="H827" s="255">
        <v>210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1" t="s">
        <v>213</v>
      </c>
      <c r="AU827" s="261" t="s">
        <v>87</v>
      </c>
      <c r="AV827" s="14" t="s">
        <v>87</v>
      </c>
      <c r="AW827" s="14" t="s">
        <v>34</v>
      </c>
      <c r="AX827" s="14" t="s">
        <v>85</v>
      </c>
      <c r="AY827" s="261" t="s">
        <v>204</v>
      </c>
    </row>
    <row r="828" s="2" customFormat="1" ht="16.5" customHeight="1">
      <c r="A828" s="38"/>
      <c r="B828" s="39"/>
      <c r="C828" s="227" t="s">
        <v>2368</v>
      </c>
      <c r="D828" s="227" t="s">
        <v>206</v>
      </c>
      <c r="E828" s="228" t="s">
        <v>1459</v>
      </c>
      <c r="F828" s="229" t="s">
        <v>1460</v>
      </c>
      <c r="G828" s="230" t="s">
        <v>771</v>
      </c>
      <c r="H828" s="231">
        <v>1</v>
      </c>
      <c r="I828" s="232"/>
      <c r="J828" s="233">
        <f>ROUND(I828*H828,2)</f>
        <v>0</v>
      </c>
      <c r="K828" s="229" t="s">
        <v>210</v>
      </c>
      <c r="L828" s="44"/>
      <c r="M828" s="234" t="s">
        <v>1</v>
      </c>
      <c r="N828" s="235" t="s">
        <v>43</v>
      </c>
      <c r="O828" s="91"/>
      <c r="P828" s="236">
        <f>O828*H828</f>
        <v>0</v>
      </c>
      <c r="Q828" s="236">
        <v>0</v>
      </c>
      <c r="R828" s="236">
        <f>Q828*H828</f>
        <v>0</v>
      </c>
      <c r="S828" s="236">
        <v>0</v>
      </c>
      <c r="T828" s="237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8" t="s">
        <v>211</v>
      </c>
      <c r="AT828" s="238" t="s">
        <v>206</v>
      </c>
      <c r="AU828" s="238" t="s">
        <v>87</v>
      </c>
      <c r="AY828" s="17" t="s">
        <v>204</v>
      </c>
      <c r="BE828" s="239">
        <f>IF(N828="základní",J828,0)</f>
        <v>0</v>
      </c>
      <c r="BF828" s="239">
        <f>IF(N828="snížená",J828,0)</f>
        <v>0</v>
      </c>
      <c r="BG828" s="239">
        <f>IF(N828="zákl. přenesená",J828,0)</f>
        <v>0</v>
      </c>
      <c r="BH828" s="239">
        <f>IF(N828="sníž. přenesená",J828,0)</f>
        <v>0</v>
      </c>
      <c r="BI828" s="239">
        <f>IF(N828="nulová",J828,0)</f>
        <v>0</v>
      </c>
      <c r="BJ828" s="17" t="s">
        <v>85</v>
      </c>
      <c r="BK828" s="239">
        <f>ROUND(I828*H828,2)</f>
        <v>0</v>
      </c>
      <c r="BL828" s="17" t="s">
        <v>211</v>
      </c>
      <c r="BM828" s="238" t="s">
        <v>2369</v>
      </c>
    </row>
    <row r="829" s="2" customFormat="1" ht="16.5" customHeight="1">
      <c r="A829" s="38"/>
      <c r="B829" s="39"/>
      <c r="C829" s="227" t="s">
        <v>2370</v>
      </c>
      <c r="D829" s="227" t="s">
        <v>206</v>
      </c>
      <c r="E829" s="228" t="s">
        <v>1462</v>
      </c>
      <c r="F829" s="229" t="s">
        <v>1463</v>
      </c>
      <c r="G829" s="230" t="s">
        <v>209</v>
      </c>
      <c r="H829" s="231">
        <v>210</v>
      </c>
      <c r="I829" s="232"/>
      <c r="J829" s="233">
        <f>ROUND(I829*H829,2)</f>
        <v>0</v>
      </c>
      <c r="K829" s="229" t="s">
        <v>210</v>
      </c>
      <c r="L829" s="44"/>
      <c r="M829" s="234" t="s">
        <v>1</v>
      </c>
      <c r="N829" s="235" t="s">
        <v>43</v>
      </c>
      <c r="O829" s="91"/>
      <c r="P829" s="236">
        <f>O829*H829</f>
        <v>0</v>
      </c>
      <c r="Q829" s="236">
        <v>0</v>
      </c>
      <c r="R829" s="236">
        <f>Q829*H829</f>
        <v>0</v>
      </c>
      <c r="S829" s="236">
        <v>0</v>
      </c>
      <c r="T829" s="237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8" t="s">
        <v>1440</v>
      </c>
      <c r="AT829" s="238" t="s">
        <v>206</v>
      </c>
      <c r="AU829" s="238" t="s">
        <v>87</v>
      </c>
      <c r="AY829" s="17" t="s">
        <v>204</v>
      </c>
      <c r="BE829" s="239">
        <f>IF(N829="základní",J829,0)</f>
        <v>0</v>
      </c>
      <c r="BF829" s="239">
        <f>IF(N829="snížená",J829,0)</f>
        <v>0</v>
      </c>
      <c r="BG829" s="239">
        <f>IF(N829="zákl. přenesená",J829,0)</f>
        <v>0</v>
      </c>
      <c r="BH829" s="239">
        <f>IF(N829="sníž. přenesená",J829,0)</f>
        <v>0</v>
      </c>
      <c r="BI829" s="239">
        <f>IF(N829="nulová",J829,0)</f>
        <v>0</v>
      </c>
      <c r="BJ829" s="17" t="s">
        <v>85</v>
      </c>
      <c r="BK829" s="239">
        <f>ROUND(I829*H829,2)</f>
        <v>0</v>
      </c>
      <c r="BL829" s="17" t="s">
        <v>1440</v>
      </c>
      <c r="BM829" s="238" t="s">
        <v>2371</v>
      </c>
    </row>
    <row r="830" s="13" customFormat="1">
      <c r="A830" s="13"/>
      <c r="B830" s="240"/>
      <c r="C830" s="241"/>
      <c r="D830" s="242" t="s">
        <v>213</v>
      </c>
      <c r="E830" s="243" t="s">
        <v>1</v>
      </c>
      <c r="F830" s="244" t="s">
        <v>1465</v>
      </c>
      <c r="G830" s="241"/>
      <c r="H830" s="243" t="s">
        <v>1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0" t="s">
        <v>213</v>
      </c>
      <c r="AU830" s="250" t="s">
        <v>87</v>
      </c>
      <c r="AV830" s="13" t="s">
        <v>85</v>
      </c>
      <c r="AW830" s="13" t="s">
        <v>34</v>
      </c>
      <c r="AX830" s="13" t="s">
        <v>78</v>
      </c>
      <c r="AY830" s="250" t="s">
        <v>204</v>
      </c>
    </row>
    <row r="831" s="13" customFormat="1">
      <c r="A831" s="13"/>
      <c r="B831" s="240"/>
      <c r="C831" s="241"/>
      <c r="D831" s="242" t="s">
        <v>213</v>
      </c>
      <c r="E831" s="243" t="s">
        <v>1</v>
      </c>
      <c r="F831" s="244" t="s">
        <v>1466</v>
      </c>
      <c r="G831" s="241"/>
      <c r="H831" s="243" t="s">
        <v>1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0" t="s">
        <v>213</v>
      </c>
      <c r="AU831" s="250" t="s">
        <v>87</v>
      </c>
      <c r="AV831" s="13" t="s">
        <v>85</v>
      </c>
      <c r="AW831" s="13" t="s">
        <v>34</v>
      </c>
      <c r="AX831" s="13" t="s">
        <v>78</v>
      </c>
      <c r="AY831" s="250" t="s">
        <v>204</v>
      </c>
    </row>
    <row r="832" s="14" customFormat="1">
      <c r="A832" s="14"/>
      <c r="B832" s="251"/>
      <c r="C832" s="252"/>
      <c r="D832" s="242" t="s">
        <v>213</v>
      </c>
      <c r="E832" s="253" t="s">
        <v>1</v>
      </c>
      <c r="F832" s="254" t="s">
        <v>1467</v>
      </c>
      <c r="G832" s="252"/>
      <c r="H832" s="255">
        <v>210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1" t="s">
        <v>213</v>
      </c>
      <c r="AU832" s="261" t="s">
        <v>87</v>
      </c>
      <c r="AV832" s="14" t="s">
        <v>87</v>
      </c>
      <c r="AW832" s="14" t="s">
        <v>34</v>
      </c>
      <c r="AX832" s="14" t="s">
        <v>85</v>
      </c>
      <c r="AY832" s="261" t="s">
        <v>204</v>
      </c>
    </row>
    <row r="833" s="2" customFormat="1" ht="16.5" customHeight="1">
      <c r="A833" s="38"/>
      <c r="B833" s="39"/>
      <c r="C833" s="227" t="s">
        <v>2372</v>
      </c>
      <c r="D833" s="227" t="s">
        <v>206</v>
      </c>
      <c r="E833" s="228" t="s">
        <v>1468</v>
      </c>
      <c r="F833" s="229" t="s">
        <v>1469</v>
      </c>
      <c r="G833" s="230" t="s">
        <v>1470</v>
      </c>
      <c r="H833" s="231">
        <v>5</v>
      </c>
      <c r="I833" s="232"/>
      <c r="J833" s="233">
        <f>ROUND(I833*H833,2)</f>
        <v>0</v>
      </c>
      <c r="K833" s="229" t="s">
        <v>1</v>
      </c>
      <c r="L833" s="44"/>
      <c r="M833" s="234" t="s">
        <v>1</v>
      </c>
      <c r="N833" s="235" t="s">
        <v>43</v>
      </c>
      <c r="O833" s="91"/>
      <c r="P833" s="236">
        <f>O833*H833</f>
        <v>0</v>
      </c>
      <c r="Q833" s="236">
        <v>0</v>
      </c>
      <c r="R833" s="236">
        <f>Q833*H833</f>
        <v>0</v>
      </c>
      <c r="S833" s="236">
        <v>0</v>
      </c>
      <c r="T833" s="237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38" t="s">
        <v>211</v>
      </c>
      <c r="AT833" s="238" t="s">
        <v>206</v>
      </c>
      <c r="AU833" s="238" t="s">
        <v>87</v>
      </c>
      <c r="AY833" s="17" t="s">
        <v>204</v>
      </c>
      <c r="BE833" s="239">
        <f>IF(N833="základní",J833,0)</f>
        <v>0</v>
      </c>
      <c r="BF833" s="239">
        <f>IF(N833="snížená",J833,0)</f>
        <v>0</v>
      </c>
      <c r="BG833" s="239">
        <f>IF(N833="zákl. přenesená",J833,0)</f>
        <v>0</v>
      </c>
      <c r="BH833" s="239">
        <f>IF(N833="sníž. přenesená",J833,0)</f>
        <v>0</v>
      </c>
      <c r="BI833" s="239">
        <f>IF(N833="nulová",J833,0)</f>
        <v>0</v>
      </c>
      <c r="BJ833" s="17" t="s">
        <v>85</v>
      </c>
      <c r="BK833" s="239">
        <f>ROUND(I833*H833,2)</f>
        <v>0</v>
      </c>
      <c r="BL833" s="17" t="s">
        <v>211</v>
      </c>
      <c r="BM833" s="238" t="s">
        <v>2373</v>
      </c>
    </row>
    <row r="834" s="13" customFormat="1">
      <c r="A834" s="13"/>
      <c r="B834" s="240"/>
      <c r="C834" s="241"/>
      <c r="D834" s="242" t="s">
        <v>213</v>
      </c>
      <c r="E834" s="243" t="s">
        <v>1</v>
      </c>
      <c r="F834" s="244" t="s">
        <v>1472</v>
      </c>
      <c r="G834" s="241"/>
      <c r="H834" s="243" t="s">
        <v>1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0" t="s">
        <v>213</v>
      </c>
      <c r="AU834" s="250" t="s">
        <v>87</v>
      </c>
      <c r="AV834" s="13" t="s">
        <v>85</v>
      </c>
      <c r="AW834" s="13" t="s">
        <v>34</v>
      </c>
      <c r="AX834" s="13" t="s">
        <v>78</v>
      </c>
      <c r="AY834" s="250" t="s">
        <v>204</v>
      </c>
    </row>
    <row r="835" s="14" customFormat="1">
      <c r="A835" s="14"/>
      <c r="B835" s="251"/>
      <c r="C835" s="252"/>
      <c r="D835" s="242" t="s">
        <v>213</v>
      </c>
      <c r="E835" s="253" t="s">
        <v>1</v>
      </c>
      <c r="F835" s="254" t="s">
        <v>234</v>
      </c>
      <c r="G835" s="252"/>
      <c r="H835" s="255">
        <v>5</v>
      </c>
      <c r="I835" s="256"/>
      <c r="J835" s="252"/>
      <c r="K835" s="252"/>
      <c r="L835" s="257"/>
      <c r="M835" s="258"/>
      <c r="N835" s="259"/>
      <c r="O835" s="259"/>
      <c r="P835" s="259"/>
      <c r="Q835" s="259"/>
      <c r="R835" s="259"/>
      <c r="S835" s="259"/>
      <c r="T835" s="26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1" t="s">
        <v>213</v>
      </c>
      <c r="AU835" s="261" t="s">
        <v>87</v>
      </c>
      <c r="AV835" s="14" t="s">
        <v>87</v>
      </c>
      <c r="AW835" s="14" t="s">
        <v>34</v>
      </c>
      <c r="AX835" s="14" t="s">
        <v>85</v>
      </c>
      <c r="AY835" s="261" t="s">
        <v>204</v>
      </c>
    </row>
    <row r="836" s="12" customFormat="1" ht="22.8" customHeight="1">
      <c r="A836" s="12"/>
      <c r="B836" s="211"/>
      <c r="C836" s="212"/>
      <c r="D836" s="213" t="s">
        <v>77</v>
      </c>
      <c r="E836" s="225" t="s">
        <v>1473</v>
      </c>
      <c r="F836" s="225" t="s">
        <v>1474</v>
      </c>
      <c r="G836" s="212"/>
      <c r="H836" s="212"/>
      <c r="I836" s="215"/>
      <c r="J836" s="226">
        <f>BK836</f>
        <v>0</v>
      </c>
      <c r="K836" s="212"/>
      <c r="L836" s="217"/>
      <c r="M836" s="218"/>
      <c r="N836" s="219"/>
      <c r="O836" s="219"/>
      <c r="P836" s="220">
        <f>SUM(P837:P839)</f>
        <v>0</v>
      </c>
      <c r="Q836" s="219"/>
      <c r="R836" s="220">
        <f>SUM(R837:R839)</f>
        <v>0</v>
      </c>
      <c r="S836" s="219"/>
      <c r="T836" s="221">
        <f>SUM(T837:T839)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22" t="s">
        <v>234</v>
      </c>
      <c r="AT836" s="223" t="s">
        <v>77</v>
      </c>
      <c r="AU836" s="223" t="s">
        <v>85</v>
      </c>
      <c r="AY836" s="222" t="s">
        <v>204</v>
      </c>
      <c r="BK836" s="224">
        <f>SUM(BK837:BK839)</f>
        <v>0</v>
      </c>
    </row>
    <row r="837" s="2" customFormat="1" ht="21.75" customHeight="1">
      <c r="A837" s="38"/>
      <c r="B837" s="39"/>
      <c r="C837" s="227" t="s">
        <v>2374</v>
      </c>
      <c r="D837" s="227" t="s">
        <v>206</v>
      </c>
      <c r="E837" s="228" t="s">
        <v>1475</v>
      </c>
      <c r="F837" s="229" t="s">
        <v>1476</v>
      </c>
      <c r="G837" s="230" t="s">
        <v>771</v>
      </c>
      <c r="H837" s="231">
        <v>1</v>
      </c>
      <c r="I837" s="232"/>
      <c r="J837" s="233">
        <f>ROUND(I837*H837,2)</f>
        <v>0</v>
      </c>
      <c r="K837" s="229" t="s">
        <v>210</v>
      </c>
      <c r="L837" s="44"/>
      <c r="M837" s="234" t="s">
        <v>1</v>
      </c>
      <c r="N837" s="235" t="s">
        <v>43</v>
      </c>
      <c r="O837" s="91"/>
      <c r="P837" s="236">
        <f>O837*H837</f>
        <v>0</v>
      </c>
      <c r="Q837" s="236">
        <v>0</v>
      </c>
      <c r="R837" s="236">
        <f>Q837*H837</f>
        <v>0</v>
      </c>
      <c r="S837" s="236">
        <v>0</v>
      </c>
      <c r="T837" s="237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38" t="s">
        <v>1440</v>
      </c>
      <c r="AT837" s="238" t="s">
        <v>206</v>
      </c>
      <c r="AU837" s="238" t="s">
        <v>87</v>
      </c>
      <c r="AY837" s="17" t="s">
        <v>204</v>
      </c>
      <c r="BE837" s="239">
        <f>IF(N837="základní",J837,0)</f>
        <v>0</v>
      </c>
      <c r="BF837" s="239">
        <f>IF(N837="snížená",J837,0)</f>
        <v>0</v>
      </c>
      <c r="BG837" s="239">
        <f>IF(N837="zákl. přenesená",J837,0)</f>
        <v>0</v>
      </c>
      <c r="BH837" s="239">
        <f>IF(N837="sníž. přenesená",J837,0)</f>
        <v>0</v>
      </c>
      <c r="BI837" s="239">
        <f>IF(N837="nulová",J837,0)</f>
        <v>0</v>
      </c>
      <c r="BJ837" s="17" t="s">
        <v>85</v>
      </c>
      <c r="BK837" s="239">
        <f>ROUND(I837*H837,2)</f>
        <v>0</v>
      </c>
      <c r="BL837" s="17" t="s">
        <v>1440</v>
      </c>
      <c r="BM837" s="238" t="s">
        <v>2375</v>
      </c>
    </row>
    <row r="838" s="14" customFormat="1">
      <c r="A838" s="14"/>
      <c r="B838" s="251"/>
      <c r="C838" s="252"/>
      <c r="D838" s="242" t="s">
        <v>213</v>
      </c>
      <c r="E838" s="253" t="s">
        <v>1</v>
      </c>
      <c r="F838" s="254" t="s">
        <v>85</v>
      </c>
      <c r="G838" s="252"/>
      <c r="H838" s="255">
        <v>1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1" t="s">
        <v>213</v>
      </c>
      <c r="AU838" s="261" t="s">
        <v>87</v>
      </c>
      <c r="AV838" s="14" t="s">
        <v>87</v>
      </c>
      <c r="AW838" s="14" t="s">
        <v>34</v>
      </c>
      <c r="AX838" s="14" t="s">
        <v>85</v>
      </c>
      <c r="AY838" s="261" t="s">
        <v>204</v>
      </c>
    </row>
    <row r="839" s="2" customFormat="1" ht="16.5" customHeight="1">
      <c r="A839" s="38"/>
      <c r="B839" s="39"/>
      <c r="C839" s="227" t="s">
        <v>2376</v>
      </c>
      <c r="D839" s="227" t="s">
        <v>206</v>
      </c>
      <c r="E839" s="228" t="s">
        <v>1481</v>
      </c>
      <c r="F839" s="229" t="s">
        <v>1482</v>
      </c>
      <c r="G839" s="230" t="s">
        <v>1263</v>
      </c>
      <c r="H839" s="231">
        <v>20</v>
      </c>
      <c r="I839" s="232"/>
      <c r="J839" s="233">
        <f>ROUND(I839*H839,2)</f>
        <v>0</v>
      </c>
      <c r="K839" s="229" t="s">
        <v>210</v>
      </c>
      <c r="L839" s="44"/>
      <c r="M839" s="234" t="s">
        <v>1</v>
      </c>
      <c r="N839" s="235" t="s">
        <v>43</v>
      </c>
      <c r="O839" s="91"/>
      <c r="P839" s="236">
        <f>O839*H839</f>
        <v>0</v>
      </c>
      <c r="Q839" s="236">
        <v>0</v>
      </c>
      <c r="R839" s="236">
        <f>Q839*H839</f>
        <v>0</v>
      </c>
      <c r="S839" s="236">
        <v>0</v>
      </c>
      <c r="T839" s="237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38" t="s">
        <v>1440</v>
      </c>
      <c r="AT839" s="238" t="s">
        <v>206</v>
      </c>
      <c r="AU839" s="238" t="s">
        <v>87</v>
      </c>
      <c r="AY839" s="17" t="s">
        <v>204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7" t="s">
        <v>85</v>
      </c>
      <c r="BK839" s="239">
        <f>ROUND(I839*H839,2)</f>
        <v>0</v>
      </c>
      <c r="BL839" s="17" t="s">
        <v>1440</v>
      </c>
      <c r="BM839" s="238" t="s">
        <v>2377</v>
      </c>
    </row>
    <row r="840" s="12" customFormat="1" ht="22.8" customHeight="1">
      <c r="A840" s="12"/>
      <c r="B840" s="211"/>
      <c r="C840" s="212"/>
      <c r="D840" s="213" t="s">
        <v>77</v>
      </c>
      <c r="E840" s="225" t="s">
        <v>1484</v>
      </c>
      <c r="F840" s="225" t="s">
        <v>1485</v>
      </c>
      <c r="G840" s="212"/>
      <c r="H840" s="212"/>
      <c r="I840" s="215"/>
      <c r="J840" s="226">
        <f>BK840</f>
        <v>0</v>
      </c>
      <c r="K840" s="212"/>
      <c r="L840" s="217"/>
      <c r="M840" s="218"/>
      <c r="N840" s="219"/>
      <c r="O840" s="219"/>
      <c r="P840" s="220">
        <f>P841</f>
        <v>0</v>
      </c>
      <c r="Q840" s="219"/>
      <c r="R840" s="220">
        <f>R841</f>
        <v>0</v>
      </c>
      <c r="S840" s="219"/>
      <c r="T840" s="221">
        <f>T841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22" t="s">
        <v>234</v>
      </c>
      <c r="AT840" s="223" t="s">
        <v>77</v>
      </c>
      <c r="AU840" s="223" t="s">
        <v>85</v>
      </c>
      <c r="AY840" s="222" t="s">
        <v>204</v>
      </c>
      <c r="BK840" s="224">
        <f>BK841</f>
        <v>0</v>
      </c>
    </row>
    <row r="841" s="2" customFormat="1" ht="16.5" customHeight="1">
      <c r="A841" s="38"/>
      <c r="B841" s="39"/>
      <c r="C841" s="227" t="s">
        <v>2378</v>
      </c>
      <c r="D841" s="227" t="s">
        <v>206</v>
      </c>
      <c r="E841" s="228" t="s">
        <v>1486</v>
      </c>
      <c r="F841" s="229" t="s">
        <v>1487</v>
      </c>
      <c r="G841" s="230" t="s">
        <v>771</v>
      </c>
      <c r="H841" s="231">
        <v>1</v>
      </c>
      <c r="I841" s="232"/>
      <c r="J841" s="233">
        <f>ROUND(I841*H841,2)</f>
        <v>0</v>
      </c>
      <c r="K841" s="229" t="s">
        <v>1</v>
      </c>
      <c r="L841" s="44"/>
      <c r="M841" s="290" t="s">
        <v>1</v>
      </c>
      <c r="N841" s="291" t="s">
        <v>43</v>
      </c>
      <c r="O841" s="292"/>
      <c r="P841" s="293">
        <f>O841*H841</f>
        <v>0</v>
      </c>
      <c r="Q841" s="293">
        <v>0</v>
      </c>
      <c r="R841" s="293">
        <f>Q841*H841</f>
        <v>0</v>
      </c>
      <c r="S841" s="293">
        <v>0</v>
      </c>
      <c r="T841" s="294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8" t="s">
        <v>1440</v>
      </c>
      <c r="AT841" s="238" t="s">
        <v>206</v>
      </c>
      <c r="AU841" s="238" t="s">
        <v>87</v>
      </c>
      <c r="AY841" s="17" t="s">
        <v>204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7" t="s">
        <v>85</v>
      </c>
      <c r="BK841" s="239">
        <f>ROUND(I841*H841,2)</f>
        <v>0</v>
      </c>
      <c r="BL841" s="17" t="s">
        <v>1440</v>
      </c>
      <c r="BM841" s="238" t="s">
        <v>2379</v>
      </c>
    </row>
    <row r="842" s="2" customFormat="1" ht="6.96" customHeight="1">
      <c r="A842" s="38"/>
      <c r="B842" s="66"/>
      <c r="C842" s="67"/>
      <c r="D842" s="67"/>
      <c r="E842" s="67"/>
      <c r="F842" s="67"/>
      <c r="G842" s="67"/>
      <c r="H842" s="67"/>
      <c r="I842" s="67"/>
      <c r="J842" s="67"/>
      <c r="K842" s="67"/>
      <c r="L842" s="44"/>
      <c r="M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</sheetData>
  <sheetProtection sheet="1" autoFilter="0" formatColumns="0" formatRows="0" objects="1" scenarios="1" spinCount="100000" saltValue="Hz80AuYDsEfeLLEjD5CKYbb7LqUi7wc2gsT0Ez5AtnXYfad0S8TI5ehkqKaRA+wFUmktNoPcrlSFIU5jYLujeA==" hashValue="ZJfhO5m94yX63ywT4FnqmxYAhnv3N1PGtoZhLnek8yrckrVBiZTRre4y0IcyBc67uLFyanatK/jLhSijfLK2xg==" algorithmName="SHA-512" password="CC35"/>
  <autoFilter ref="C160:K8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9:H149"/>
    <mergeCell ref="E151:H151"/>
    <mergeCell ref="E153:H15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23.25" customHeight="1">
      <c r="A9" s="38"/>
      <c r="B9" s="44"/>
      <c r="C9" s="38"/>
      <c r="D9" s="38"/>
      <c r="E9" s="152" t="s">
        <v>1501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ROUND((SUM(BE123:BE200)),  2)</f>
        <v>0</v>
      </c>
      <c r="G35" s="38"/>
      <c r="H35" s="38"/>
      <c r="I35" s="165">
        <v>0.20999999999999999</v>
      </c>
      <c r="J35" s="164">
        <f>ROUND(((SUM(BE123:BE200))*I35),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ROUND((SUM(BF123:BF200)),  2)</f>
        <v>0</v>
      </c>
      <c r="G36" s="38"/>
      <c r="H36" s="38"/>
      <c r="I36" s="165">
        <v>0.12</v>
      </c>
      <c r="J36" s="164">
        <f>ROUND(((SUM(BF123:BF200))*I36),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ROUND((SUM(BG123:BG200)),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ROUND((SUM(BH123:BH200)),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ROUND((SUM(BI123:BI200)),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4" t="s">
        <v>1501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ELEKTROINSTALACE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170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2380</v>
      </c>
      <c r="E100" s="197"/>
      <c r="F100" s="197"/>
      <c r="G100" s="197"/>
      <c r="H100" s="197"/>
      <c r="I100" s="197"/>
      <c r="J100" s="198">
        <f>J125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2381</v>
      </c>
      <c r="E101" s="197"/>
      <c r="F101" s="197"/>
      <c r="G101" s="197"/>
      <c r="H101" s="197"/>
      <c r="I101" s="197"/>
      <c r="J101" s="198">
        <f>J194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DPS/ZDS STAVEBNÍ PRÁCE- S01,S02,S03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135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23.25" customHeight="1">
      <c r="A113" s="38"/>
      <c r="B113" s="39"/>
      <c r="C113" s="40"/>
      <c r="D113" s="40"/>
      <c r="E113" s="184" t="s">
        <v>1501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02 - ELEKTROINSTALACE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parc.č. 446 k.ú. Dačice</v>
      </c>
      <c r="G117" s="40"/>
      <c r="H117" s="40"/>
      <c r="I117" s="32" t="s">
        <v>22</v>
      </c>
      <c r="J117" s="79" t="str">
        <f>IF(J14="","",J14)</f>
        <v>17. 1. 2024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E17</f>
        <v xml:space="preserve">Město Dačice, Krajířova 27, Dačice I, 380 01 </v>
      </c>
      <c r="G119" s="40"/>
      <c r="H119" s="40"/>
      <c r="I119" s="32" t="s">
        <v>31</v>
      </c>
      <c r="J119" s="36" t="str">
        <f>E23</f>
        <v>Projekty-Sládková s.r.o., Mirkovice 70,Velešín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IF(E20="","",E20)</f>
        <v>Vyplň údaj</v>
      </c>
      <c r="G120" s="40"/>
      <c r="H120" s="40"/>
      <c r="I120" s="32" t="s">
        <v>35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190</v>
      </c>
      <c r="D122" s="203" t="s">
        <v>63</v>
      </c>
      <c r="E122" s="203" t="s">
        <v>59</v>
      </c>
      <c r="F122" s="203" t="s">
        <v>60</v>
      </c>
      <c r="G122" s="203" t="s">
        <v>191</v>
      </c>
      <c r="H122" s="203" t="s">
        <v>192</v>
      </c>
      <c r="I122" s="203" t="s">
        <v>193</v>
      </c>
      <c r="J122" s="203" t="s">
        <v>150</v>
      </c>
      <c r="K122" s="204" t="s">
        <v>194</v>
      </c>
      <c r="L122" s="205"/>
      <c r="M122" s="100" t="s">
        <v>1</v>
      </c>
      <c r="N122" s="101" t="s">
        <v>42</v>
      </c>
      <c r="O122" s="101" t="s">
        <v>195</v>
      </c>
      <c r="P122" s="101" t="s">
        <v>196</v>
      </c>
      <c r="Q122" s="101" t="s">
        <v>197</v>
      </c>
      <c r="R122" s="101" t="s">
        <v>198</v>
      </c>
      <c r="S122" s="101" t="s">
        <v>199</v>
      </c>
      <c r="T122" s="102" t="s">
        <v>200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201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0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152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665</v>
      </c>
      <c r="F124" s="214" t="s">
        <v>666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P125+P194</f>
        <v>0</v>
      </c>
      <c r="Q124" s="219"/>
      <c r="R124" s="220">
        <f>R125+R194</f>
        <v>0</v>
      </c>
      <c r="S124" s="219"/>
      <c r="T124" s="221">
        <f>T125+T194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77</v>
      </c>
      <c r="AU124" s="223" t="s">
        <v>78</v>
      </c>
      <c r="AY124" s="222" t="s">
        <v>204</v>
      </c>
      <c r="BK124" s="224">
        <f>BK125+BK194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2382</v>
      </c>
      <c r="F125" s="225" t="s">
        <v>2383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SUM(P126:P193)</f>
        <v>0</v>
      </c>
      <c r="Q125" s="219"/>
      <c r="R125" s="220">
        <f>SUM(R126:R193)</f>
        <v>0</v>
      </c>
      <c r="S125" s="219"/>
      <c r="T125" s="221">
        <f>SUM(T126:T193)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87</v>
      </c>
      <c r="AT125" s="223" t="s">
        <v>77</v>
      </c>
      <c r="AU125" s="223" t="s">
        <v>85</v>
      </c>
      <c r="AY125" s="222" t="s">
        <v>204</v>
      </c>
      <c r="BK125" s="224">
        <f>SUM(BK126:BK193)</f>
        <v>0</v>
      </c>
    </row>
    <row r="126" s="2" customFormat="1" ht="16.5" customHeight="1">
      <c r="A126" s="38"/>
      <c r="B126" s="39"/>
      <c r="C126" s="227" t="s">
        <v>85</v>
      </c>
      <c r="D126" s="227" t="s">
        <v>206</v>
      </c>
      <c r="E126" s="228" t="s">
        <v>1304</v>
      </c>
      <c r="F126" s="229" t="s">
        <v>2384</v>
      </c>
      <c r="G126" s="230" t="s">
        <v>354</v>
      </c>
      <c r="H126" s="231">
        <v>20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43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218</v>
      </c>
      <c r="AT126" s="238" t="s">
        <v>206</v>
      </c>
      <c r="AU126" s="238" t="s">
        <v>87</v>
      </c>
      <c r="AY126" s="17" t="s">
        <v>204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218</v>
      </c>
      <c r="BM126" s="238" t="s">
        <v>2385</v>
      </c>
    </row>
    <row r="127" s="2" customFormat="1" ht="16.5" customHeight="1">
      <c r="A127" s="38"/>
      <c r="B127" s="39"/>
      <c r="C127" s="273" t="s">
        <v>87</v>
      </c>
      <c r="D127" s="273" t="s">
        <v>404</v>
      </c>
      <c r="E127" s="274" t="s">
        <v>2386</v>
      </c>
      <c r="F127" s="275" t="s">
        <v>2384</v>
      </c>
      <c r="G127" s="276" t="s">
        <v>354</v>
      </c>
      <c r="H127" s="277">
        <v>20</v>
      </c>
      <c r="I127" s="278"/>
      <c r="J127" s="279">
        <f>ROUND(I127*H127,2)</f>
        <v>0</v>
      </c>
      <c r="K127" s="275" t="s">
        <v>1</v>
      </c>
      <c r="L127" s="280"/>
      <c r="M127" s="281" t="s">
        <v>1</v>
      </c>
      <c r="N127" s="282" t="s">
        <v>43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386</v>
      </c>
      <c r="AT127" s="238" t="s">
        <v>404</v>
      </c>
      <c r="AU127" s="238" t="s">
        <v>87</v>
      </c>
      <c r="AY127" s="17" t="s">
        <v>204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218</v>
      </c>
      <c r="BM127" s="238" t="s">
        <v>2387</v>
      </c>
    </row>
    <row r="128" s="2" customFormat="1" ht="16.5" customHeight="1">
      <c r="A128" s="38"/>
      <c r="B128" s="39"/>
      <c r="C128" s="227" t="s">
        <v>222</v>
      </c>
      <c r="D128" s="227" t="s">
        <v>206</v>
      </c>
      <c r="E128" s="228" t="s">
        <v>1309</v>
      </c>
      <c r="F128" s="229" t="s">
        <v>1305</v>
      </c>
      <c r="G128" s="230" t="s">
        <v>354</v>
      </c>
      <c r="H128" s="231">
        <v>30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43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218</v>
      </c>
      <c r="AT128" s="238" t="s">
        <v>206</v>
      </c>
      <c r="AU128" s="238" t="s">
        <v>87</v>
      </c>
      <c r="AY128" s="17" t="s">
        <v>204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218</v>
      </c>
      <c r="BM128" s="238" t="s">
        <v>2388</v>
      </c>
    </row>
    <row r="129" s="2" customFormat="1" ht="16.5" customHeight="1">
      <c r="A129" s="38"/>
      <c r="B129" s="39"/>
      <c r="C129" s="273" t="s">
        <v>211</v>
      </c>
      <c r="D129" s="273" t="s">
        <v>404</v>
      </c>
      <c r="E129" s="274" t="s">
        <v>2389</v>
      </c>
      <c r="F129" s="275" t="s">
        <v>1305</v>
      </c>
      <c r="G129" s="276" t="s">
        <v>354</v>
      </c>
      <c r="H129" s="277">
        <v>30</v>
      </c>
      <c r="I129" s="278"/>
      <c r="J129" s="279">
        <f>ROUND(I129*H129,2)</f>
        <v>0</v>
      </c>
      <c r="K129" s="275" t="s">
        <v>1</v>
      </c>
      <c r="L129" s="280"/>
      <c r="M129" s="281" t="s">
        <v>1</v>
      </c>
      <c r="N129" s="282" t="s">
        <v>43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386</v>
      </c>
      <c r="AT129" s="238" t="s">
        <v>404</v>
      </c>
      <c r="AU129" s="238" t="s">
        <v>87</v>
      </c>
      <c r="AY129" s="17" t="s">
        <v>204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218</v>
      </c>
      <c r="BM129" s="238" t="s">
        <v>2390</v>
      </c>
    </row>
    <row r="130" s="2" customFormat="1" ht="16.5" customHeight="1">
      <c r="A130" s="38"/>
      <c r="B130" s="39"/>
      <c r="C130" s="227" t="s">
        <v>234</v>
      </c>
      <c r="D130" s="227" t="s">
        <v>206</v>
      </c>
      <c r="E130" s="228" t="s">
        <v>1314</v>
      </c>
      <c r="F130" s="229" t="s">
        <v>2391</v>
      </c>
      <c r="G130" s="230" t="s">
        <v>354</v>
      </c>
      <c r="H130" s="231">
        <v>80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43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218</v>
      </c>
      <c r="AT130" s="238" t="s">
        <v>206</v>
      </c>
      <c r="AU130" s="238" t="s">
        <v>87</v>
      </c>
      <c r="AY130" s="17" t="s">
        <v>204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218</v>
      </c>
      <c r="BM130" s="238" t="s">
        <v>2392</v>
      </c>
    </row>
    <row r="131" s="2" customFormat="1" ht="16.5" customHeight="1">
      <c r="A131" s="38"/>
      <c r="B131" s="39"/>
      <c r="C131" s="273" t="s">
        <v>240</v>
      </c>
      <c r="D131" s="273" t="s">
        <v>404</v>
      </c>
      <c r="E131" s="274" t="s">
        <v>2393</v>
      </c>
      <c r="F131" s="275" t="s">
        <v>2391</v>
      </c>
      <c r="G131" s="276" t="s">
        <v>354</v>
      </c>
      <c r="H131" s="277">
        <v>80</v>
      </c>
      <c r="I131" s="278"/>
      <c r="J131" s="279">
        <f>ROUND(I131*H131,2)</f>
        <v>0</v>
      </c>
      <c r="K131" s="275" t="s">
        <v>1</v>
      </c>
      <c r="L131" s="280"/>
      <c r="M131" s="281" t="s">
        <v>1</v>
      </c>
      <c r="N131" s="282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386</v>
      </c>
      <c r="AT131" s="238" t="s">
        <v>404</v>
      </c>
      <c r="AU131" s="238" t="s">
        <v>87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218</v>
      </c>
      <c r="BM131" s="238" t="s">
        <v>2394</v>
      </c>
    </row>
    <row r="132" s="2" customFormat="1" ht="16.5" customHeight="1">
      <c r="A132" s="38"/>
      <c r="B132" s="39"/>
      <c r="C132" s="227" t="s">
        <v>246</v>
      </c>
      <c r="D132" s="227" t="s">
        <v>206</v>
      </c>
      <c r="E132" s="228" t="s">
        <v>1319</v>
      </c>
      <c r="F132" s="229" t="s">
        <v>2395</v>
      </c>
      <c r="G132" s="230" t="s">
        <v>354</v>
      </c>
      <c r="H132" s="231">
        <v>20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43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218</v>
      </c>
      <c r="AT132" s="238" t="s">
        <v>206</v>
      </c>
      <c r="AU132" s="238" t="s">
        <v>87</v>
      </c>
      <c r="AY132" s="17" t="s">
        <v>204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218</v>
      </c>
      <c r="BM132" s="238" t="s">
        <v>2396</v>
      </c>
    </row>
    <row r="133" s="2" customFormat="1" ht="16.5" customHeight="1">
      <c r="A133" s="38"/>
      <c r="B133" s="39"/>
      <c r="C133" s="273" t="s">
        <v>253</v>
      </c>
      <c r="D133" s="273" t="s">
        <v>404</v>
      </c>
      <c r="E133" s="274" t="s">
        <v>2397</v>
      </c>
      <c r="F133" s="275" t="s">
        <v>2395</v>
      </c>
      <c r="G133" s="276" t="s">
        <v>354</v>
      </c>
      <c r="H133" s="277">
        <v>20</v>
      </c>
      <c r="I133" s="278"/>
      <c r="J133" s="279">
        <f>ROUND(I133*H133,2)</f>
        <v>0</v>
      </c>
      <c r="K133" s="275" t="s">
        <v>1</v>
      </c>
      <c r="L133" s="280"/>
      <c r="M133" s="281" t="s">
        <v>1</v>
      </c>
      <c r="N133" s="282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386</v>
      </c>
      <c r="AT133" s="238" t="s">
        <v>404</v>
      </c>
      <c r="AU133" s="238" t="s">
        <v>87</v>
      </c>
      <c r="AY133" s="17" t="s">
        <v>204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218</v>
      </c>
      <c r="BM133" s="238" t="s">
        <v>2398</v>
      </c>
    </row>
    <row r="134" s="2" customFormat="1" ht="16.5" customHeight="1">
      <c r="A134" s="38"/>
      <c r="B134" s="39"/>
      <c r="C134" s="227" t="s">
        <v>258</v>
      </c>
      <c r="D134" s="227" t="s">
        <v>206</v>
      </c>
      <c r="E134" s="228" t="s">
        <v>1324</v>
      </c>
      <c r="F134" s="229" t="s">
        <v>1315</v>
      </c>
      <c r="G134" s="230" t="s">
        <v>354</v>
      </c>
      <c r="H134" s="231">
        <v>125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218</v>
      </c>
      <c r="AT134" s="238" t="s">
        <v>206</v>
      </c>
      <c r="AU134" s="238" t="s">
        <v>87</v>
      </c>
      <c r="AY134" s="17" t="s">
        <v>204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218</v>
      </c>
      <c r="BM134" s="238" t="s">
        <v>2399</v>
      </c>
    </row>
    <row r="135" s="2" customFormat="1" ht="16.5" customHeight="1">
      <c r="A135" s="38"/>
      <c r="B135" s="39"/>
      <c r="C135" s="273" t="s">
        <v>264</v>
      </c>
      <c r="D135" s="273" t="s">
        <v>404</v>
      </c>
      <c r="E135" s="274" t="s">
        <v>2400</v>
      </c>
      <c r="F135" s="275" t="s">
        <v>1315</v>
      </c>
      <c r="G135" s="276" t="s">
        <v>354</v>
      </c>
      <c r="H135" s="277">
        <v>125</v>
      </c>
      <c r="I135" s="278"/>
      <c r="J135" s="279">
        <f>ROUND(I135*H135,2)</f>
        <v>0</v>
      </c>
      <c r="K135" s="275" t="s">
        <v>1</v>
      </c>
      <c r="L135" s="280"/>
      <c r="M135" s="281" t="s">
        <v>1</v>
      </c>
      <c r="N135" s="282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386</v>
      </c>
      <c r="AT135" s="238" t="s">
        <v>404</v>
      </c>
      <c r="AU135" s="238" t="s">
        <v>87</v>
      </c>
      <c r="AY135" s="17" t="s">
        <v>204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218</v>
      </c>
      <c r="BM135" s="238" t="s">
        <v>2401</v>
      </c>
    </row>
    <row r="136" s="2" customFormat="1" ht="16.5" customHeight="1">
      <c r="A136" s="38"/>
      <c r="B136" s="39"/>
      <c r="C136" s="227" t="s">
        <v>251</v>
      </c>
      <c r="D136" s="227" t="s">
        <v>206</v>
      </c>
      <c r="E136" s="228" t="s">
        <v>1329</v>
      </c>
      <c r="F136" s="229" t="s">
        <v>1320</v>
      </c>
      <c r="G136" s="230" t="s">
        <v>354</v>
      </c>
      <c r="H136" s="231">
        <v>115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218</v>
      </c>
      <c r="AT136" s="238" t="s">
        <v>206</v>
      </c>
      <c r="AU136" s="238" t="s">
        <v>87</v>
      </c>
      <c r="AY136" s="17" t="s">
        <v>204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218</v>
      </c>
      <c r="BM136" s="238" t="s">
        <v>2402</v>
      </c>
    </row>
    <row r="137" s="2" customFormat="1" ht="16.5" customHeight="1">
      <c r="A137" s="38"/>
      <c r="B137" s="39"/>
      <c r="C137" s="273" t="s">
        <v>8</v>
      </c>
      <c r="D137" s="273" t="s">
        <v>404</v>
      </c>
      <c r="E137" s="274" t="s">
        <v>2403</v>
      </c>
      <c r="F137" s="275" t="s">
        <v>1320</v>
      </c>
      <c r="G137" s="276" t="s">
        <v>354</v>
      </c>
      <c r="H137" s="277">
        <v>115</v>
      </c>
      <c r="I137" s="278"/>
      <c r="J137" s="279">
        <f>ROUND(I137*H137,2)</f>
        <v>0</v>
      </c>
      <c r="K137" s="275" t="s">
        <v>1</v>
      </c>
      <c r="L137" s="280"/>
      <c r="M137" s="281" t="s">
        <v>1</v>
      </c>
      <c r="N137" s="282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386</v>
      </c>
      <c r="AT137" s="238" t="s">
        <v>404</v>
      </c>
      <c r="AU137" s="238" t="s">
        <v>87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218</v>
      </c>
      <c r="BM137" s="238" t="s">
        <v>2404</v>
      </c>
    </row>
    <row r="138" s="2" customFormat="1" ht="16.5" customHeight="1">
      <c r="A138" s="38"/>
      <c r="B138" s="39"/>
      <c r="C138" s="227" t="s">
        <v>262</v>
      </c>
      <c r="D138" s="227" t="s">
        <v>206</v>
      </c>
      <c r="E138" s="228" t="s">
        <v>1334</v>
      </c>
      <c r="F138" s="229" t="s">
        <v>2405</v>
      </c>
      <c r="G138" s="230" t="s">
        <v>354</v>
      </c>
      <c r="H138" s="231">
        <v>40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218</v>
      </c>
      <c r="AT138" s="238" t="s">
        <v>206</v>
      </c>
      <c r="AU138" s="238" t="s">
        <v>87</v>
      </c>
      <c r="AY138" s="17" t="s">
        <v>204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218</v>
      </c>
      <c r="BM138" s="238" t="s">
        <v>2406</v>
      </c>
    </row>
    <row r="139" s="2" customFormat="1" ht="16.5" customHeight="1">
      <c r="A139" s="38"/>
      <c r="B139" s="39"/>
      <c r="C139" s="273" t="s">
        <v>281</v>
      </c>
      <c r="D139" s="273" t="s">
        <v>404</v>
      </c>
      <c r="E139" s="274" t="s">
        <v>2407</v>
      </c>
      <c r="F139" s="275" t="s">
        <v>2405</v>
      </c>
      <c r="G139" s="276" t="s">
        <v>354</v>
      </c>
      <c r="H139" s="277">
        <v>40</v>
      </c>
      <c r="I139" s="278"/>
      <c r="J139" s="279">
        <f>ROUND(I139*H139,2)</f>
        <v>0</v>
      </c>
      <c r="K139" s="275" t="s">
        <v>1</v>
      </c>
      <c r="L139" s="280"/>
      <c r="M139" s="281" t="s">
        <v>1</v>
      </c>
      <c r="N139" s="282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386</v>
      </c>
      <c r="AT139" s="238" t="s">
        <v>404</v>
      </c>
      <c r="AU139" s="238" t="s">
        <v>87</v>
      </c>
      <c r="AY139" s="17" t="s">
        <v>204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218</v>
      </c>
      <c r="BM139" s="238" t="s">
        <v>2408</v>
      </c>
    </row>
    <row r="140" s="2" customFormat="1" ht="16.5" customHeight="1">
      <c r="A140" s="38"/>
      <c r="B140" s="39"/>
      <c r="C140" s="227" t="s">
        <v>289</v>
      </c>
      <c r="D140" s="227" t="s">
        <v>206</v>
      </c>
      <c r="E140" s="228" t="s">
        <v>1340</v>
      </c>
      <c r="F140" s="229" t="s">
        <v>2409</v>
      </c>
      <c r="G140" s="230" t="s">
        <v>354</v>
      </c>
      <c r="H140" s="231">
        <v>30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218</v>
      </c>
      <c r="AT140" s="238" t="s">
        <v>206</v>
      </c>
      <c r="AU140" s="238" t="s">
        <v>87</v>
      </c>
      <c r="AY140" s="17" t="s">
        <v>204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218</v>
      </c>
      <c r="BM140" s="238" t="s">
        <v>2410</v>
      </c>
    </row>
    <row r="141" s="2" customFormat="1" ht="16.5" customHeight="1">
      <c r="A141" s="38"/>
      <c r="B141" s="39"/>
      <c r="C141" s="273" t="s">
        <v>218</v>
      </c>
      <c r="D141" s="273" t="s">
        <v>404</v>
      </c>
      <c r="E141" s="274" t="s">
        <v>2411</v>
      </c>
      <c r="F141" s="275" t="s">
        <v>2409</v>
      </c>
      <c r="G141" s="276" t="s">
        <v>354</v>
      </c>
      <c r="H141" s="277">
        <v>30</v>
      </c>
      <c r="I141" s="278"/>
      <c r="J141" s="279">
        <f>ROUND(I141*H141,2)</f>
        <v>0</v>
      </c>
      <c r="K141" s="275" t="s">
        <v>1</v>
      </c>
      <c r="L141" s="280"/>
      <c r="M141" s="281" t="s">
        <v>1</v>
      </c>
      <c r="N141" s="282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386</v>
      </c>
      <c r="AT141" s="238" t="s">
        <v>404</v>
      </c>
      <c r="AU141" s="238" t="s">
        <v>87</v>
      </c>
      <c r="AY141" s="17" t="s">
        <v>204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218</v>
      </c>
      <c r="BM141" s="238" t="s">
        <v>2412</v>
      </c>
    </row>
    <row r="142" s="2" customFormat="1" ht="16.5" customHeight="1">
      <c r="A142" s="38"/>
      <c r="B142" s="39"/>
      <c r="C142" s="227" t="s">
        <v>287</v>
      </c>
      <c r="D142" s="227" t="s">
        <v>206</v>
      </c>
      <c r="E142" s="228" t="s">
        <v>1345</v>
      </c>
      <c r="F142" s="229" t="s">
        <v>2413</v>
      </c>
      <c r="G142" s="230" t="s">
        <v>354</v>
      </c>
      <c r="H142" s="231">
        <v>165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218</v>
      </c>
      <c r="AT142" s="238" t="s">
        <v>206</v>
      </c>
      <c r="AU142" s="238" t="s">
        <v>87</v>
      </c>
      <c r="AY142" s="17" t="s">
        <v>204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218</v>
      </c>
      <c r="BM142" s="238" t="s">
        <v>2414</v>
      </c>
    </row>
    <row r="143" s="2" customFormat="1" ht="16.5" customHeight="1">
      <c r="A143" s="38"/>
      <c r="B143" s="39"/>
      <c r="C143" s="273" t="s">
        <v>304</v>
      </c>
      <c r="D143" s="273" t="s">
        <v>404</v>
      </c>
      <c r="E143" s="274" t="s">
        <v>2415</v>
      </c>
      <c r="F143" s="275" t="s">
        <v>2413</v>
      </c>
      <c r="G143" s="276" t="s">
        <v>354</v>
      </c>
      <c r="H143" s="277">
        <v>165</v>
      </c>
      <c r="I143" s="278"/>
      <c r="J143" s="279">
        <f>ROUND(I143*H143,2)</f>
        <v>0</v>
      </c>
      <c r="K143" s="275" t="s">
        <v>1</v>
      </c>
      <c r="L143" s="280"/>
      <c r="M143" s="281" t="s">
        <v>1</v>
      </c>
      <c r="N143" s="282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386</v>
      </c>
      <c r="AT143" s="238" t="s">
        <v>404</v>
      </c>
      <c r="AU143" s="238" t="s">
        <v>87</v>
      </c>
      <c r="AY143" s="17" t="s">
        <v>204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218</v>
      </c>
      <c r="BM143" s="238" t="s">
        <v>2416</v>
      </c>
    </row>
    <row r="144" s="2" customFormat="1" ht="16.5" customHeight="1">
      <c r="A144" s="38"/>
      <c r="B144" s="39"/>
      <c r="C144" s="227" t="s">
        <v>310</v>
      </c>
      <c r="D144" s="227" t="s">
        <v>206</v>
      </c>
      <c r="E144" s="228" t="s">
        <v>1350</v>
      </c>
      <c r="F144" s="229" t="s">
        <v>2417</v>
      </c>
      <c r="G144" s="230" t="s">
        <v>354</v>
      </c>
      <c r="H144" s="231">
        <v>80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218</v>
      </c>
      <c r="AT144" s="238" t="s">
        <v>206</v>
      </c>
      <c r="AU144" s="238" t="s">
        <v>87</v>
      </c>
      <c r="AY144" s="17" t="s">
        <v>204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218</v>
      </c>
      <c r="BM144" s="238" t="s">
        <v>2418</v>
      </c>
    </row>
    <row r="145" s="2" customFormat="1" ht="16.5" customHeight="1">
      <c r="A145" s="38"/>
      <c r="B145" s="39"/>
      <c r="C145" s="273" t="s">
        <v>315</v>
      </c>
      <c r="D145" s="273" t="s">
        <v>404</v>
      </c>
      <c r="E145" s="274" t="s">
        <v>2419</v>
      </c>
      <c r="F145" s="275" t="s">
        <v>2417</v>
      </c>
      <c r="G145" s="276" t="s">
        <v>354</v>
      </c>
      <c r="H145" s="277">
        <v>80</v>
      </c>
      <c r="I145" s="278"/>
      <c r="J145" s="279">
        <f>ROUND(I145*H145,2)</f>
        <v>0</v>
      </c>
      <c r="K145" s="275" t="s">
        <v>1</v>
      </c>
      <c r="L145" s="280"/>
      <c r="M145" s="281" t="s">
        <v>1</v>
      </c>
      <c r="N145" s="282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386</v>
      </c>
      <c r="AT145" s="238" t="s">
        <v>404</v>
      </c>
      <c r="AU145" s="238" t="s">
        <v>87</v>
      </c>
      <c r="AY145" s="17" t="s">
        <v>204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218</v>
      </c>
      <c r="BM145" s="238" t="s">
        <v>2420</v>
      </c>
    </row>
    <row r="146" s="2" customFormat="1" ht="16.5" customHeight="1">
      <c r="A146" s="38"/>
      <c r="B146" s="39"/>
      <c r="C146" s="227" t="s">
        <v>7</v>
      </c>
      <c r="D146" s="227" t="s">
        <v>206</v>
      </c>
      <c r="E146" s="228" t="s">
        <v>1355</v>
      </c>
      <c r="F146" s="229" t="s">
        <v>2421</v>
      </c>
      <c r="G146" s="230" t="s">
        <v>354</v>
      </c>
      <c r="H146" s="231">
        <v>25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218</v>
      </c>
      <c r="AT146" s="238" t="s">
        <v>206</v>
      </c>
      <c r="AU146" s="238" t="s">
        <v>87</v>
      </c>
      <c r="AY146" s="17" t="s">
        <v>204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218</v>
      </c>
      <c r="BM146" s="238" t="s">
        <v>2422</v>
      </c>
    </row>
    <row r="147" s="2" customFormat="1" ht="16.5" customHeight="1">
      <c r="A147" s="38"/>
      <c r="B147" s="39"/>
      <c r="C147" s="273" t="s">
        <v>326</v>
      </c>
      <c r="D147" s="273" t="s">
        <v>404</v>
      </c>
      <c r="E147" s="274" t="s">
        <v>2423</v>
      </c>
      <c r="F147" s="275" t="s">
        <v>2421</v>
      </c>
      <c r="G147" s="276" t="s">
        <v>354</v>
      </c>
      <c r="H147" s="277">
        <v>25</v>
      </c>
      <c r="I147" s="278"/>
      <c r="J147" s="279">
        <f>ROUND(I147*H147,2)</f>
        <v>0</v>
      </c>
      <c r="K147" s="275" t="s">
        <v>1</v>
      </c>
      <c r="L147" s="280"/>
      <c r="M147" s="281" t="s">
        <v>1</v>
      </c>
      <c r="N147" s="282" t="s">
        <v>43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386</v>
      </c>
      <c r="AT147" s="238" t="s">
        <v>404</v>
      </c>
      <c r="AU147" s="238" t="s">
        <v>87</v>
      </c>
      <c r="AY147" s="17" t="s">
        <v>204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218</v>
      </c>
      <c r="BM147" s="238" t="s">
        <v>2424</v>
      </c>
    </row>
    <row r="148" s="2" customFormat="1" ht="16.5" customHeight="1">
      <c r="A148" s="38"/>
      <c r="B148" s="39"/>
      <c r="C148" s="227" t="s">
        <v>332</v>
      </c>
      <c r="D148" s="227" t="s">
        <v>206</v>
      </c>
      <c r="E148" s="228" t="s">
        <v>1360</v>
      </c>
      <c r="F148" s="229" t="s">
        <v>2425</v>
      </c>
      <c r="G148" s="230" t="s">
        <v>354</v>
      </c>
      <c r="H148" s="231">
        <v>5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218</v>
      </c>
      <c r="AT148" s="238" t="s">
        <v>206</v>
      </c>
      <c r="AU148" s="238" t="s">
        <v>87</v>
      </c>
      <c r="AY148" s="17" t="s">
        <v>204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218</v>
      </c>
      <c r="BM148" s="238" t="s">
        <v>2426</v>
      </c>
    </row>
    <row r="149" s="2" customFormat="1" ht="16.5" customHeight="1">
      <c r="A149" s="38"/>
      <c r="B149" s="39"/>
      <c r="C149" s="273" t="s">
        <v>340</v>
      </c>
      <c r="D149" s="273" t="s">
        <v>404</v>
      </c>
      <c r="E149" s="274" t="s">
        <v>1307</v>
      </c>
      <c r="F149" s="275" t="s">
        <v>2425</v>
      </c>
      <c r="G149" s="276" t="s">
        <v>354</v>
      </c>
      <c r="H149" s="277">
        <v>5</v>
      </c>
      <c r="I149" s="278"/>
      <c r="J149" s="279">
        <f>ROUND(I149*H149,2)</f>
        <v>0</v>
      </c>
      <c r="K149" s="275" t="s">
        <v>1</v>
      </c>
      <c r="L149" s="280"/>
      <c r="M149" s="281" t="s">
        <v>1</v>
      </c>
      <c r="N149" s="282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386</v>
      </c>
      <c r="AT149" s="238" t="s">
        <v>404</v>
      </c>
      <c r="AU149" s="238" t="s">
        <v>87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218</v>
      </c>
      <c r="BM149" s="238" t="s">
        <v>2427</v>
      </c>
    </row>
    <row r="150" s="2" customFormat="1" ht="16.5" customHeight="1">
      <c r="A150" s="38"/>
      <c r="B150" s="39"/>
      <c r="C150" s="227" t="s">
        <v>346</v>
      </c>
      <c r="D150" s="227" t="s">
        <v>206</v>
      </c>
      <c r="E150" s="228" t="s">
        <v>1365</v>
      </c>
      <c r="F150" s="229" t="s">
        <v>1335</v>
      </c>
      <c r="G150" s="230" t="s">
        <v>1336</v>
      </c>
      <c r="H150" s="231">
        <v>45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218</v>
      </c>
      <c r="AT150" s="238" t="s">
        <v>206</v>
      </c>
      <c r="AU150" s="238" t="s">
        <v>87</v>
      </c>
      <c r="AY150" s="17" t="s">
        <v>204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218</v>
      </c>
      <c r="BM150" s="238" t="s">
        <v>2428</v>
      </c>
    </row>
    <row r="151" s="2" customFormat="1" ht="16.5" customHeight="1">
      <c r="A151" s="38"/>
      <c r="B151" s="39"/>
      <c r="C151" s="273" t="s">
        <v>351</v>
      </c>
      <c r="D151" s="273" t="s">
        <v>404</v>
      </c>
      <c r="E151" s="274" t="s">
        <v>1312</v>
      </c>
      <c r="F151" s="275" t="s">
        <v>1335</v>
      </c>
      <c r="G151" s="276" t="s">
        <v>1336</v>
      </c>
      <c r="H151" s="277">
        <v>45</v>
      </c>
      <c r="I151" s="278"/>
      <c r="J151" s="279">
        <f>ROUND(I151*H151,2)</f>
        <v>0</v>
      </c>
      <c r="K151" s="275" t="s">
        <v>1</v>
      </c>
      <c r="L151" s="280"/>
      <c r="M151" s="281" t="s">
        <v>1</v>
      </c>
      <c r="N151" s="282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386</v>
      </c>
      <c r="AT151" s="238" t="s">
        <v>404</v>
      </c>
      <c r="AU151" s="238" t="s">
        <v>87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218</v>
      </c>
      <c r="BM151" s="238" t="s">
        <v>2429</v>
      </c>
    </row>
    <row r="152" s="2" customFormat="1" ht="16.5" customHeight="1">
      <c r="A152" s="38"/>
      <c r="B152" s="39"/>
      <c r="C152" s="227" t="s">
        <v>357</v>
      </c>
      <c r="D152" s="227" t="s">
        <v>206</v>
      </c>
      <c r="E152" s="228" t="s">
        <v>1370</v>
      </c>
      <c r="F152" s="229" t="s">
        <v>1341</v>
      </c>
      <c r="G152" s="230" t="s">
        <v>1336</v>
      </c>
      <c r="H152" s="231">
        <v>12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218</v>
      </c>
      <c r="AT152" s="238" t="s">
        <v>206</v>
      </c>
      <c r="AU152" s="238" t="s">
        <v>87</v>
      </c>
      <c r="AY152" s="17" t="s">
        <v>204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218</v>
      </c>
      <c r="BM152" s="238" t="s">
        <v>2430</v>
      </c>
    </row>
    <row r="153" s="2" customFormat="1" ht="16.5" customHeight="1">
      <c r="A153" s="38"/>
      <c r="B153" s="39"/>
      <c r="C153" s="273" t="s">
        <v>364</v>
      </c>
      <c r="D153" s="273" t="s">
        <v>404</v>
      </c>
      <c r="E153" s="274" t="s">
        <v>1317</v>
      </c>
      <c r="F153" s="275" t="s">
        <v>1341</v>
      </c>
      <c r="G153" s="276" t="s">
        <v>1336</v>
      </c>
      <c r="H153" s="277">
        <v>12</v>
      </c>
      <c r="I153" s="278"/>
      <c r="J153" s="279">
        <f>ROUND(I153*H153,2)</f>
        <v>0</v>
      </c>
      <c r="K153" s="275" t="s">
        <v>1</v>
      </c>
      <c r="L153" s="280"/>
      <c r="M153" s="281" t="s">
        <v>1</v>
      </c>
      <c r="N153" s="282" t="s">
        <v>43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386</v>
      </c>
      <c r="AT153" s="238" t="s">
        <v>404</v>
      </c>
      <c r="AU153" s="238" t="s">
        <v>87</v>
      </c>
      <c r="AY153" s="17" t="s">
        <v>204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218</v>
      </c>
      <c r="BM153" s="238" t="s">
        <v>2431</v>
      </c>
    </row>
    <row r="154" s="2" customFormat="1" ht="16.5" customHeight="1">
      <c r="A154" s="38"/>
      <c r="B154" s="39"/>
      <c r="C154" s="227" t="s">
        <v>370</v>
      </c>
      <c r="D154" s="227" t="s">
        <v>206</v>
      </c>
      <c r="E154" s="228" t="s">
        <v>1375</v>
      </c>
      <c r="F154" s="229" t="s">
        <v>1346</v>
      </c>
      <c r="G154" s="230" t="s">
        <v>1336</v>
      </c>
      <c r="H154" s="231">
        <v>9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218</v>
      </c>
      <c r="AT154" s="238" t="s">
        <v>206</v>
      </c>
      <c r="AU154" s="238" t="s">
        <v>87</v>
      </c>
      <c r="AY154" s="17" t="s">
        <v>204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218</v>
      </c>
      <c r="BM154" s="238" t="s">
        <v>2432</v>
      </c>
    </row>
    <row r="155" s="2" customFormat="1" ht="16.5" customHeight="1">
      <c r="A155" s="38"/>
      <c r="B155" s="39"/>
      <c r="C155" s="273" t="s">
        <v>375</v>
      </c>
      <c r="D155" s="273" t="s">
        <v>404</v>
      </c>
      <c r="E155" s="274" t="s">
        <v>1322</v>
      </c>
      <c r="F155" s="275" t="s">
        <v>1346</v>
      </c>
      <c r="G155" s="276" t="s">
        <v>1336</v>
      </c>
      <c r="H155" s="277">
        <v>9</v>
      </c>
      <c r="I155" s="278"/>
      <c r="J155" s="279">
        <f>ROUND(I155*H155,2)</f>
        <v>0</v>
      </c>
      <c r="K155" s="275" t="s">
        <v>1</v>
      </c>
      <c r="L155" s="280"/>
      <c r="M155" s="281" t="s">
        <v>1</v>
      </c>
      <c r="N155" s="282" t="s">
        <v>43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386</v>
      </c>
      <c r="AT155" s="238" t="s">
        <v>404</v>
      </c>
      <c r="AU155" s="238" t="s">
        <v>87</v>
      </c>
      <c r="AY155" s="17" t="s">
        <v>204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218</v>
      </c>
      <c r="BM155" s="238" t="s">
        <v>2433</v>
      </c>
    </row>
    <row r="156" s="2" customFormat="1" ht="16.5" customHeight="1">
      <c r="A156" s="38"/>
      <c r="B156" s="39"/>
      <c r="C156" s="227" t="s">
        <v>381</v>
      </c>
      <c r="D156" s="227" t="s">
        <v>206</v>
      </c>
      <c r="E156" s="228" t="s">
        <v>1380</v>
      </c>
      <c r="F156" s="229" t="s">
        <v>1351</v>
      </c>
      <c r="G156" s="230" t="s">
        <v>1336</v>
      </c>
      <c r="H156" s="231">
        <v>2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218</v>
      </c>
      <c r="AT156" s="238" t="s">
        <v>206</v>
      </c>
      <c r="AU156" s="238" t="s">
        <v>87</v>
      </c>
      <c r="AY156" s="17" t="s">
        <v>204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218</v>
      </c>
      <c r="BM156" s="238" t="s">
        <v>2434</v>
      </c>
    </row>
    <row r="157" s="2" customFormat="1" ht="16.5" customHeight="1">
      <c r="A157" s="38"/>
      <c r="B157" s="39"/>
      <c r="C157" s="273" t="s">
        <v>386</v>
      </c>
      <c r="D157" s="273" t="s">
        <v>404</v>
      </c>
      <c r="E157" s="274" t="s">
        <v>1327</v>
      </c>
      <c r="F157" s="275" t="s">
        <v>1351</v>
      </c>
      <c r="G157" s="276" t="s">
        <v>1336</v>
      </c>
      <c r="H157" s="277">
        <v>2</v>
      </c>
      <c r="I157" s="278"/>
      <c r="J157" s="279">
        <f>ROUND(I157*H157,2)</f>
        <v>0</v>
      </c>
      <c r="K157" s="275" t="s">
        <v>1</v>
      </c>
      <c r="L157" s="280"/>
      <c r="M157" s="281" t="s">
        <v>1</v>
      </c>
      <c r="N157" s="282" t="s">
        <v>43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386</v>
      </c>
      <c r="AT157" s="238" t="s">
        <v>404</v>
      </c>
      <c r="AU157" s="238" t="s">
        <v>87</v>
      </c>
      <c r="AY157" s="17" t="s">
        <v>204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218</v>
      </c>
      <c r="BM157" s="238" t="s">
        <v>2435</v>
      </c>
    </row>
    <row r="158" s="2" customFormat="1" ht="24.15" customHeight="1">
      <c r="A158" s="38"/>
      <c r="B158" s="39"/>
      <c r="C158" s="227" t="s">
        <v>390</v>
      </c>
      <c r="D158" s="227" t="s">
        <v>206</v>
      </c>
      <c r="E158" s="228" t="s">
        <v>1383</v>
      </c>
      <c r="F158" s="229" t="s">
        <v>2436</v>
      </c>
      <c r="G158" s="230" t="s">
        <v>1336</v>
      </c>
      <c r="H158" s="231">
        <v>12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218</v>
      </c>
      <c r="AT158" s="238" t="s">
        <v>206</v>
      </c>
      <c r="AU158" s="238" t="s">
        <v>87</v>
      </c>
      <c r="AY158" s="17" t="s">
        <v>204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218</v>
      </c>
      <c r="BM158" s="238" t="s">
        <v>2437</v>
      </c>
    </row>
    <row r="159" s="2" customFormat="1" ht="24.15" customHeight="1">
      <c r="A159" s="38"/>
      <c r="B159" s="39"/>
      <c r="C159" s="273" t="s">
        <v>397</v>
      </c>
      <c r="D159" s="273" t="s">
        <v>404</v>
      </c>
      <c r="E159" s="274" t="s">
        <v>1332</v>
      </c>
      <c r="F159" s="275" t="s">
        <v>2436</v>
      </c>
      <c r="G159" s="276" t="s">
        <v>1336</v>
      </c>
      <c r="H159" s="277">
        <v>12</v>
      </c>
      <c r="I159" s="278"/>
      <c r="J159" s="279">
        <f>ROUND(I159*H159,2)</f>
        <v>0</v>
      </c>
      <c r="K159" s="275" t="s">
        <v>1</v>
      </c>
      <c r="L159" s="280"/>
      <c r="M159" s="281" t="s">
        <v>1</v>
      </c>
      <c r="N159" s="282" t="s">
        <v>43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386</v>
      </c>
      <c r="AT159" s="238" t="s">
        <v>404</v>
      </c>
      <c r="AU159" s="238" t="s">
        <v>87</v>
      </c>
      <c r="AY159" s="17" t="s">
        <v>204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218</v>
      </c>
      <c r="BM159" s="238" t="s">
        <v>2438</v>
      </c>
    </row>
    <row r="160" s="2" customFormat="1" ht="24.15" customHeight="1">
      <c r="A160" s="38"/>
      <c r="B160" s="39"/>
      <c r="C160" s="227" t="s">
        <v>403</v>
      </c>
      <c r="D160" s="227" t="s">
        <v>206</v>
      </c>
      <c r="E160" s="228" t="s">
        <v>1389</v>
      </c>
      <c r="F160" s="229" t="s">
        <v>1361</v>
      </c>
      <c r="G160" s="230" t="s">
        <v>1336</v>
      </c>
      <c r="H160" s="231">
        <v>19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218</v>
      </c>
      <c r="AT160" s="238" t="s">
        <v>206</v>
      </c>
      <c r="AU160" s="238" t="s">
        <v>87</v>
      </c>
      <c r="AY160" s="17" t="s">
        <v>204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218</v>
      </c>
      <c r="BM160" s="238" t="s">
        <v>2439</v>
      </c>
    </row>
    <row r="161" s="2" customFormat="1" ht="24.15" customHeight="1">
      <c r="A161" s="38"/>
      <c r="B161" s="39"/>
      <c r="C161" s="273" t="s">
        <v>409</v>
      </c>
      <c r="D161" s="273" t="s">
        <v>404</v>
      </c>
      <c r="E161" s="274" t="s">
        <v>1338</v>
      </c>
      <c r="F161" s="275" t="s">
        <v>1361</v>
      </c>
      <c r="G161" s="276" t="s">
        <v>1336</v>
      </c>
      <c r="H161" s="277">
        <v>19</v>
      </c>
      <c r="I161" s="278"/>
      <c r="J161" s="279">
        <f>ROUND(I161*H161,2)</f>
        <v>0</v>
      </c>
      <c r="K161" s="275" t="s">
        <v>1</v>
      </c>
      <c r="L161" s="280"/>
      <c r="M161" s="281" t="s">
        <v>1</v>
      </c>
      <c r="N161" s="282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386</v>
      </c>
      <c r="AT161" s="238" t="s">
        <v>404</v>
      </c>
      <c r="AU161" s="238" t="s">
        <v>87</v>
      </c>
      <c r="AY161" s="17" t="s">
        <v>204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218</v>
      </c>
      <c r="BM161" s="238" t="s">
        <v>2440</v>
      </c>
    </row>
    <row r="162" s="2" customFormat="1" ht="24.15" customHeight="1">
      <c r="A162" s="38"/>
      <c r="B162" s="39"/>
      <c r="C162" s="227" t="s">
        <v>414</v>
      </c>
      <c r="D162" s="227" t="s">
        <v>206</v>
      </c>
      <c r="E162" s="228" t="s">
        <v>1392</v>
      </c>
      <c r="F162" s="229" t="s">
        <v>2441</v>
      </c>
      <c r="G162" s="230" t="s">
        <v>1336</v>
      </c>
      <c r="H162" s="231">
        <v>9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43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218</v>
      </c>
      <c r="AT162" s="238" t="s">
        <v>206</v>
      </c>
      <c r="AU162" s="238" t="s">
        <v>87</v>
      </c>
      <c r="AY162" s="17" t="s">
        <v>204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218</v>
      </c>
      <c r="BM162" s="238" t="s">
        <v>2442</v>
      </c>
    </row>
    <row r="163" s="2" customFormat="1" ht="24.15" customHeight="1">
      <c r="A163" s="38"/>
      <c r="B163" s="39"/>
      <c r="C163" s="273" t="s">
        <v>419</v>
      </c>
      <c r="D163" s="273" t="s">
        <v>404</v>
      </c>
      <c r="E163" s="274" t="s">
        <v>1343</v>
      </c>
      <c r="F163" s="275" t="s">
        <v>2441</v>
      </c>
      <c r="G163" s="276" t="s">
        <v>1336</v>
      </c>
      <c r="H163" s="277">
        <v>9</v>
      </c>
      <c r="I163" s="278"/>
      <c r="J163" s="279">
        <f>ROUND(I163*H163,2)</f>
        <v>0</v>
      </c>
      <c r="K163" s="275" t="s">
        <v>1</v>
      </c>
      <c r="L163" s="280"/>
      <c r="M163" s="281" t="s">
        <v>1</v>
      </c>
      <c r="N163" s="282" t="s">
        <v>43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386</v>
      </c>
      <c r="AT163" s="238" t="s">
        <v>404</v>
      </c>
      <c r="AU163" s="238" t="s">
        <v>87</v>
      </c>
      <c r="AY163" s="17" t="s">
        <v>204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218</v>
      </c>
      <c r="BM163" s="238" t="s">
        <v>2443</v>
      </c>
    </row>
    <row r="164" s="2" customFormat="1" ht="16.5" customHeight="1">
      <c r="A164" s="38"/>
      <c r="B164" s="39"/>
      <c r="C164" s="227" t="s">
        <v>426</v>
      </c>
      <c r="D164" s="227" t="s">
        <v>206</v>
      </c>
      <c r="E164" s="228" t="s">
        <v>1395</v>
      </c>
      <c r="F164" s="229" t="s">
        <v>2444</v>
      </c>
      <c r="G164" s="230" t="s">
        <v>1336</v>
      </c>
      <c r="H164" s="231">
        <v>6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43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218</v>
      </c>
      <c r="AT164" s="238" t="s">
        <v>206</v>
      </c>
      <c r="AU164" s="238" t="s">
        <v>87</v>
      </c>
      <c r="AY164" s="17" t="s">
        <v>204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218</v>
      </c>
      <c r="BM164" s="238" t="s">
        <v>2445</v>
      </c>
    </row>
    <row r="165" s="2" customFormat="1" ht="16.5" customHeight="1">
      <c r="A165" s="38"/>
      <c r="B165" s="39"/>
      <c r="C165" s="273" t="s">
        <v>431</v>
      </c>
      <c r="D165" s="273" t="s">
        <v>404</v>
      </c>
      <c r="E165" s="274" t="s">
        <v>1348</v>
      </c>
      <c r="F165" s="275" t="s">
        <v>2444</v>
      </c>
      <c r="G165" s="276" t="s">
        <v>1336</v>
      </c>
      <c r="H165" s="277">
        <v>6</v>
      </c>
      <c r="I165" s="278"/>
      <c r="J165" s="279">
        <f>ROUND(I165*H165,2)</f>
        <v>0</v>
      </c>
      <c r="K165" s="275" t="s">
        <v>1</v>
      </c>
      <c r="L165" s="280"/>
      <c r="M165" s="281" t="s">
        <v>1</v>
      </c>
      <c r="N165" s="282" t="s">
        <v>43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386</v>
      </c>
      <c r="AT165" s="238" t="s">
        <v>404</v>
      </c>
      <c r="AU165" s="238" t="s">
        <v>87</v>
      </c>
      <c r="AY165" s="17" t="s">
        <v>204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218</v>
      </c>
      <c r="BM165" s="238" t="s">
        <v>2446</v>
      </c>
    </row>
    <row r="166" s="2" customFormat="1" ht="16.5" customHeight="1">
      <c r="A166" s="38"/>
      <c r="B166" s="39"/>
      <c r="C166" s="227" t="s">
        <v>437</v>
      </c>
      <c r="D166" s="227" t="s">
        <v>206</v>
      </c>
      <c r="E166" s="228" t="s">
        <v>2447</v>
      </c>
      <c r="F166" s="229" t="s">
        <v>1371</v>
      </c>
      <c r="G166" s="230" t="s">
        <v>1336</v>
      </c>
      <c r="H166" s="231">
        <v>6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43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218</v>
      </c>
      <c r="AT166" s="238" t="s">
        <v>206</v>
      </c>
      <c r="AU166" s="238" t="s">
        <v>87</v>
      </c>
      <c r="AY166" s="17" t="s">
        <v>204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218</v>
      </c>
      <c r="BM166" s="238" t="s">
        <v>2448</v>
      </c>
    </row>
    <row r="167" s="2" customFormat="1" ht="16.5" customHeight="1">
      <c r="A167" s="38"/>
      <c r="B167" s="39"/>
      <c r="C167" s="273" t="s">
        <v>442</v>
      </c>
      <c r="D167" s="273" t="s">
        <v>404</v>
      </c>
      <c r="E167" s="274" t="s">
        <v>1353</v>
      </c>
      <c r="F167" s="275" t="s">
        <v>1371</v>
      </c>
      <c r="G167" s="276" t="s">
        <v>1336</v>
      </c>
      <c r="H167" s="277">
        <v>6</v>
      </c>
      <c r="I167" s="278"/>
      <c r="J167" s="279">
        <f>ROUND(I167*H167,2)</f>
        <v>0</v>
      </c>
      <c r="K167" s="275" t="s">
        <v>1</v>
      </c>
      <c r="L167" s="280"/>
      <c r="M167" s="281" t="s">
        <v>1</v>
      </c>
      <c r="N167" s="282" t="s">
        <v>43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386</v>
      </c>
      <c r="AT167" s="238" t="s">
        <v>404</v>
      </c>
      <c r="AU167" s="238" t="s">
        <v>87</v>
      </c>
      <c r="AY167" s="17" t="s">
        <v>204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218</v>
      </c>
      <c r="BM167" s="238" t="s">
        <v>2449</v>
      </c>
    </row>
    <row r="168" s="2" customFormat="1" ht="16.5" customHeight="1">
      <c r="A168" s="38"/>
      <c r="B168" s="39"/>
      <c r="C168" s="227" t="s">
        <v>448</v>
      </c>
      <c r="D168" s="227" t="s">
        <v>206</v>
      </c>
      <c r="E168" s="228" t="s">
        <v>1398</v>
      </c>
      <c r="F168" s="229" t="s">
        <v>2450</v>
      </c>
      <c r="G168" s="230" t="s">
        <v>1336</v>
      </c>
      <c r="H168" s="231">
        <v>10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43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218</v>
      </c>
      <c r="AT168" s="238" t="s">
        <v>206</v>
      </c>
      <c r="AU168" s="238" t="s">
        <v>87</v>
      </c>
      <c r="AY168" s="17" t="s">
        <v>204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218</v>
      </c>
      <c r="BM168" s="238" t="s">
        <v>2451</v>
      </c>
    </row>
    <row r="169" s="2" customFormat="1" ht="16.5" customHeight="1">
      <c r="A169" s="38"/>
      <c r="B169" s="39"/>
      <c r="C169" s="273" t="s">
        <v>465</v>
      </c>
      <c r="D169" s="273" t="s">
        <v>404</v>
      </c>
      <c r="E169" s="274" t="s">
        <v>1358</v>
      </c>
      <c r="F169" s="275" t="s">
        <v>2450</v>
      </c>
      <c r="G169" s="276" t="s">
        <v>1336</v>
      </c>
      <c r="H169" s="277">
        <v>10</v>
      </c>
      <c r="I169" s="278"/>
      <c r="J169" s="279">
        <f>ROUND(I169*H169,2)</f>
        <v>0</v>
      </c>
      <c r="K169" s="275" t="s">
        <v>1</v>
      </c>
      <c r="L169" s="280"/>
      <c r="M169" s="281" t="s">
        <v>1</v>
      </c>
      <c r="N169" s="282" t="s">
        <v>43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386</v>
      </c>
      <c r="AT169" s="238" t="s">
        <v>404</v>
      </c>
      <c r="AU169" s="238" t="s">
        <v>87</v>
      </c>
      <c r="AY169" s="17" t="s">
        <v>204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218</v>
      </c>
      <c r="BM169" s="238" t="s">
        <v>2452</v>
      </c>
    </row>
    <row r="170" s="2" customFormat="1" ht="16.5" customHeight="1">
      <c r="A170" s="38"/>
      <c r="B170" s="39"/>
      <c r="C170" s="227" t="s">
        <v>470</v>
      </c>
      <c r="D170" s="227" t="s">
        <v>206</v>
      </c>
      <c r="E170" s="228" t="s">
        <v>1402</v>
      </c>
      <c r="F170" s="229" t="s">
        <v>2453</v>
      </c>
      <c r="G170" s="230" t="s">
        <v>1336</v>
      </c>
      <c r="H170" s="231">
        <v>3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43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218</v>
      </c>
      <c r="AT170" s="238" t="s">
        <v>206</v>
      </c>
      <c r="AU170" s="238" t="s">
        <v>87</v>
      </c>
      <c r="AY170" s="17" t="s">
        <v>204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218</v>
      </c>
      <c r="BM170" s="238" t="s">
        <v>2454</v>
      </c>
    </row>
    <row r="171" s="2" customFormat="1" ht="16.5" customHeight="1">
      <c r="A171" s="38"/>
      <c r="B171" s="39"/>
      <c r="C171" s="273" t="s">
        <v>453</v>
      </c>
      <c r="D171" s="273" t="s">
        <v>404</v>
      </c>
      <c r="E171" s="274" t="s">
        <v>1363</v>
      </c>
      <c r="F171" s="275" t="s">
        <v>2453</v>
      </c>
      <c r="G171" s="276" t="s">
        <v>1336</v>
      </c>
      <c r="H171" s="277">
        <v>3</v>
      </c>
      <c r="I171" s="278"/>
      <c r="J171" s="279">
        <f>ROUND(I171*H171,2)</f>
        <v>0</v>
      </c>
      <c r="K171" s="275" t="s">
        <v>1</v>
      </c>
      <c r="L171" s="280"/>
      <c r="M171" s="281" t="s">
        <v>1</v>
      </c>
      <c r="N171" s="282" t="s">
        <v>43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386</v>
      </c>
      <c r="AT171" s="238" t="s">
        <v>404</v>
      </c>
      <c r="AU171" s="238" t="s">
        <v>87</v>
      </c>
      <c r="AY171" s="17" t="s">
        <v>204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218</v>
      </c>
      <c r="BM171" s="238" t="s">
        <v>2455</v>
      </c>
    </row>
    <row r="172" s="2" customFormat="1" ht="16.5" customHeight="1">
      <c r="A172" s="38"/>
      <c r="B172" s="39"/>
      <c r="C172" s="227" t="s">
        <v>460</v>
      </c>
      <c r="D172" s="227" t="s">
        <v>206</v>
      </c>
      <c r="E172" s="228" t="s">
        <v>1405</v>
      </c>
      <c r="F172" s="229" t="s">
        <v>1376</v>
      </c>
      <c r="G172" s="230" t="s">
        <v>1336</v>
      </c>
      <c r="H172" s="231">
        <v>4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43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218</v>
      </c>
      <c r="AT172" s="238" t="s">
        <v>206</v>
      </c>
      <c r="AU172" s="238" t="s">
        <v>87</v>
      </c>
      <c r="AY172" s="17" t="s">
        <v>204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218</v>
      </c>
      <c r="BM172" s="238" t="s">
        <v>2456</v>
      </c>
    </row>
    <row r="173" s="2" customFormat="1" ht="16.5" customHeight="1">
      <c r="A173" s="38"/>
      <c r="B173" s="39"/>
      <c r="C173" s="273" t="s">
        <v>474</v>
      </c>
      <c r="D173" s="273" t="s">
        <v>404</v>
      </c>
      <c r="E173" s="274" t="s">
        <v>1368</v>
      </c>
      <c r="F173" s="275" t="s">
        <v>1376</v>
      </c>
      <c r="G173" s="276" t="s">
        <v>1336</v>
      </c>
      <c r="H173" s="277">
        <v>4</v>
      </c>
      <c r="I173" s="278"/>
      <c r="J173" s="279">
        <f>ROUND(I173*H173,2)</f>
        <v>0</v>
      </c>
      <c r="K173" s="275" t="s">
        <v>1</v>
      </c>
      <c r="L173" s="280"/>
      <c r="M173" s="281" t="s">
        <v>1</v>
      </c>
      <c r="N173" s="282" t="s">
        <v>43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386</v>
      </c>
      <c r="AT173" s="238" t="s">
        <v>404</v>
      </c>
      <c r="AU173" s="238" t="s">
        <v>87</v>
      </c>
      <c r="AY173" s="17" t="s">
        <v>204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218</v>
      </c>
      <c r="BM173" s="238" t="s">
        <v>2457</v>
      </c>
    </row>
    <row r="174" s="2" customFormat="1" ht="16.5" customHeight="1">
      <c r="A174" s="38"/>
      <c r="B174" s="39"/>
      <c r="C174" s="227" t="s">
        <v>480</v>
      </c>
      <c r="D174" s="227" t="s">
        <v>206</v>
      </c>
      <c r="E174" s="228" t="s">
        <v>1408</v>
      </c>
      <c r="F174" s="229" t="s">
        <v>2458</v>
      </c>
      <c r="G174" s="230" t="s">
        <v>354</v>
      </c>
      <c r="H174" s="231">
        <v>20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43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218</v>
      </c>
      <c r="AT174" s="238" t="s">
        <v>206</v>
      </c>
      <c r="AU174" s="238" t="s">
        <v>87</v>
      </c>
      <c r="AY174" s="17" t="s">
        <v>204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218</v>
      </c>
      <c r="BM174" s="238" t="s">
        <v>2459</v>
      </c>
    </row>
    <row r="175" s="2" customFormat="1" ht="16.5" customHeight="1">
      <c r="A175" s="38"/>
      <c r="B175" s="39"/>
      <c r="C175" s="273" t="s">
        <v>485</v>
      </c>
      <c r="D175" s="273" t="s">
        <v>404</v>
      </c>
      <c r="E175" s="274" t="s">
        <v>1373</v>
      </c>
      <c r="F175" s="275" t="s">
        <v>2458</v>
      </c>
      <c r="G175" s="276" t="s">
        <v>354</v>
      </c>
      <c r="H175" s="277">
        <v>20</v>
      </c>
      <c r="I175" s="278"/>
      <c r="J175" s="279">
        <f>ROUND(I175*H175,2)</f>
        <v>0</v>
      </c>
      <c r="K175" s="275" t="s">
        <v>1</v>
      </c>
      <c r="L175" s="280"/>
      <c r="M175" s="281" t="s">
        <v>1</v>
      </c>
      <c r="N175" s="282" t="s">
        <v>43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386</v>
      </c>
      <c r="AT175" s="238" t="s">
        <v>404</v>
      </c>
      <c r="AU175" s="238" t="s">
        <v>87</v>
      </c>
      <c r="AY175" s="17" t="s">
        <v>204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218</v>
      </c>
      <c r="BM175" s="238" t="s">
        <v>2460</v>
      </c>
    </row>
    <row r="176" s="2" customFormat="1" ht="16.5" customHeight="1">
      <c r="A176" s="38"/>
      <c r="B176" s="39"/>
      <c r="C176" s="227" t="s">
        <v>490</v>
      </c>
      <c r="D176" s="227" t="s">
        <v>206</v>
      </c>
      <c r="E176" s="228" t="s">
        <v>1412</v>
      </c>
      <c r="F176" s="229" t="s">
        <v>2461</v>
      </c>
      <c r="G176" s="230" t="s">
        <v>354</v>
      </c>
      <c r="H176" s="231">
        <v>55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43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218</v>
      </c>
      <c r="AT176" s="238" t="s">
        <v>206</v>
      </c>
      <c r="AU176" s="238" t="s">
        <v>87</v>
      </c>
      <c r="AY176" s="17" t="s">
        <v>204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218</v>
      </c>
      <c r="BM176" s="238" t="s">
        <v>2462</v>
      </c>
    </row>
    <row r="177" s="2" customFormat="1" ht="16.5" customHeight="1">
      <c r="A177" s="38"/>
      <c r="B177" s="39"/>
      <c r="C177" s="273" t="s">
        <v>495</v>
      </c>
      <c r="D177" s="273" t="s">
        <v>404</v>
      </c>
      <c r="E177" s="274" t="s">
        <v>1378</v>
      </c>
      <c r="F177" s="275" t="s">
        <v>2461</v>
      </c>
      <c r="G177" s="276" t="s">
        <v>354</v>
      </c>
      <c r="H177" s="277">
        <v>55</v>
      </c>
      <c r="I177" s="278"/>
      <c r="J177" s="279">
        <f>ROUND(I177*H177,2)</f>
        <v>0</v>
      </c>
      <c r="K177" s="275" t="s">
        <v>1</v>
      </c>
      <c r="L177" s="280"/>
      <c r="M177" s="281" t="s">
        <v>1</v>
      </c>
      <c r="N177" s="282" t="s">
        <v>43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386</v>
      </c>
      <c r="AT177" s="238" t="s">
        <v>404</v>
      </c>
      <c r="AU177" s="238" t="s">
        <v>87</v>
      </c>
      <c r="AY177" s="17" t="s">
        <v>204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218</v>
      </c>
      <c r="BM177" s="238" t="s">
        <v>2463</v>
      </c>
    </row>
    <row r="178" s="2" customFormat="1" ht="16.5" customHeight="1">
      <c r="A178" s="38"/>
      <c r="B178" s="39"/>
      <c r="C178" s="227" t="s">
        <v>500</v>
      </c>
      <c r="D178" s="227" t="s">
        <v>206</v>
      </c>
      <c r="E178" s="228" t="s">
        <v>1415</v>
      </c>
      <c r="F178" s="229" t="s">
        <v>2464</v>
      </c>
      <c r="G178" s="230" t="s">
        <v>1336</v>
      </c>
      <c r="H178" s="231">
        <v>4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43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218</v>
      </c>
      <c r="AT178" s="238" t="s">
        <v>206</v>
      </c>
      <c r="AU178" s="238" t="s">
        <v>87</v>
      </c>
      <c r="AY178" s="17" t="s">
        <v>204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218</v>
      </c>
      <c r="BM178" s="238" t="s">
        <v>2465</v>
      </c>
    </row>
    <row r="179" s="2" customFormat="1" ht="16.5" customHeight="1">
      <c r="A179" s="38"/>
      <c r="B179" s="39"/>
      <c r="C179" s="273" t="s">
        <v>505</v>
      </c>
      <c r="D179" s="273" t="s">
        <v>404</v>
      </c>
      <c r="E179" s="274" t="s">
        <v>2466</v>
      </c>
      <c r="F179" s="275" t="s">
        <v>2464</v>
      </c>
      <c r="G179" s="276" t="s">
        <v>1336</v>
      </c>
      <c r="H179" s="277">
        <v>4</v>
      </c>
      <c r="I179" s="278"/>
      <c r="J179" s="279">
        <f>ROUND(I179*H179,2)</f>
        <v>0</v>
      </c>
      <c r="K179" s="275" t="s">
        <v>1</v>
      </c>
      <c r="L179" s="280"/>
      <c r="M179" s="281" t="s">
        <v>1</v>
      </c>
      <c r="N179" s="282" t="s">
        <v>43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386</v>
      </c>
      <c r="AT179" s="238" t="s">
        <v>404</v>
      </c>
      <c r="AU179" s="238" t="s">
        <v>87</v>
      </c>
      <c r="AY179" s="17" t="s">
        <v>204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218</v>
      </c>
      <c r="BM179" s="238" t="s">
        <v>2467</v>
      </c>
    </row>
    <row r="180" s="2" customFormat="1" ht="16.5" customHeight="1">
      <c r="A180" s="38"/>
      <c r="B180" s="39"/>
      <c r="C180" s="227" t="s">
        <v>511</v>
      </c>
      <c r="D180" s="227" t="s">
        <v>206</v>
      </c>
      <c r="E180" s="228" t="s">
        <v>1418</v>
      </c>
      <c r="F180" s="229" t="s">
        <v>2468</v>
      </c>
      <c r="G180" s="230" t="s">
        <v>1336</v>
      </c>
      <c r="H180" s="231">
        <v>8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43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218</v>
      </c>
      <c r="AT180" s="238" t="s">
        <v>206</v>
      </c>
      <c r="AU180" s="238" t="s">
        <v>87</v>
      </c>
      <c r="AY180" s="17" t="s">
        <v>204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218</v>
      </c>
      <c r="BM180" s="238" t="s">
        <v>2469</v>
      </c>
    </row>
    <row r="181" s="2" customFormat="1" ht="16.5" customHeight="1">
      <c r="A181" s="38"/>
      <c r="B181" s="39"/>
      <c r="C181" s="273" t="s">
        <v>516</v>
      </c>
      <c r="D181" s="273" t="s">
        <v>404</v>
      </c>
      <c r="E181" s="274" t="s">
        <v>1387</v>
      </c>
      <c r="F181" s="275" t="s">
        <v>2468</v>
      </c>
      <c r="G181" s="276" t="s">
        <v>1336</v>
      </c>
      <c r="H181" s="277">
        <v>8</v>
      </c>
      <c r="I181" s="278"/>
      <c r="J181" s="279">
        <f>ROUND(I181*H181,2)</f>
        <v>0</v>
      </c>
      <c r="K181" s="275" t="s">
        <v>1</v>
      </c>
      <c r="L181" s="280"/>
      <c r="M181" s="281" t="s">
        <v>1</v>
      </c>
      <c r="N181" s="282" t="s">
        <v>43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386</v>
      </c>
      <c r="AT181" s="238" t="s">
        <v>404</v>
      </c>
      <c r="AU181" s="238" t="s">
        <v>87</v>
      </c>
      <c r="AY181" s="17" t="s">
        <v>204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218</v>
      </c>
      <c r="BM181" s="238" t="s">
        <v>2470</v>
      </c>
    </row>
    <row r="182" s="2" customFormat="1" ht="16.5" customHeight="1">
      <c r="A182" s="38"/>
      <c r="B182" s="39"/>
      <c r="C182" s="227" t="s">
        <v>526</v>
      </c>
      <c r="D182" s="227" t="s">
        <v>206</v>
      </c>
      <c r="E182" s="228" t="s">
        <v>1421</v>
      </c>
      <c r="F182" s="229" t="s">
        <v>2471</v>
      </c>
      <c r="G182" s="230" t="s">
        <v>1336</v>
      </c>
      <c r="H182" s="231">
        <v>1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43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218</v>
      </c>
      <c r="AT182" s="238" t="s">
        <v>206</v>
      </c>
      <c r="AU182" s="238" t="s">
        <v>87</v>
      </c>
      <c r="AY182" s="17" t="s">
        <v>204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218</v>
      </c>
      <c r="BM182" s="238" t="s">
        <v>2472</v>
      </c>
    </row>
    <row r="183" s="2" customFormat="1" ht="16.5" customHeight="1">
      <c r="A183" s="38"/>
      <c r="B183" s="39"/>
      <c r="C183" s="273" t="s">
        <v>531</v>
      </c>
      <c r="D183" s="273" t="s">
        <v>404</v>
      </c>
      <c r="E183" s="274" t="s">
        <v>1424</v>
      </c>
      <c r="F183" s="275" t="s">
        <v>2471</v>
      </c>
      <c r="G183" s="276" t="s">
        <v>1336</v>
      </c>
      <c r="H183" s="277">
        <v>1</v>
      </c>
      <c r="I183" s="278"/>
      <c r="J183" s="279">
        <f>ROUND(I183*H183,2)</f>
        <v>0</v>
      </c>
      <c r="K183" s="275" t="s">
        <v>1</v>
      </c>
      <c r="L183" s="280"/>
      <c r="M183" s="281" t="s">
        <v>1</v>
      </c>
      <c r="N183" s="282" t="s">
        <v>43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386</v>
      </c>
      <c r="AT183" s="238" t="s">
        <v>404</v>
      </c>
      <c r="AU183" s="238" t="s">
        <v>87</v>
      </c>
      <c r="AY183" s="17" t="s">
        <v>204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218</v>
      </c>
      <c r="BM183" s="238" t="s">
        <v>2473</v>
      </c>
    </row>
    <row r="184" s="2" customFormat="1" ht="16.5" customHeight="1">
      <c r="A184" s="38"/>
      <c r="B184" s="39"/>
      <c r="C184" s="227" t="s">
        <v>537</v>
      </c>
      <c r="D184" s="227" t="s">
        <v>206</v>
      </c>
      <c r="E184" s="228" t="s">
        <v>2474</v>
      </c>
      <c r="F184" s="229" t="s">
        <v>2475</v>
      </c>
      <c r="G184" s="230" t="s">
        <v>1336</v>
      </c>
      <c r="H184" s="231">
        <v>1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43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218</v>
      </c>
      <c r="AT184" s="238" t="s">
        <v>206</v>
      </c>
      <c r="AU184" s="238" t="s">
        <v>87</v>
      </c>
      <c r="AY184" s="17" t="s">
        <v>204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218</v>
      </c>
      <c r="BM184" s="238" t="s">
        <v>2476</v>
      </c>
    </row>
    <row r="185" s="2" customFormat="1" ht="16.5" customHeight="1">
      <c r="A185" s="38"/>
      <c r="B185" s="39"/>
      <c r="C185" s="273" t="s">
        <v>541</v>
      </c>
      <c r="D185" s="273" t="s">
        <v>404</v>
      </c>
      <c r="E185" s="274" t="s">
        <v>1427</v>
      </c>
      <c r="F185" s="275" t="s">
        <v>2475</v>
      </c>
      <c r="G185" s="276" t="s">
        <v>1336</v>
      </c>
      <c r="H185" s="277">
        <v>1</v>
      </c>
      <c r="I185" s="278"/>
      <c r="J185" s="279">
        <f>ROUND(I185*H185,2)</f>
        <v>0</v>
      </c>
      <c r="K185" s="275" t="s">
        <v>1</v>
      </c>
      <c r="L185" s="280"/>
      <c r="M185" s="281" t="s">
        <v>1</v>
      </c>
      <c r="N185" s="282" t="s">
        <v>43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386</v>
      </c>
      <c r="AT185" s="238" t="s">
        <v>404</v>
      </c>
      <c r="AU185" s="238" t="s">
        <v>87</v>
      </c>
      <c r="AY185" s="17" t="s">
        <v>204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218</v>
      </c>
      <c r="BM185" s="238" t="s">
        <v>2477</v>
      </c>
    </row>
    <row r="186" s="2" customFormat="1" ht="16.5" customHeight="1">
      <c r="A186" s="38"/>
      <c r="B186" s="39"/>
      <c r="C186" s="227" t="s">
        <v>435</v>
      </c>
      <c r="D186" s="227" t="s">
        <v>206</v>
      </c>
      <c r="E186" s="228" t="s">
        <v>2478</v>
      </c>
      <c r="F186" s="229" t="s">
        <v>1384</v>
      </c>
      <c r="G186" s="230" t="s">
        <v>1385</v>
      </c>
      <c r="H186" s="231">
        <v>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43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218</v>
      </c>
      <c r="AT186" s="238" t="s">
        <v>206</v>
      </c>
      <c r="AU186" s="238" t="s">
        <v>87</v>
      </c>
      <c r="AY186" s="17" t="s">
        <v>204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218</v>
      </c>
      <c r="BM186" s="238" t="s">
        <v>2479</v>
      </c>
    </row>
    <row r="187" s="2" customFormat="1" ht="16.5" customHeight="1">
      <c r="A187" s="38"/>
      <c r="B187" s="39"/>
      <c r="C187" s="273" t="s">
        <v>548</v>
      </c>
      <c r="D187" s="273" t="s">
        <v>404</v>
      </c>
      <c r="E187" s="274" t="s">
        <v>2480</v>
      </c>
      <c r="F187" s="275" t="s">
        <v>1384</v>
      </c>
      <c r="G187" s="276" t="s">
        <v>1385</v>
      </c>
      <c r="H187" s="277">
        <v>1</v>
      </c>
      <c r="I187" s="278"/>
      <c r="J187" s="279">
        <f>ROUND(I187*H187,2)</f>
        <v>0</v>
      </c>
      <c r="K187" s="275" t="s">
        <v>1</v>
      </c>
      <c r="L187" s="280"/>
      <c r="M187" s="281" t="s">
        <v>1</v>
      </c>
      <c r="N187" s="282" t="s">
        <v>43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386</v>
      </c>
      <c r="AT187" s="238" t="s">
        <v>404</v>
      </c>
      <c r="AU187" s="238" t="s">
        <v>87</v>
      </c>
      <c r="AY187" s="17" t="s">
        <v>204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218</v>
      </c>
      <c r="BM187" s="238" t="s">
        <v>2481</v>
      </c>
    </row>
    <row r="188" s="2" customFormat="1" ht="16.5" customHeight="1">
      <c r="A188" s="38"/>
      <c r="B188" s="39"/>
      <c r="C188" s="227" t="s">
        <v>552</v>
      </c>
      <c r="D188" s="227" t="s">
        <v>206</v>
      </c>
      <c r="E188" s="228" t="s">
        <v>2482</v>
      </c>
      <c r="F188" s="229" t="s">
        <v>1390</v>
      </c>
      <c r="G188" s="230" t="s">
        <v>354</v>
      </c>
      <c r="H188" s="231">
        <v>30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43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218</v>
      </c>
      <c r="AT188" s="238" t="s">
        <v>206</v>
      </c>
      <c r="AU188" s="238" t="s">
        <v>87</v>
      </c>
      <c r="AY188" s="17" t="s">
        <v>204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218</v>
      </c>
      <c r="BM188" s="238" t="s">
        <v>2483</v>
      </c>
    </row>
    <row r="189" s="2" customFormat="1" ht="16.5" customHeight="1">
      <c r="A189" s="38"/>
      <c r="B189" s="39"/>
      <c r="C189" s="227" t="s">
        <v>244</v>
      </c>
      <c r="D189" s="227" t="s">
        <v>206</v>
      </c>
      <c r="E189" s="228" t="s">
        <v>2484</v>
      </c>
      <c r="F189" s="229" t="s">
        <v>1393</v>
      </c>
      <c r="G189" s="230" t="s">
        <v>1336</v>
      </c>
      <c r="H189" s="231">
        <v>1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43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218</v>
      </c>
      <c r="AT189" s="238" t="s">
        <v>206</v>
      </c>
      <c r="AU189" s="238" t="s">
        <v>87</v>
      </c>
      <c r="AY189" s="17" t="s">
        <v>204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218</v>
      </c>
      <c r="BM189" s="238" t="s">
        <v>2485</v>
      </c>
    </row>
    <row r="190" s="2" customFormat="1" ht="16.5" customHeight="1">
      <c r="A190" s="38"/>
      <c r="B190" s="39"/>
      <c r="C190" s="227" t="s">
        <v>560</v>
      </c>
      <c r="D190" s="227" t="s">
        <v>206</v>
      </c>
      <c r="E190" s="228" t="s">
        <v>2486</v>
      </c>
      <c r="F190" s="229" t="s">
        <v>2487</v>
      </c>
      <c r="G190" s="230" t="s">
        <v>1336</v>
      </c>
      <c r="H190" s="231">
        <v>1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43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218</v>
      </c>
      <c r="AT190" s="238" t="s">
        <v>206</v>
      </c>
      <c r="AU190" s="238" t="s">
        <v>87</v>
      </c>
      <c r="AY190" s="17" t="s">
        <v>204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218</v>
      </c>
      <c r="BM190" s="238" t="s">
        <v>2488</v>
      </c>
    </row>
    <row r="191" s="2" customFormat="1" ht="16.5" customHeight="1">
      <c r="A191" s="38"/>
      <c r="B191" s="39"/>
      <c r="C191" s="227" t="s">
        <v>564</v>
      </c>
      <c r="D191" s="227" t="s">
        <v>206</v>
      </c>
      <c r="E191" s="228" t="s">
        <v>2489</v>
      </c>
      <c r="F191" s="229" t="s">
        <v>1403</v>
      </c>
      <c r="G191" s="230" t="s">
        <v>1400</v>
      </c>
      <c r="H191" s="231">
        <v>10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43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218</v>
      </c>
      <c r="AT191" s="238" t="s">
        <v>206</v>
      </c>
      <c r="AU191" s="238" t="s">
        <v>87</v>
      </c>
      <c r="AY191" s="17" t="s">
        <v>204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218</v>
      </c>
      <c r="BM191" s="238" t="s">
        <v>2490</v>
      </c>
    </row>
    <row r="192" s="2" customFormat="1" ht="16.5" customHeight="1">
      <c r="A192" s="38"/>
      <c r="B192" s="39"/>
      <c r="C192" s="227" t="s">
        <v>570</v>
      </c>
      <c r="D192" s="227" t="s">
        <v>206</v>
      </c>
      <c r="E192" s="228" t="s">
        <v>2491</v>
      </c>
      <c r="F192" s="229" t="s">
        <v>1406</v>
      </c>
      <c r="G192" s="230" t="s">
        <v>1400</v>
      </c>
      <c r="H192" s="231">
        <v>30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43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218</v>
      </c>
      <c r="AT192" s="238" t="s">
        <v>206</v>
      </c>
      <c r="AU192" s="238" t="s">
        <v>87</v>
      </c>
      <c r="AY192" s="17" t="s">
        <v>204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218</v>
      </c>
      <c r="BM192" s="238" t="s">
        <v>2492</v>
      </c>
    </row>
    <row r="193" s="2" customFormat="1" ht="21.75" customHeight="1">
      <c r="A193" s="38"/>
      <c r="B193" s="39"/>
      <c r="C193" s="227" t="s">
        <v>576</v>
      </c>
      <c r="D193" s="227" t="s">
        <v>206</v>
      </c>
      <c r="E193" s="228" t="s">
        <v>2493</v>
      </c>
      <c r="F193" s="229" t="s">
        <v>1409</v>
      </c>
      <c r="G193" s="230" t="s">
        <v>1400</v>
      </c>
      <c r="H193" s="231">
        <v>7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43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218</v>
      </c>
      <c r="AT193" s="238" t="s">
        <v>206</v>
      </c>
      <c r="AU193" s="238" t="s">
        <v>87</v>
      </c>
      <c r="AY193" s="17" t="s">
        <v>204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218</v>
      </c>
      <c r="BM193" s="238" t="s">
        <v>2494</v>
      </c>
    </row>
    <row r="194" s="12" customFormat="1" ht="22.8" customHeight="1">
      <c r="A194" s="12"/>
      <c r="B194" s="211"/>
      <c r="C194" s="212"/>
      <c r="D194" s="213" t="s">
        <v>77</v>
      </c>
      <c r="E194" s="225" t="s">
        <v>97</v>
      </c>
      <c r="F194" s="225" t="s">
        <v>1411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SUM(P195:P200)</f>
        <v>0</v>
      </c>
      <c r="Q194" s="219"/>
      <c r="R194" s="220">
        <f>SUM(R195:R200)</f>
        <v>0</v>
      </c>
      <c r="S194" s="219"/>
      <c r="T194" s="221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234</v>
      </c>
      <c r="AT194" s="223" t="s">
        <v>77</v>
      </c>
      <c r="AU194" s="223" t="s">
        <v>85</v>
      </c>
      <c r="AY194" s="222" t="s">
        <v>204</v>
      </c>
      <c r="BK194" s="224">
        <f>SUM(BK195:BK200)</f>
        <v>0</v>
      </c>
    </row>
    <row r="195" s="2" customFormat="1" ht="16.5" customHeight="1">
      <c r="A195" s="38"/>
      <c r="B195" s="39"/>
      <c r="C195" s="227" t="s">
        <v>582</v>
      </c>
      <c r="D195" s="227" t="s">
        <v>206</v>
      </c>
      <c r="E195" s="228" t="s">
        <v>2495</v>
      </c>
      <c r="F195" s="229" t="s">
        <v>1425</v>
      </c>
      <c r="G195" s="230" t="s">
        <v>771</v>
      </c>
      <c r="H195" s="231">
        <v>1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43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218</v>
      </c>
      <c r="AT195" s="238" t="s">
        <v>206</v>
      </c>
      <c r="AU195" s="238" t="s">
        <v>87</v>
      </c>
      <c r="AY195" s="17" t="s">
        <v>204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218</v>
      </c>
      <c r="BM195" s="238" t="s">
        <v>2496</v>
      </c>
    </row>
    <row r="196" s="2" customFormat="1" ht="16.5" customHeight="1">
      <c r="A196" s="38"/>
      <c r="B196" s="39"/>
      <c r="C196" s="227" t="s">
        <v>589</v>
      </c>
      <c r="D196" s="227" t="s">
        <v>206</v>
      </c>
      <c r="E196" s="228" t="s">
        <v>2497</v>
      </c>
      <c r="F196" s="229" t="s">
        <v>1428</v>
      </c>
      <c r="G196" s="230" t="s">
        <v>771</v>
      </c>
      <c r="H196" s="231">
        <v>1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43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218</v>
      </c>
      <c r="AT196" s="238" t="s">
        <v>206</v>
      </c>
      <c r="AU196" s="238" t="s">
        <v>87</v>
      </c>
      <c r="AY196" s="17" t="s">
        <v>204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218</v>
      </c>
      <c r="BM196" s="238" t="s">
        <v>2498</v>
      </c>
    </row>
    <row r="197" s="2" customFormat="1" ht="16.5" customHeight="1">
      <c r="A197" s="38"/>
      <c r="B197" s="39"/>
      <c r="C197" s="227" t="s">
        <v>593</v>
      </c>
      <c r="D197" s="227" t="s">
        <v>206</v>
      </c>
      <c r="E197" s="228" t="s">
        <v>2499</v>
      </c>
      <c r="F197" s="229" t="s">
        <v>1413</v>
      </c>
      <c r="G197" s="230" t="s">
        <v>771</v>
      </c>
      <c r="H197" s="231">
        <v>1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43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218</v>
      </c>
      <c r="AT197" s="238" t="s">
        <v>206</v>
      </c>
      <c r="AU197" s="238" t="s">
        <v>87</v>
      </c>
      <c r="AY197" s="17" t="s">
        <v>204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218</v>
      </c>
      <c r="BM197" s="238" t="s">
        <v>2500</v>
      </c>
    </row>
    <row r="198" s="2" customFormat="1" ht="16.5" customHeight="1">
      <c r="A198" s="38"/>
      <c r="B198" s="39"/>
      <c r="C198" s="227" t="s">
        <v>597</v>
      </c>
      <c r="D198" s="227" t="s">
        <v>206</v>
      </c>
      <c r="E198" s="228" t="s">
        <v>2501</v>
      </c>
      <c r="F198" s="229" t="s">
        <v>1416</v>
      </c>
      <c r="G198" s="230" t="s">
        <v>771</v>
      </c>
      <c r="H198" s="231">
        <v>1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43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218</v>
      </c>
      <c r="AT198" s="238" t="s">
        <v>206</v>
      </c>
      <c r="AU198" s="238" t="s">
        <v>87</v>
      </c>
      <c r="AY198" s="17" t="s">
        <v>204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218</v>
      </c>
      <c r="BM198" s="238" t="s">
        <v>2502</v>
      </c>
    </row>
    <row r="199" s="2" customFormat="1" ht="16.5" customHeight="1">
      <c r="A199" s="38"/>
      <c r="B199" s="39"/>
      <c r="C199" s="227" t="s">
        <v>603</v>
      </c>
      <c r="D199" s="227" t="s">
        <v>206</v>
      </c>
      <c r="E199" s="228" t="s">
        <v>2503</v>
      </c>
      <c r="F199" s="229" t="s">
        <v>1419</v>
      </c>
      <c r="G199" s="230" t="s">
        <v>771</v>
      </c>
      <c r="H199" s="231">
        <v>1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43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218</v>
      </c>
      <c r="AT199" s="238" t="s">
        <v>206</v>
      </c>
      <c r="AU199" s="238" t="s">
        <v>87</v>
      </c>
      <c r="AY199" s="17" t="s">
        <v>204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218</v>
      </c>
      <c r="BM199" s="238" t="s">
        <v>2504</v>
      </c>
    </row>
    <row r="200" s="2" customFormat="1" ht="16.5" customHeight="1">
      <c r="A200" s="38"/>
      <c r="B200" s="39"/>
      <c r="C200" s="227" t="s">
        <v>608</v>
      </c>
      <c r="D200" s="227" t="s">
        <v>206</v>
      </c>
      <c r="E200" s="228" t="s">
        <v>2505</v>
      </c>
      <c r="F200" s="229" t="s">
        <v>1422</v>
      </c>
      <c r="G200" s="230" t="s">
        <v>771</v>
      </c>
      <c r="H200" s="231">
        <v>1</v>
      </c>
      <c r="I200" s="232"/>
      <c r="J200" s="233">
        <f>ROUND(I200*H200,2)</f>
        <v>0</v>
      </c>
      <c r="K200" s="229" t="s">
        <v>1</v>
      </c>
      <c r="L200" s="44"/>
      <c r="M200" s="290" t="s">
        <v>1</v>
      </c>
      <c r="N200" s="291" t="s">
        <v>43</v>
      </c>
      <c r="O200" s="292"/>
      <c r="P200" s="293">
        <f>O200*H200</f>
        <v>0</v>
      </c>
      <c r="Q200" s="293">
        <v>0</v>
      </c>
      <c r="R200" s="293">
        <f>Q200*H200</f>
        <v>0</v>
      </c>
      <c r="S200" s="293">
        <v>0</v>
      </c>
      <c r="T200" s="29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218</v>
      </c>
      <c r="AT200" s="238" t="s">
        <v>206</v>
      </c>
      <c r="AU200" s="238" t="s">
        <v>87</v>
      </c>
      <c r="AY200" s="17" t="s">
        <v>204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218</v>
      </c>
      <c r="BM200" s="238" t="s">
        <v>2506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6Vcjg0lZBtO48ZkzNUt0uSmd6CcNYm7QEVqiU1wnkLZlL5qv5ID9/HfD3RQnWLPpigW8NZyw8H5dA1qT2JBMRw==" hashValue="NQ5C2dPm41cCTzFJawJejkLJFoZLRS7ZglBiw8vTExP2tvi9fRQENIpJUxwGjh39aVEtNnL0AXkBCqvOljxFOQ==" algorithmName="SHA-512" password="CC35"/>
  <autoFilter ref="C122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23.25" customHeight="1">
      <c r="A9" s="38"/>
      <c r="B9" s="44"/>
      <c r="C9" s="38"/>
      <c r="D9" s="38"/>
      <c r="E9" s="152" t="s">
        <v>1501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ROUND((SUM(BE127:BE152)),  2)</f>
        <v>0</v>
      </c>
      <c r="G35" s="38"/>
      <c r="H35" s="38"/>
      <c r="I35" s="165">
        <v>0.20999999999999999</v>
      </c>
      <c r="J35" s="164">
        <f>ROUND(((SUM(BE127:BE152))*I35),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ROUND((SUM(BF127:BF152)),  2)</f>
        <v>0</v>
      </c>
      <c r="G36" s="38"/>
      <c r="H36" s="38"/>
      <c r="I36" s="165">
        <v>0.12</v>
      </c>
      <c r="J36" s="164">
        <f>ROUND(((SUM(BF127:BF152))*I36),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ROUND((SUM(BG127:BG152)),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ROUND((SUM(BH127:BH152)),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ROUND((SUM(BI127:BI152)),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4" t="s">
        <v>1501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170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173</v>
      </c>
      <c r="E100" s="197"/>
      <c r="F100" s="197"/>
      <c r="G100" s="197"/>
      <c r="H100" s="197"/>
      <c r="I100" s="197"/>
      <c r="J100" s="198">
        <f>J129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175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2508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2509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2510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2511</v>
      </c>
      <c r="E105" s="197"/>
      <c r="F105" s="197"/>
      <c r="G105" s="197"/>
      <c r="H105" s="197"/>
      <c r="I105" s="197"/>
      <c r="J105" s="198">
        <f>J150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189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4" t="str">
        <f>E7</f>
        <v>DPS/ZDS STAVEBNÍ PRÁCE- S01,S02,S03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135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23.25" customHeight="1">
      <c r="A117" s="38"/>
      <c r="B117" s="39"/>
      <c r="C117" s="40"/>
      <c r="D117" s="40"/>
      <c r="E117" s="184" t="s">
        <v>1501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03 - ÚSTŘEDNÍ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parc.č. 446 k.ú. Dačice</v>
      </c>
      <c r="G121" s="40"/>
      <c r="H121" s="40"/>
      <c r="I121" s="32" t="s">
        <v>22</v>
      </c>
      <c r="J121" s="79" t="str">
        <f>IF(J14="","",J14)</f>
        <v>17. 1. 2024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40"/>
      <c r="E123" s="40"/>
      <c r="F123" s="27" t="str">
        <f>E17</f>
        <v xml:space="preserve">Město Dačice, Krajířova 27, Dačice I, 380 01 </v>
      </c>
      <c r="G123" s="40"/>
      <c r="H123" s="40"/>
      <c r="I123" s="32" t="s">
        <v>31</v>
      </c>
      <c r="J123" s="36" t="str">
        <f>E23</f>
        <v>Projekty-Sládková s.r.o., Mirkovice 70,Velešín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IF(E20="","",E20)</f>
        <v>Vyplň údaj</v>
      </c>
      <c r="G124" s="40"/>
      <c r="H124" s="40"/>
      <c r="I124" s="32" t="s">
        <v>35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190</v>
      </c>
      <c r="D126" s="203" t="s">
        <v>63</v>
      </c>
      <c r="E126" s="203" t="s">
        <v>59</v>
      </c>
      <c r="F126" s="203" t="s">
        <v>60</v>
      </c>
      <c r="G126" s="203" t="s">
        <v>191</v>
      </c>
      <c r="H126" s="203" t="s">
        <v>192</v>
      </c>
      <c r="I126" s="203" t="s">
        <v>193</v>
      </c>
      <c r="J126" s="203" t="s">
        <v>150</v>
      </c>
      <c r="K126" s="204" t="s">
        <v>194</v>
      </c>
      <c r="L126" s="205"/>
      <c r="M126" s="100" t="s">
        <v>1</v>
      </c>
      <c r="N126" s="101" t="s">
        <v>42</v>
      </c>
      <c r="O126" s="101" t="s">
        <v>195</v>
      </c>
      <c r="P126" s="101" t="s">
        <v>196</v>
      </c>
      <c r="Q126" s="101" t="s">
        <v>197</v>
      </c>
      <c r="R126" s="101" t="s">
        <v>198</v>
      </c>
      <c r="S126" s="101" t="s">
        <v>199</v>
      </c>
      <c r="T126" s="102" t="s">
        <v>200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201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</f>
        <v>0</v>
      </c>
      <c r="Q127" s="104"/>
      <c r="R127" s="208">
        <f>R128</f>
        <v>0</v>
      </c>
      <c r="S127" s="104"/>
      <c r="T127" s="209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152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77</v>
      </c>
      <c r="E128" s="214" t="s">
        <v>665</v>
      </c>
      <c r="F128" s="214" t="s">
        <v>666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P129+P132+P135+P141+P147+P150</f>
        <v>0</v>
      </c>
      <c r="Q128" s="219"/>
      <c r="R128" s="220">
        <f>R129+R132+R135+R141+R147+R150</f>
        <v>0</v>
      </c>
      <c r="S128" s="219"/>
      <c r="T128" s="221">
        <f>T129+T132+T135+T141+T147+T150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87</v>
      </c>
      <c r="AT128" s="223" t="s">
        <v>77</v>
      </c>
      <c r="AU128" s="223" t="s">
        <v>78</v>
      </c>
      <c r="AY128" s="222" t="s">
        <v>204</v>
      </c>
      <c r="BK128" s="224">
        <f>BK129+BK132+BK135+BK141+BK147+BK150</f>
        <v>0</v>
      </c>
    </row>
    <row r="129" s="12" customFormat="1" ht="22.8" customHeight="1">
      <c r="A129" s="12"/>
      <c r="B129" s="211"/>
      <c r="C129" s="212"/>
      <c r="D129" s="213" t="s">
        <v>77</v>
      </c>
      <c r="E129" s="225" t="s">
        <v>736</v>
      </c>
      <c r="F129" s="225" t="s">
        <v>737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SUM(P130:P131)</f>
        <v>0</v>
      </c>
      <c r="Q129" s="219"/>
      <c r="R129" s="220">
        <f>SUM(R130:R131)</f>
        <v>0</v>
      </c>
      <c r="S129" s="219"/>
      <c r="T129" s="22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87</v>
      </c>
      <c r="AT129" s="223" t="s">
        <v>77</v>
      </c>
      <c r="AU129" s="223" t="s">
        <v>85</v>
      </c>
      <c r="AY129" s="222" t="s">
        <v>204</v>
      </c>
      <c r="BK129" s="224">
        <f>SUM(BK130:BK131)</f>
        <v>0</v>
      </c>
    </row>
    <row r="130" s="2" customFormat="1" ht="37.8" customHeight="1">
      <c r="A130" s="38"/>
      <c r="B130" s="39"/>
      <c r="C130" s="227" t="s">
        <v>222</v>
      </c>
      <c r="D130" s="227" t="s">
        <v>206</v>
      </c>
      <c r="E130" s="228" t="s">
        <v>222</v>
      </c>
      <c r="F130" s="229" t="s">
        <v>2512</v>
      </c>
      <c r="G130" s="230" t="s">
        <v>354</v>
      </c>
      <c r="H130" s="231">
        <v>45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43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218</v>
      </c>
      <c r="AT130" s="238" t="s">
        <v>206</v>
      </c>
      <c r="AU130" s="238" t="s">
        <v>87</v>
      </c>
      <c r="AY130" s="17" t="s">
        <v>204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218</v>
      </c>
      <c r="BM130" s="238" t="s">
        <v>2513</v>
      </c>
    </row>
    <row r="131" s="2" customFormat="1" ht="16.5" customHeight="1">
      <c r="A131" s="38"/>
      <c r="B131" s="39"/>
      <c r="C131" s="227" t="s">
        <v>211</v>
      </c>
      <c r="D131" s="227" t="s">
        <v>206</v>
      </c>
      <c r="E131" s="228" t="s">
        <v>211</v>
      </c>
      <c r="F131" s="229" t="s">
        <v>2514</v>
      </c>
      <c r="G131" s="230" t="s">
        <v>354</v>
      </c>
      <c r="H131" s="231">
        <v>45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218</v>
      </c>
      <c r="AT131" s="238" t="s">
        <v>206</v>
      </c>
      <c r="AU131" s="238" t="s">
        <v>87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218</v>
      </c>
      <c r="BM131" s="238" t="s">
        <v>2515</v>
      </c>
    </row>
    <row r="132" s="12" customFormat="1" ht="22.8" customHeight="1">
      <c r="A132" s="12"/>
      <c r="B132" s="211"/>
      <c r="C132" s="212"/>
      <c r="D132" s="213" t="s">
        <v>77</v>
      </c>
      <c r="E132" s="225" t="s">
        <v>781</v>
      </c>
      <c r="F132" s="225" t="s">
        <v>782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0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87</v>
      </c>
      <c r="AT132" s="223" t="s">
        <v>77</v>
      </c>
      <c r="AU132" s="223" t="s">
        <v>85</v>
      </c>
      <c r="AY132" s="222" t="s">
        <v>204</v>
      </c>
      <c r="BK132" s="224">
        <f>SUM(BK133:BK134)</f>
        <v>0</v>
      </c>
    </row>
    <row r="133" s="2" customFormat="1" ht="16.5" customHeight="1">
      <c r="A133" s="38"/>
      <c r="B133" s="39"/>
      <c r="C133" s="227" t="s">
        <v>234</v>
      </c>
      <c r="D133" s="227" t="s">
        <v>206</v>
      </c>
      <c r="E133" s="228" t="s">
        <v>234</v>
      </c>
      <c r="F133" s="229" t="s">
        <v>2516</v>
      </c>
      <c r="G133" s="230" t="s">
        <v>354</v>
      </c>
      <c r="H133" s="231">
        <v>45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218</v>
      </c>
      <c r="AT133" s="238" t="s">
        <v>206</v>
      </c>
      <c r="AU133" s="238" t="s">
        <v>87</v>
      </c>
      <c r="AY133" s="17" t="s">
        <v>204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218</v>
      </c>
      <c r="BM133" s="238" t="s">
        <v>2517</v>
      </c>
    </row>
    <row r="134" s="2" customFormat="1" ht="16.5" customHeight="1">
      <c r="A134" s="38"/>
      <c r="B134" s="39"/>
      <c r="C134" s="227" t="s">
        <v>240</v>
      </c>
      <c r="D134" s="227" t="s">
        <v>206</v>
      </c>
      <c r="E134" s="228" t="s">
        <v>240</v>
      </c>
      <c r="F134" s="229" t="s">
        <v>2518</v>
      </c>
      <c r="G134" s="230" t="s">
        <v>354</v>
      </c>
      <c r="H134" s="231">
        <v>45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218</v>
      </c>
      <c r="AT134" s="238" t="s">
        <v>206</v>
      </c>
      <c r="AU134" s="238" t="s">
        <v>87</v>
      </c>
      <c r="AY134" s="17" t="s">
        <v>204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218</v>
      </c>
      <c r="BM134" s="238" t="s">
        <v>2519</v>
      </c>
    </row>
    <row r="135" s="12" customFormat="1" ht="22.8" customHeight="1">
      <c r="A135" s="12"/>
      <c r="B135" s="211"/>
      <c r="C135" s="212"/>
      <c r="D135" s="213" t="s">
        <v>77</v>
      </c>
      <c r="E135" s="225" t="s">
        <v>2520</v>
      </c>
      <c r="F135" s="225" t="s">
        <v>2521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SUM(P136:P140)</f>
        <v>0</v>
      </c>
      <c r="Q135" s="219"/>
      <c r="R135" s="220">
        <f>SUM(R136:R140)</f>
        <v>0</v>
      </c>
      <c r="S135" s="219"/>
      <c r="T135" s="221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87</v>
      </c>
      <c r="AT135" s="223" t="s">
        <v>77</v>
      </c>
      <c r="AU135" s="223" t="s">
        <v>85</v>
      </c>
      <c r="AY135" s="222" t="s">
        <v>204</v>
      </c>
      <c r="BK135" s="224">
        <f>SUM(BK136:BK140)</f>
        <v>0</v>
      </c>
    </row>
    <row r="136" s="2" customFormat="1" ht="16.5" customHeight="1">
      <c r="A136" s="38"/>
      <c r="B136" s="39"/>
      <c r="C136" s="227" t="s">
        <v>264</v>
      </c>
      <c r="D136" s="227" t="s">
        <v>206</v>
      </c>
      <c r="E136" s="228" t="s">
        <v>264</v>
      </c>
      <c r="F136" s="229" t="s">
        <v>2522</v>
      </c>
      <c r="G136" s="230" t="s">
        <v>256</v>
      </c>
      <c r="H136" s="231">
        <v>4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218</v>
      </c>
      <c r="AT136" s="238" t="s">
        <v>206</v>
      </c>
      <c r="AU136" s="238" t="s">
        <v>87</v>
      </c>
      <c r="AY136" s="17" t="s">
        <v>204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218</v>
      </c>
      <c r="BM136" s="238" t="s">
        <v>2523</v>
      </c>
    </row>
    <row r="137" s="2" customFormat="1" ht="16.5" customHeight="1">
      <c r="A137" s="38"/>
      <c r="B137" s="39"/>
      <c r="C137" s="227" t="s">
        <v>251</v>
      </c>
      <c r="D137" s="227" t="s">
        <v>206</v>
      </c>
      <c r="E137" s="228" t="s">
        <v>251</v>
      </c>
      <c r="F137" s="229" t="s">
        <v>2524</v>
      </c>
      <c r="G137" s="230" t="s">
        <v>256</v>
      </c>
      <c r="H137" s="231">
        <v>4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218</v>
      </c>
      <c r="AT137" s="238" t="s">
        <v>206</v>
      </c>
      <c r="AU137" s="238" t="s">
        <v>87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218</v>
      </c>
      <c r="BM137" s="238" t="s">
        <v>2525</v>
      </c>
    </row>
    <row r="138" s="2" customFormat="1" ht="16.5" customHeight="1">
      <c r="A138" s="38"/>
      <c r="B138" s="39"/>
      <c r="C138" s="227" t="s">
        <v>246</v>
      </c>
      <c r="D138" s="227" t="s">
        <v>206</v>
      </c>
      <c r="E138" s="228" t="s">
        <v>246</v>
      </c>
      <c r="F138" s="229" t="s">
        <v>2526</v>
      </c>
      <c r="G138" s="230" t="s">
        <v>256</v>
      </c>
      <c r="H138" s="231">
        <v>4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218</v>
      </c>
      <c r="AT138" s="238" t="s">
        <v>206</v>
      </c>
      <c r="AU138" s="238" t="s">
        <v>87</v>
      </c>
      <c r="AY138" s="17" t="s">
        <v>204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218</v>
      </c>
      <c r="BM138" s="238" t="s">
        <v>2527</v>
      </c>
    </row>
    <row r="139" s="2" customFormat="1" ht="16.5" customHeight="1">
      <c r="A139" s="38"/>
      <c r="B139" s="39"/>
      <c r="C139" s="227" t="s">
        <v>253</v>
      </c>
      <c r="D139" s="227" t="s">
        <v>206</v>
      </c>
      <c r="E139" s="228" t="s">
        <v>253</v>
      </c>
      <c r="F139" s="229" t="s">
        <v>2528</v>
      </c>
      <c r="G139" s="230" t="s">
        <v>256</v>
      </c>
      <c r="H139" s="231">
        <v>4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218</v>
      </c>
      <c r="AT139" s="238" t="s">
        <v>206</v>
      </c>
      <c r="AU139" s="238" t="s">
        <v>87</v>
      </c>
      <c r="AY139" s="17" t="s">
        <v>204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218</v>
      </c>
      <c r="BM139" s="238" t="s">
        <v>2529</v>
      </c>
    </row>
    <row r="140" s="2" customFormat="1" ht="24.15" customHeight="1">
      <c r="A140" s="38"/>
      <c r="B140" s="39"/>
      <c r="C140" s="227" t="s">
        <v>258</v>
      </c>
      <c r="D140" s="227" t="s">
        <v>206</v>
      </c>
      <c r="E140" s="228" t="s">
        <v>258</v>
      </c>
      <c r="F140" s="229" t="s">
        <v>2530</v>
      </c>
      <c r="G140" s="230" t="s">
        <v>256</v>
      </c>
      <c r="H140" s="231">
        <v>4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218</v>
      </c>
      <c r="AT140" s="238" t="s">
        <v>206</v>
      </c>
      <c r="AU140" s="238" t="s">
        <v>87</v>
      </c>
      <c r="AY140" s="17" t="s">
        <v>204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218</v>
      </c>
      <c r="BM140" s="238" t="s">
        <v>2531</v>
      </c>
    </row>
    <row r="141" s="12" customFormat="1" ht="22.8" customHeight="1">
      <c r="A141" s="12"/>
      <c r="B141" s="211"/>
      <c r="C141" s="212"/>
      <c r="D141" s="213" t="s">
        <v>77</v>
      </c>
      <c r="E141" s="225" t="s">
        <v>2532</v>
      </c>
      <c r="F141" s="225" t="s">
        <v>2533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SUM(P142:P146)</f>
        <v>0</v>
      </c>
      <c r="Q141" s="219"/>
      <c r="R141" s="220">
        <f>SUM(R142:R146)</f>
        <v>0</v>
      </c>
      <c r="S141" s="219"/>
      <c r="T141" s="221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87</v>
      </c>
      <c r="AT141" s="223" t="s">
        <v>77</v>
      </c>
      <c r="AU141" s="223" t="s">
        <v>85</v>
      </c>
      <c r="AY141" s="222" t="s">
        <v>204</v>
      </c>
      <c r="BK141" s="224">
        <f>SUM(BK142:BK146)</f>
        <v>0</v>
      </c>
    </row>
    <row r="142" s="2" customFormat="1" ht="16.5" customHeight="1">
      <c r="A142" s="38"/>
      <c r="B142" s="39"/>
      <c r="C142" s="227" t="s">
        <v>8</v>
      </c>
      <c r="D142" s="227" t="s">
        <v>206</v>
      </c>
      <c r="E142" s="228" t="s">
        <v>8</v>
      </c>
      <c r="F142" s="229" t="s">
        <v>2534</v>
      </c>
      <c r="G142" s="230" t="s">
        <v>256</v>
      </c>
      <c r="H142" s="231">
        <v>8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218</v>
      </c>
      <c r="AT142" s="238" t="s">
        <v>206</v>
      </c>
      <c r="AU142" s="238" t="s">
        <v>87</v>
      </c>
      <c r="AY142" s="17" t="s">
        <v>204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218</v>
      </c>
      <c r="BM142" s="238" t="s">
        <v>2535</v>
      </c>
    </row>
    <row r="143" s="2" customFormat="1" ht="55.5" customHeight="1">
      <c r="A143" s="38"/>
      <c r="B143" s="39"/>
      <c r="C143" s="227" t="s">
        <v>262</v>
      </c>
      <c r="D143" s="227" t="s">
        <v>206</v>
      </c>
      <c r="E143" s="228" t="s">
        <v>262</v>
      </c>
      <c r="F143" s="229" t="s">
        <v>2536</v>
      </c>
      <c r="G143" s="230" t="s">
        <v>256</v>
      </c>
      <c r="H143" s="231">
        <v>2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218</v>
      </c>
      <c r="AT143" s="238" t="s">
        <v>206</v>
      </c>
      <c r="AU143" s="238" t="s">
        <v>87</v>
      </c>
      <c r="AY143" s="17" t="s">
        <v>204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218</v>
      </c>
      <c r="BM143" s="238" t="s">
        <v>2537</v>
      </c>
    </row>
    <row r="144" s="2" customFormat="1" ht="55.5" customHeight="1">
      <c r="A144" s="38"/>
      <c r="B144" s="39"/>
      <c r="C144" s="227" t="s">
        <v>281</v>
      </c>
      <c r="D144" s="227" t="s">
        <v>206</v>
      </c>
      <c r="E144" s="228" t="s">
        <v>281</v>
      </c>
      <c r="F144" s="229" t="s">
        <v>2538</v>
      </c>
      <c r="G144" s="230" t="s">
        <v>256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218</v>
      </c>
      <c r="AT144" s="238" t="s">
        <v>206</v>
      </c>
      <c r="AU144" s="238" t="s">
        <v>87</v>
      </c>
      <c r="AY144" s="17" t="s">
        <v>204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218</v>
      </c>
      <c r="BM144" s="238" t="s">
        <v>2539</v>
      </c>
    </row>
    <row r="145" s="2" customFormat="1" ht="55.5" customHeight="1">
      <c r="A145" s="38"/>
      <c r="B145" s="39"/>
      <c r="C145" s="227" t="s">
        <v>289</v>
      </c>
      <c r="D145" s="227" t="s">
        <v>206</v>
      </c>
      <c r="E145" s="228" t="s">
        <v>289</v>
      </c>
      <c r="F145" s="229" t="s">
        <v>2540</v>
      </c>
      <c r="G145" s="230" t="s">
        <v>256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218</v>
      </c>
      <c r="AT145" s="238" t="s">
        <v>206</v>
      </c>
      <c r="AU145" s="238" t="s">
        <v>87</v>
      </c>
      <c r="AY145" s="17" t="s">
        <v>204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218</v>
      </c>
      <c r="BM145" s="238" t="s">
        <v>2541</v>
      </c>
    </row>
    <row r="146" s="2" customFormat="1" ht="16.5" customHeight="1">
      <c r="A146" s="38"/>
      <c r="B146" s="39"/>
      <c r="C146" s="227" t="s">
        <v>218</v>
      </c>
      <c r="D146" s="227" t="s">
        <v>206</v>
      </c>
      <c r="E146" s="228" t="s">
        <v>218</v>
      </c>
      <c r="F146" s="229" t="s">
        <v>2542</v>
      </c>
      <c r="G146" s="230" t="s">
        <v>256</v>
      </c>
      <c r="H146" s="231">
        <v>4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218</v>
      </c>
      <c r="AT146" s="238" t="s">
        <v>206</v>
      </c>
      <c r="AU146" s="238" t="s">
        <v>87</v>
      </c>
      <c r="AY146" s="17" t="s">
        <v>204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218</v>
      </c>
      <c r="BM146" s="238" t="s">
        <v>2543</v>
      </c>
    </row>
    <row r="147" s="12" customFormat="1" ht="22.8" customHeight="1">
      <c r="A147" s="12"/>
      <c r="B147" s="211"/>
      <c r="C147" s="212"/>
      <c r="D147" s="213" t="s">
        <v>77</v>
      </c>
      <c r="E147" s="225" t="s">
        <v>1881</v>
      </c>
      <c r="F147" s="225" t="s">
        <v>1882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SUM(P148:P149)</f>
        <v>0</v>
      </c>
      <c r="Q147" s="219"/>
      <c r="R147" s="220">
        <f>SUM(R148:R149)</f>
        <v>0</v>
      </c>
      <c r="S147" s="219"/>
      <c r="T147" s="22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87</v>
      </c>
      <c r="AT147" s="223" t="s">
        <v>77</v>
      </c>
      <c r="AU147" s="223" t="s">
        <v>85</v>
      </c>
      <c r="AY147" s="222" t="s">
        <v>204</v>
      </c>
      <c r="BK147" s="224">
        <f>SUM(BK148:BK149)</f>
        <v>0</v>
      </c>
    </row>
    <row r="148" s="2" customFormat="1" ht="16.5" customHeight="1">
      <c r="A148" s="38"/>
      <c r="B148" s="39"/>
      <c r="C148" s="227" t="s">
        <v>287</v>
      </c>
      <c r="D148" s="227" t="s">
        <v>206</v>
      </c>
      <c r="E148" s="228" t="s">
        <v>287</v>
      </c>
      <c r="F148" s="229" t="s">
        <v>2544</v>
      </c>
      <c r="G148" s="230" t="s">
        <v>771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218</v>
      </c>
      <c r="AT148" s="238" t="s">
        <v>206</v>
      </c>
      <c r="AU148" s="238" t="s">
        <v>87</v>
      </c>
      <c r="AY148" s="17" t="s">
        <v>204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218</v>
      </c>
      <c r="BM148" s="238" t="s">
        <v>2545</v>
      </c>
    </row>
    <row r="149" s="2" customFormat="1" ht="16.5" customHeight="1">
      <c r="A149" s="38"/>
      <c r="B149" s="39"/>
      <c r="C149" s="227" t="s">
        <v>304</v>
      </c>
      <c r="D149" s="227" t="s">
        <v>206</v>
      </c>
      <c r="E149" s="228" t="s">
        <v>304</v>
      </c>
      <c r="F149" s="229" t="s">
        <v>2546</v>
      </c>
      <c r="G149" s="230" t="s">
        <v>1263</v>
      </c>
      <c r="H149" s="231">
        <v>4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218</v>
      </c>
      <c r="AT149" s="238" t="s">
        <v>206</v>
      </c>
      <c r="AU149" s="238" t="s">
        <v>87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218</v>
      </c>
      <c r="BM149" s="238" t="s">
        <v>2547</v>
      </c>
    </row>
    <row r="150" s="12" customFormat="1" ht="22.8" customHeight="1">
      <c r="A150" s="12"/>
      <c r="B150" s="211"/>
      <c r="C150" s="212"/>
      <c r="D150" s="213" t="s">
        <v>77</v>
      </c>
      <c r="E150" s="225" t="s">
        <v>1258</v>
      </c>
      <c r="F150" s="225" t="s">
        <v>1259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SUM(P151:P152)</f>
        <v>0</v>
      </c>
      <c r="Q150" s="219"/>
      <c r="R150" s="220">
        <f>SUM(R151:R152)</f>
        <v>0</v>
      </c>
      <c r="S150" s="219"/>
      <c r="T150" s="22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211</v>
      </c>
      <c r="AT150" s="223" t="s">
        <v>77</v>
      </c>
      <c r="AU150" s="223" t="s">
        <v>85</v>
      </c>
      <c r="AY150" s="222" t="s">
        <v>204</v>
      </c>
      <c r="BK150" s="224">
        <f>SUM(BK151:BK152)</f>
        <v>0</v>
      </c>
    </row>
    <row r="151" s="2" customFormat="1" ht="24.15" customHeight="1">
      <c r="A151" s="38"/>
      <c r="B151" s="39"/>
      <c r="C151" s="227" t="s">
        <v>85</v>
      </c>
      <c r="D151" s="227" t="s">
        <v>206</v>
      </c>
      <c r="E151" s="228" t="s">
        <v>85</v>
      </c>
      <c r="F151" s="229" t="s">
        <v>2548</v>
      </c>
      <c r="G151" s="230" t="s">
        <v>1263</v>
      </c>
      <c r="H151" s="231">
        <v>4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218</v>
      </c>
      <c r="AT151" s="238" t="s">
        <v>206</v>
      </c>
      <c r="AU151" s="238" t="s">
        <v>87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218</v>
      </c>
      <c r="BM151" s="238" t="s">
        <v>2549</v>
      </c>
    </row>
    <row r="152" s="2" customFormat="1" ht="16.5" customHeight="1">
      <c r="A152" s="38"/>
      <c r="B152" s="39"/>
      <c r="C152" s="227" t="s">
        <v>87</v>
      </c>
      <c r="D152" s="227" t="s">
        <v>206</v>
      </c>
      <c r="E152" s="228" t="s">
        <v>87</v>
      </c>
      <c r="F152" s="229" t="s">
        <v>2550</v>
      </c>
      <c r="G152" s="230" t="s">
        <v>2551</v>
      </c>
      <c r="H152" s="231">
        <v>2</v>
      </c>
      <c r="I152" s="232"/>
      <c r="J152" s="233">
        <f>ROUND(I152*H152,2)</f>
        <v>0</v>
      </c>
      <c r="K152" s="229" t="s">
        <v>1</v>
      </c>
      <c r="L152" s="44"/>
      <c r="M152" s="290" t="s">
        <v>1</v>
      </c>
      <c r="N152" s="291" t="s">
        <v>43</v>
      </c>
      <c r="O152" s="292"/>
      <c r="P152" s="293">
        <f>O152*H152</f>
        <v>0</v>
      </c>
      <c r="Q152" s="293">
        <v>0</v>
      </c>
      <c r="R152" s="293">
        <f>Q152*H152</f>
        <v>0</v>
      </c>
      <c r="S152" s="293">
        <v>0</v>
      </c>
      <c r="T152" s="29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218</v>
      </c>
      <c r="AT152" s="238" t="s">
        <v>206</v>
      </c>
      <c r="AU152" s="238" t="s">
        <v>87</v>
      </c>
      <c r="AY152" s="17" t="s">
        <v>204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218</v>
      </c>
      <c r="BM152" s="238" t="s">
        <v>2552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OupbL2uMG83+sg0xN2MrVsP6VTcDv9QslYUCkKZgZahqJssJMh/lQeggjGVL34Db6nnkLWdNyGthQPXgDz8zCw==" hashValue="CIzWqv2mPGMNiBptp/iuuLvZSSAHY/ZqGF8xrrbdfRBxkvU7XYnRP8HXl5zw9XAdaNaEUFvclRF8kmC8STUZWQ==" algorithmName="SHA-512" password="CC35"/>
  <autoFilter ref="C126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23.25" customHeight="1">
      <c r="A9" s="38"/>
      <c r="B9" s="44"/>
      <c r="C9" s="38"/>
      <c r="D9" s="38"/>
      <c r="E9" s="152" t="s">
        <v>1501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2553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ROUND((SUM(BE126:BE154)),  2)</f>
        <v>0</v>
      </c>
      <c r="G35" s="38"/>
      <c r="H35" s="38"/>
      <c r="I35" s="165">
        <v>0.20999999999999999</v>
      </c>
      <c r="J35" s="164">
        <f>ROUND(((SUM(BE126:BE154))*I35),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ROUND((SUM(BF126:BF154)),  2)</f>
        <v>0</v>
      </c>
      <c r="G36" s="38"/>
      <c r="H36" s="38"/>
      <c r="I36" s="165">
        <v>0.12</v>
      </c>
      <c r="J36" s="164">
        <f>ROUND(((SUM(BF126:BF154))*I36),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ROUND((SUM(BG126:BG154)),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ROUND((SUM(BH126:BH154)),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ROUND((SUM(BI126:BI154)),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4" t="s">
        <v>1501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04 - VRN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1303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1431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1432</v>
      </c>
      <c r="E101" s="197"/>
      <c r="F101" s="197"/>
      <c r="G101" s="197"/>
      <c r="H101" s="197"/>
      <c r="I101" s="197"/>
      <c r="J101" s="198">
        <f>J134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1433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1434</v>
      </c>
      <c r="E103" s="197"/>
      <c r="F103" s="197"/>
      <c r="G103" s="197"/>
      <c r="H103" s="197"/>
      <c r="I103" s="197"/>
      <c r="J103" s="198">
        <f>J149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1435</v>
      </c>
      <c r="E104" s="197"/>
      <c r="F104" s="197"/>
      <c r="G104" s="197"/>
      <c r="H104" s="197"/>
      <c r="I104" s="197"/>
      <c r="J104" s="198">
        <f>J153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189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DPS/ZDS STAVEBNÍ PRÁCE- S01,S02,S03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23.25" customHeight="1">
      <c r="A116" s="38"/>
      <c r="B116" s="39"/>
      <c r="C116" s="40"/>
      <c r="D116" s="40"/>
      <c r="E116" s="184" t="s">
        <v>1501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04 - VRN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parc.č. 446 k.ú. Dačice</v>
      </c>
      <c r="G120" s="40"/>
      <c r="H120" s="40"/>
      <c r="I120" s="32" t="s">
        <v>22</v>
      </c>
      <c r="J120" s="79" t="str">
        <f>IF(J14="","",J14)</f>
        <v>17. 1. 2024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E17</f>
        <v xml:space="preserve">Město Dačice, Krajířova 27, Dačice I, 380 01 </v>
      </c>
      <c r="G122" s="40"/>
      <c r="H122" s="40"/>
      <c r="I122" s="32" t="s">
        <v>31</v>
      </c>
      <c r="J122" s="36" t="str">
        <f>E23</f>
        <v>Projekty-Sládková s.r.o., Mirkovice 70,Velešín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190</v>
      </c>
      <c r="D125" s="203" t="s">
        <v>63</v>
      </c>
      <c r="E125" s="203" t="s">
        <v>59</v>
      </c>
      <c r="F125" s="203" t="s">
        <v>60</v>
      </c>
      <c r="G125" s="203" t="s">
        <v>191</v>
      </c>
      <c r="H125" s="203" t="s">
        <v>192</v>
      </c>
      <c r="I125" s="203" t="s">
        <v>193</v>
      </c>
      <c r="J125" s="203" t="s">
        <v>150</v>
      </c>
      <c r="K125" s="204" t="s">
        <v>194</v>
      </c>
      <c r="L125" s="205"/>
      <c r="M125" s="100" t="s">
        <v>1</v>
      </c>
      <c r="N125" s="101" t="s">
        <v>42</v>
      </c>
      <c r="O125" s="101" t="s">
        <v>195</v>
      </c>
      <c r="P125" s="101" t="s">
        <v>196</v>
      </c>
      <c r="Q125" s="101" t="s">
        <v>197</v>
      </c>
      <c r="R125" s="101" t="s">
        <v>198</v>
      </c>
      <c r="S125" s="101" t="s">
        <v>199</v>
      </c>
      <c r="T125" s="102" t="s">
        <v>200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201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152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97</v>
      </c>
      <c r="F127" s="214" t="s">
        <v>1411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P128+P134+P137+P149+P153</f>
        <v>0</v>
      </c>
      <c r="Q127" s="219"/>
      <c r="R127" s="220">
        <f>R128+R134+R137+R149+R153</f>
        <v>0</v>
      </c>
      <c r="S127" s="219"/>
      <c r="T127" s="221">
        <f>T128+T134+T137+T149+T153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234</v>
      </c>
      <c r="AT127" s="223" t="s">
        <v>77</v>
      </c>
      <c r="AU127" s="223" t="s">
        <v>78</v>
      </c>
      <c r="AY127" s="222" t="s">
        <v>204</v>
      </c>
      <c r="BK127" s="224">
        <f>BK128+BK134+BK137+BK149+BK153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1436</v>
      </c>
      <c r="F128" s="225" t="s">
        <v>1437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SUM(P129:P133)</f>
        <v>0</v>
      </c>
      <c r="Q128" s="219"/>
      <c r="R128" s="220">
        <f>SUM(R129:R133)</f>
        <v>0</v>
      </c>
      <c r="S128" s="219"/>
      <c r="T128" s="221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234</v>
      </c>
      <c r="AT128" s="223" t="s">
        <v>77</v>
      </c>
      <c r="AU128" s="223" t="s">
        <v>85</v>
      </c>
      <c r="AY128" s="222" t="s">
        <v>204</v>
      </c>
      <c r="BK128" s="224">
        <f>SUM(BK129:BK133)</f>
        <v>0</v>
      </c>
    </row>
    <row r="129" s="2" customFormat="1" ht="16.5" customHeight="1">
      <c r="A129" s="38"/>
      <c r="B129" s="39"/>
      <c r="C129" s="227" t="s">
        <v>85</v>
      </c>
      <c r="D129" s="227" t="s">
        <v>206</v>
      </c>
      <c r="E129" s="228" t="s">
        <v>1438</v>
      </c>
      <c r="F129" s="229" t="s">
        <v>1439</v>
      </c>
      <c r="G129" s="230" t="s">
        <v>1263</v>
      </c>
      <c r="H129" s="231">
        <v>8</v>
      </c>
      <c r="I129" s="232"/>
      <c r="J129" s="233">
        <f>ROUND(I129*H129,2)</f>
        <v>0</v>
      </c>
      <c r="K129" s="229" t="s">
        <v>210</v>
      </c>
      <c r="L129" s="44"/>
      <c r="M129" s="234" t="s">
        <v>1</v>
      </c>
      <c r="N129" s="235" t="s">
        <v>43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1440</v>
      </c>
      <c r="AT129" s="238" t="s">
        <v>206</v>
      </c>
      <c r="AU129" s="238" t="s">
        <v>87</v>
      </c>
      <c r="AY129" s="17" t="s">
        <v>204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1440</v>
      </c>
      <c r="BM129" s="238" t="s">
        <v>2554</v>
      </c>
    </row>
    <row r="130" s="14" customFormat="1">
      <c r="A130" s="14"/>
      <c r="B130" s="251"/>
      <c r="C130" s="252"/>
      <c r="D130" s="242" t="s">
        <v>213</v>
      </c>
      <c r="E130" s="253" t="s">
        <v>1</v>
      </c>
      <c r="F130" s="254" t="s">
        <v>2363</v>
      </c>
      <c r="G130" s="252"/>
      <c r="H130" s="255">
        <v>8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213</v>
      </c>
      <c r="AU130" s="261" t="s">
        <v>87</v>
      </c>
      <c r="AV130" s="14" t="s">
        <v>87</v>
      </c>
      <c r="AW130" s="14" t="s">
        <v>34</v>
      </c>
      <c r="AX130" s="14" t="s">
        <v>85</v>
      </c>
      <c r="AY130" s="261" t="s">
        <v>204</v>
      </c>
    </row>
    <row r="131" s="2" customFormat="1" ht="16.5" customHeight="1">
      <c r="A131" s="38"/>
      <c r="B131" s="39"/>
      <c r="C131" s="227" t="s">
        <v>87</v>
      </c>
      <c r="D131" s="227" t="s">
        <v>206</v>
      </c>
      <c r="E131" s="228" t="s">
        <v>1443</v>
      </c>
      <c r="F131" s="229" t="s">
        <v>1444</v>
      </c>
      <c r="G131" s="230" t="s">
        <v>771</v>
      </c>
      <c r="H131" s="231">
        <v>1</v>
      </c>
      <c r="I131" s="232"/>
      <c r="J131" s="233">
        <f>ROUND(I131*H131,2)</f>
        <v>0</v>
      </c>
      <c r="K131" s="229" t="s">
        <v>210</v>
      </c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1440</v>
      </c>
      <c r="AT131" s="238" t="s">
        <v>206</v>
      </c>
      <c r="AU131" s="238" t="s">
        <v>87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1440</v>
      </c>
      <c r="BM131" s="238" t="s">
        <v>2555</v>
      </c>
    </row>
    <row r="132" s="13" customFormat="1">
      <c r="A132" s="13"/>
      <c r="B132" s="240"/>
      <c r="C132" s="241"/>
      <c r="D132" s="242" t="s">
        <v>213</v>
      </c>
      <c r="E132" s="243" t="s">
        <v>1</v>
      </c>
      <c r="F132" s="244" t="s">
        <v>1446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213</v>
      </c>
      <c r="AU132" s="250" t="s">
        <v>87</v>
      </c>
      <c r="AV132" s="13" t="s">
        <v>85</v>
      </c>
      <c r="AW132" s="13" t="s">
        <v>34</v>
      </c>
      <c r="AX132" s="13" t="s">
        <v>78</v>
      </c>
      <c r="AY132" s="250" t="s">
        <v>204</v>
      </c>
    </row>
    <row r="133" s="14" customFormat="1">
      <c r="A133" s="14"/>
      <c r="B133" s="251"/>
      <c r="C133" s="252"/>
      <c r="D133" s="242" t="s">
        <v>213</v>
      </c>
      <c r="E133" s="253" t="s">
        <v>1</v>
      </c>
      <c r="F133" s="254" t="s">
        <v>85</v>
      </c>
      <c r="G133" s="252"/>
      <c r="H133" s="255">
        <v>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213</v>
      </c>
      <c r="AU133" s="261" t="s">
        <v>87</v>
      </c>
      <c r="AV133" s="14" t="s">
        <v>87</v>
      </c>
      <c r="AW133" s="14" t="s">
        <v>34</v>
      </c>
      <c r="AX133" s="14" t="s">
        <v>85</v>
      </c>
      <c r="AY133" s="261" t="s">
        <v>204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1447</v>
      </c>
      <c r="F134" s="225" t="s">
        <v>1448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SUM(P135:P136)</f>
        <v>0</v>
      </c>
      <c r="Q134" s="219"/>
      <c r="R134" s="220">
        <f>SUM(R135:R136)</f>
        <v>0</v>
      </c>
      <c r="S134" s="219"/>
      <c r="T134" s="221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234</v>
      </c>
      <c r="AT134" s="223" t="s">
        <v>77</v>
      </c>
      <c r="AU134" s="223" t="s">
        <v>85</v>
      </c>
      <c r="AY134" s="222" t="s">
        <v>204</v>
      </c>
      <c r="BK134" s="224">
        <f>SUM(BK135:BK136)</f>
        <v>0</v>
      </c>
    </row>
    <row r="135" s="2" customFormat="1" ht="16.5" customHeight="1">
      <c r="A135" s="38"/>
      <c r="B135" s="39"/>
      <c r="C135" s="227" t="s">
        <v>222</v>
      </c>
      <c r="D135" s="227" t="s">
        <v>206</v>
      </c>
      <c r="E135" s="228" t="s">
        <v>1449</v>
      </c>
      <c r="F135" s="229" t="s">
        <v>1448</v>
      </c>
      <c r="G135" s="230" t="s">
        <v>1263</v>
      </c>
      <c r="H135" s="231">
        <v>16</v>
      </c>
      <c r="I135" s="232"/>
      <c r="J135" s="233">
        <f>ROUND(I135*H135,2)</f>
        <v>0</v>
      </c>
      <c r="K135" s="229" t="s">
        <v>210</v>
      </c>
      <c r="L135" s="44"/>
      <c r="M135" s="234" t="s">
        <v>1</v>
      </c>
      <c r="N135" s="235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1440</v>
      </c>
      <c r="AT135" s="238" t="s">
        <v>206</v>
      </c>
      <c r="AU135" s="238" t="s">
        <v>87</v>
      </c>
      <c r="AY135" s="17" t="s">
        <v>204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1440</v>
      </c>
      <c r="BM135" s="238" t="s">
        <v>2556</v>
      </c>
    </row>
    <row r="136" s="14" customFormat="1">
      <c r="A136" s="14"/>
      <c r="B136" s="251"/>
      <c r="C136" s="252"/>
      <c r="D136" s="242" t="s">
        <v>213</v>
      </c>
      <c r="E136" s="253" t="s">
        <v>1</v>
      </c>
      <c r="F136" s="254" t="s">
        <v>218</v>
      </c>
      <c r="G136" s="252"/>
      <c r="H136" s="255">
        <v>16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213</v>
      </c>
      <c r="AU136" s="261" t="s">
        <v>87</v>
      </c>
      <c r="AV136" s="14" t="s">
        <v>87</v>
      </c>
      <c r="AW136" s="14" t="s">
        <v>34</v>
      </c>
      <c r="AX136" s="14" t="s">
        <v>85</v>
      </c>
      <c r="AY136" s="261" t="s">
        <v>204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1452</v>
      </c>
      <c r="F137" s="225" t="s">
        <v>1453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SUM(P138:P148)</f>
        <v>0</v>
      </c>
      <c r="Q137" s="219"/>
      <c r="R137" s="220">
        <f>SUM(R138:R148)</f>
        <v>0</v>
      </c>
      <c r="S137" s="219"/>
      <c r="T137" s="221">
        <f>SUM(T138:T148)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234</v>
      </c>
      <c r="AT137" s="223" t="s">
        <v>77</v>
      </c>
      <c r="AU137" s="223" t="s">
        <v>85</v>
      </c>
      <c r="AY137" s="222" t="s">
        <v>204</v>
      </c>
      <c r="BK137" s="224">
        <f>SUM(BK138:BK148)</f>
        <v>0</v>
      </c>
    </row>
    <row r="138" s="2" customFormat="1" ht="16.5" customHeight="1">
      <c r="A138" s="38"/>
      <c r="B138" s="39"/>
      <c r="C138" s="227" t="s">
        <v>211</v>
      </c>
      <c r="D138" s="227" t="s">
        <v>206</v>
      </c>
      <c r="E138" s="228" t="s">
        <v>1454</v>
      </c>
      <c r="F138" s="229" t="s">
        <v>1455</v>
      </c>
      <c r="G138" s="230" t="s">
        <v>209</v>
      </c>
      <c r="H138" s="231">
        <v>210</v>
      </c>
      <c r="I138" s="232"/>
      <c r="J138" s="233">
        <f>ROUND(I138*H138,2)</f>
        <v>0</v>
      </c>
      <c r="K138" s="229" t="s">
        <v>210</v>
      </c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211</v>
      </c>
      <c r="AT138" s="238" t="s">
        <v>206</v>
      </c>
      <c r="AU138" s="238" t="s">
        <v>87</v>
      </c>
      <c r="AY138" s="17" t="s">
        <v>204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211</v>
      </c>
      <c r="BM138" s="238" t="s">
        <v>2557</v>
      </c>
    </row>
    <row r="139" s="13" customFormat="1">
      <c r="A139" s="13"/>
      <c r="B139" s="240"/>
      <c r="C139" s="241"/>
      <c r="D139" s="242" t="s">
        <v>213</v>
      </c>
      <c r="E139" s="243" t="s">
        <v>1</v>
      </c>
      <c r="F139" s="244" t="s">
        <v>1457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213</v>
      </c>
      <c r="AU139" s="250" t="s">
        <v>87</v>
      </c>
      <c r="AV139" s="13" t="s">
        <v>85</v>
      </c>
      <c r="AW139" s="13" t="s">
        <v>34</v>
      </c>
      <c r="AX139" s="13" t="s">
        <v>78</v>
      </c>
      <c r="AY139" s="250" t="s">
        <v>204</v>
      </c>
    </row>
    <row r="140" s="14" customFormat="1">
      <c r="A140" s="14"/>
      <c r="B140" s="251"/>
      <c r="C140" s="252"/>
      <c r="D140" s="242" t="s">
        <v>213</v>
      </c>
      <c r="E140" s="253" t="s">
        <v>1</v>
      </c>
      <c r="F140" s="254" t="s">
        <v>1458</v>
      </c>
      <c r="G140" s="252"/>
      <c r="H140" s="255">
        <v>210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213</v>
      </c>
      <c r="AU140" s="261" t="s">
        <v>87</v>
      </c>
      <c r="AV140" s="14" t="s">
        <v>87</v>
      </c>
      <c r="AW140" s="14" t="s">
        <v>34</v>
      </c>
      <c r="AX140" s="14" t="s">
        <v>85</v>
      </c>
      <c r="AY140" s="261" t="s">
        <v>204</v>
      </c>
    </row>
    <row r="141" s="2" customFormat="1" ht="16.5" customHeight="1">
      <c r="A141" s="38"/>
      <c r="B141" s="39"/>
      <c r="C141" s="227" t="s">
        <v>234</v>
      </c>
      <c r="D141" s="227" t="s">
        <v>206</v>
      </c>
      <c r="E141" s="228" t="s">
        <v>1459</v>
      </c>
      <c r="F141" s="229" t="s">
        <v>1460</v>
      </c>
      <c r="G141" s="230" t="s">
        <v>771</v>
      </c>
      <c r="H141" s="231">
        <v>1</v>
      </c>
      <c r="I141" s="232"/>
      <c r="J141" s="233">
        <f>ROUND(I141*H141,2)</f>
        <v>0</v>
      </c>
      <c r="K141" s="229" t="s">
        <v>210</v>
      </c>
      <c r="L141" s="44"/>
      <c r="M141" s="234" t="s">
        <v>1</v>
      </c>
      <c r="N141" s="235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211</v>
      </c>
      <c r="AT141" s="238" t="s">
        <v>206</v>
      </c>
      <c r="AU141" s="238" t="s">
        <v>87</v>
      </c>
      <c r="AY141" s="17" t="s">
        <v>204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211</v>
      </c>
      <c r="BM141" s="238" t="s">
        <v>2558</v>
      </c>
    </row>
    <row r="142" s="2" customFormat="1" ht="16.5" customHeight="1">
      <c r="A142" s="38"/>
      <c r="B142" s="39"/>
      <c r="C142" s="227" t="s">
        <v>240</v>
      </c>
      <c r="D142" s="227" t="s">
        <v>206</v>
      </c>
      <c r="E142" s="228" t="s">
        <v>1462</v>
      </c>
      <c r="F142" s="229" t="s">
        <v>1463</v>
      </c>
      <c r="G142" s="230" t="s">
        <v>209</v>
      </c>
      <c r="H142" s="231">
        <v>210</v>
      </c>
      <c r="I142" s="232"/>
      <c r="J142" s="233">
        <f>ROUND(I142*H142,2)</f>
        <v>0</v>
      </c>
      <c r="K142" s="229" t="s">
        <v>210</v>
      </c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1440</v>
      </c>
      <c r="AT142" s="238" t="s">
        <v>206</v>
      </c>
      <c r="AU142" s="238" t="s">
        <v>87</v>
      </c>
      <c r="AY142" s="17" t="s">
        <v>204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1440</v>
      </c>
      <c r="BM142" s="238" t="s">
        <v>2559</v>
      </c>
    </row>
    <row r="143" s="13" customFormat="1">
      <c r="A143" s="13"/>
      <c r="B143" s="240"/>
      <c r="C143" s="241"/>
      <c r="D143" s="242" t="s">
        <v>213</v>
      </c>
      <c r="E143" s="243" t="s">
        <v>1</v>
      </c>
      <c r="F143" s="244" t="s">
        <v>1465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213</v>
      </c>
      <c r="AU143" s="250" t="s">
        <v>87</v>
      </c>
      <c r="AV143" s="13" t="s">
        <v>85</v>
      </c>
      <c r="AW143" s="13" t="s">
        <v>34</v>
      </c>
      <c r="AX143" s="13" t="s">
        <v>78</v>
      </c>
      <c r="AY143" s="250" t="s">
        <v>204</v>
      </c>
    </row>
    <row r="144" s="13" customFormat="1">
      <c r="A144" s="13"/>
      <c r="B144" s="240"/>
      <c r="C144" s="241"/>
      <c r="D144" s="242" t="s">
        <v>213</v>
      </c>
      <c r="E144" s="243" t="s">
        <v>1</v>
      </c>
      <c r="F144" s="244" t="s">
        <v>1466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213</v>
      </c>
      <c r="AU144" s="250" t="s">
        <v>87</v>
      </c>
      <c r="AV144" s="13" t="s">
        <v>85</v>
      </c>
      <c r="AW144" s="13" t="s">
        <v>34</v>
      </c>
      <c r="AX144" s="13" t="s">
        <v>78</v>
      </c>
      <c r="AY144" s="250" t="s">
        <v>204</v>
      </c>
    </row>
    <row r="145" s="14" customFormat="1">
      <c r="A145" s="14"/>
      <c r="B145" s="251"/>
      <c r="C145" s="252"/>
      <c r="D145" s="242" t="s">
        <v>213</v>
      </c>
      <c r="E145" s="253" t="s">
        <v>1</v>
      </c>
      <c r="F145" s="254" t="s">
        <v>1467</v>
      </c>
      <c r="G145" s="252"/>
      <c r="H145" s="255">
        <v>210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213</v>
      </c>
      <c r="AU145" s="261" t="s">
        <v>87</v>
      </c>
      <c r="AV145" s="14" t="s">
        <v>87</v>
      </c>
      <c r="AW145" s="14" t="s">
        <v>34</v>
      </c>
      <c r="AX145" s="14" t="s">
        <v>85</v>
      </c>
      <c r="AY145" s="261" t="s">
        <v>204</v>
      </c>
    </row>
    <row r="146" s="2" customFormat="1" ht="16.5" customHeight="1">
      <c r="A146" s="38"/>
      <c r="B146" s="39"/>
      <c r="C146" s="227" t="s">
        <v>246</v>
      </c>
      <c r="D146" s="227" t="s">
        <v>206</v>
      </c>
      <c r="E146" s="228" t="s">
        <v>1468</v>
      </c>
      <c r="F146" s="229" t="s">
        <v>1469</v>
      </c>
      <c r="G146" s="230" t="s">
        <v>1470</v>
      </c>
      <c r="H146" s="231">
        <v>5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211</v>
      </c>
      <c r="AT146" s="238" t="s">
        <v>206</v>
      </c>
      <c r="AU146" s="238" t="s">
        <v>87</v>
      </c>
      <c r="AY146" s="17" t="s">
        <v>204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211</v>
      </c>
      <c r="BM146" s="238" t="s">
        <v>2560</v>
      </c>
    </row>
    <row r="147" s="13" customFormat="1">
      <c r="A147" s="13"/>
      <c r="B147" s="240"/>
      <c r="C147" s="241"/>
      <c r="D147" s="242" t="s">
        <v>213</v>
      </c>
      <c r="E147" s="243" t="s">
        <v>1</v>
      </c>
      <c r="F147" s="244" t="s">
        <v>1472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213</v>
      </c>
      <c r="AU147" s="250" t="s">
        <v>87</v>
      </c>
      <c r="AV147" s="13" t="s">
        <v>85</v>
      </c>
      <c r="AW147" s="13" t="s">
        <v>34</v>
      </c>
      <c r="AX147" s="13" t="s">
        <v>78</v>
      </c>
      <c r="AY147" s="250" t="s">
        <v>204</v>
      </c>
    </row>
    <row r="148" s="14" customFormat="1">
      <c r="A148" s="14"/>
      <c r="B148" s="251"/>
      <c r="C148" s="252"/>
      <c r="D148" s="242" t="s">
        <v>213</v>
      </c>
      <c r="E148" s="253" t="s">
        <v>1</v>
      </c>
      <c r="F148" s="254" t="s">
        <v>234</v>
      </c>
      <c r="G148" s="252"/>
      <c r="H148" s="255">
        <v>5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213</v>
      </c>
      <c r="AU148" s="261" t="s">
        <v>87</v>
      </c>
      <c r="AV148" s="14" t="s">
        <v>87</v>
      </c>
      <c r="AW148" s="14" t="s">
        <v>34</v>
      </c>
      <c r="AX148" s="14" t="s">
        <v>85</v>
      </c>
      <c r="AY148" s="261" t="s">
        <v>204</v>
      </c>
    </row>
    <row r="149" s="12" customFormat="1" ht="22.8" customHeight="1">
      <c r="A149" s="12"/>
      <c r="B149" s="211"/>
      <c r="C149" s="212"/>
      <c r="D149" s="213" t="s">
        <v>77</v>
      </c>
      <c r="E149" s="225" t="s">
        <v>1473</v>
      </c>
      <c r="F149" s="225" t="s">
        <v>1474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SUM(P150:P152)</f>
        <v>0</v>
      </c>
      <c r="Q149" s="219"/>
      <c r="R149" s="220">
        <f>SUM(R150:R152)</f>
        <v>0</v>
      </c>
      <c r="S149" s="219"/>
      <c r="T149" s="22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234</v>
      </c>
      <c r="AT149" s="223" t="s">
        <v>77</v>
      </c>
      <c r="AU149" s="223" t="s">
        <v>85</v>
      </c>
      <c r="AY149" s="222" t="s">
        <v>204</v>
      </c>
      <c r="BK149" s="224">
        <f>SUM(BK150:BK152)</f>
        <v>0</v>
      </c>
    </row>
    <row r="150" s="2" customFormat="1" ht="21.75" customHeight="1">
      <c r="A150" s="38"/>
      <c r="B150" s="39"/>
      <c r="C150" s="227" t="s">
        <v>253</v>
      </c>
      <c r="D150" s="227" t="s">
        <v>206</v>
      </c>
      <c r="E150" s="228" t="s">
        <v>1475</v>
      </c>
      <c r="F150" s="229" t="s">
        <v>1476</v>
      </c>
      <c r="G150" s="230" t="s">
        <v>771</v>
      </c>
      <c r="H150" s="231">
        <v>1</v>
      </c>
      <c r="I150" s="232"/>
      <c r="J150" s="233">
        <f>ROUND(I150*H150,2)</f>
        <v>0</v>
      </c>
      <c r="K150" s="229" t="s">
        <v>210</v>
      </c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1440</v>
      </c>
      <c r="AT150" s="238" t="s">
        <v>206</v>
      </c>
      <c r="AU150" s="238" t="s">
        <v>87</v>
      </c>
      <c r="AY150" s="17" t="s">
        <v>204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1440</v>
      </c>
      <c r="BM150" s="238" t="s">
        <v>2561</v>
      </c>
    </row>
    <row r="151" s="14" customFormat="1">
      <c r="A151" s="14"/>
      <c r="B151" s="251"/>
      <c r="C151" s="252"/>
      <c r="D151" s="242" t="s">
        <v>213</v>
      </c>
      <c r="E151" s="253" t="s">
        <v>1</v>
      </c>
      <c r="F151" s="254" t="s">
        <v>85</v>
      </c>
      <c r="G151" s="252"/>
      <c r="H151" s="255">
        <v>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213</v>
      </c>
      <c r="AU151" s="261" t="s">
        <v>87</v>
      </c>
      <c r="AV151" s="14" t="s">
        <v>87</v>
      </c>
      <c r="AW151" s="14" t="s">
        <v>34</v>
      </c>
      <c r="AX151" s="14" t="s">
        <v>85</v>
      </c>
      <c r="AY151" s="261" t="s">
        <v>204</v>
      </c>
    </row>
    <row r="152" s="2" customFormat="1" ht="16.5" customHeight="1">
      <c r="A152" s="38"/>
      <c r="B152" s="39"/>
      <c r="C152" s="227" t="s">
        <v>258</v>
      </c>
      <c r="D152" s="227" t="s">
        <v>206</v>
      </c>
      <c r="E152" s="228" t="s">
        <v>1481</v>
      </c>
      <c r="F152" s="229" t="s">
        <v>1482</v>
      </c>
      <c r="G152" s="230" t="s">
        <v>1263</v>
      </c>
      <c r="H152" s="231">
        <v>20</v>
      </c>
      <c r="I152" s="232"/>
      <c r="J152" s="233">
        <f>ROUND(I152*H152,2)</f>
        <v>0</v>
      </c>
      <c r="K152" s="229" t="s">
        <v>210</v>
      </c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1440</v>
      </c>
      <c r="AT152" s="238" t="s">
        <v>206</v>
      </c>
      <c r="AU152" s="238" t="s">
        <v>87</v>
      </c>
      <c r="AY152" s="17" t="s">
        <v>204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1440</v>
      </c>
      <c r="BM152" s="238" t="s">
        <v>2562</v>
      </c>
    </row>
    <row r="153" s="12" customFormat="1" ht="22.8" customHeight="1">
      <c r="A153" s="12"/>
      <c r="B153" s="211"/>
      <c r="C153" s="212"/>
      <c r="D153" s="213" t="s">
        <v>77</v>
      </c>
      <c r="E153" s="225" t="s">
        <v>1484</v>
      </c>
      <c r="F153" s="225" t="s">
        <v>1485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P154</f>
        <v>0</v>
      </c>
      <c r="Q153" s="219"/>
      <c r="R153" s="220">
        <f>R154</f>
        <v>0</v>
      </c>
      <c r="S153" s="219"/>
      <c r="T153" s="221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234</v>
      </c>
      <c r="AT153" s="223" t="s">
        <v>77</v>
      </c>
      <c r="AU153" s="223" t="s">
        <v>85</v>
      </c>
      <c r="AY153" s="222" t="s">
        <v>204</v>
      </c>
      <c r="BK153" s="224">
        <f>BK154</f>
        <v>0</v>
      </c>
    </row>
    <row r="154" s="2" customFormat="1" ht="16.5" customHeight="1">
      <c r="A154" s="38"/>
      <c r="B154" s="39"/>
      <c r="C154" s="227" t="s">
        <v>264</v>
      </c>
      <c r="D154" s="227" t="s">
        <v>206</v>
      </c>
      <c r="E154" s="228" t="s">
        <v>1486</v>
      </c>
      <c r="F154" s="229" t="s">
        <v>1487</v>
      </c>
      <c r="G154" s="230" t="s">
        <v>771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90" t="s">
        <v>1</v>
      </c>
      <c r="N154" s="291" t="s">
        <v>43</v>
      </c>
      <c r="O154" s="292"/>
      <c r="P154" s="293">
        <f>O154*H154</f>
        <v>0</v>
      </c>
      <c r="Q154" s="293">
        <v>0</v>
      </c>
      <c r="R154" s="293">
        <f>Q154*H154</f>
        <v>0</v>
      </c>
      <c r="S154" s="293">
        <v>0</v>
      </c>
      <c r="T154" s="29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1440</v>
      </c>
      <c r="AT154" s="238" t="s">
        <v>206</v>
      </c>
      <c r="AU154" s="238" t="s">
        <v>87</v>
      </c>
      <c r="AY154" s="17" t="s">
        <v>204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1440</v>
      </c>
      <c r="BM154" s="238" t="s">
        <v>2563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w7cR5TwIhasY6XDWFgLJ33E0zLcM5Z4ZGqhADHaxl51Pp22xA3H4rrmi8hduBokWM/qpsh6VrmDPC8xIeu1z3A==" hashValue="kEn+PobRhn9HX82WE/6Yf7O+TWUUYlPHne0OsNSmQtSRDcXuH9Ok1jTn+55gPL9EZIU1ZKk4sP+g17fkqtcs2g==" algorithmName="SHA-512" password="CC35"/>
  <autoFilter ref="C125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  <c r="AZ2" s="146" t="s">
        <v>119</v>
      </c>
      <c r="BA2" s="146" t="s">
        <v>2564</v>
      </c>
      <c r="BB2" s="146" t="s">
        <v>1</v>
      </c>
      <c r="BC2" s="146" t="s">
        <v>2565</v>
      </c>
      <c r="BD2" s="146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  <c r="AZ3" s="146" t="s">
        <v>123</v>
      </c>
      <c r="BA3" s="146" t="s">
        <v>2566</v>
      </c>
      <c r="BB3" s="146" t="s">
        <v>1</v>
      </c>
      <c r="BC3" s="146" t="s">
        <v>2567</v>
      </c>
      <c r="BD3" s="146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  <c r="AZ4" s="146" t="s">
        <v>116</v>
      </c>
      <c r="BA4" s="146" t="s">
        <v>2568</v>
      </c>
      <c r="BB4" s="146" t="s">
        <v>1</v>
      </c>
      <c r="BC4" s="146" t="s">
        <v>2569</v>
      </c>
      <c r="BD4" s="146" t="s">
        <v>87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16.5" customHeight="1">
      <c r="A9" s="38"/>
      <c r="B9" s="44"/>
      <c r="C9" s="38"/>
      <c r="D9" s="38"/>
      <c r="E9" s="152" t="s">
        <v>2570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2571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ROUND((SUM(BE134:BE296)),  2)</f>
        <v>0</v>
      </c>
      <c r="G35" s="38"/>
      <c r="H35" s="38"/>
      <c r="I35" s="165">
        <v>0.20999999999999999</v>
      </c>
      <c r="J35" s="164">
        <f>ROUND(((SUM(BE134:BE296))*I35),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ROUND((SUM(BF134:BF296)),  2)</f>
        <v>0</v>
      </c>
      <c r="G36" s="38"/>
      <c r="H36" s="38"/>
      <c r="I36" s="165">
        <v>0.12</v>
      </c>
      <c r="J36" s="164">
        <f>ROUND(((SUM(BF134:BF296))*I36),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ROUND((SUM(BG134:BG296)),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ROUND((SUM(BH134:BH296)),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ROUND((SUM(BI134:BI296)),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2570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01 -  Bezbariérová rampa v uličním prostoru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153</v>
      </c>
      <c r="E99" s="192"/>
      <c r="F99" s="192"/>
      <c r="G99" s="192"/>
      <c r="H99" s="192"/>
      <c r="I99" s="192"/>
      <c r="J99" s="193">
        <f>J135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154</v>
      </c>
      <c r="E100" s="197"/>
      <c r="F100" s="197"/>
      <c r="G100" s="197"/>
      <c r="H100" s="197"/>
      <c r="I100" s="197"/>
      <c r="J100" s="198">
        <f>J136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156</v>
      </c>
      <c r="E101" s="197"/>
      <c r="F101" s="197"/>
      <c r="G101" s="197"/>
      <c r="H101" s="197"/>
      <c r="I101" s="197"/>
      <c r="J101" s="198">
        <f>J184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157</v>
      </c>
      <c r="E102" s="197"/>
      <c r="F102" s="197"/>
      <c r="G102" s="197"/>
      <c r="H102" s="197"/>
      <c r="I102" s="197"/>
      <c r="J102" s="198">
        <f>J187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158</v>
      </c>
      <c r="E103" s="197"/>
      <c r="F103" s="197"/>
      <c r="G103" s="197"/>
      <c r="H103" s="197"/>
      <c r="I103" s="197"/>
      <c r="J103" s="198">
        <f>J197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2572</v>
      </c>
      <c r="E104" s="197"/>
      <c r="F104" s="197"/>
      <c r="G104" s="197"/>
      <c r="H104" s="197"/>
      <c r="I104" s="197"/>
      <c r="J104" s="198">
        <f>J202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159</v>
      </c>
      <c r="E105" s="197"/>
      <c r="F105" s="197"/>
      <c r="G105" s="197"/>
      <c r="H105" s="197"/>
      <c r="I105" s="197"/>
      <c r="J105" s="198">
        <f>J212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1505</v>
      </c>
      <c r="E106" s="197"/>
      <c r="F106" s="197"/>
      <c r="G106" s="197"/>
      <c r="H106" s="197"/>
      <c r="I106" s="197"/>
      <c r="J106" s="198">
        <f>J225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164</v>
      </c>
      <c r="E107" s="197"/>
      <c r="F107" s="197"/>
      <c r="G107" s="197"/>
      <c r="H107" s="197"/>
      <c r="I107" s="197"/>
      <c r="J107" s="198">
        <f>J246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2573</v>
      </c>
      <c r="E108" s="197"/>
      <c r="F108" s="197"/>
      <c r="G108" s="197"/>
      <c r="H108" s="197"/>
      <c r="I108" s="197"/>
      <c r="J108" s="198">
        <f>J263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2574</v>
      </c>
      <c r="E109" s="197"/>
      <c r="F109" s="197"/>
      <c r="G109" s="197"/>
      <c r="H109" s="197"/>
      <c r="I109" s="197"/>
      <c r="J109" s="198">
        <f>J275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170</v>
      </c>
      <c r="E110" s="192"/>
      <c r="F110" s="192"/>
      <c r="G110" s="192"/>
      <c r="H110" s="192"/>
      <c r="I110" s="192"/>
      <c r="J110" s="193">
        <f>J277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3"/>
      <c r="D111" s="196" t="s">
        <v>1508</v>
      </c>
      <c r="E111" s="197"/>
      <c r="F111" s="197"/>
      <c r="G111" s="197"/>
      <c r="H111" s="197"/>
      <c r="I111" s="197"/>
      <c r="J111" s="198">
        <f>J278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2575</v>
      </c>
      <c r="E112" s="197"/>
      <c r="F112" s="197"/>
      <c r="G112" s="197"/>
      <c r="H112" s="197"/>
      <c r="I112" s="197"/>
      <c r="J112" s="198">
        <f>J292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189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4" t="str">
        <f>E7</f>
        <v>DPS/ZDS STAVEBNÍ PRÁCE- S01,S02,S03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135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4" t="s">
        <v>2570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143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 xml:space="preserve">01 -  Bezbariérová rampa v uličním prostoru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F14</f>
        <v>parc.č. 446 k.ú. Dačice</v>
      </c>
      <c r="G128" s="40"/>
      <c r="H128" s="40"/>
      <c r="I128" s="32" t="s">
        <v>22</v>
      </c>
      <c r="J128" s="79" t="str">
        <f>IF(J14="","",J14)</f>
        <v>17. 1. 2024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40.05" customHeight="1">
      <c r="A130" s="38"/>
      <c r="B130" s="39"/>
      <c r="C130" s="32" t="s">
        <v>24</v>
      </c>
      <c r="D130" s="40"/>
      <c r="E130" s="40"/>
      <c r="F130" s="27" t="str">
        <f>E17</f>
        <v xml:space="preserve">Město Dačice, Krajířova 27, Dačice I, 380 01 </v>
      </c>
      <c r="G130" s="40"/>
      <c r="H130" s="40"/>
      <c r="I130" s="32" t="s">
        <v>31</v>
      </c>
      <c r="J130" s="36" t="str">
        <f>E23</f>
        <v>Projekty-Sládková s.r.o., Mirkovice 70,Velešín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29</v>
      </c>
      <c r="D131" s="40"/>
      <c r="E131" s="40"/>
      <c r="F131" s="27" t="str">
        <f>IF(E20="","",E20)</f>
        <v>Vyplň údaj</v>
      </c>
      <c r="G131" s="40"/>
      <c r="H131" s="40"/>
      <c r="I131" s="32" t="s">
        <v>35</v>
      </c>
      <c r="J131" s="36" t="str">
        <f>E26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0"/>
      <c r="B133" s="201"/>
      <c r="C133" s="202" t="s">
        <v>190</v>
      </c>
      <c r="D133" s="203" t="s">
        <v>63</v>
      </c>
      <c r="E133" s="203" t="s">
        <v>59</v>
      </c>
      <c r="F133" s="203" t="s">
        <v>60</v>
      </c>
      <c r="G133" s="203" t="s">
        <v>191</v>
      </c>
      <c r="H133" s="203" t="s">
        <v>192</v>
      </c>
      <c r="I133" s="203" t="s">
        <v>193</v>
      </c>
      <c r="J133" s="203" t="s">
        <v>150</v>
      </c>
      <c r="K133" s="204" t="s">
        <v>194</v>
      </c>
      <c r="L133" s="205"/>
      <c r="M133" s="100" t="s">
        <v>1</v>
      </c>
      <c r="N133" s="101" t="s">
        <v>42</v>
      </c>
      <c r="O133" s="101" t="s">
        <v>195</v>
      </c>
      <c r="P133" s="101" t="s">
        <v>196</v>
      </c>
      <c r="Q133" s="101" t="s">
        <v>197</v>
      </c>
      <c r="R133" s="101" t="s">
        <v>198</v>
      </c>
      <c r="S133" s="101" t="s">
        <v>199</v>
      </c>
      <c r="T133" s="102" t="s">
        <v>200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8"/>
      <c r="B134" s="39"/>
      <c r="C134" s="107" t="s">
        <v>201</v>
      </c>
      <c r="D134" s="40"/>
      <c r="E134" s="40"/>
      <c r="F134" s="40"/>
      <c r="G134" s="40"/>
      <c r="H134" s="40"/>
      <c r="I134" s="40"/>
      <c r="J134" s="206">
        <f>BK134</f>
        <v>0</v>
      </c>
      <c r="K134" s="40"/>
      <c r="L134" s="44"/>
      <c r="M134" s="103"/>
      <c r="N134" s="207"/>
      <c r="O134" s="104"/>
      <c r="P134" s="208">
        <f>P135+P277</f>
        <v>0</v>
      </c>
      <c r="Q134" s="104"/>
      <c r="R134" s="208">
        <f>R135+R277</f>
        <v>64.526795319999991</v>
      </c>
      <c r="S134" s="104"/>
      <c r="T134" s="209">
        <f>T135+T277</f>
        <v>11.263715000000001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77</v>
      </c>
      <c r="AU134" s="17" t="s">
        <v>152</v>
      </c>
      <c r="BK134" s="210">
        <f>BK135+BK277</f>
        <v>0</v>
      </c>
    </row>
    <row r="135" s="12" customFormat="1" ht="25.92" customHeight="1">
      <c r="A135" s="12"/>
      <c r="B135" s="211"/>
      <c r="C135" s="212"/>
      <c r="D135" s="213" t="s">
        <v>77</v>
      </c>
      <c r="E135" s="214" t="s">
        <v>202</v>
      </c>
      <c r="F135" s="214" t="s">
        <v>203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P136+P202+P212+P225+P246+P263+P275</f>
        <v>0</v>
      </c>
      <c r="Q135" s="219"/>
      <c r="R135" s="220">
        <f>R136+R202+R212+R225+R246+R263+R275</f>
        <v>54.602464319999996</v>
      </c>
      <c r="S135" s="219"/>
      <c r="T135" s="221">
        <f>T136+T202+T212+T225+T246+T263+T275</f>
        <v>11.095715000000002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77</v>
      </c>
      <c r="AU135" s="223" t="s">
        <v>78</v>
      </c>
      <c r="AY135" s="222" t="s">
        <v>204</v>
      </c>
      <c r="BK135" s="224">
        <f>BK136+BK202+BK212+BK225+BK246+BK263+BK275</f>
        <v>0</v>
      </c>
    </row>
    <row r="136" s="12" customFormat="1" ht="22.8" customHeight="1">
      <c r="A136" s="12"/>
      <c r="B136" s="211"/>
      <c r="C136" s="212"/>
      <c r="D136" s="213" t="s">
        <v>77</v>
      </c>
      <c r="E136" s="225" t="s">
        <v>85</v>
      </c>
      <c r="F136" s="225" t="s">
        <v>205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P137+SUM(P138:P184)+P187+P197</f>
        <v>0</v>
      </c>
      <c r="Q136" s="219"/>
      <c r="R136" s="220">
        <f>R137+SUM(R138:R184)+R187+R197</f>
        <v>2.5567799999999998</v>
      </c>
      <c r="S136" s="219"/>
      <c r="T136" s="221">
        <f>T137+SUM(T138:T184)+T187+T197</f>
        <v>7.7910150000000007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77</v>
      </c>
      <c r="AU136" s="223" t="s">
        <v>85</v>
      </c>
      <c r="AY136" s="222" t="s">
        <v>204</v>
      </c>
      <c r="BK136" s="224">
        <f>BK137+SUM(BK138:BK184)+BK187+BK197</f>
        <v>0</v>
      </c>
    </row>
    <row r="137" s="2" customFormat="1" ht="21.75" customHeight="1">
      <c r="A137" s="38"/>
      <c r="B137" s="39"/>
      <c r="C137" s="227" t="s">
        <v>85</v>
      </c>
      <c r="D137" s="227" t="s">
        <v>206</v>
      </c>
      <c r="E137" s="228" t="s">
        <v>2576</v>
      </c>
      <c r="F137" s="229" t="s">
        <v>2577</v>
      </c>
      <c r="G137" s="230" t="s">
        <v>209</v>
      </c>
      <c r="H137" s="231">
        <v>14.1</v>
      </c>
      <c r="I137" s="232"/>
      <c r="J137" s="233">
        <f>ROUND(I137*H137,2)</f>
        <v>0</v>
      </c>
      <c r="K137" s="229" t="s">
        <v>210</v>
      </c>
      <c r="L137" s="44"/>
      <c r="M137" s="234" t="s">
        <v>1</v>
      </c>
      <c r="N137" s="235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211</v>
      </c>
      <c r="AT137" s="238" t="s">
        <v>206</v>
      </c>
      <c r="AU137" s="238" t="s">
        <v>87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211</v>
      </c>
      <c r="BM137" s="238" t="s">
        <v>2578</v>
      </c>
    </row>
    <row r="138" s="13" customFormat="1">
      <c r="A138" s="13"/>
      <c r="B138" s="240"/>
      <c r="C138" s="241"/>
      <c r="D138" s="242" t="s">
        <v>213</v>
      </c>
      <c r="E138" s="243" t="s">
        <v>1</v>
      </c>
      <c r="F138" s="244" t="s">
        <v>2579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213</v>
      </c>
      <c r="AU138" s="250" t="s">
        <v>87</v>
      </c>
      <c r="AV138" s="13" t="s">
        <v>85</v>
      </c>
      <c r="AW138" s="13" t="s">
        <v>34</v>
      </c>
      <c r="AX138" s="13" t="s">
        <v>78</v>
      </c>
      <c r="AY138" s="250" t="s">
        <v>204</v>
      </c>
    </row>
    <row r="139" s="14" customFormat="1">
      <c r="A139" s="14"/>
      <c r="B139" s="251"/>
      <c r="C139" s="252"/>
      <c r="D139" s="242" t="s">
        <v>213</v>
      </c>
      <c r="E139" s="253" t="s">
        <v>1</v>
      </c>
      <c r="F139" s="254" t="s">
        <v>2580</v>
      </c>
      <c r="G139" s="252"/>
      <c r="H139" s="255">
        <v>10.1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213</v>
      </c>
      <c r="AU139" s="261" t="s">
        <v>87</v>
      </c>
      <c r="AV139" s="14" t="s">
        <v>87</v>
      </c>
      <c r="AW139" s="14" t="s">
        <v>34</v>
      </c>
      <c r="AX139" s="14" t="s">
        <v>78</v>
      </c>
      <c r="AY139" s="261" t="s">
        <v>204</v>
      </c>
    </row>
    <row r="140" s="13" customFormat="1">
      <c r="A140" s="13"/>
      <c r="B140" s="240"/>
      <c r="C140" s="241"/>
      <c r="D140" s="242" t="s">
        <v>213</v>
      </c>
      <c r="E140" s="243" t="s">
        <v>1</v>
      </c>
      <c r="F140" s="244" t="s">
        <v>2581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213</v>
      </c>
      <c r="AU140" s="250" t="s">
        <v>87</v>
      </c>
      <c r="AV140" s="13" t="s">
        <v>85</v>
      </c>
      <c r="AW140" s="13" t="s">
        <v>34</v>
      </c>
      <c r="AX140" s="13" t="s">
        <v>78</v>
      </c>
      <c r="AY140" s="250" t="s">
        <v>204</v>
      </c>
    </row>
    <row r="141" s="14" customFormat="1">
      <c r="A141" s="14"/>
      <c r="B141" s="251"/>
      <c r="C141" s="252"/>
      <c r="D141" s="242" t="s">
        <v>213</v>
      </c>
      <c r="E141" s="253" t="s">
        <v>1</v>
      </c>
      <c r="F141" s="254" t="s">
        <v>211</v>
      </c>
      <c r="G141" s="252"/>
      <c r="H141" s="255">
        <v>4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213</v>
      </c>
      <c r="AU141" s="261" t="s">
        <v>87</v>
      </c>
      <c r="AV141" s="14" t="s">
        <v>87</v>
      </c>
      <c r="AW141" s="14" t="s">
        <v>34</v>
      </c>
      <c r="AX141" s="14" t="s">
        <v>78</v>
      </c>
      <c r="AY141" s="261" t="s">
        <v>204</v>
      </c>
    </row>
    <row r="142" s="15" customFormat="1">
      <c r="A142" s="15"/>
      <c r="B142" s="262"/>
      <c r="C142" s="263"/>
      <c r="D142" s="242" t="s">
        <v>213</v>
      </c>
      <c r="E142" s="264" t="s">
        <v>1</v>
      </c>
      <c r="F142" s="265" t="s">
        <v>228</v>
      </c>
      <c r="G142" s="263"/>
      <c r="H142" s="266">
        <v>14.1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213</v>
      </c>
      <c r="AU142" s="272" t="s">
        <v>87</v>
      </c>
      <c r="AV142" s="15" t="s">
        <v>211</v>
      </c>
      <c r="AW142" s="15" t="s">
        <v>34</v>
      </c>
      <c r="AX142" s="15" t="s">
        <v>85</v>
      </c>
      <c r="AY142" s="272" t="s">
        <v>204</v>
      </c>
    </row>
    <row r="143" s="2" customFormat="1" ht="24.15" customHeight="1">
      <c r="A143" s="38"/>
      <c r="B143" s="39"/>
      <c r="C143" s="227" t="s">
        <v>87</v>
      </c>
      <c r="D143" s="227" t="s">
        <v>206</v>
      </c>
      <c r="E143" s="228" t="s">
        <v>2582</v>
      </c>
      <c r="F143" s="229" t="s">
        <v>2583</v>
      </c>
      <c r="G143" s="230" t="s">
        <v>209</v>
      </c>
      <c r="H143" s="231">
        <v>17.001000000000001</v>
      </c>
      <c r="I143" s="232"/>
      <c r="J143" s="233">
        <f>ROUND(I143*H143,2)</f>
        <v>0</v>
      </c>
      <c r="K143" s="229" t="s">
        <v>210</v>
      </c>
      <c r="L143" s="44"/>
      <c r="M143" s="234" t="s">
        <v>1</v>
      </c>
      <c r="N143" s="235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0.26000000000000001</v>
      </c>
      <c r="T143" s="237">
        <f>S143*H143</f>
        <v>4.4202600000000007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211</v>
      </c>
      <c r="AT143" s="238" t="s">
        <v>206</v>
      </c>
      <c r="AU143" s="238" t="s">
        <v>87</v>
      </c>
      <c r="AY143" s="17" t="s">
        <v>204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211</v>
      </c>
      <c r="BM143" s="238" t="s">
        <v>2584</v>
      </c>
    </row>
    <row r="144" s="13" customFormat="1">
      <c r="A144" s="13"/>
      <c r="B144" s="240"/>
      <c r="C144" s="241"/>
      <c r="D144" s="242" t="s">
        <v>213</v>
      </c>
      <c r="E144" s="243" t="s">
        <v>1</v>
      </c>
      <c r="F144" s="244" t="s">
        <v>2585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213</v>
      </c>
      <c r="AU144" s="250" t="s">
        <v>87</v>
      </c>
      <c r="AV144" s="13" t="s">
        <v>85</v>
      </c>
      <c r="AW144" s="13" t="s">
        <v>34</v>
      </c>
      <c r="AX144" s="13" t="s">
        <v>78</v>
      </c>
      <c r="AY144" s="250" t="s">
        <v>204</v>
      </c>
    </row>
    <row r="145" s="14" customFormat="1">
      <c r="A145" s="14"/>
      <c r="B145" s="251"/>
      <c r="C145" s="252"/>
      <c r="D145" s="242" t="s">
        <v>213</v>
      </c>
      <c r="E145" s="253" t="s">
        <v>1</v>
      </c>
      <c r="F145" s="254" t="s">
        <v>2586</v>
      </c>
      <c r="G145" s="252"/>
      <c r="H145" s="255">
        <v>17.001000000000001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213</v>
      </c>
      <c r="AU145" s="261" t="s">
        <v>87</v>
      </c>
      <c r="AV145" s="14" t="s">
        <v>87</v>
      </c>
      <c r="AW145" s="14" t="s">
        <v>34</v>
      </c>
      <c r="AX145" s="14" t="s">
        <v>85</v>
      </c>
      <c r="AY145" s="261" t="s">
        <v>204</v>
      </c>
    </row>
    <row r="146" s="2" customFormat="1" ht="24.15" customHeight="1">
      <c r="A146" s="38"/>
      <c r="B146" s="39"/>
      <c r="C146" s="227" t="s">
        <v>222</v>
      </c>
      <c r="D146" s="227" t="s">
        <v>206</v>
      </c>
      <c r="E146" s="228" t="s">
        <v>223</v>
      </c>
      <c r="F146" s="229" t="s">
        <v>224</v>
      </c>
      <c r="G146" s="230" t="s">
        <v>209</v>
      </c>
      <c r="H146" s="231">
        <v>17.001000000000001</v>
      </c>
      <c r="I146" s="232"/>
      <c r="J146" s="233">
        <f>ROUND(I146*H146,2)</f>
        <v>0</v>
      </c>
      <c r="K146" s="229" t="s">
        <v>210</v>
      </c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0.17999999999999999</v>
      </c>
      <c r="T146" s="237">
        <f>S146*H146</f>
        <v>3.0601799999999999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211</v>
      </c>
      <c r="AT146" s="238" t="s">
        <v>206</v>
      </c>
      <c r="AU146" s="238" t="s">
        <v>87</v>
      </c>
      <c r="AY146" s="17" t="s">
        <v>204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211</v>
      </c>
      <c r="BM146" s="238" t="s">
        <v>2587</v>
      </c>
    </row>
    <row r="147" s="14" customFormat="1">
      <c r="A147" s="14"/>
      <c r="B147" s="251"/>
      <c r="C147" s="252"/>
      <c r="D147" s="242" t="s">
        <v>213</v>
      </c>
      <c r="E147" s="253" t="s">
        <v>1</v>
      </c>
      <c r="F147" s="254" t="s">
        <v>2588</v>
      </c>
      <c r="G147" s="252"/>
      <c r="H147" s="255">
        <v>17.001000000000001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213</v>
      </c>
      <c r="AU147" s="261" t="s">
        <v>87</v>
      </c>
      <c r="AV147" s="14" t="s">
        <v>87</v>
      </c>
      <c r="AW147" s="14" t="s">
        <v>34</v>
      </c>
      <c r="AX147" s="14" t="s">
        <v>85</v>
      </c>
      <c r="AY147" s="261" t="s">
        <v>204</v>
      </c>
    </row>
    <row r="148" s="2" customFormat="1" ht="16.5" customHeight="1">
      <c r="A148" s="38"/>
      <c r="B148" s="39"/>
      <c r="C148" s="227" t="s">
        <v>211</v>
      </c>
      <c r="D148" s="227" t="s">
        <v>206</v>
      </c>
      <c r="E148" s="228" t="s">
        <v>2589</v>
      </c>
      <c r="F148" s="229" t="s">
        <v>2590</v>
      </c>
      <c r="G148" s="230" t="s">
        <v>354</v>
      </c>
      <c r="H148" s="231">
        <v>1.5149999999999999</v>
      </c>
      <c r="I148" s="232"/>
      <c r="J148" s="233">
        <f>ROUND(I148*H148,2)</f>
        <v>0</v>
      </c>
      <c r="K148" s="229" t="s">
        <v>210</v>
      </c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0.20499999999999999</v>
      </c>
      <c r="T148" s="237">
        <f>S148*H148</f>
        <v>0.31057499999999993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211</v>
      </c>
      <c r="AT148" s="238" t="s">
        <v>206</v>
      </c>
      <c r="AU148" s="238" t="s">
        <v>87</v>
      </c>
      <c r="AY148" s="17" t="s">
        <v>204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211</v>
      </c>
      <c r="BM148" s="238" t="s">
        <v>2591</v>
      </c>
    </row>
    <row r="149" s="13" customFormat="1">
      <c r="A149" s="13"/>
      <c r="B149" s="240"/>
      <c r="C149" s="241"/>
      <c r="D149" s="242" t="s">
        <v>213</v>
      </c>
      <c r="E149" s="243" t="s">
        <v>1</v>
      </c>
      <c r="F149" s="244" t="s">
        <v>2592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213</v>
      </c>
      <c r="AU149" s="250" t="s">
        <v>87</v>
      </c>
      <c r="AV149" s="13" t="s">
        <v>85</v>
      </c>
      <c r="AW149" s="13" t="s">
        <v>34</v>
      </c>
      <c r="AX149" s="13" t="s">
        <v>78</v>
      </c>
      <c r="AY149" s="250" t="s">
        <v>204</v>
      </c>
    </row>
    <row r="150" s="14" customFormat="1">
      <c r="A150" s="14"/>
      <c r="B150" s="251"/>
      <c r="C150" s="252"/>
      <c r="D150" s="242" t="s">
        <v>213</v>
      </c>
      <c r="E150" s="253" t="s">
        <v>1</v>
      </c>
      <c r="F150" s="254" t="s">
        <v>2593</v>
      </c>
      <c r="G150" s="252"/>
      <c r="H150" s="255">
        <v>1.5149999999999999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213</v>
      </c>
      <c r="AU150" s="261" t="s">
        <v>87</v>
      </c>
      <c r="AV150" s="14" t="s">
        <v>87</v>
      </c>
      <c r="AW150" s="14" t="s">
        <v>34</v>
      </c>
      <c r="AX150" s="14" t="s">
        <v>85</v>
      </c>
      <c r="AY150" s="261" t="s">
        <v>204</v>
      </c>
    </row>
    <row r="151" s="2" customFormat="1" ht="21.75" customHeight="1">
      <c r="A151" s="38"/>
      <c r="B151" s="39"/>
      <c r="C151" s="227" t="s">
        <v>234</v>
      </c>
      <c r="D151" s="227" t="s">
        <v>206</v>
      </c>
      <c r="E151" s="228" t="s">
        <v>2594</v>
      </c>
      <c r="F151" s="229" t="s">
        <v>2595</v>
      </c>
      <c r="G151" s="230" t="s">
        <v>209</v>
      </c>
      <c r="H151" s="231">
        <v>14.1</v>
      </c>
      <c r="I151" s="232"/>
      <c r="J151" s="233">
        <f>ROUND(I151*H151,2)</f>
        <v>0</v>
      </c>
      <c r="K151" s="229" t="s">
        <v>210</v>
      </c>
      <c r="L151" s="44"/>
      <c r="M151" s="234" t="s">
        <v>1</v>
      </c>
      <c r="N151" s="235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211</v>
      </c>
      <c r="AT151" s="238" t="s">
        <v>206</v>
      </c>
      <c r="AU151" s="238" t="s">
        <v>87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211</v>
      </c>
      <c r="BM151" s="238" t="s">
        <v>2596</v>
      </c>
    </row>
    <row r="152" s="13" customFormat="1">
      <c r="A152" s="13"/>
      <c r="B152" s="240"/>
      <c r="C152" s="241"/>
      <c r="D152" s="242" t="s">
        <v>213</v>
      </c>
      <c r="E152" s="243" t="s">
        <v>1</v>
      </c>
      <c r="F152" s="244" t="s">
        <v>2597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213</v>
      </c>
      <c r="AU152" s="250" t="s">
        <v>87</v>
      </c>
      <c r="AV152" s="13" t="s">
        <v>85</v>
      </c>
      <c r="AW152" s="13" t="s">
        <v>34</v>
      </c>
      <c r="AX152" s="13" t="s">
        <v>78</v>
      </c>
      <c r="AY152" s="250" t="s">
        <v>204</v>
      </c>
    </row>
    <row r="153" s="14" customFormat="1">
      <c r="A153" s="14"/>
      <c r="B153" s="251"/>
      <c r="C153" s="252"/>
      <c r="D153" s="242" t="s">
        <v>213</v>
      </c>
      <c r="E153" s="253" t="s">
        <v>1</v>
      </c>
      <c r="F153" s="254" t="s">
        <v>2598</v>
      </c>
      <c r="G153" s="252"/>
      <c r="H153" s="255">
        <v>14.1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213</v>
      </c>
      <c r="AU153" s="261" t="s">
        <v>87</v>
      </c>
      <c r="AV153" s="14" t="s">
        <v>87</v>
      </c>
      <c r="AW153" s="14" t="s">
        <v>34</v>
      </c>
      <c r="AX153" s="14" t="s">
        <v>85</v>
      </c>
      <c r="AY153" s="261" t="s">
        <v>204</v>
      </c>
    </row>
    <row r="154" s="2" customFormat="1" ht="24.15" customHeight="1">
      <c r="A154" s="38"/>
      <c r="B154" s="39"/>
      <c r="C154" s="227" t="s">
        <v>240</v>
      </c>
      <c r="D154" s="227" t="s">
        <v>206</v>
      </c>
      <c r="E154" s="228" t="s">
        <v>2599</v>
      </c>
      <c r="F154" s="229" t="s">
        <v>2600</v>
      </c>
      <c r="G154" s="230" t="s">
        <v>231</v>
      </c>
      <c r="H154" s="231">
        <v>1.4430000000000001</v>
      </c>
      <c r="I154" s="232"/>
      <c r="J154" s="233">
        <f>ROUND(I154*H154,2)</f>
        <v>0</v>
      </c>
      <c r="K154" s="229" t="s">
        <v>210</v>
      </c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211</v>
      </c>
      <c r="AT154" s="238" t="s">
        <v>206</v>
      </c>
      <c r="AU154" s="238" t="s">
        <v>87</v>
      </c>
      <c r="AY154" s="17" t="s">
        <v>204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211</v>
      </c>
      <c r="BM154" s="238" t="s">
        <v>2601</v>
      </c>
    </row>
    <row r="155" s="13" customFormat="1">
      <c r="A155" s="13"/>
      <c r="B155" s="240"/>
      <c r="C155" s="241"/>
      <c r="D155" s="242" t="s">
        <v>213</v>
      </c>
      <c r="E155" s="243" t="s">
        <v>1</v>
      </c>
      <c r="F155" s="244" t="s">
        <v>2602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213</v>
      </c>
      <c r="AU155" s="250" t="s">
        <v>87</v>
      </c>
      <c r="AV155" s="13" t="s">
        <v>85</v>
      </c>
      <c r="AW155" s="13" t="s">
        <v>34</v>
      </c>
      <c r="AX155" s="13" t="s">
        <v>78</v>
      </c>
      <c r="AY155" s="250" t="s">
        <v>204</v>
      </c>
    </row>
    <row r="156" s="14" customFormat="1">
      <c r="A156" s="14"/>
      <c r="B156" s="251"/>
      <c r="C156" s="252"/>
      <c r="D156" s="242" t="s">
        <v>213</v>
      </c>
      <c r="E156" s="253" t="s">
        <v>119</v>
      </c>
      <c r="F156" s="254" t="s">
        <v>2603</v>
      </c>
      <c r="G156" s="252"/>
      <c r="H156" s="255">
        <v>1.4430000000000001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213</v>
      </c>
      <c r="AU156" s="261" t="s">
        <v>87</v>
      </c>
      <c r="AV156" s="14" t="s">
        <v>87</v>
      </c>
      <c r="AW156" s="14" t="s">
        <v>34</v>
      </c>
      <c r="AX156" s="14" t="s">
        <v>85</v>
      </c>
      <c r="AY156" s="261" t="s">
        <v>204</v>
      </c>
    </row>
    <row r="157" s="2" customFormat="1" ht="37.8" customHeight="1">
      <c r="A157" s="38"/>
      <c r="B157" s="39"/>
      <c r="C157" s="227" t="s">
        <v>246</v>
      </c>
      <c r="D157" s="227" t="s">
        <v>206</v>
      </c>
      <c r="E157" s="228" t="s">
        <v>2604</v>
      </c>
      <c r="F157" s="229" t="s">
        <v>2605</v>
      </c>
      <c r="G157" s="230" t="s">
        <v>231</v>
      </c>
      <c r="H157" s="231">
        <v>7.2169999999999996</v>
      </c>
      <c r="I157" s="232"/>
      <c r="J157" s="233">
        <f>ROUND(I157*H157,2)</f>
        <v>0</v>
      </c>
      <c r="K157" s="229" t="s">
        <v>210</v>
      </c>
      <c r="L157" s="44"/>
      <c r="M157" s="234" t="s">
        <v>1</v>
      </c>
      <c r="N157" s="235" t="s">
        <v>43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211</v>
      </c>
      <c r="AT157" s="238" t="s">
        <v>206</v>
      </c>
      <c r="AU157" s="238" t="s">
        <v>87</v>
      </c>
      <c r="AY157" s="17" t="s">
        <v>204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211</v>
      </c>
      <c r="BM157" s="238" t="s">
        <v>2606</v>
      </c>
    </row>
    <row r="158" s="14" customFormat="1">
      <c r="A158" s="14"/>
      <c r="B158" s="251"/>
      <c r="C158" s="252"/>
      <c r="D158" s="242" t="s">
        <v>213</v>
      </c>
      <c r="E158" s="253" t="s">
        <v>1</v>
      </c>
      <c r="F158" s="254" t="s">
        <v>2607</v>
      </c>
      <c r="G158" s="252"/>
      <c r="H158" s="255">
        <v>4.6970000000000001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213</v>
      </c>
      <c r="AU158" s="261" t="s">
        <v>87</v>
      </c>
      <c r="AV158" s="14" t="s">
        <v>87</v>
      </c>
      <c r="AW158" s="14" t="s">
        <v>34</v>
      </c>
      <c r="AX158" s="14" t="s">
        <v>78</v>
      </c>
      <c r="AY158" s="261" t="s">
        <v>204</v>
      </c>
    </row>
    <row r="159" s="14" customFormat="1">
      <c r="A159" s="14"/>
      <c r="B159" s="251"/>
      <c r="C159" s="252"/>
      <c r="D159" s="242" t="s">
        <v>213</v>
      </c>
      <c r="E159" s="253" t="s">
        <v>1</v>
      </c>
      <c r="F159" s="254" t="s">
        <v>2608</v>
      </c>
      <c r="G159" s="252"/>
      <c r="H159" s="255">
        <v>2.52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213</v>
      </c>
      <c r="AU159" s="261" t="s">
        <v>87</v>
      </c>
      <c r="AV159" s="14" t="s">
        <v>87</v>
      </c>
      <c r="AW159" s="14" t="s">
        <v>34</v>
      </c>
      <c r="AX159" s="14" t="s">
        <v>78</v>
      </c>
      <c r="AY159" s="261" t="s">
        <v>204</v>
      </c>
    </row>
    <row r="160" s="15" customFormat="1">
      <c r="A160" s="15"/>
      <c r="B160" s="262"/>
      <c r="C160" s="263"/>
      <c r="D160" s="242" t="s">
        <v>213</v>
      </c>
      <c r="E160" s="264" t="s">
        <v>123</v>
      </c>
      <c r="F160" s="265" t="s">
        <v>228</v>
      </c>
      <c r="G160" s="263"/>
      <c r="H160" s="266">
        <v>7.2169999999999996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213</v>
      </c>
      <c r="AU160" s="272" t="s">
        <v>87</v>
      </c>
      <c r="AV160" s="15" t="s">
        <v>211</v>
      </c>
      <c r="AW160" s="15" t="s">
        <v>34</v>
      </c>
      <c r="AX160" s="15" t="s">
        <v>85</v>
      </c>
      <c r="AY160" s="272" t="s">
        <v>204</v>
      </c>
    </row>
    <row r="161" s="2" customFormat="1" ht="24.15" customHeight="1">
      <c r="A161" s="38"/>
      <c r="B161" s="39"/>
      <c r="C161" s="227" t="s">
        <v>253</v>
      </c>
      <c r="D161" s="227" t="s">
        <v>206</v>
      </c>
      <c r="E161" s="228" t="s">
        <v>2609</v>
      </c>
      <c r="F161" s="229" t="s">
        <v>2610</v>
      </c>
      <c r="G161" s="230" t="s">
        <v>231</v>
      </c>
      <c r="H161" s="231">
        <v>4.3300000000000001</v>
      </c>
      <c r="I161" s="232"/>
      <c r="J161" s="233">
        <f>ROUND(I161*H161,2)</f>
        <v>0</v>
      </c>
      <c r="K161" s="229" t="s">
        <v>210</v>
      </c>
      <c r="L161" s="44"/>
      <c r="M161" s="234" t="s">
        <v>1</v>
      </c>
      <c r="N161" s="235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211</v>
      </c>
      <c r="AT161" s="238" t="s">
        <v>206</v>
      </c>
      <c r="AU161" s="238" t="s">
        <v>87</v>
      </c>
      <c r="AY161" s="17" t="s">
        <v>204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211</v>
      </c>
      <c r="BM161" s="238" t="s">
        <v>2611</v>
      </c>
    </row>
    <row r="162" s="13" customFormat="1">
      <c r="A162" s="13"/>
      <c r="B162" s="240"/>
      <c r="C162" s="241"/>
      <c r="D162" s="242" t="s">
        <v>213</v>
      </c>
      <c r="E162" s="243" t="s">
        <v>1</v>
      </c>
      <c r="F162" s="244" t="s">
        <v>2612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213</v>
      </c>
      <c r="AU162" s="250" t="s">
        <v>87</v>
      </c>
      <c r="AV162" s="13" t="s">
        <v>85</v>
      </c>
      <c r="AW162" s="13" t="s">
        <v>34</v>
      </c>
      <c r="AX162" s="13" t="s">
        <v>78</v>
      </c>
      <c r="AY162" s="250" t="s">
        <v>204</v>
      </c>
    </row>
    <row r="163" s="14" customFormat="1">
      <c r="A163" s="14"/>
      <c r="B163" s="251"/>
      <c r="C163" s="252"/>
      <c r="D163" s="242" t="s">
        <v>213</v>
      </c>
      <c r="E163" s="253" t="s">
        <v>1</v>
      </c>
      <c r="F163" s="254" t="s">
        <v>2613</v>
      </c>
      <c r="G163" s="252"/>
      <c r="H163" s="255">
        <v>4.3300000000000001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213</v>
      </c>
      <c r="AU163" s="261" t="s">
        <v>87</v>
      </c>
      <c r="AV163" s="14" t="s">
        <v>87</v>
      </c>
      <c r="AW163" s="14" t="s">
        <v>34</v>
      </c>
      <c r="AX163" s="14" t="s">
        <v>85</v>
      </c>
      <c r="AY163" s="261" t="s">
        <v>204</v>
      </c>
    </row>
    <row r="164" s="2" customFormat="1" ht="24.15" customHeight="1">
      <c r="A164" s="38"/>
      <c r="B164" s="39"/>
      <c r="C164" s="227" t="s">
        <v>258</v>
      </c>
      <c r="D164" s="227" t="s">
        <v>206</v>
      </c>
      <c r="E164" s="228" t="s">
        <v>1534</v>
      </c>
      <c r="F164" s="229" t="s">
        <v>1535</v>
      </c>
      <c r="G164" s="230" t="s">
        <v>231</v>
      </c>
      <c r="H164" s="231">
        <v>1.26</v>
      </c>
      <c r="I164" s="232"/>
      <c r="J164" s="233">
        <f>ROUND(I164*H164,2)</f>
        <v>0</v>
      </c>
      <c r="K164" s="229" t="s">
        <v>210</v>
      </c>
      <c r="L164" s="44"/>
      <c r="M164" s="234" t="s">
        <v>1</v>
      </c>
      <c r="N164" s="235" t="s">
        <v>43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211</v>
      </c>
      <c r="AT164" s="238" t="s">
        <v>206</v>
      </c>
      <c r="AU164" s="238" t="s">
        <v>87</v>
      </c>
      <c r="AY164" s="17" t="s">
        <v>204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211</v>
      </c>
      <c r="BM164" s="238" t="s">
        <v>2614</v>
      </c>
    </row>
    <row r="165" s="13" customFormat="1">
      <c r="A165" s="13"/>
      <c r="B165" s="240"/>
      <c r="C165" s="241"/>
      <c r="D165" s="242" t="s">
        <v>213</v>
      </c>
      <c r="E165" s="243" t="s">
        <v>1</v>
      </c>
      <c r="F165" s="244" t="s">
        <v>2615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213</v>
      </c>
      <c r="AU165" s="250" t="s">
        <v>87</v>
      </c>
      <c r="AV165" s="13" t="s">
        <v>85</v>
      </c>
      <c r="AW165" s="13" t="s">
        <v>34</v>
      </c>
      <c r="AX165" s="13" t="s">
        <v>78</v>
      </c>
      <c r="AY165" s="250" t="s">
        <v>204</v>
      </c>
    </row>
    <row r="166" s="14" customFormat="1">
      <c r="A166" s="14"/>
      <c r="B166" s="251"/>
      <c r="C166" s="252"/>
      <c r="D166" s="242" t="s">
        <v>213</v>
      </c>
      <c r="E166" s="253" t="s">
        <v>1</v>
      </c>
      <c r="F166" s="254" t="s">
        <v>2616</v>
      </c>
      <c r="G166" s="252"/>
      <c r="H166" s="255">
        <v>1.26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213</v>
      </c>
      <c r="AU166" s="261" t="s">
        <v>87</v>
      </c>
      <c r="AV166" s="14" t="s">
        <v>87</v>
      </c>
      <c r="AW166" s="14" t="s">
        <v>34</v>
      </c>
      <c r="AX166" s="14" t="s">
        <v>85</v>
      </c>
      <c r="AY166" s="261" t="s">
        <v>204</v>
      </c>
    </row>
    <row r="167" s="2" customFormat="1" ht="16.5" customHeight="1">
      <c r="A167" s="38"/>
      <c r="B167" s="39"/>
      <c r="C167" s="273" t="s">
        <v>264</v>
      </c>
      <c r="D167" s="273" t="s">
        <v>404</v>
      </c>
      <c r="E167" s="274" t="s">
        <v>1539</v>
      </c>
      <c r="F167" s="275" t="s">
        <v>1540</v>
      </c>
      <c r="G167" s="276" t="s">
        <v>295</v>
      </c>
      <c r="H167" s="277">
        <v>2.52</v>
      </c>
      <c r="I167" s="278"/>
      <c r="J167" s="279">
        <f>ROUND(I167*H167,2)</f>
        <v>0</v>
      </c>
      <c r="K167" s="275" t="s">
        <v>210</v>
      </c>
      <c r="L167" s="280"/>
      <c r="M167" s="281" t="s">
        <v>1</v>
      </c>
      <c r="N167" s="282" t="s">
        <v>43</v>
      </c>
      <c r="O167" s="91"/>
      <c r="P167" s="236">
        <f>O167*H167</f>
        <v>0</v>
      </c>
      <c r="Q167" s="236">
        <v>1</v>
      </c>
      <c r="R167" s="236">
        <f>Q167*H167</f>
        <v>2.52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253</v>
      </c>
      <c r="AT167" s="238" t="s">
        <v>404</v>
      </c>
      <c r="AU167" s="238" t="s">
        <v>87</v>
      </c>
      <c r="AY167" s="17" t="s">
        <v>204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211</v>
      </c>
      <c r="BM167" s="238" t="s">
        <v>2617</v>
      </c>
    </row>
    <row r="168" s="14" customFormat="1">
      <c r="A168" s="14"/>
      <c r="B168" s="251"/>
      <c r="C168" s="252"/>
      <c r="D168" s="242" t="s">
        <v>213</v>
      </c>
      <c r="E168" s="252"/>
      <c r="F168" s="254" t="s">
        <v>2618</v>
      </c>
      <c r="G168" s="252"/>
      <c r="H168" s="255">
        <v>2.52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213</v>
      </c>
      <c r="AU168" s="261" t="s">
        <v>87</v>
      </c>
      <c r="AV168" s="14" t="s">
        <v>87</v>
      </c>
      <c r="AW168" s="14" t="s">
        <v>4</v>
      </c>
      <c r="AX168" s="14" t="s">
        <v>85</v>
      </c>
      <c r="AY168" s="261" t="s">
        <v>204</v>
      </c>
    </row>
    <row r="169" s="2" customFormat="1" ht="16.5" customHeight="1">
      <c r="A169" s="38"/>
      <c r="B169" s="39"/>
      <c r="C169" s="227" t="s">
        <v>251</v>
      </c>
      <c r="D169" s="227" t="s">
        <v>206</v>
      </c>
      <c r="E169" s="228" t="s">
        <v>2619</v>
      </c>
      <c r="F169" s="229" t="s">
        <v>2620</v>
      </c>
      <c r="G169" s="230" t="s">
        <v>354</v>
      </c>
      <c r="H169" s="231">
        <v>10.5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43</v>
      </c>
      <c r="O169" s="91"/>
      <c r="P169" s="236">
        <f>O169*H169</f>
        <v>0</v>
      </c>
      <c r="Q169" s="236">
        <v>0.0025600000000000002</v>
      </c>
      <c r="R169" s="236">
        <f>Q169*H169</f>
        <v>0.026880000000000001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218</v>
      </c>
      <c r="AT169" s="238" t="s">
        <v>206</v>
      </c>
      <c r="AU169" s="238" t="s">
        <v>87</v>
      </c>
      <c r="AY169" s="17" t="s">
        <v>204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218</v>
      </c>
      <c r="BM169" s="238" t="s">
        <v>2621</v>
      </c>
    </row>
    <row r="170" s="14" customFormat="1">
      <c r="A170" s="14"/>
      <c r="B170" s="251"/>
      <c r="C170" s="252"/>
      <c r="D170" s="242" t="s">
        <v>213</v>
      </c>
      <c r="E170" s="253" t="s">
        <v>1</v>
      </c>
      <c r="F170" s="254" t="s">
        <v>2622</v>
      </c>
      <c r="G170" s="252"/>
      <c r="H170" s="255">
        <v>10.5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213</v>
      </c>
      <c r="AU170" s="261" t="s">
        <v>87</v>
      </c>
      <c r="AV170" s="14" t="s">
        <v>87</v>
      </c>
      <c r="AW170" s="14" t="s">
        <v>34</v>
      </c>
      <c r="AX170" s="14" t="s">
        <v>85</v>
      </c>
      <c r="AY170" s="261" t="s">
        <v>204</v>
      </c>
    </row>
    <row r="171" s="2" customFormat="1" ht="24.15" customHeight="1">
      <c r="A171" s="38"/>
      <c r="B171" s="39"/>
      <c r="C171" s="227" t="s">
        <v>8</v>
      </c>
      <c r="D171" s="227" t="s">
        <v>206</v>
      </c>
      <c r="E171" s="228" t="s">
        <v>2623</v>
      </c>
      <c r="F171" s="229" t="s">
        <v>2624</v>
      </c>
      <c r="G171" s="230" t="s">
        <v>209</v>
      </c>
      <c r="H171" s="231">
        <v>14.1</v>
      </c>
      <c r="I171" s="232"/>
      <c r="J171" s="233">
        <f>ROUND(I171*H171,2)</f>
        <v>0</v>
      </c>
      <c r="K171" s="229" t="s">
        <v>210</v>
      </c>
      <c r="L171" s="44"/>
      <c r="M171" s="234" t="s">
        <v>1</v>
      </c>
      <c r="N171" s="235" t="s">
        <v>43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211</v>
      </c>
      <c r="AT171" s="238" t="s">
        <v>206</v>
      </c>
      <c r="AU171" s="238" t="s">
        <v>87</v>
      </c>
      <c r="AY171" s="17" t="s">
        <v>204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211</v>
      </c>
      <c r="BM171" s="238" t="s">
        <v>2625</v>
      </c>
    </row>
    <row r="172" s="13" customFormat="1">
      <c r="A172" s="13"/>
      <c r="B172" s="240"/>
      <c r="C172" s="241"/>
      <c r="D172" s="242" t="s">
        <v>213</v>
      </c>
      <c r="E172" s="243" t="s">
        <v>1</v>
      </c>
      <c r="F172" s="244" t="s">
        <v>2626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213</v>
      </c>
      <c r="AU172" s="250" t="s">
        <v>87</v>
      </c>
      <c r="AV172" s="13" t="s">
        <v>85</v>
      </c>
      <c r="AW172" s="13" t="s">
        <v>34</v>
      </c>
      <c r="AX172" s="13" t="s">
        <v>78</v>
      </c>
      <c r="AY172" s="250" t="s">
        <v>204</v>
      </c>
    </row>
    <row r="173" s="14" customFormat="1">
      <c r="A173" s="14"/>
      <c r="B173" s="251"/>
      <c r="C173" s="252"/>
      <c r="D173" s="242" t="s">
        <v>213</v>
      </c>
      <c r="E173" s="253" t="s">
        <v>1</v>
      </c>
      <c r="F173" s="254" t="s">
        <v>2598</v>
      </c>
      <c r="G173" s="252"/>
      <c r="H173" s="255">
        <v>14.1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213</v>
      </c>
      <c r="AU173" s="261" t="s">
        <v>87</v>
      </c>
      <c r="AV173" s="14" t="s">
        <v>87</v>
      </c>
      <c r="AW173" s="14" t="s">
        <v>34</v>
      </c>
      <c r="AX173" s="14" t="s">
        <v>85</v>
      </c>
      <c r="AY173" s="261" t="s">
        <v>204</v>
      </c>
    </row>
    <row r="174" s="2" customFormat="1" ht="24.15" customHeight="1">
      <c r="A174" s="38"/>
      <c r="B174" s="39"/>
      <c r="C174" s="227" t="s">
        <v>262</v>
      </c>
      <c r="D174" s="227" t="s">
        <v>206</v>
      </c>
      <c r="E174" s="228" t="s">
        <v>1543</v>
      </c>
      <c r="F174" s="229" t="s">
        <v>1544</v>
      </c>
      <c r="G174" s="230" t="s">
        <v>209</v>
      </c>
      <c r="H174" s="231">
        <v>24.420000000000002</v>
      </c>
      <c r="I174" s="232"/>
      <c r="J174" s="233">
        <f>ROUND(I174*H174,2)</f>
        <v>0</v>
      </c>
      <c r="K174" s="229" t="s">
        <v>210</v>
      </c>
      <c r="L174" s="44"/>
      <c r="M174" s="234" t="s">
        <v>1</v>
      </c>
      <c r="N174" s="235" t="s">
        <v>43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211</v>
      </c>
      <c r="AT174" s="238" t="s">
        <v>206</v>
      </c>
      <c r="AU174" s="238" t="s">
        <v>87</v>
      </c>
      <c r="AY174" s="17" t="s">
        <v>204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211</v>
      </c>
      <c r="BM174" s="238" t="s">
        <v>2627</v>
      </c>
    </row>
    <row r="175" s="13" customFormat="1">
      <c r="A175" s="13"/>
      <c r="B175" s="240"/>
      <c r="C175" s="241"/>
      <c r="D175" s="242" t="s">
        <v>213</v>
      </c>
      <c r="E175" s="243" t="s">
        <v>1</v>
      </c>
      <c r="F175" s="244" t="s">
        <v>2628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213</v>
      </c>
      <c r="AU175" s="250" t="s">
        <v>87</v>
      </c>
      <c r="AV175" s="13" t="s">
        <v>85</v>
      </c>
      <c r="AW175" s="13" t="s">
        <v>34</v>
      </c>
      <c r="AX175" s="13" t="s">
        <v>78</v>
      </c>
      <c r="AY175" s="250" t="s">
        <v>204</v>
      </c>
    </row>
    <row r="176" s="13" customFormat="1">
      <c r="A176" s="13"/>
      <c r="B176" s="240"/>
      <c r="C176" s="241"/>
      <c r="D176" s="242" t="s">
        <v>213</v>
      </c>
      <c r="E176" s="243" t="s">
        <v>1</v>
      </c>
      <c r="F176" s="244" t="s">
        <v>2629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213</v>
      </c>
      <c r="AU176" s="250" t="s">
        <v>87</v>
      </c>
      <c r="AV176" s="13" t="s">
        <v>85</v>
      </c>
      <c r="AW176" s="13" t="s">
        <v>34</v>
      </c>
      <c r="AX176" s="13" t="s">
        <v>78</v>
      </c>
      <c r="AY176" s="250" t="s">
        <v>204</v>
      </c>
    </row>
    <row r="177" s="14" customFormat="1">
      <c r="A177" s="14"/>
      <c r="B177" s="251"/>
      <c r="C177" s="252"/>
      <c r="D177" s="242" t="s">
        <v>213</v>
      </c>
      <c r="E177" s="253" t="s">
        <v>1</v>
      </c>
      <c r="F177" s="254" t="s">
        <v>2630</v>
      </c>
      <c r="G177" s="252"/>
      <c r="H177" s="255">
        <v>24.420000000000002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213</v>
      </c>
      <c r="AU177" s="261" t="s">
        <v>87</v>
      </c>
      <c r="AV177" s="14" t="s">
        <v>87</v>
      </c>
      <c r="AW177" s="14" t="s">
        <v>34</v>
      </c>
      <c r="AX177" s="14" t="s">
        <v>85</v>
      </c>
      <c r="AY177" s="261" t="s">
        <v>204</v>
      </c>
    </row>
    <row r="178" s="2" customFormat="1" ht="21.75" customHeight="1">
      <c r="A178" s="38"/>
      <c r="B178" s="39"/>
      <c r="C178" s="227" t="s">
        <v>281</v>
      </c>
      <c r="D178" s="227" t="s">
        <v>206</v>
      </c>
      <c r="E178" s="228" t="s">
        <v>241</v>
      </c>
      <c r="F178" s="229" t="s">
        <v>242</v>
      </c>
      <c r="G178" s="230" t="s">
        <v>243</v>
      </c>
      <c r="H178" s="231">
        <v>1</v>
      </c>
      <c r="I178" s="232"/>
      <c r="J178" s="233">
        <f>ROUND(I178*H178,2)</f>
        <v>0</v>
      </c>
      <c r="K178" s="229" t="s">
        <v>210</v>
      </c>
      <c r="L178" s="44"/>
      <c r="M178" s="234" t="s">
        <v>1</v>
      </c>
      <c r="N178" s="235" t="s">
        <v>43</v>
      </c>
      <c r="O178" s="91"/>
      <c r="P178" s="236">
        <f>O178*H178</f>
        <v>0</v>
      </c>
      <c r="Q178" s="236">
        <v>0.0099000000000000008</v>
      </c>
      <c r="R178" s="236">
        <f>Q178*H178</f>
        <v>0.0099000000000000008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244</v>
      </c>
      <c r="AT178" s="238" t="s">
        <v>206</v>
      </c>
      <c r="AU178" s="238" t="s">
        <v>87</v>
      </c>
      <c r="AY178" s="17" t="s">
        <v>204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244</v>
      </c>
      <c r="BM178" s="238" t="s">
        <v>2631</v>
      </c>
    </row>
    <row r="179" s="14" customFormat="1">
      <c r="A179" s="14"/>
      <c r="B179" s="251"/>
      <c r="C179" s="252"/>
      <c r="D179" s="242" t="s">
        <v>213</v>
      </c>
      <c r="E179" s="253" t="s">
        <v>1</v>
      </c>
      <c r="F179" s="254" t="s">
        <v>85</v>
      </c>
      <c r="G179" s="252"/>
      <c r="H179" s="255">
        <v>1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213</v>
      </c>
      <c r="AU179" s="261" t="s">
        <v>87</v>
      </c>
      <c r="AV179" s="14" t="s">
        <v>87</v>
      </c>
      <c r="AW179" s="14" t="s">
        <v>34</v>
      </c>
      <c r="AX179" s="14" t="s">
        <v>85</v>
      </c>
      <c r="AY179" s="261" t="s">
        <v>204</v>
      </c>
    </row>
    <row r="180" s="2" customFormat="1" ht="16.5" customHeight="1">
      <c r="A180" s="38"/>
      <c r="B180" s="39"/>
      <c r="C180" s="227" t="s">
        <v>289</v>
      </c>
      <c r="D180" s="227" t="s">
        <v>206</v>
      </c>
      <c r="E180" s="228" t="s">
        <v>2632</v>
      </c>
      <c r="F180" s="229" t="s">
        <v>2633</v>
      </c>
      <c r="G180" s="230" t="s">
        <v>771</v>
      </c>
      <c r="H180" s="231">
        <v>1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43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211</v>
      </c>
      <c r="AT180" s="238" t="s">
        <v>206</v>
      </c>
      <c r="AU180" s="238" t="s">
        <v>87</v>
      </c>
      <c r="AY180" s="17" t="s">
        <v>204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211</v>
      </c>
      <c r="BM180" s="238" t="s">
        <v>2634</v>
      </c>
    </row>
    <row r="181" s="13" customFormat="1">
      <c r="A181" s="13"/>
      <c r="B181" s="240"/>
      <c r="C181" s="241"/>
      <c r="D181" s="242" t="s">
        <v>213</v>
      </c>
      <c r="E181" s="243" t="s">
        <v>1</v>
      </c>
      <c r="F181" s="244" t="s">
        <v>1295</v>
      </c>
      <c r="G181" s="241"/>
      <c r="H181" s="243" t="s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213</v>
      </c>
      <c r="AU181" s="250" t="s">
        <v>87</v>
      </c>
      <c r="AV181" s="13" t="s">
        <v>85</v>
      </c>
      <c r="AW181" s="13" t="s">
        <v>34</v>
      </c>
      <c r="AX181" s="13" t="s">
        <v>78</v>
      </c>
      <c r="AY181" s="250" t="s">
        <v>204</v>
      </c>
    </row>
    <row r="182" s="13" customFormat="1">
      <c r="A182" s="13"/>
      <c r="B182" s="240"/>
      <c r="C182" s="241"/>
      <c r="D182" s="242" t="s">
        <v>213</v>
      </c>
      <c r="E182" s="243" t="s">
        <v>1</v>
      </c>
      <c r="F182" s="244" t="s">
        <v>2635</v>
      </c>
      <c r="G182" s="241"/>
      <c r="H182" s="243" t="s">
        <v>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213</v>
      </c>
      <c r="AU182" s="250" t="s">
        <v>87</v>
      </c>
      <c r="AV182" s="13" t="s">
        <v>85</v>
      </c>
      <c r="AW182" s="13" t="s">
        <v>34</v>
      </c>
      <c r="AX182" s="13" t="s">
        <v>78</v>
      </c>
      <c r="AY182" s="250" t="s">
        <v>204</v>
      </c>
    </row>
    <row r="183" s="14" customFormat="1">
      <c r="A183" s="14"/>
      <c r="B183" s="251"/>
      <c r="C183" s="252"/>
      <c r="D183" s="242" t="s">
        <v>213</v>
      </c>
      <c r="E183" s="253" t="s">
        <v>1</v>
      </c>
      <c r="F183" s="254" t="s">
        <v>85</v>
      </c>
      <c r="G183" s="252"/>
      <c r="H183" s="255">
        <v>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213</v>
      </c>
      <c r="AU183" s="261" t="s">
        <v>87</v>
      </c>
      <c r="AV183" s="14" t="s">
        <v>87</v>
      </c>
      <c r="AW183" s="14" t="s">
        <v>34</v>
      </c>
      <c r="AX183" s="14" t="s">
        <v>85</v>
      </c>
      <c r="AY183" s="261" t="s">
        <v>204</v>
      </c>
    </row>
    <row r="184" s="12" customFormat="1" ht="20.88" customHeight="1">
      <c r="A184" s="12"/>
      <c r="B184" s="211"/>
      <c r="C184" s="212"/>
      <c r="D184" s="213" t="s">
        <v>77</v>
      </c>
      <c r="E184" s="225" t="s">
        <v>262</v>
      </c>
      <c r="F184" s="225" t="s">
        <v>263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SUM(P185:P186)</f>
        <v>0</v>
      </c>
      <c r="Q184" s="219"/>
      <c r="R184" s="220">
        <f>SUM(R185:R186)</f>
        <v>0</v>
      </c>
      <c r="S184" s="219"/>
      <c r="T184" s="22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85</v>
      </c>
      <c r="AT184" s="223" t="s">
        <v>77</v>
      </c>
      <c r="AU184" s="223" t="s">
        <v>87</v>
      </c>
      <c r="AY184" s="222" t="s">
        <v>204</v>
      </c>
      <c r="BK184" s="224">
        <f>SUM(BK185:BK186)</f>
        <v>0</v>
      </c>
    </row>
    <row r="185" s="2" customFormat="1" ht="24.15" customHeight="1">
      <c r="A185" s="38"/>
      <c r="B185" s="39"/>
      <c r="C185" s="227" t="s">
        <v>218</v>
      </c>
      <c r="D185" s="227" t="s">
        <v>206</v>
      </c>
      <c r="E185" s="228" t="s">
        <v>265</v>
      </c>
      <c r="F185" s="229" t="s">
        <v>266</v>
      </c>
      <c r="G185" s="230" t="s">
        <v>231</v>
      </c>
      <c r="H185" s="231">
        <v>4.3300000000000001</v>
      </c>
      <c r="I185" s="232"/>
      <c r="J185" s="233">
        <f>ROUND(I185*H185,2)</f>
        <v>0</v>
      </c>
      <c r="K185" s="229" t="s">
        <v>210</v>
      </c>
      <c r="L185" s="44"/>
      <c r="M185" s="234" t="s">
        <v>1</v>
      </c>
      <c r="N185" s="235" t="s">
        <v>43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211</v>
      </c>
      <c r="AT185" s="238" t="s">
        <v>206</v>
      </c>
      <c r="AU185" s="238" t="s">
        <v>222</v>
      </c>
      <c r="AY185" s="17" t="s">
        <v>204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211</v>
      </c>
      <c r="BM185" s="238" t="s">
        <v>2636</v>
      </c>
    </row>
    <row r="186" s="14" customFormat="1">
      <c r="A186" s="14"/>
      <c r="B186" s="251"/>
      <c r="C186" s="252"/>
      <c r="D186" s="242" t="s">
        <v>213</v>
      </c>
      <c r="E186" s="253" t="s">
        <v>1</v>
      </c>
      <c r="F186" s="254" t="s">
        <v>2637</v>
      </c>
      <c r="G186" s="252"/>
      <c r="H186" s="255">
        <v>4.3300000000000001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213</v>
      </c>
      <c r="AU186" s="261" t="s">
        <v>222</v>
      </c>
      <c r="AV186" s="14" t="s">
        <v>87</v>
      </c>
      <c r="AW186" s="14" t="s">
        <v>34</v>
      </c>
      <c r="AX186" s="14" t="s">
        <v>85</v>
      </c>
      <c r="AY186" s="261" t="s">
        <v>204</v>
      </c>
    </row>
    <row r="187" s="12" customFormat="1" ht="20.88" customHeight="1">
      <c r="A187" s="12"/>
      <c r="B187" s="211"/>
      <c r="C187" s="212"/>
      <c r="D187" s="213" t="s">
        <v>77</v>
      </c>
      <c r="E187" s="225" t="s">
        <v>218</v>
      </c>
      <c r="F187" s="225" t="s">
        <v>269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SUM(P188:P196)</f>
        <v>0</v>
      </c>
      <c r="Q187" s="219"/>
      <c r="R187" s="220">
        <f>SUM(R188:R196)</f>
        <v>0</v>
      </c>
      <c r="S187" s="219"/>
      <c r="T187" s="221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77</v>
      </c>
      <c r="AU187" s="223" t="s">
        <v>87</v>
      </c>
      <c r="AY187" s="222" t="s">
        <v>204</v>
      </c>
      <c r="BK187" s="224">
        <f>SUM(BK188:BK196)</f>
        <v>0</v>
      </c>
    </row>
    <row r="188" s="2" customFormat="1" ht="37.8" customHeight="1">
      <c r="A188" s="38"/>
      <c r="B188" s="39"/>
      <c r="C188" s="227" t="s">
        <v>287</v>
      </c>
      <c r="D188" s="227" t="s">
        <v>206</v>
      </c>
      <c r="E188" s="228" t="s">
        <v>270</v>
      </c>
      <c r="F188" s="229" t="s">
        <v>271</v>
      </c>
      <c r="G188" s="230" t="s">
        <v>231</v>
      </c>
      <c r="H188" s="231">
        <v>4.3300000000000001</v>
      </c>
      <c r="I188" s="232"/>
      <c r="J188" s="233">
        <f>ROUND(I188*H188,2)</f>
        <v>0</v>
      </c>
      <c r="K188" s="229" t="s">
        <v>210</v>
      </c>
      <c r="L188" s="44"/>
      <c r="M188" s="234" t="s">
        <v>1</v>
      </c>
      <c r="N188" s="235" t="s">
        <v>43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211</v>
      </c>
      <c r="AT188" s="238" t="s">
        <v>206</v>
      </c>
      <c r="AU188" s="238" t="s">
        <v>222</v>
      </c>
      <c r="AY188" s="17" t="s">
        <v>204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211</v>
      </c>
      <c r="BM188" s="238" t="s">
        <v>2638</v>
      </c>
    </row>
    <row r="189" s="14" customFormat="1">
      <c r="A189" s="14"/>
      <c r="B189" s="251"/>
      <c r="C189" s="252"/>
      <c r="D189" s="242" t="s">
        <v>213</v>
      </c>
      <c r="E189" s="253" t="s">
        <v>1</v>
      </c>
      <c r="F189" s="254" t="s">
        <v>2637</v>
      </c>
      <c r="G189" s="252"/>
      <c r="H189" s="255">
        <v>4.3300000000000001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213</v>
      </c>
      <c r="AU189" s="261" t="s">
        <v>222</v>
      </c>
      <c r="AV189" s="14" t="s">
        <v>87</v>
      </c>
      <c r="AW189" s="14" t="s">
        <v>34</v>
      </c>
      <c r="AX189" s="14" t="s">
        <v>85</v>
      </c>
      <c r="AY189" s="261" t="s">
        <v>204</v>
      </c>
    </row>
    <row r="190" s="2" customFormat="1" ht="37.8" customHeight="1">
      <c r="A190" s="38"/>
      <c r="B190" s="39"/>
      <c r="C190" s="227" t="s">
        <v>304</v>
      </c>
      <c r="D190" s="227" t="s">
        <v>206</v>
      </c>
      <c r="E190" s="228" t="s">
        <v>2639</v>
      </c>
      <c r="F190" s="229" t="s">
        <v>2640</v>
      </c>
      <c r="G190" s="230" t="s">
        <v>231</v>
      </c>
      <c r="H190" s="231">
        <v>4.3300000000000001</v>
      </c>
      <c r="I190" s="232"/>
      <c r="J190" s="233">
        <f>ROUND(I190*H190,2)</f>
        <v>0</v>
      </c>
      <c r="K190" s="229" t="s">
        <v>210</v>
      </c>
      <c r="L190" s="44"/>
      <c r="M190" s="234" t="s">
        <v>1</v>
      </c>
      <c r="N190" s="235" t="s">
        <v>43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211</v>
      </c>
      <c r="AT190" s="238" t="s">
        <v>206</v>
      </c>
      <c r="AU190" s="238" t="s">
        <v>222</v>
      </c>
      <c r="AY190" s="17" t="s">
        <v>204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211</v>
      </c>
      <c r="BM190" s="238" t="s">
        <v>2641</v>
      </c>
    </row>
    <row r="191" s="14" customFormat="1">
      <c r="A191" s="14"/>
      <c r="B191" s="251"/>
      <c r="C191" s="252"/>
      <c r="D191" s="242" t="s">
        <v>213</v>
      </c>
      <c r="E191" s="253" t="s">
        <v>1</v>
      </c>
      <c r="F191" s="254" t="s">
        <v>2637</v>
      </c>
      <c r="G191" s="252"/>
      <c r="H191" s="255">
        <v>4.3300000000000001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213</v>
      </c>
      <c r="AU191" s="261" t="s">
        <v>222</v>
      </c>
      <c r="AV191" s="14" t="s">
        <v>87</v>
      </c>
      <c r="AW191" s="14" t="s">
        <v>34</v>
      </c>
      <c r="AX191" s="14" t="s">
        <v>85</v>
      </c>
      <c r="AY191" s="261" t="s">
        <v>204</v>
      </c>
    </row>
    <row r="192" s="2" customFormat="1" ht="37.8" customHeight="1">
      <c r="A192" s="38"/>
      <c r="B192" s="39"/>
      <c r="C192" s="227" t="s">
        <v>310</v>
      </c>
      <c r="D192" s="227" t="s">
        <v>206</v>
      </c>
      <c r="E192" s="228" t="s">
        <v>278</v>
      </c>
      <c r="F192" s="229" t="s">
        <v>279</v>
      </c>
      <c r="G192" s="230" t="s">
        <v>231</v>
      </c>
      <c r="H192" s="231">
        <v>4.3300000000000001</v>
      </c>
      <c r="I192" s="232"/>
      <c r="J192" s="233">
        <f>ROUND(I192*H192,2)</f>
        <v>0</v>
      </c>
      <c r="K192" s="229" t="s">
        <v>210</v>
      </c>
      <c r="L192" s="44"/>
      <c r="M192" s="234" t="s">
        <v>1</v>
      </c>
      <c r="N192" s="235" t="s">
        <v>43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211</v>
      </c>
      <c r="AT192" s="238" t="s">
        <v>206</v>
      </c>
      <c r="AU192" s="238" t="s">
        <v>222</v>
      </c>
      <c r="AY192" s="17" t="s">
        <v>204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211</v>
      </c>
      <c r="BM192" s="238" t="s">
        <v>2642</v>
      </c>
    </row>
    <row r="193" s="14" customFormat="1">
      <c r="A193" s="14"/>
      <c r="B193" s="251"/>
      <c r="C193" s="252"/>
      <c r="D193" s="242" t="s">
        <v>213</v>
      </c>
      <c r="E193" s="253" t="s">
        <v>1</v>
      </c>
      <c r="F193" s="254" t="s">
        <v>2637</v>
      </c>
      <c r="G193" s="252"/>
      <c r="H193" s="255">
        <v>4.3300000000000001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213</v>
      </c>
      <c r="AU193" s="261" t="s">
        <v>222</v>
      </c>
      <c r="AV193" s="14" t="s">
        <v>87</v>
      </c>
      <c r="AW193" s="14" t="s">
        <v>34</v>
      </c>
      <c r="AX193" s="14" t="s">
        <v>85</v>
      </c>
      <c r="AY193" s="261" t="s">
        <v>204</v>
      </c>
    </row>
    <row r="194" s="2" customFormat="1" ht="37.8" customHeight="1">
      <c r="A194" s="38"/>
      <c r="B194" s="39"/>
      <c r="C194" s="227" t="s">
        <v>315</v>
      </c>
      <c r="D194" s="227" t="s">
        <v>206</v>
      </c>
      <c r="E194" s="228" t="s">
        <v>282</v>
      </c>
      <c r="F194" s="229" t="s">
        <v>283</v>
      </c>
      <c r="G194" s="230" t="s">
        <v>231</v>
      </c>
      <c r="H194" s="231">
        <v>4.3300000000000001</v>
      </c>
      <c r="I194" s="232"/>
      <c r="J194" s="233">
        <f>ROUND(I194*H194,2)</f>
        <v>0</v>
      </c>
      <c r="K194" s="229" t="s">
        <v>210</v>
      </c>
      <c r="L194" s="44"/>
      <c r="M194" s="234" t="s">
        <v>1</v>
      </c>
      <c r="N194" s="235" t="s">
        <v>43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211</v>
      </c>
      <c r="AT194" s="238" t="s">
        <v>206</v>
      </c>
      <c r="AU194" s="238" t="s">
        <v>222</v>
      </c>
      <c r="AY194" s="17" t="s">
        <v>204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211</v>
      </c>
      <c r="BM194" s="238" t="s">
        <v>2643</v>
      </c>
    </row>
    <row r="195" s="13" customFormat="1">
      <c r="A195" s="13"/>
      <c r="B195" s="240"/>
      <c r="C195" s="241"/>
      <c r="D195" s="242" t="s">
        <v>213</v>
      </c>
      <c r="E195" s="243" t="s">
        <v>1</v>
      </c>
      <c r="F195" s="244" t="s">
        <v>285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213</v>
      </c>
      <c r="AU195" s="250" t="s">
        <v>222</v>
      </c>
      <c r="AV195" s="13" t="s">
        <v>85</v>
      </c>
      <c r="AW195" s="13" t="s">
        <v>34</v>
      </c>
      <c r="AX195" s="13" t="s">
        <v>78</v>
      </c>
      <c r="AY195" s="250" t="s">
        <v>204</v>
      </c>
    </row>
    <row r="196" s="14" customFormat="1">
      <c r="A196" s="14"/>
      <c r="B196" s="251"/>
      <c r="C196" s="252"/>
      <c r="D196" s="242" t="s">
        <v>213</v>
      </c>
      <c r="E196" s="253" t="s">
        <v>1</v>
      </c>
      <c r="F196" s="254" t="s">
        <v>2637</v>
      </c>
      <c r="G196" s="252"/>
      <c r="H196" s="255">
        <v>4.3300000000000001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213</v>
      </c>
      <c r="AU196" s="261" t="s">
        <v>222</v>
      </c>
      <c r="AV196" s="14" t="s">
        <v>87</v>
      </c>
      <c r="AW196" s="14" t="s">
        <v>34</v>
      </c>
      <c r="AX196" s="14" t="s">
        <v>85</v>
      </c>
      <c r="AY196" s="261" t="s">
        <v>204</v>
      </c>
    </row>
    <row r="197" s="12" customFormat="1" ht="20.88" customHeight="1">
      <c r="A197" s="12"/>
      <c r="B197" s="211"/>
      <c r="C197" s="212"/>
      <c r="D197" s="213" t="s">
        <v>77</v>
      </c>
      <c r="E197" s="225" t="s">
        <v>287</v>
      </c>
      <c r="F197" s="225" t="s">
        <v>288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SUM(P198:P201)</f>
        <v>0</v>
      </c>
      <c r="Q197" s="219"/>
      <c r="R197" s="220">
        <f>SUM(R198:R201)</f>
        <v>0</v>
      </c>
      <c r="S197" s="219"/>
      <c r="T197" s="221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85</v>
      </c>
      <c r="AT197" s="223" t="s">
        <v>77</v>
      </c>
      <c r="AU197" s="223" t="s">
        <v>87</v>
      </c>
      <c r="AY197" s="222" t="s">
        <v>204</v>
      </c>
      <c r="BK197" s="224">
        <f>SUM(BK198:BK201)</f>
        <v>0</v>
      </c>
    </row>
    <row r="198" s="2" customFormat="1" ht="16.5" customHeight="1">
      <c r="A198" s="38"/>
      <c r="B198" s="39"/>
      <c r="C198" s="227" t="s">
        <v>7</v>
      </c>
      <c r="D198" s="227" t="s">
        <v>206</v>
      </c>
      <c r="E198" s="228" t="s">
        <v>290</v>
      </c>
      <c r="F198" s="229" t="s">
        <v>291</v>
      </c>
      <c r="G198" s="230" t="s">
        <v>231</v>
      </c>
      <c r="H198" s="231">
        <v>4.3300000000000001</v>
      </c>
      <c r="I198" s="232"/>
      <c r="J198" s="233">
        <f>ROUND(I198*H198,2)</f>
        <v>0</v>
      </c>
      <c r="K198" s="229" t="s">
        <v>210</v>
      </c>
      <c r="L198" s="44"/>
      <c r="M198" s="234" t="s">
        <v>1</v>
      </c>
      <c r="N198" s="235" t="s">
        <v>43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211</v>
      </c>
      <c r="AT198" s="238" t="s">
        <v>206</v>
      </c>
      <c r="AU198" s="238" t="s">
        <v>222</v>
      </c>
      <c r="AY198" s="17" t="s">
        <v>204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211</v>
      </c>
      <c r="BM198" s="238" t="s">
        <v>2644</v>
      </c>
    </row>
    <row r="199" s="14" customFormat="1">
      <c r="A199" s="14"/>
      <c r="B199" s="251"/>
      <c r="C199" s="252"/>
      <c r="D199" s="242" t="s">
        <v>213</v>
      </c>
      <c r="E199" s="253" t="s">
        <v>1</v>
      </c>
      <c r="F199" s="254" t="s">
        <v>2637</v>
      </c>
      <c r="G199" s="252"/>
      <c r="H199" s="255">
        <v>4.3300000000000001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213</v>
      </c>
      <c r="AU199" s="261" t="s">
        <v>222</v>
      </c>
      <c r="AV199" s="14" t="s">
        <v>87</v>
      </c>
      <c r="AW199" s="14" t="s">
        <v>34</v>
      </c>
      <c r="AX199" s="14" t="s">
        <v>85</v>
      </c>
      <c r="AY199" s="261" t="s">
        <v>204</v>
      </c>
    </row>
    <row r="200" s="2" customFormat="1" ht="24.15" customHeight="1">
      <c r="A200" s="38"/>
      <c r="B200" s="39"/>
      <c r="C200" s="227" t="s">
        <v>326</v>
      </c>
      <c r="D200" s="227" t="s">
        <v>206</v>
      </c>
      <c r="E200" s="228" t="s">
        <v>293</v>
      </c>
      <c r="F200" s="229" t="s">
        <v>294</v>
      </c>
      <c r="G200" s="230" t="s">
        <v>295</v>
      </c>
      <c r="H200" s="231">
        <v>8.0109999999999992</v>
      </c>
      <c r="I200" s="232"/>
      <c r="J200" s="233">
        <f>ROUND(I200*H200,2)</f>
        <v>0</v>
      </c>
      <c r="K200" s="229" t="s">
        <v>210</v>
      </c>
      <c r="L200" s="44"/>
      <c r="M200" s="234" t="s">
        <v>1</v>
      </c>
      <c r="N200" s="235" t="s">
        <v>43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211</v>
      </c>
      <c r="AT200" s="238" t="s">
        <v>206</v>
      </c>
      <c r="AU200" s="238" t="s">
        <v>222</v>
      </c>
      <c r="AY200" s="17" t="s">
        <v>204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211</v>
      </c>
      <c r="BM200" s="238" t="s">
        <v>2645</v>
      </c>
    </row>
    <row r="201" s="14" customFormat="1">
      <c r="A201" s="14"/>
      <c r="B201" s="251"/>
      <c r="C201" s="252"/>
      <c r="D201" s="242" t="s">
        <v>213</v>
      </c>
      <c r="E201" s="253" t="s">
        <v>1</v>
      </c>
      <c r="F201" s="254" t="s">
        <v>2646</v>
      </c>
      <c r="G201" s="252"/>
      <c r="H201" s="255">
        <v>8.0109999999999992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213</v>
      </c>
      <c r="AU201" s="261" t="s">
        <v>222</v>
      </c>
      <c r="AV201" s="14" t="s">
        <v>87</v>
      </c>
      <c r="AW201" s="14" t="s">
        <v>34</v>
      </c>
      <c r="AX201" s="14" t="s">
        <v>85</v>
      </c>
      <c r="AY201" s="261" t="s">
        <v>204</v>
      </c>
    </row>
    <row r="202" s="12" customFormat="1" ht="22.8" customHeight="1">
      <c r="A202" s="12"/>
      <c r="B202" s="211"/>
      <c r="C202" s="212"/>
      <c r="D202" s="213" t="s">
        <v>77</v>
      </c>
      <c r="E202" s="225" t="s">
        <v>304</v>
      </c>
      <c r="F202" s="225" t="s">
        <v>2647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SUM(P203:P211)</f>
        <v>0</v>
      </c>
      <c r="Q202" s="219"/>
      <c r="R202" s="220">
        <f>SUM(R203:R211)</f>
        <v>0.00020000000000000001</v>
      </c>
      <c r="S202" s="219"/>
      <c r="T202" s="221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85</v>
      </c>
      <c r="AT202" s="223" t="s">
        <v>77</v>
      </c>
      <c r="AU202" s="223" t="s">
        <v>85</v>
      </c>
      <c r="AY202" s="222" t="s">
        <v>204</v>
      </c>
      <c r="BK202" s="224">
        <f>SUM(BK203:BK211)</f>
        <v>0</v>
      </c>
    </row>
    <row r="203" s="2" customFormat="1" ht="24.15" customHeight="1">
      <c r="A203" s="38"/>
      <c r="B203" s="39"/>
      <c r="C203" s="227" t="s">
        <v>332</v>
      </c>
      <c r="D203" s="227" t="s">
        <v>206</v>
      </c>
      <c r="E203" s="228" t="s">
        <v>2648</v>
      </c>
      <c r="F203" s="229" t="s">
        <v>2649</v>
      </c>
      <c r="G203" s="230" t="s">
        <v>209</v>
      </c>
      <c r="H203" s="231">
        <v>10</v>
      </c>
      <c r="I203" s="232"/>
      <c r="J203" s="233">
        <f>ROUND(I203*H203,2)</f>
        <v>0</v>
      </c>
      <c r="K203" s="229" t="s">
        <v>210</v>
      </c>
      <c r="L203" s="44"/>
      <c r="M203" s="234" t="s">
        <v>1</v>
      </c>
      <c r="N203" s="235" t="s">
        <v>43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211</v>
      </c>
      <c r="AT203" s="238" t="s">
        <v>206</v>
      </c>
      <c r="AU203" s="238" t="s">
        <v>87</v>
      </c>
      <c r="AY203" s="17" t="s">
        <v>204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211</v>
      </c>
      <c r="BM203" s="238" t="s">
        <v>2650</v>
      </c>
    </row>
    <row r="204" s="13" customFormat="1">
      <c r="A204" s="13"/>
      <c r="B204" s="240"/>
      <c r="C204" s="241"/>
      <c r="D204" s="242" t="s">
        <v>213</v>
      </c>
      <c r="E204" s="243" t="s">
        <v>1</v>
      </c>
      <c r="F204" s="244" t="s">
        <v>2651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213</v>
      </c>
      <c r="AU204" s="250" t="s">
        <v>87</v>
      </c>
      <c r="AV204" s="13" t="s">
        <v>85</v>
      </c>
      <c r="AW204" s="13" t="s">
        <v>34</v>
      </c>
      <c r="AX204" s="13" t="s">
        <v>78</v>
      </c>
      <c r="AY204" s="250" t="s">
        <v>204</v>
      </c>
    </row>
    <row r="205" s="14" customFormat="1">
      <c r="A205" s="14"/>
      <c r="B205" s="251"/>
      <c r="C205" s="252"/>
      <c r="D205" s="242" t="s">
        <v>213</v>
      </c>
      <c r="E205" s="253" t="s">
        <v>1</v>
      </c>
      <c r="F205" s="254" t="s">
        <v>264</v>
      </c>
      <c r="G205" s="252"/>
      <c r="H205" s="255">
        <v>10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213</v>
      </c>
      <c r="AU205" s="261" t="s">
        <v>87</v>
      </c>
      <c r="AV205" s="14" t="s">
        <v>87</v>
      </c>
      <c r="AW205" s="14" t="s">
        <v>34</v>
      </c>
      <c r="AX205" s="14" t="s">
        <v>85</v>
      </c>
      <c r="AY205" s="261" t="s">
        <v>204</v>
      </c>
    </row>
    <row r="206" s="2" customFormat="1" ht="16.5" customHeight="1">
      <c r="A206" s="38"/>
      <c r="B206" s="39"/>
      <c r="C206" s="273" t="s">
        <v>340</v>
      </c>
      <c r="D206" s="273" t="s">
        <v>404</v>
      </c>
      <c r="E206" s="274" t="s">
        <v>2652</v>
      </c>
      <c r="F206" s="275" t="s">
        <v>2653</v>
      </c>
      <c r="G206" s="276" t="s">
        <v>2654</v>
      </c>
      <c r="H206" s="277">
        <v>0.20000000000000001</v>
      </c>
      <c r="I206" s="278"/>
      <c r="J206" s="279">
        <f>ROUND(I206*H206,2)</f>
        <v>0</v>
      </c>
      <c r="K206" s="275" t="s">
        <v>210</v>
      </c>
      <c r="L206" s="280"/>
      <c r="M206" s="281" t="s">
        <v>1</v>
      </c>
      <c r="N206" s="282" t="s">
        <v>43</v>
      </c>
      <c r="O206" s="91"/>
      <c r="P206" s="236">
        <f>O206*H206</f>
        <v>0</v>
      </c>
      <c r="Q206" s="236">
        <v>0.001</v>
      </c>
      <c r="R206" s="236">
        <f>Q206*H206</f>
        <v>0.00020000000000000001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253</v>
      </c>
      <c r="AT206" s="238" t="s">
        <v>404</v>
      </c>
      <c r="AU206" s="238" t="s">
        <v>87</v>
      </c>
      <c r="AY206" s="17" t="s">
        <v>204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211</v>
      </c>
      <c r="BM206" s="238" t="s">
        <v>2655</v>
      </c>
    </row>
    <row r="207" s="14" customFormat="1">
      <c r="A207" s="14"/>
      <c r="B207" s="251"/>
      <c r="C207" s="252"/>
      <c r="D207" s="242" t="s">
        <v>213</v>
      </c>
      <c r="E207" s="252"/>
      <c r="F207" s="254" t="s">
        <v>2656</v>
      </c>
      <c r="G207" s="252"/>
      <c r="H207" s="255">
        <v>0.20000000000000001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213</v>
      </c>
      <c r="AU207" s="261" t="s">
        <v>87</v>
      </c>
      <c r="AV207" s="14" t="s">
        <v>87</v>
      </c>
      <c r="AW207" s="14" t="s">
        <v>4</v>
      </c>
      <c r="AX207" s="14" t="s">
        <v>85</v>
      </c>
      <c r="AY207" s="261" t="s">
        <v>204</v>
      </c>
    </row>
    <row r="208" s="2" customFormat="1" ht="24.15" customHeight="1">
      <c r="A208" s="38"/>
      <c r="B208" s="39"/>
      <c r="C208" s="227" t="s">
        <v>346</v>
      </c>
      <c r="D208" s="227" t="s">
        <v>206</v>
      </c>
      <c r="E208" s="228" t="s">
        <v>2657</v>
      </c>
      <c r="F208" s="229" t="s">
        <v>2658</v>
      </c>
      <c r="G208" s="230" t="s">
        <v>209</v>
      </c>
      <c r="H208" s="231">
        <v>10</v>
      </c>
      <c r="I208" s="232"/>
      <c r="J208" s="233">
        <f>ROUND(I208*H208,2)</f>
        <v>0</v>
      </c>
      <c r="K208" s="229" t="s">
        <v>210</v>
      </c>
      <c r="L208" s="44"/>
      <c r="M208" s="234" t="s">
        <v>1</v>
      </c>
      <c r="N208" s="235" t="s">
        <v>43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211</v>
      </c>
      <c r="AT208" s="238" t="s">
        <v>206</v>
      </c>
      <c r="AU208" s="238" t="s">
        <v>87</v>
      </c>
      <c r="AY208" s="17" t="s">
        <v>204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211</v>
      </c>
      <c r="BM208" s="238" t="s">
        <v>2659</v>
      </c>
    </row>
    <row r="209" s="14" customFormat="1">
      <c r="A209" s="14"/>
      <c r="B209" s="251"/>
      <c r="C209" s="252"/>
      <c r="D209" s="242" t="s">
        <v>213</v>
      </c>
      <c r="E209" s="253" t="s">
        <v>1</v>
      </c>
      <c r="F209" s="254" t="s">
        <v>264</v>
      </c>
      <c r="G209" s="252"/>
      <c r="H209" s="255">
        <v>10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213</v>
      </c>
      <c r="AU209" s="261" t="s">
        <v>87</v>
      </c>
      <c r="AV209" s="14" t="s">
        <v>87</v>
      </c>
      <c r="AW209" s="14" t="s">
        <v>34</v>
      </c>
      <c r="AX209" s="14" t="s">
        <v>85</v>
      </c>
      <c r="AY209" s="261" t="s">
        <v>204</v>
      </c>
    </row>
    <row r="210" s="2" customFormat="1" ht="16.5" customHeight="1">
      <c r="A210" s="38"/>
      <c r="B210" s="39"/>
      <c r="C210" s="227" t="s">
        <v>351</v>
      </c>
      <c r="D210" s="227" t="s">
        <v>206</v>
      </c>
      <c r="E210" s="228" t="s">
        <v>2660</v>
      </c>
      <c r="F210" s="229" t="s">
        <v>2661</v>
      </c>
      <c r="G210" s="230" t="s">
        <v>209</v>
      </c>
      <c r="H210" s="231">
        <v>10</v>
      </c>
      <c r="I210" s="232"/>
      <c r="J210" s="233">
        <f>ROUND(I210*H210,2)</f>
        <v>0</v>
      </c>
      <c r="K210" s="229" t="s">
        <v>210</v>
      </c>
      <c r="L210" s="44"/>
      <c r="M210" s="234" t="s">
        <v>1</v>
      </c>
      <c r="N210" s="235" t="s">
        <v>43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211</v>
      </c>
      <c r="AT210" s="238" t="s">
        <v>206</v>
      </c>
      <c r="AU210" s="238" t="s">
        <v>87</v>
      </c>
      <c r="AY210" s="17" t="s">
        <v>204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211</v>
      </c>
      <c r="BM210" s="238" t="s">
        <v>2662</v>
      </c>
    </row>
    <row r="211" s="14" customFormat="1">
      <c r="A211" s="14"/>
      <c r="B211" s="251"/>
      <c r="C211" s="252"/>
      <c r="D211" s="242" t="s">
        <v>213</v>
      </c>
      <c r="E211" s="253" t="s">
        <v>1</v>
      </c>
      <c r="F211" s="254" t="s">
        <v>264</v>
      </c>
      <c r="G211" s="252"/>
      <c r="H211" s="255">
        <v>10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213</v>
      </c>
      <c r="AU211" s="261" t="s">
        <v>87</v>
      </c>
      <c r="AV211" s="14" t="s">
        <v>87</v>
      </c>
      <c r="AW211" s="14" t="s">
        <v>34</v>
      </c>
      <c r="AX211" s="14" t="s">
        <v>85</v>
      </c>
      <c r="AY211" s="261" t="s">
        <v>204</v>
      </c>
    </row>
    <row r="212" s="12" customFormat="1" ht="22.8" customHeight="1">
      <c r="A212" s="12"/>
      <c r="B212" s="211"/>
      <c r="C212" s="212"/>
      <c r="D212" s="213" t="s">
        <v>77</v>
      </c>
      <c r="E212" s="225" t="s">
        <v>87</v>
      </c>
      <c r="F212" s="225" t="s">
        <v>298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SUM(P213:P224)</f>
        <v>0</v>
      </c>
      <c r="Q212" s="219"/>
      <c r="R212" s="220">
        <f>SUM(R213:R224)</f>
        <v>14.826177919999999</v>
      </c>
      <c r="S212" s="219"/>
      <c r="T212" s="221">
        <f>SUM(T213:T224)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85</v>
      </c>
      <c r="AT212" s="223" t="s">
        <v>77</v>
      </c>
      <c r="AU212" s="223" t="s">
        <v>85</v>
      </c>
      <c r="AY212" s="222" t="s">
        <v>204</v>
      </c>
      <c r="BK212" s="224">
        <f>SUM(BK213:BK224)</f>
        <v>0</v>
      </c>
    </row>
    <row r="213" s="2" customFormat="1" ht="24.15" customHeight="1">
      <c r="A213" s="38"/>
      <c r="B213" s="39"/>
      <c r="C213" s="227" t="s">
        <v>357</v>
      </c>
      <c r="D213" s="227" t="s">
        <v>206</v>
      </c>
      <c r="E213" s="228" t="s">
        <v>299</v>
      </c>
      <c r="F213" s="229" t="s">
        <v>300</v>
      </c>
      <c r="G213" s="230" t="s">
        <v>209</v>
      </c>
      <c r="H213" s="231">
        <v>26.861999999999998</v>
      </c>
      <c r="I213" s="232"/>
      <c r="J213" s="233">
        <f>ROUND(I213*H213,2)</f>
        <v>0</v>
      </c>
      <c r="K213" s="229" t="s">
        <v>210</v>
      </c>
      <c r="L213" s="44"/>
      <c r="M213" s="234" t="s">
        <v>1</v>
      </c>
      <c r="N213" s="235" t="s">
        <v>43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211</v>
      </c>
      <c r="AT213" s="238" t="s">
        <v>206</v>
      </c>
      <c r="AU213" s="238" t="s">
        <v>87</v>
      </c>
      <c r="AY213" s="17" t="s">
        <v>204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211</v>
      </c>
      <c r="BM213" s="238" t="s">
        <v>2663</v>
      </c>
    </row>
    <row r="214" s="13" customFormat="1">
      <c r="A214" s="13"/>
      <c r="B214" s="240"/>
      <c r="C214" s="241"/>
      <c r="D214" s="242" t="s">
        <v>213</v>
      </c>
      <c r="E214" s="243" t="s">
        <v>1</v>
      </c>
      <c r="F214" s="244" t="s">
        <v>2664</v>
      </c>
      <c r="G214" s="241"/>
      <c r="H214" s="243" t="s">
        <v>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213</v>
      </c>
      <c r="AU214" s="250" t="s">
        <v>87</v>
      </c>
      <c r="AV214" s="13" t="s">
        <v>85</v>
      </c>
      <c r="AW214" s="13" t="s">
        <v>34</v>
      </c>
      <c r="AX214" s="13" t="s">
        <v>78</v>
      </c>
      <c r="AY214" s="250" t="s">
        <v>204</v>
      </c>
    </row>
    <row r="215" s="14" customFormat="1">
      <c r="A215" s="14"/>
      <c r="B215" s="251"/>
      <c r="C215" s="252"/>
      <c r="D215" s="242" t="s">
        <v>213</v>
      </c>
      <c r="E215" s="253" t="s">
        <v>116</v>
      </c>
      <c r="F215" s="254" t="s">
        <v>2665</v>
      </c>
      <c r="G215" s="252"/>
      <c r="H215" s="255">
        <v>26.861999999999998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213</v>
      </c>
      <c r="AU215" s="261" t="s">
        <v>87</v>
      </c>
      <c r="AV215" s="14" t="s">
        <v>87</v>
      </c>
      <c r="AW215" s="14" t="s">
        <v>34</v>
      </c>
      <c r="AX215" s="14" t="s">
        <v>85</v>
      </c>
      <c r="AY215" s="261" t="s">
        <v>204</v>
      </c>
    </row>
    <row r="216" s="2" customFormat="1" ht="24.15" customHeight="1">
      <c r="A216" s="38"/>
      <c r="B216" s="39"/>
      <c r="C216" s="227" t="s">
        <v>364</v>
      </c>
      <c r="D216" s="227" t="s">
        <v>206</v>
      </c>
      <c r="E216" s="228" t="s">
        <v>2666</v>
      </c>
      <c r="F216" s="229" t="s">
        <v>2667</v>
      </c>
      <c r="G216" s="230" t="s">
        <v>231</v>
      </c>
      <c r="H216" s="231">
        <v>0.55300000000000005</v>
      </c>
      <c r="I216" s="232"/>
      <c r="J216" s="233">
        <f>ROUND(I216*H216,2)</f>
        <v>0</v>
      </c>
      <c r="K216" s="229" t="s">
        <v>210</v>
      </c>
      <c r="L216" s="44"/>
      <c r="M216" s="234" t="s">
        <v>1</v>
      </c>
      <c r="N216" s="235" t="s">
        <v>43</v>
      </c>
      <c r="O216" s="91"/>
      <c r="P216" s="236">
        <f>O216*H216</f>
        <v>0</v>
      </c>
      <c r="Q216" s="236">
        <v>2.1600000000000001</v>
      </c>
      <c r="R216" s="236">
        <f>Q216*H216</f>
        <v>1.1944800000000002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211</v>
      </c>
      <c r="AT216" s="238" t="s">
        <v>206</v>
      </c>
      <c r="AU216" s="238" t="s">
        <v>87</v>
      </c>
      <c r="AY216" s="17" t="s">
        <v>204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85</v>
      </c>
      <c r="BK216" s="239">
        <f>ROUND(I216*H216,2)</f>
        <v>0</v>
      </c>
      <c r="BL216" s="17" t="s">
        <v>211</v>
      </c>
      <c r="BM216" s="238" t="s">
        <v>2668</v>
      </c>
    </row>
    <row r="217" s="14" customFormat="1">
      <c r="A217" s="14"/>
      <c r="B217" s="251"/>
      <c r="C217" s="252"/>
      <c r="D217" s="242" t="s">
        <v>213</v>
      </c>
      <c r="E217" s="253" t="s">
        <v>1</v>
      </c>
      <c r="F217" s="254" t="s">
        <v>2669</v>
      </c>
      <c r="G217" s="252"/>
      <c r="H217" s="255">
        <v>0.55300000000000005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213</v>
      </c>
      <c r="AU217" s="261" t="s">
        <v>87</v>
      </c>
      <c r="AV217" s="14" t="s">
        <v>87</v>
      </c>
      <c r="AW217" s="14" t="s">
        <v>34</v>
      </c>
      <c r="AX217" s="14" t="s">
        <v>85</v>
      </c>
      <c r="AY217" s="261" t="s">
        <v>204</v>
      </c>
    </row>
    <row r="218" s="2" customFormat="1" ht="24.15" customHeight="1">
      <c r="A218" s="38"/>
      <c r="B218" s="39"/>
      <c r="C218" s="227" t="s">
        <v>370</v>
      </c>
      <c r="D218" s="227" t="s">
        <v>206</v>
      </c>
      <c r="E218" s="228" t="s">
        <v>2670</v>
      </c>
      <c r="F218" s="229" t="s">
        <v>2671</v>
      </c>
      <c r="G218" s="230" t="s">
        <v>231</v>
      </c>
      <c r="H218" s="231">
        <v>4.1449999999999996</v>
      </c>
      <c r="I218" s="232"/>
      <c r="J218" s="233">
        <f>ROUND(I218*H218,2)</f>
        <v>0</v>
      </c>
      <c r="K218" s="229" t="s">
        <v>210</v>
      </c>
      <c r="L218" s="44"/>
      <c r="M218" s="234" t="s">
        <v>1</v>
      </c>
      <c r="N218" s="235" t="s">
        <v>43</v>
      </c>
      <c r="O218" s="91"/>
      <c r="P218" s="236">
        <f>O218*H218</f>
        <v>0</v>
      </c>
      <c r="Q218" s="236">
        <v>2.47214</v>
      </c>
      <c r="R218" s="236">
        <f>Q218*H218</f>
        <v>10.247020299999999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211</v>
      </c>
      <c r="AT218" s="238" t="s">
        <v>206</v>
      </c>
      <c r="AU218" s="238" t="s">
        <v>87</v>
      </c>
      <c r="AY218" s="17" t="s">
        <v>204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85</v>
      </c>
      <c r="BK218" s="239">
        <f>ROUND(I218*H218,2)</f>
        <v>0</v>
      </c>
      <c r="BL218" s="17" t="s">
        <v>211</v>
      </c>
      <c r="BM218" s="238" t="s">
        <v>2672</v>
      </c>
    </row>
    <row r="219" s="14" customFormat="1">
      <c r="A219" s="14"/>
      <c r="B219" s="251"/>
      <c r="C219" s="252"/>
      <c r="D219" s="242" t="s">
        <v>213</v>
      </c>
      <c r="E219" s="253" t="s">
        <v>1</v>
      </c>
      <c r="F219" s="254" t="s">
        <v>2673</v>
      </c>
      <c r="G219" s="252"/>
      <c r="H219" s="255">
        <v>4.1449999999999996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213</v>
      </c>
      <c r="AU219" s="261" t="s">
        <v>87</v>
      </c>
      <c r="AV219" s="14" t="s">
        <v>87</v>
      </c>
      <c r="AW219" s="14" t="s">
        <v>34</v>
      </c>
      <c r="AX219" s="14" t="s">
        <v>85</v>
      </c>
      <c r="AY219" s="261" t="s">
        <v>204</v>
      </c>
    </row>
    <row r="220" s="2" customFormat="1" ht="21.75" customHeight="1">
      <c r="A220" s="38"/>
      <c r="B220" s="39"/>
      <c r="C220" s="227" t="s">
        <v>375</v>
      </c>
      <c r="D220" s="227" t="s">
        <v>206</v>
      </c>
      <c r="E220" s="228" t="s">
        <v>327</v>
      </c>
      <c r="F220" s="229" t="s">
        <v>328</v>
      </c>
      <c r="G220" s="230" t="s">
        <v>295</v>
      </c>
      <c r="H220" s="231">
        <v>0.083000000000000004</v>
      </c>
      <c r="I220" s="232"/>
      <c r="J220" s="233">
        <f>ROUND(I220*H220,2)</f>
        <v>0</v>
      </c>
      <c r="K220" s="229" t="s">
        <v>210</v>
      </c>
      <c r="L220" s="44"/>
      <c r="M220" s="234" t="s">
        <v>1</v>
      </c>
      <c r="N220" s="235" t="s">
        <v>43</v>
      </c>
      <c r="O220" s="91"/>
      <c r="P220" s="236">
        <f>O220*H220</f>
        <v>0</v>
      </c>
      <c r="Q220" s="236">
        <v>1.05962</v>
      </c>
      <c r="R220" s="236">
        <f>Q220*H220</f>
        <v>0.087948460000000006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211</v>
      </c>
      <c r="AT220" s="238" t="s">
        <v>206</v>
      </c>
      <c r="AU220" s="238" t="s">
        <v>87</v>
      </c>
      <c r="AY220" s="17" t="s">
        <v>204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211</v>
      </c>
      <c r="BM220" s="238" t="s">
        <v>2674</v>
      </c>
    </row>
    <row r="221" s="13" customFormat="1">
      <c r="A221" s="13"/>
      <c r="B221" s="240"/>
      <c r="C221" s="241"/>
      <c r="D221" s="242" t="s">
        <v>213</v>
      </c>
      <c r="E221" s="243" t="s">
        <v>1</v>
      </c>
      <c r="F221" s="244" t="s">
        <v>2675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213</v>
      </c>
      <c r="AU221" s="250" t="s">
        <v>87</v>
      </c>
      <c r="AV221" s="13" t="s">
        <v>85</v>
      </c>
      <c r="AW221" s="13" t="s">
        <v>34</v>
      </c>
      <c r="AX221" s="13" t="s">
        <v>78</v>
      </c>
      <c r="AY221" s="250" t="s">
        <v>204</v>
      </c>
    </row>
    <row r="222" s="14" customFormat="1">
      <c r="A222" s="14"/>
      <c r="B222" s="251"/>
      <c r="C222" s="252"/>
      <c r="D222" s="242" t="s">
        <v>213</v>
      </c>
      <c r="E222" s="253" t="s">
        <v>1</v>
      </c>
      <c r="F222" s="254" t="s">
        <v>2676</v>
      </c>
      <c r="G222" s="252"/>
      <c r="H222" s="255">
        <v>0.083000000000000004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213</v>
      </c>
      <c r="AU222" s="261" t="s">
        <v>87</v>
      </c>
      <c r="AV222" s="14" t="s">
        <v>87</v>
      </c>
      <c r="AW222" s="14" t="s">
        <v>34</v>
      </c>
      <c r="AX222" s="14" t="s">
        <v>85</v>
      </c>
      <c r="AY222" s="261" t="s">
        <v>204</v>
      </c>
    </row>
    <row r="223" s="2" customFormat="1" ht="33" customHeight="1">
      <c r="A223" s="38"/>
      <c r="B223" s="39"/>
      <c r="C223" s="227" t="s">
        <v>381</v>
      </c>
      <c r="D223" s="227" t="s">
        <v>206</v>
      </c>
      <c r="E223" s="228" t="s">
        <v>2677</v>
      </c>
      <c r="F223" s="229" t="s">
        <v>2678</v>
      </c>
      <c r="G223" s="230" t="s">
        <v>209</v>
      </c>
      <c r="H223" s="231">
        <v>6.9660000000000002</v>
      </c>
      <c r="I223" s="232"/>
      <c r="J223" s="233">
        <f>ROUND(I223*H223,2)</f>
        <v>0</v>
      </c>
      <c r="K223" s="229" t="s">
        <v>210</v>
      </c>
      <c r="L223" s="44"/>
      <c r="M223" s="234" t="s">
        <v>1</v>
      </c>
      <c r="N223" s="235" t="s">
        <v>43</v>
      </c>
      <c r="O223" s="91"/>
      <c r="P223" s="236">
        <f>O223*H223</f>
        <v>0</v>
      </c>
      <c r="Q223" s="236">
        <v>0.47326000000000001</v>
      </c>
      <c r="R223" s="236">
        <f>Q223*H223</f>
        <v>3.2967291600000004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211</v>
      </c>
      <c r="AT223" s="238" t="s">
        <v>206</v>
      </c>
      <c r="AU223" s="238" t="s">
        <v>87</v>
      </c>
      <c r="AY223" s="17" t="s">
        <v>204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85</v>
      </c>
      <c r="BK223" s="239">
        <f>ROUND(I223*H223,2)</f>
        <v>0</v>
      </c>
      <c r="BL223" s="17" t="s">
        <v>211</v>
      </c>
      <c r="BM223" s="238" t="s">
        <v>2679</v>
      </c>
    </row>
    <row r="224" s="14" customFormat="1">
      <c r="A224" s="14"/>
      <c r="B224" s="251"/>
      <c r="C224" s="252"/>
      <c r="D224" s="242" t="s">
        <v>213</v>
      </c>
      <c r="E224" s="253" t="s">
        <v>1</v>
      </c>
      <c r="F224" s="254" t="s">
        <v>2680</v>
      </c>
      <c r="G224" s="252"/>
      <c r="H224" s="255">
        <v>6.9660000000000002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213</v>
      </c>
      <c r="AU224" s="261" t="s">
        <v>87</v>
      </c>
      <c r="AV224" s="14" t="s">
        <v>87</v>
      </c>
      <c r="AW224" s="14" t="s">
        <v>34</v>
      </c>
      <c r="AX224" s="14" t="s">
        <v>85</v>
      </c>
      <c r="AY224" s="261" t="s">
        <v>204</v>
      </c>
    </row>
    <row r="225" s="12" customFormat="1" ht="22.8" customHeight="1">
      <c r="A225" s="12"/>
      <c r="B225" s="211"/>
      <c r="C225" s="212"/>
      <c r="D225" s="213" t="s">
        <v>77</v>
      </c>
      <c r="E225" s="225" t="s">
        <v>234</v>
      </c>
      <c r="F225" s="225" t="s">
        <v>1656</v>
      </c>
      <c r="G225" s="212"/>
      <c r="H225" s="212"/>
      <c r="I225" s="215"/>
      <c r="J225" s="226">
        <f>BK225</f>
        <v>0</v>
      </c>
      <c r="K225" s="212"/>
      <c r="L225" s="217"/>
      <c r="M225" s="218"/>
      <c r="N225" s="219"/>
      <c r="O225" s="219"/>
      <c r="P225" s="220">
        <f>SUM(P226:P245)</f>
        <v>0</v>
      </c>
      <c r="Q225" s="219"/>
      <c r="R225" s="220">
        <f>SUM(R226:R245)</f>
        <v>36.863127399999996</v>
      </c>
      <c r="S225" s="219"/>
      <c r="T225" s="221">
        <f>SUM(T226:T245)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2" t="s">
        <v>85</v>
      </c>
      <c r="AT225" s="223" t="s">
        <v>77</v>
      </c>
      <c r="AU225" s="223" t="s">
        <v>85</v>
      </c>
      <c r="AY225" s="222" t="s">
        <v>204</v>
      </c>
      <c r="BK225" s="224">
        <f>SUM(BK226:BK245)</f>
        <v>0</v>
      </c>
    </row>
    <row r="226" s="2" customFormat="1" ht="24.15" customHeight="1">
      <c r="A226" s="38"/>
      <c r="B226" s="39"/>
      <c r="C226" s="227" t="s">
        <v>386</v>
      </c>
      <c r="D226" s="227" t="s">
        <v>206</v>
      </c>
      <c r="E226" s="228" t="s">
        <v>1661</v>
      </c>
      <c r="F226" s="229" t="s">
        <v>1662</v>
      </c>
      <c r="G226" s="230" t="s">
        <v>209</v>
      </c>
      <c r="H226" s="231">
        <v>26.861999999999998</v>
      </c>
      <c r="I226" s="232"/>
      <c r="J226" s="233">
        <f>ROUND(I226*H226,2)</f>
        <v>0</v>
      </c>
      <c r="K226" s="229" t="s">
        <v>210</v>
      </c>
      <c r="L226" s="44"/>
      <c r="M226" s="234" t="s">
        <v>1</v>
      </c>
      <c r="N226" s="235" t="s">
        <v>43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211</v>
      </c>
      <c r="AT226" s="238" t="s">
        <v>206</v>
      </c>
      <c r="AU226" s="238" t="s">
        <v>87</v>
      </c>
      <c r="AY226" s="17" t="s">
        <v>204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85</v>
      </c>
      <c r="BK226" s="239">
        <f>ROUND(I226*H226,2)</f>
        <v>0</v>
      </c>
      <c r="BL226" s="17" t="s">
        <v>211</v>
      </c>
      <c r="BM226" s="238" t="s">
        <v>2681</v>
      </c>
    </row>
    <row r="227" s="13" customFormat="1">
      <c r="A227" s="13"/>
      <c r="B227" s="240"/>
      <c r="C227" s="241"/>
      <c r="D227" s="242" t="s">
        <v>213</v>
      </c>
      <c r="E227" s="243" t="s">
        <v>1</v>
      </c>
      <c r="F227" s="244" t="s">
        <v>2682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213</v>
      </c>
      <c r="AU227" s="250" t="s">
        <v>87</v>
      </c>
      <c r="AV227" s="13" t="s">
        <v>85</v>
      </c>
      <c r="AW227" s="13" t="s">
        <v>34</v>
      </c>
      <c r="AX227" s="13" t="s">
        <v>78</v>
      </c>
      <c r="AY227" s="250" t="s">
        <v>204</v>
      </c>
    </row>
    <row r="228" s="14" customFormat="1">
      <c r="A228" s="14"/>
      <c r="B228" s="251"/>
      <c r="C228" s="252"/>
      <c r="D228" s="242" t="s">
        <v>213</v>
      </c>
      <c r="E228" s="253" t="s">
        <v>1</v>
      </c>
      <c r="F228" s="254" t="s">
        <v>116</v>
      </c>
      <c r="G228" s="252"/>
      <c r="H228" s="255">
        <v>26.861999999999998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213</v>
      </c>
      <c r="AU228" s="261" t="s">
        <v>87</v>
      </c>
      <c r="AV228" s="14" t="s">
        <v>87</v>
      </c>
      <c r="AW228" s="14" t="s">
        <v>34</v>
      </c>
      <c r="AX228" s="14" t="s">
        <v>85</v>
      </c>
      <c r="AY228" s="261" t="s">
        <v>204</v>
      </c>
    </row>
    <row r="229" s="2" customFormat="1" ht="16.5" customHeight="1">
      <c r="A229" s="38"/>
      <c r="B229" s="39"/>
      <c r="C229" s="273" t="s">
        <v>390</v>
      </c>
      <c r="D229" s="273" t="s">
        <v>404</v>
      </c>
      <c r="E229" s="274" t="s">
        <v>1666</v>
      </c>
      <c r="F229" s="275" t="s">
        <v>1667</v>
      </c>
      <c r="G229" s="276" t="s">
        <v>295</v>
      </c>
      <c r="H229" s="277">
        <v>1.7190000000000001</v>
      </c>
      <c r="I229" s="278"/>
      <c r="J229" s="279">
        <f>ROUND(I229*H229,2)</f>
        <v>0</v>
      </c>
      <c r="K229" s="275" t="s">
        <v>210</v>
      </c>
      <c r="L229" s="280"/>
      <c r="M229" s="281" t="s">
        <v>1</v>
      </c>
      <c r="N229" s="282" t="s">
        <v>43</v>
      </c>
      <c r="O229" s="91"/>
      <c r="P229" s="236">
        <f>O229*H229</f>
        <v>0</v>
      </c>
      <c r="Q229" s="236">
        <v>1</v>
      </c>
      <c r="R229" s="236">
        <f>Q229*H229</f>
        <v>1.7190000000000001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253</v>
      </c>
      <c r="AT229" s="238" t="s">
        <v>404</v>
      </c>
      <c r="AU229" s="238" t="s">
        <v>87</v>
      </c>
      <c r="AY229" s="17" t="s">
        <v>204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85</v>
      </c>
      <c r="BK229" s="239">
        <f>ROUND(I229*H229,2)</f>
        <v>0</v>
      </c>
      <c r="BL229" s="17" t="s">
        <v>211</v>
      </c>
      <c r="BM229" s="238" t="s">
        <v>2683</v>
      </c>
    </row>
    <row r="230" s="13" customFormat="1">
      <c r="A230" s="13"/>
      <c r="B230" s="240"/>
      <c r="C230" s="241"/>
      <c r="D230" s="242" t="s">
        <v>213</v>
      </c>
      <c r="E230" s="243" t="s">
        <v>1</v>
      </c>
      <c r="F230" s="244" t="s">
        <v>2684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213</v>
      </c>
      <c r="AU230" s="250" t="s">
        <v>87</v>
      </c>
      <c r="AV230" s="13" t="s">
        <v>85</v>
      </c>
      <c r="AW230" s="13" t="s">
        <v>34</v>
      </c>
      <c r="AX230" s="13" t="s">
        <v>78</v>
      </c>
      <c r="AY230" s="250" t="s">
        <v>204</v>
      </c>
    </row>
    <row r="231" s="14" customFormat="1">
      <c r="A231" s="14"/>
      <c r="B231" s="251"/>
      <c r="C231" s="252"/>
      <c r="D231" s="242" t="s">
        <v>213</v>
      </c>
      <c r="E231" s="253" t="s">
        <v>1</v>
      </c>
      <c r="F231" s="254" t="s">
        <v>2685</v>
      </c>
      <c r="G231" s="252"/>
      <c r="H231" s="255">
        <v>1.7190000000000001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213</v>
      </c>
      <c r="AU231" s="261" t="s">
        <v>87</v>
      </c>
      <c r="AV231" s="14" t="s">
        <v>87</v>
      </c>
      <c r="AW231" s="14" t="s">
        <v>34</v>
      </c>
      <c r="AX231" s="14" t="s">
        <v>85</v>
      </c>
      <c r="AY231" s="261" t="s">
        <v>204</v>
      </c>
    </row>
    <row r="232" s="2" customFormat="1" ht="24.15" customHeight="1">
      <c r="A232" s="38"/>
      <c r="B232" s="39"/>
      <c r="C232" s="227" t="s">
        <v>397</v>
      </c>
      <c r="D232" s="227" t="s">
        <v>206</v>
      </c>
      <c r="E232" s="228" t="s">
        <v>1675</v>
      </c>
      <c r="F232" s="229" t="s">
        <v>1676</v>
      </c>
      <c r="G232" s="230" t="s">
        <v>209</v>
      </c>
      <c r="H232" s="231">
        <v>26.861999999999998</v>
      </c>
      <c r="I232" s="232"/>
      <c r="J232" s="233">
        <f>ROUND(I232*H232,2)</f>
        <v>0</v>
      </c>
      <c r="K232" s="229" t="s">
        <v>210</v>
      </c>
      <c r="L232" s="44"/>
      <c r="M232" s="234" t="s">
        <v>1</v>
      </c>
      <c r="N232" s="235" t="s">
        <v>43</v>
      </c>
      <c r="O232" s="91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211</v>
      </c>
      <c r="AT232" s="238" t="s">
        <v>206</v>
      </c>
      <c r="AU232" s="238" t="s">
        <v>87</v>
      </c>
      <c r="AY232" s="17" t="s">
        <v>204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85</v>
      </c>
      <c r="BK232" s="239">
        <f>ROUND(I232*H232,2)</f>
        <v>0</v>
      </c>
      <c r="BL232" s="17" t="s">
        <v>211</v>
      </c>
      <c r="BM232" s="238" t="s">
        <v>2686</v>
      </c>
    </row>
    <row r="233" s="13" customFormat="1">
      <c r="A233" s="13"/>
      <c r="B233" s="240"/>
      <c r="C233" s="241"/>
      <c r="D233" s="242" t="s">
        <v>213</v>
      </c>
      <c r="E233" s="243" t="s">
        <v>1</v>
      </c>
      <c r="F233" s="244" t="s">
        <v>1678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213</v>
      </c>
      <c r="AU233" s="250" t="s">
        <v>87</v>
      </c>
      <c r="AV233" s="13" t="s">
        <v>85</v>
      </c>
      <c r="AW233" s="13" t="s">
        <v>34</v>
      </c>
      <c r="AX233" s="13" t="s">
        <v>78</v>
      </c>
      <c r="AY233" s="250" t="s">
        <v>204</v>
      </c>
    </row>
    <row r="234" s="14" customFormat="1">
      <c r="A234" s="14"/>
      <c r="B234" s="251"/>
      <c r="C234" s="252"/>
      <c r="D234" s="242" t="s">
        <v>213</v>
      </c>
      <c r="E234" s="253" t="s">
        <v>1</v>
      </c>
      <c r="F234" s="254" t="s">
        <v>116</v>
      </c>
      <c r="G234" s="252"/>
      <c r="H234" s="255">
        <v>26.861999999999998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213</v>
      </c>
      <c r="AU234" s="261" t="s">
        <v>87</v>
      </c>
      <c r="AV234" s="14" t="s">
        <v>87</v>
      </c>
      <c r="AW234" s="14" t="s">
        <v>34</v>
      </c>
      <c r="AX234" s="14" t="s">
        <v>85</v>
      </c>
      <c r="AY234" s="261" t="s">
        <v>204</v>
      </c>
    </row>
    <row r="235" s="2" customFormat="1" ht="16.5" customHeight="1">
      <c r="A235" s="38"/>
      <c r="B235" s="39"/>
      <c r="C235" s="273" t="s">
        <v>403</v>
      </c>
      <c r="D235" s="273" t="s">
        <v>404</v>
      </c>
      <c r="E235" s="274" t="s">
        <v>1679</v>
      </c>
      <c r="F235" s="275" t="s">
        <v>1680</v>
      </c>
      <c r="G235" s="276" t="s">
        <v>295</v>
      </c>
      <c r="H235" s="277">
        <v>24.126999999999999</v>
      </c>
      <c r="I235" s="278"/>
      <c r="J235" s="279">
        <f>ROUND(I235*H235,2)</f>
        <v>0</v>
      </c>
      <c r="K235" s="275" t="s">
        <v>210</v>
      </c>
      <c r="L235" s="280"/>
      <c r="M235" s="281" t="s">
        <v>1</v>
      </c>
      <c r="N235" s="282" t="s">
        <v>43</v>
      </c>
      <c r="O235" s="91"/>
      <c r="P235" s="236">
        <f>O235*H235</f>
        <v>0</v>
      </c>
      <c r="Q235" s="236">
        <v>1</v>
      </c>
      <c r="R235" s="236">
        <f>Q235*H235</f>
        <v>24.126999999999999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253</v>
      </c>
      <c r="AT235" s="238" t="s">
        <v>404</v>
      </c>
      <c r="AU235" s="238" t="s">
        <v>87</v>
      </c>
      <c r="AY235" s="17" t="s">
        <v>204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85</v>
      </c>
      <c r="BK235" s="239">
        <f>ROUND(I235*H235,2)</f>
        <v>0</v>
      </c>
      <c r="BL235" s="17" t="s">
        <v>211</v>
      </c>
      <c r="BM235" s="238" t="s">
        <v>2687</v>
      </c>
    </row>
    <row r="236" s="13" customFormat="1">
      <c r="A236" s="13"/>
      <c r="B236" s="240"/>
      <c r="C236" s="241"/>
      <c r="D236" s="242" t="s">
        <v>213</v>
      </c>
      <c r="E236" s="243" t="s">
        <v>1</v>
      </c>
      <c r="F236" s="244" t="s">
        <v>1682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213</v>
      </c>
      <c r="AU236" s="250" t="s">
        <v>87</v>
      </c>
      <c r="AV236" s="13" t="s">
        <v>85</v>
      </c>
      <c r="AW236" s="13" t="s">
        <v>34</v>
      </c>
      <c r="AX236" s="13" t="s">
        <v>78</v>
      </c>
      <c r="AY236" s="250" t="s">
        <v>204</v>
      </c>
    </row>
    <row r="237" s="13" customFormat="1">
      <c r="A237" s="13"/>
      <c r="B237" s="240"/>
      <c r="C237" s="241"/>
      <c r="D237" s="242" t="s">
        <v>213</v>
      </c>
      <c r="E237" s="243" t="s">
        <v>1</v>
      </c>
      <c r="F237" s="244" t="s">
        <v>1683</v>
      </c>
      <c r="G237" s="241"/>
      <c r="H237" s="243" t="s">
        <v>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213</v>
      </c>
      <c r="AU237" s="250" t="s">
        <v>87</v>
      </c>
      <c r="AV237" s="13" t="s">
        <v>85</v>
      </c>
      <c r="AW237" s="13" t="s">
        <v>34</v>
      </c>
      <c r="AX237" s="13" t="s">
        <v>78</v>
      </c>
      <c r="AY237" s="250" t="s">
        <v>204</v>
      </c>
    </row>
    <row r="238" s="14" customFormat="1">
      <c r="A238" s="14"/>
      <c r="B238" s="251"/>
      <c r="C238" s="252"/>
      <c r="D238" s="242" t="s">
        <v>213</v>
      </c>
      <c r="E238" s="253" t="s">
        <v>1</v>
      </c>
      <c r="F238" s="254" t="s">
        <v>2688</v>
      </c>
      <c r="G238" s="252"/>
      <c r="H238" s="255">
        <v>24.126999999999999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213</v>
      </c>
      <c r="AU238" s="261" t="s">
        <v>87</v>
      </c>
      <c r="AV238" s="14" t="s">
        <v>87</v>
      </c>
      <c r="AW238" s="14" t="s">
        <v>34</v>
      </c>
      <c r="AX238" s="14" t="s">
        <v>85</v>
      </c>
      <c r="AY238" s="261" t="s">
        <v>204</v>
      </c>
    </row>
    <row r="239" s="2" customFormat="1" ht="24.15" customHeight="1">
      <c r="A239" s="38"/>
      <c r="B239" s="39"/>
      <c r="C239" s="227" t="s">
        <v>409</v>
      </c>
      <c r="D239" s="227" t="s">
        <v>206</v>
      </c>
      <c r="E239" s="228" t="s">
        <v>1685</v>
      </c>
      <c r="F239" s="229" t="s">
        <v>1686</v>
      </c>
      <c r="G239" s="230" t="s">
        <v>209</v>
      </c>
      <c r="H239" s="231">
        <v>26.861999999999998</v>
      </c>
      <c r="I239" s="232"/>
      <c r="J239" s="233">
        <f>ROUND(I239*H239,2)</f>
        <v>0</v>
      </c>
      <c r="K239" s="229" t="s">
        <v>210</v>
      </c>
      <c r="L239" s="44"/>
      <c r="M239" s="234" t="s">
        <v>1</v>
      </c>
      <c r="N239" s="235" t="s">
        <v>43</v>
      </c>
      <c r="O239" s="91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211</v>
      </c>
      <c r="AT239" s="238" t="s">
        <v>206</v>
      </c>
      <c r="AU239" s="238" t="s">
        <v>87</v>
      </c>
      <c r="AY239" s="17" t="s">
        <v>204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85</v>
      </c>
      <c r="BK239" s="239">
        <f>ROUND(I239*H239,2)</f>
        <v>0</v>
      </c>
      <c r="BL239" s="17" t="s">
        <v>211</v>
      </c>
      <c r="BM239" s="238" t="s">
        <v>2689</v>
      </c>
    </row>
    <row r="240" s="13" customFormat="1">
      <c r="A240" s="13"/>
      <c r="B240" s="240"/>
      <c r="C240" s="241"/>
      <c r="D240" s="242" t="s">
        <v>213</v>
      </c>
      <c r="E240" s="243" t="s">
        <v>1</v>
      </c>
      <c r="F240" s="244" t="s">
        <v>1688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213</v>
      </c>
      <c r="AU240" s="250" t="s">
        <v>87</v>
      </c>
      <c r="AV240" s="13" t="s">
        <v>85</v>
      </c>
      <c r="AW240" s="13" t="s">
        <v>34</v>
      </c>
      <c r="AX240" s="13" t="s">
        <v>78</v>
      </c>
      <c r="AY240" s="250" t="s">
        <v>204</v>
      </c>
    </row>
    <row r="241" s="14" customFormat="1">
      <c r="A241" s="14"/>
      <c r="B241" s="251"/>
      <c r="C241" s="252"/>
      <c r="D241" s="242" t="s">
        <v>213</v>
      </c>
      <c r="E241" s="253" t="s">
        <v>1</v>
      </c>
      <c r="F241" s="254" t="s">
        <v>116</v>
      </c>
      <c r="G241" s="252"/>
      <c r="H241" s="255">
        <v>26.861999999999998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213</v>
      </c>
      <c r="AU241" s="261" t="s">
        <v>87</v>
      </c>
      <c r="AV241" s="14" t="s">
        <v>87</v>
      </c>
      <c r="AW241" s="14" t="s">
        <v>34</v>
      </c>
      <c r="AX241" s="14" t="s">
        <v>85</v>
      </c>
      <c r="AY241" s="261" t="s">
        <v>204</v>
      </c>
    </row>
    <row r="242" s="2" customFormat="1" ht="24.15" customHeight="1">
      <c r="A242" s="38"/>
      <c r="B242" s="39"/>
      <c r="C242" s="227" t="s">
        <v>414</v>
      </c>
      <c r="D242" s="227" t="s">
        <v>206</v>
      </c>
      <c r="E242" s="228" t="s">
        <v>2690</v>
      </c>
      <c r="F242" s="229" t="s">
        <v>2691</v>
      </c>
      <c r="G242" s="230" t="s">
        <v>209</v>
      </c>
      <c r="H242" s="231">
        <v>26.861999999999998</v>
      </c>
      <c r="I242" s="232"/>
      <c r="J242" s="233">
        <f>ROUND(I242*H242,2)</f>
        <v>0</v>
      </c>
      <c r="K242" s="229" t="s">
        <v>210</v>
      </c>
      <c r="L242" s="44"/>
      <c r="M242" s="234" t="s">
        <v>1</v>
      </c>
      <c r="N242" s="235" t="s">
        <v>43</v>
      </c>
      <c r="O242" s="91"/>
      <c r="P242" s="236">
        <f>O242*H242</f>
        <v>0</v>
      </c>
      <c r="Q242" s="236">
        <v>0.1837</v>
      </c>
      <c r="R242" s="236">
        <f>Q242*H242</f>
        <v>4.9345493999999999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211</v>
      </c>
      <c r="AT242" s="238" t="s">
        <v>206</v>
      </c>
      <c r="AU242" s="238" t="s">
        <v>87</v>
      </c>
      <c r="AY242" s="17" t="s">
        <v>204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85</v>
      </c>
      <c r="BK242" s="239">
        <f>ROUND(I242*H242,2)</f>
        <v>0</v>
      </c>
      <c r="BL242" s="17" t="s">
        <v>211</v>
      </c>
      <c r="BM242" s="238" t="s">
        <v>2692</v>
      </c>
    </row>
    <row r="243" s="14" customFormat="1">
      <c r="A243" s="14"/>
      <c r="B243" s="251"/>
      <c r="C243" s="252"/>
      <c r="D243" s="242" t="s">
        <v>213</v>
      </c>
      <c r="E243" s="253" t="s">
        <v>1</v>
      </c>
      <c r="F243" s="254" t="s">
        <v>116</v>
      </c>
      <c r="G243" s="252"/>
      <c r="H243" s="255">
        <v>26.861999999999998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213</v>
      </c>
      <c r="AU243" s="261" t="s">
        <v>87</v>
      </c>
      <c r="AV243" s="14" t="s">
        <v>87</v>
      </c>
      <c r="AW243" s="14" t="s">
        <v>34</v>
      </c>
      <c r="AX243" s="14" t="s">
        <v>85</v>
      </c>
      <c r="AY243" s="261" t="s">
        <v>204</v>
      </c>
    </row>
    <row r="244" s="2" customFormat="1" ht="16.5" customHeight="1">
      <c r="A244" s="38"/>
      <c r="B244" s="39"/>
      <c r="C244" s="273" t="s">
        <v>419</v>
      </c>
      <c r="D244" s="273" t="s">
        <v>404</v>
      </c>
      <c r="E244" s="274" t="s">
        <v>2693</v>
      </c>
      <c r="F244" s="275" t="s">
        <v>2694</v>
      </c>
      <c r="G244" s="276" t="s">
        <v>209</v>
      </c>
      <c r="H244" s="277">
        <v>27.399000000000001</v>
      </c>
      <c r="I244" s="278"/>
      <c r="J244" s="279">
        <f>ROUND(I244*H244,2)</f>
        <v>0</v>
      </c>
      <c r="K244" s="275" t="s">
        <v>210</v>
      </c>
      <c r="L244" s="280"/>
      <c r="M244" s="281" t="s">
        <v>1</v>
      </c>
      <c r="N244" s="282" t="s">
        <v>43</v>
      </c>
      <c r="O244" s="91"/>
      <c r="P244" s="236">
        <f>O244*H244</f>
        <v>0</v>
      </c>
      <c r="Q244" s="236">
        <v>0.222</v>
      </c>
      <c r="R244" s="236">
        <f>Q244*H244</f>
        <v>6.0825780000000007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253</v>
      </c>
      <c r="AT244" s="238" t="s">
        <v>404</v>
      </c>
      <c r="AU244" s="238" t="s">
        <v>87</v>
      </c>
      <c r="AY244" s="17" t="s">
        <v>204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85</v>
      </c>
      <c r="BK244" s="239">
        <f>ROUND(I244*H244,2)</f>
        <v>0</v>
      </c>
      <c r="BL244" s="17" t="s">
        <v>211</v>
      </c>
      <c r="BM244" s="238" t="s">
        <v>2695</v>
      </c>
    </row>
    <row r="245" s="14" customFormat="1">
      <c r="A245" s="14"/>
      <c r="B245" s="251"/>
      <c r="C245" s="252"/>
      <c r="D245" s="242" t="s">
        <v>213</v>
      </c>
      <c r="E245" s="252"/>
      <c r="F245" s="254" t="s">
        <v>2696</v>
      </c>
      <c r="G245" s="252"/>
      <c r="H245" s="255">
        <v>27.399000000000001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213</v>
      </c>
      <c r="AU245" s="261" t="s">
        <v>87</v>
      </c>
      <c r="AV245" s="14" t="s">
        <v>87</v>
      </c>
      <c r="AW245" s="14" t="s">
        <v>4</v>
      </c>
      <c r="AX245" s="14" t="s">
        <v>85</v>
      </c>
      <c r="AY245" s="261" t="s">
        <v>204</v>
      </c>
    </row>
    <row r="246" s="12" customFormat="1" ht="22.8" customHeight="1">
      <c r="A246" s="12"/>
      <c r="B246" s="211"/>
      <c r="C246" s="212"/>
      <c r="D246" s="213" t="s">
        <v>77</v>
      </c>
      <c r="E246" s="225" t="s">
        <v>258</v>
      </c>
      <c r="F246" s="225" t="s">
        <v>452</v>
      </c>
      <c r="G246" s="212"/>
      <c r="H246" s="212"/>
      <c r="I246" s="215"/>
      <c r="J246" s="226">
        <f>BK246</f>
        <v>0</v>
      </c>
      <c r="K246" s="212"/>
      <c r="L246" s="217"/>
      <c r="M246" s="218"/>
      <c r="N246" s="219"/>
      <c r="O246" s="219"/>
      <c r="P246" s="220">
        <f>SUM(P247:P262)</f>
        <v>0</v>
      </c>
      <c r="Q246" s="219"/>
      <c r="R246" s="220">
        <f>SUM(R247:R262)</f>
        <v>0.35617899999999997</v>
      </c>
      <c r="S246" s="219"/>
      <c r="T246" s="221">
        <f>SUM(T247:T262)</f>
        <v>3.3047000000000004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2" t="s">
        <v>85</v>
      </c>
      <c r="AT246" s="223" t="s">
        <v>77</v>
      </c>
      <c r="AU246" s="223" t="s">
        <v>85</v>
      </c>
      <c r="AY246" s="222" t="s">
        <v>204</v>
      </c>
      <c r="BK246" s="224">
        <f>SUM(BK247:BK262)</f>
        <v>0</v>
      </c>
    </row>
    <row r="247" s="2" customFormat="1" ht="24.15" customHeight="1">
      <c r="A247" s="38"/>
      <c r="B247" s="39"/>
      <c r="C247" s="227" t="s">
        <v>426</v>
      </c>
      <c r="D247" s="227" t="s">
        <v>206</v>
      </c>
      <c r="E247" s="228" t="s">
        <v>2697</v>
      </c>
      <c r="F247" s="229" t="s">
        <v>2698</v>
      </c>
      <c r="G247" s="230" t="s">
        <v>354</v>
      </c>
      <c r="H247" s="231">
        <v>1.55</v>
      </c>
      <c r="I247" s="232"/>
      <c r="J247" s="233">
        <f>ROUND(I247*H247,2)</f>
        <v>0</v>
      </c>
      <c r="K247" s="229" t="s">
        <v>210</v>
      </c>
      <c r="L247" s="44"/>
      <c r="M247" s="234" t="s">
        <v>1</v>
      </c>
      <c r="N247" s="235" t="s">
        <v>43</v>
      </c>
      <c r="O247" s="91"/>
      <c r="P247" s="236">
        <f>O247*H247</f>
        <v>0</v>
      </c>
      <c r="Q247" s="236">
        <v>0.07621</v>
      </c>
      <c r="R247" s="236">
        <f>Q247*H247</f>
        <v>0.11812550000000001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211</v>
      </c>
      <c r="AT247" s="238" t="s">
        <v>206</v>
      </c>
      <c r="AU247" s="238" t="s">
        <v>87</v>
      </c>
      <c r="AY247" s="17" t="s">
        <v>204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85</v>
      </c>
      <c r="BK247" s="239">
        <f>ROUND(I247*H247,2)</f>
        <v>0</v>
      </c>
      <c r="BL247" s="17" t="s">
        <v>211</v>
      </c>
      <c r="BM247" s="238" t="s">
        <v>2699</v>
      </c>
    </row>
    <row r="248" s="14" customFormat="1">
      <c r="A248" s="14"/>
      <c r="B248" s="251"/>
      <c r="C248" s="252"/>
      <c r="D248" s="242" t="s">
        <v>213</v>
      </c>
      <c r="E248" s="253" t="s">
        <v>1</v>
      </c>
      <c r="F248" s="254" t="s">
        <v>2700</v>
      </c>
      <c r="G248" s="252"/>
      <c r="H248" s="255">
        <v>1.55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213</v>
      </c>
      <c r="AU248" s="261" t="s">
        <v>87</v>
      </c>
      <c r="AV248" s="14" t="s">
        <v>87</v>
      </c>
      <c r="AW248" s="14" t="s">
        <v>34</v>
      </c>
      <c r="AX248" s="14" t="s">
        <v>85</v>
      </c>
      <c r="AY248" s="261" t="s">
        <v>204</v>
      </c>
    </row>
    <row r="249" s="2" customFormat="1" ht="16.5" customHeight="1">
      <c r="A249" s="38"/>
      <c r="B249" s="39"/>
      <c r="C249" s="273" t="s">
        <v>431</v>
      </c>
      <c r="D249" s="273" t="s">
        <v>404</v>
      </c>
      <c r="E249" s="274" t="s">
        <v>2701</v>
      </c>
      <c r="F249" s="275" t="s">
        <v>2702</v>
      </c>
      <c r="G249" s="276" t="s">
        <v>354</v>
      </c>
      <c r="H249" s="277">
        <v>1.581</v>
      </c>
      <c r="I249" s="278"/>
      <c r="J249" s="279">
        <f>ROUND(I249*H249,2)</f>
        <v>0</v>
      </c>
      <c r="K249" s="275" t="s">
        <v>210</v>
      </c>
      <c r="L249" s="280"/>
      <c r="M249" s="281" t="s">
        <v>1</v>
      </c>
      <c r="N249" s="282" t="s">
        <v>43</v>
      </c>
      <c r="O249" s="91"/>
      <c r="P249" s="236">
        <f>O249*H249</f>
        <v>0</v>
      </c>
      <c r="Q249" s="236">
        <v>0.14999999999999999</v>
      </c>
      <c r="R249" s="236">
        <f>Q249*H249</f>
        <v>0.23714999999999997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253</v>
      </c>
      <c r="AT249" s="238" t="s">
        <v>404</v>
      </c>
      <c r="AU249" s="238" t="s">
        <v>87</v>
      </c>
      <c r="AY249" s="17" t="s">
        <v>204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85</v>
      </c>
      <c r="BK249" s="239">
        <f>ROUND(I249*H249,2)</f>
        <v>0</v>
      </c>
      <c r="BL249" s="17" t="s">
        <v>211</v>
      </c>
      <c r="BM249" s="238" t="s">
        <v>2703</v>
      </c>
    </row>
    <row r="250" s="2" customFormat="1">
      <c r="A250" s="38"/>
      <c r="B250" s="39"/>
      <c r="C250" s="40"/>
      <c r="D250" s="242" t="s">
        <v>678</v>
      </c>
      <c r="E250" s="40"/>
      <c r="F250" s="283" t="s">
        <v>2704</v>
      </c>
      <c r="G250" s="40"/>
      <c r="H250" s="40"/>
      <c r="I250" s="284"/>
      <c r="J250" s="40"/>
      <c r="K250" s="40"/>
      <c r="L250" s="44"/>
      <c r="M250" s="285"/>
      <c r="N250" s="28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678</v>
      </c>
      <c r="AU250" s="17" t="s">
        <v>87</v>
      </c>
    </row>
    <row r="251" s="14" customFormat="1">
      <c r="A251" s="14"/>
      <c r="B251" s="251"/>
      <c r="C251" s="252"/>
      <c r="D251" s="242" t="s">
        <v>213</v>
      </c>
      <c r="E251" s="252"/>
      <c r="F251" s="254" t="s">
        <v>2705</v>
      </c>
      <c r="G251" s="252"/>
      <c r="H251" s="255">
        <v>1.581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213</v>
      </c>
      <c r="AU251" s="261" t="s">
        <v>87</v>
      </c>
      <c r="AV251" s="14" t="s">
        <v>87</v>
      </c>
      <c r="AW251" s="14" t="s">
        <v>4</v>
      </c>
      <c r="AX251" s="14" t="s">
        <v>85</v>
      </c>
      <c r="AY251" s="261" t="s">
        <v>204</v>
      </c>
    </row>
    <row r="252" s="2" customFormat="1" ht="24.15" customHeight="1">
      <c r="A252" s="38"/>
      <c r="B252" s="39"/>
      <c r="C252" s="227" t="s">
        <v>465</v>
      </c>
      <c r="D252" s="227" t="s">
        <v>206</v>
      </c>
      <c r="E252" s="228" t="s">
        <v>2706</v>
      </c>
      <c r="F252" s="229" t="s">
        <v>2707</v>
      </c>
      <c r="G252" s="230" t="s">
        <v>354</v>
      </c>
      <c r="H252" s="231">
        <v>7.75</v>
      </c>
      <c r="I252" s="232"/>
      <c r="J252" s="233">
        <f>ROUND(I252*H252,2)</f>
        <v>0</v>
      </c>
      <c r="K252" s="229" t="s">
        <v>210</v>
      </c>
      <c r="L252" s="44"/>
      <c r="M252" s="234" t="s">
        <v>1</v>
      </c>
      <c r="N252" s="235" t="s">
        <v>43</v>
      </c>
      <c r="O252" s="91"/>
      <c r="P252" s="236">
        <f>O252*H252</f>
        <v>0</v>
      </c>
      <c r="Q252" s="236">
        <v>8.0000000000000007E-05</v>
      </c>
      <c r="R252" s="236">
        <f>Q252*H252</f>
        <v>0.00062</v>
      </c>
      <c r="S252" s="236">
        <v>0</v>
      </c>
      <c r="T252" s="23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8" t="s">
        <v>211</v>
      </c>
      <c r="AT252" s="238" t="s">
        <v>206</v>
      </c>
      <c r="AU252" s="238" t="s">
        <v>87</v>
      </c>
      <c r="AY252" s="17" t="s">
        <v>204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7" t="s">
        <v>85</v>
      </c>
      <c r="BK252" s="239">
        <f>ROUND(I252*H252,2)</f>
        <v>0</v>
      </c>
      <c r="BL252" s="17" t="s">
        <v>211</v>
      </c>
      <c r="BM252" s="238" t="s">
        <v>2708</v>
      </c>
    </row>
    <row r="253" s="14" customFormat="1">
      <c r="A253" s="14"/>
      <c r="B253" s="251"/>
      <c r="C253" s="252"/>
      <c r="D253" s="242" t="s">
        <v>213</v>
      </c>
      <c r="E253" s="253" t="s">
        <v>1</v>
      </c>
      <c r="F253" s="254" t="s">
        <v>2709</v>
      </c>
      <c r="G253" s="252"/>
      <c r="H253" s="255">
        <v>7.75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213</v>
      </c>
      <c r="AU253" s="261" t="s">
        <v>87</v>
      </c>
      <c r="AV253" s="14" t="s">
        <v>87</v>
      </c>
      <c r="AW253" s="14" t="s">
        <v>34</v>
      </c>
      <c r="AX253" s="14" t="s">
        <v>85</v>
      </c>
      <c r="AY253" s="261" t="s">
        <v>204</v>
      </c>
    </row>
    <row r="254" s="2" customFormat="1" ht="33" customHeight="1">
      <c r="A254" s="38"/>
      <c r="B254" s="39"/>
      <c r="C254" s="227" t="s">
        <v>437</v>
      </c>
      <c r="D254" s="227" t="s">
        <v>206</v>
      </c>
      <c r="E254" s="228" t="s">
        <v>475</v>
      </c>
      <c r="F254" s="229" t="s">
        <v>476</v>
      </c>
      <c r="G254" s="230" t="s">
        <v>209</v>
      </c>
      <c r="H254" s="231">
        <v>0.45000000000000001</v>
      </c>
      <c r="I254" s="232"/>
      <c r="J254" s="233">
        <f>ROUND(I254*H254,2)</f>
        <v>0</v>
      </c>
      <c r="K254" s="229" t="s">
        <v>210</v>
      </c>
      <c r="L254" s="44"/>
      <c r="M254" s="234" t="s">
        <v>1</v>
      </c>
      <c r="N254" s="235" t="s">
        <v>43</v>
      </c>
      <c r="O254" s="91"/>
      <c r="P254" s="236">
        <f>O254*H254</f>
        <v>0</v>
      </c>
      <c r="Q254" s="236">
        <v>0.00063000000000000003</v>
      </c>
      <c r="R254" s="236">
        <f>Q254*H254</f>
        <v>0.00028350000000000001</v>
      </c>
      <c r="S254" s="236">
        <v>0</v>
      </c>
      <c r="T254" s="23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211</v>
      </c>
      <c r="AT254" s="238" t="s">
        <v>206</v>
      </c>
      <c r="AU254" s="238" t="s">
        <v>87</v>
      </c>
      <c r="AY254" s="17" t="s">
        <v>204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85</v>
      </c>
      <c r="BK254" s="239">
        <f>ROUND(I254*H254,2)</f>
        <v>0</v>
      </c>
      <c r="BL254" s="17" t="s">
        <v>211</v>
      </c>
      <c r="BM254" s="238" t="s">
        <v>2710</v>
      </c>
    </row>
    <row r="255" s="14" customFormat="1">
      <c r="A255" s="14"/>
      <c r="B255" s="251"/>
      <c r="C255" s="252"/>
      <c r="D255" s="242" t="s">
        <v>213</v>
      </c>
      <c r="E255" s="253" t="s">
        <v>1</v>
      </c>
      <c r="F255" s="254" t="s">
        <v>2711</v>
      </c>
      <c r="G255" s="252"/>
      <c r="H255" s="255">
        <v>0.45000000000000001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213</v>
      </c>
      <c r="AU255" s="261" t="s">
        <v>87</v>
      </c>
      <c r="AV255" s="14" t="s">
        <v>87</v>
      </c>
      <c r="AW255" s="14" t="s">
        <v>34</v>
      </c>
      <c r="AX255" s="14" t="s">
        <v>85</v>
      </c>
      <c r="AY255" s="261" t="s">
        <v>204</v>
      </c>
    </row>
    <row r="256" s="2" customFormat="1" ht="24.15" customHeight="1">
      <c r="A256" s="38"/>
      <c r="B256" s="39"/>
      <c r="C256" s="227" t="s">
        <v>442</v>
      </c>
      <c r="D256" s="227" t="s">
        <v>206</v>
      </c>
      <c r="E256" s="228" t="s">
        <v>2712</v>
      </c>
      <c r="F256" s="229" t="s">
        <v>2713</v>
      </c>
      <c r="G256" s="230" t="s">
        <v>231</v>
      </c>
      <c r="H256" s="231">
        <v>0.77100000000000002</v>
      </c>
      <c r="I256" s="232"/>
      <c r="J256" s="233">
        <f>ROUND(I256*H256,2)</f>
        <v>0</v>
      </c>
      <c r="K256" s="229" t="s">
        <v>210</v>
      </c>
      <c r="L256" s="44"/>
      <c r="M256" s="234" t="s">
        <v>1</v>
      </c>
      <c r="N256" s="235" t="s">
        <v>43</v>
      </c>
      <c r="O256" s="91"/>
      <c r="P256" s="236">
        <f>O256*H256</f>
        <v>0</v>
      </c>
      <c r="Q256" s="236">
        <v>0</v>
      </c>
      <c r="R256" s="236">
        <f>Q256*H256</f>
        <v>0</v>
      </c>
      <c r="S256" s="236">
        <v>2.5</v>
      </c>
      <c r="T256" s="237">
        <f>S256*H256</f>
        <v>1.9275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211</v>
      </c>
      <c r="AT256" s="238" t="s">
        <v>206</v>
      </c>
      <c r="AU256" s="238" t="s">
        <v>87</v>
      </c>
      <c r="AY256" s="17" t="s">
        <v>204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85</v>
      </c>
      <c r="BK256" s="239">
        <f>ROUND(I256*H256,2)</f>
        <v>0</v>
      </c>
      <c r="BL256" s="17" t="s">
        <v>211</v>
      </c>
      <c r="BM256" s="238" t="s">
        <v>2714</v>
      </c>
    </row>
    <row r="257" s="14" customFormat="1">
      <c r="A257" s="14"/>
      <c r="B257" s="251"/>
      <c r="C257" s="252"/>
      <c r="D257" s="242" t="s">
        <v>213</v>
      </c>
      <c r="E257" s="253" t="s">
        <v>1</v>
      </c>
      <c r="F257" s="254" t="s">
        <v>2715</v>
      </c>
      <c r="G257" s="252"/>
      <c r="H257" s="255">
        <v>0.77100000000000002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213</v>
      </c>
      <c r="AU257" s="261" t="s">
        <v>87</v>
      </c>
      <c r="AV257" s="14" t="s">
        <v>87</v>
      </c>
      <c r="AW257" s="14" t="s">
        <v>34</v>
      </c>
      <c r="AX257" s="14" t="s">
        <v>78</v>
      </c>
      <c r="AY257" s="261" t="s">
        <v>204</v>
      </c>
    </row>
    <row r="258" s="15" customFormat="1">
      <c r="A258" s="15"/>
      <c r="B258" s="262"/>
      <c r="C258" s="263"/>
      <c r="D258" s="242" t="s">
        <v>213</v>
      </c>
      <c r="E258" s="264" t="s">
        <v>1</v>
      </c>
      <c r="F258" s="265" t="s">
        <v>228</v>
      </c>
      <c r="G258" s="263"/>
      <c r="H258" s="266">
        <v>0.77100000000000002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2" t="s">
        <v>213</v>
      </c>
      <c r="AU258" s="272" t="s">
        <v>87</v>
      </c>
      <c r="AV258" s="15" t="s">
        <v>211</v>
      </c>
      <c r="AW258" s="15" t="s">
        <v>34</v>
      </c>
      <c r="AX258" s="15" t="s">
        <v>85</v>
      </c>
      <c r="AY258" s="272" t="s">
        <v>204</v>
      </c>
    </row>
    <row r="259" s="2" customFormat="1" ht="24.15" customHeight="1">
      <c r="A259" s="38"/>
      <c r="B259" s="39"/>
      <c r="C259" s="227" t="s">
        <v>448</v>
      </c>
      <c r="D259" s="227" t="s">
        <v>206</v>
      </c>
      <c r="E259" s="228" t="s">
        <v>2716</v>
      </c>
      <c r="F259" s="229" t="s">
        <v>2717</v>
      </c>
      <c r="G259" s="230" t="s">
        <v>231</v>
      </c>
      <c r="H259" s="231">
        <v>0.626</v>
      </c>
      <c r="I259" s="232"/>
      <c r="J259" s="233">
        <f>ROUND(I259*H259,2)</f>
        <v>0</v>
      </c>
      <c r="K259" s="229" t="s">
        <v>210</v>
      </c>
      <c r="L259" s="44"/>
      <c r="M259" s="234" t="s">
        <v>1</v>
      </c>
      <c r="N259" s="235" t="s">
        <v>43</v>
      </c>
      <c r="O259" s="91"/>
      <c r="P259" s="236">
        <f>O259*H259</f>
        <v>0</v>
      </c>
      <c r="Q259" s="236">
        <v>0</v>
      </c>
      <c r="R259" s="236">
        <f>Q259*H259</f>
        <v>0</v>
      </c>
      <c r="S259" s="236">
        <v>2.2000000000000002</v>
      </c>
      <c r="T259" s="237">
        <f>S259*H259</f>
        <v>1.3772000000000002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211</v>
      </c>
      <c r="AT259" s="238" t="s">
        <v>206</v>
      </c>
      <c r="AU259" s="238" t="s">
        <v>87</v>
      </c>
      <c r="AY259" s="17" t="s">
        <v>204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85</v>
      </c>
      <c r="BK259" s="239">
        <f>ROUND(I259*H259,2)</f>
        <v>0</v>
      </c>
      <c r="BL259" s="17" t="s">
        <v>211</v>
      </c>
      <c r="BM259" s="238" t="s">
        <v>2718</v>
      </c>
    </row>
    <row r="260" s="14" customFormat="1">
      <c r="A260" s="14"/>
      <c r="B260" s="251"/>
      <c r="C260" s="252"/>
      <c r="D260" s="242" t="s">
        <v>213</v>
      </c>
      <c r="E260" s="253" t="s">
        <v>1</v>
      </c>
      <c r="F260" s="254" t="s">
        <v>2719</v>
      </c>
      <c r="G260" s="252"/>
      <c r="H260" s="255">
        <v>0.33800000000000002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213</v>
      </c>
      <c r="AU260" s="261" t="s">
        <v>87</v>
      </c>
      <c r="AV260" s="14" t="s">
        <v>87</v>
      </c>
      <c r="AW260" s="14" t="s">
        <v>34</v>
      </c>
      <c r="AX260" s="14" t="s">
        <v>78</v>
      </c>
      <c r="AY260" s="261" t="s">
        <v>204</v>
      </c>
    </row>
    <row r="261" s="14" customFormat="1">
      <c r="A261" s="14"/>
      <c r="B261" s="251"/>
      <c r="C261" s="252"/>
      <c r="D261" s="242" t="s">
        <v>213</v>
      </c>
      <c r="E261" s="253" t="s">
        <v>1</v>
      </c>
      <c r="F261" s="254" t="s">
        <v>2720</v>
      </c>
      <c r="G261" s="252"/>
      <c r="H261" s="255">
        <v>0.28799999999999998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213</v>
      </c>
      <c r="AU261" s="261" t="s">
        <v>87</v>
      </c>
      <c r="AV261" s="14" t="s">
        <v>87</v>
      </c>
      <c r="AW261" s="14" t="s">
        <v>34</v>
      </c>
      <c r="AX261" s="14" t="s">
        <v>78</v>
      </c>
      <c r="AY261" s="261" t="s">
        <v>204</v>
      </c>
    </row>
    <row r="262" s="15" customFormat="1">
      <c r="A262" s="15"/>
      <c r="B262" s="262"/>
      <c r="C262" s="263"/>
      <c r="D262" s="242" t="s">
        <v>213</v>
      </c>
      <c r="E262" s="264" t="s">
        <v>1</v>
      </c>
      <c r="F262" s="265" t="s">
        <v>228</v>
      </c>
      <c r="G262" s="263"/>
      <c r="H262" s="266">
        <v>0.626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213</v>
      </c>
      <c r="AU262" s="272" t="s">
        <v>87</v>
      </c>
      <c r="AV262" s="15" t="s">
        <v>211</v>
      </c>
      <c r="AW262" s="15" t="s">
        <v>34</v>
      </c>
      <c r="AX262" s="15" t="s">
        <v>85</v>
      </c>
      <c r="AY262" s="272" t="s">
        <v>204</v>
      </c>
    </row>
    <row r="263" s="12" customFormat="1" ht="22.8" customHeight="1">
      <c r="A263" s="12"/>
      <c r="B263" s="211"/>
      <c r="C263" s="212"/>
      <c r="D263" s="213" t="s">
        <v>77</v>
      </c>
      <c r="E263" s="225" t="s">
        <v>587</v>
      </c>
      <c r="F263" s="225" t="s">
        <v>588</v>
      </c>
      <c r="G263" s="212"/>
      <c r="H263" s="212"/>
      <c r="I263" s="215"/>
      <c r="J263" s="226">
        <f>BK263</f>
        <v>0</v>
      </c>
      <c r="K263" s="212"/>
      <c r="L263" s="217"/>
      <c r="M263" s="218"/>
      <c r="N263" s="219"/>
      <c r="O263" s="219"/>
      <c r="P263" s="220">
        <f>SUM(P264:P274)</f>
        <v>0</v>
      </c>
      <c r="Q263" s="219"/>
      <c r="R263" s="220">
        <f>SUM(R264:R274)</f>
        <v>0</v>
      </c>
      <c r="S263" s="219"/>
      <c r="T263" s="221">
        <f>SUM(T264:T274)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85</v>
      </c>
      <c r="AT263" s="223" t="s">
        <v>77</v>
      </c>
      <c r="AU263" s="223" t="s">
        <v>85</v>
      </c>
      <c r="AY263" s="222" t="s">
        <v>204</v>
      </c>
      <c r="BK263" s="224">
        <f>SUM(BK264:BK274)</f>
        <v>0</v>
      </c>
    </row>
    <row r="264" s="2" customFormat="1" ht="33" customHeight="1">
      <c r="A264" s="38"/>
      <c r="B264" s="39"/>
      <c r="C264" s="227" t="s">
        <v>470</v>
      </c>
      <c r="D264" s="227" t="s">
        <v>206</v>
      </c>
      <c r="E264" s="228" t="s">
        <v>590</v>
      </c>
      <c r="F264" s="229" t="s">
        <v>591</v>
      </c>
      <c r="G264" s="230" t="s">
        <v>295</v>
      </c>
      <c r="H264" s="231">
        <v>11.263999999999999</v>
      </c>
      <c r="I264" s="232"/>
      <c r="J264" s="233">
        <f>ROUND(I264*H264,2)</f>
        <v>0</v>
      </c>
      <c r="K264" s="229" t="s">
        <v>210</v>
      </c>
      <c r="L264" s="44"/>
      <c r="M264" s="234" t="s">
        <v>1</v>
      </c>
      <c r="N264" s="235" t="s">
        <v>43</v>
      </c>
      <c r="O264" s="91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8" t="s">
        <v>211</v>
      </c>
      <c r="AT264" s="238" t="s">
        <v>206</v>
      </c>
      <c r="AU264" s="238" t="s">
        <v>87</v>
      </c>
      <c r="AY264" s="17" t="s">
        <v>204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7" t="s">
        <v>85</v>
      </c>
      <c r="BK264" s="239">
        <f>ROUND(I264*H264,2)</f>
        <v>0</v>
      </c>
      <c r="BL264" s="17" t="s">
        <v>211</v>
      </c>
      <c r="BM264" s="238" t="s">
        <v>2721</v>
      </c>
    </row>
    <row r="265" s="2" customFormat="1" ht="24.15" customHeight="1">
      <c r="A265" s="38"/>
      <c r="B265" s="39"/>
      <c r="C265" s="227" t="s">
        <v>453</v>
      </c>
      <c r="D265" s="227" t="s">
        <v>206</v>
      </c>
      <c r="E265" s="228" t="s">
        <v>594</v>
      </c>
      <c r="F265" s="229" t="s">
        <v>595</v>
      </c>
      <c r="G265" s="230" t="s">
        <v>295</v>
      </c>
      <c r="H265" s="231">
        <v>11.263999999999999</v>
      </c>
      <c r="I265" s="232"/>
      <c r="J265" s="233">
        <f>ROUND(I265*H265,2)</f>
        <v>0</v>
      </c>
      <c r="K265" s="229" t="s">
        <v>210</v>
      </c>
      <c r="L265" s="44"/>
      <c r="M265" s="234" t="s">
        <v>1</v>
      </c>
      <c r="N265" s="235" t="s">
        <v>43</v>
      </c>
      <c r="O265" s="91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8" t="s">
        <v>211</v>
      </c>
      <c r="AT265" s="238" t="s">
        <v>206</v>
      </c>
      <c r="AU265" s="238" t="s">
        <v>87</v>
      </c>
      <c r="AY265" s="17" t="s">
        <v>204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7" t="s">
        <v>85</v>
      </c>
      <c r="BK265" s="239">
        <f>ROUND(I265*H265,2)</f>
        <v>0</v>
      </c>
      <c r="BL265" s="17" t="s">
        <v>211</v>
      </c>
      <c r="BM265" s="238" t="s">
        <v>2722</v>
      </c>
    </row>
    <row r="266" s="2" customFormat="1" ht="24.15" customHeight="1">
      <c r="A266" s="38"/>
      <c r="B266" s="39"/>
      <c r="C266" s="227" t="s">
        <v>460</v>
      </c>
      <c r="D266" s="227" t="s">
        <v>206</v>
      </c>
      <c r="E266" s="228" t="s">
        <v>598</v>
      </c>
      <c r="F266" s="229" t="s">
        <v>599</v>
      </c>
      <c r="G266" s="230" t="s">
        <v>295</v>
      </c>
      <c r="H266" s="231">
        <v>214.01599999999999</v>
      </c>
      <c r="I266" s="232"/>
      <c r="J266" s="233">
        <f>ROUND(I266*H266,2)</f>
        <v>0</v>
      </c>
      <c r="K266" s="229" t="s">
        <v>210</v>
      </c>
      <c r="L266" s="44"/>
      <c r="M266" s="234" t="s">
        <v>1</v>
      </c>
      <c r="N266" s="235" t="s">
        <v>43</v>
      </c>
      <c r="O266" s="91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8" t="s">
        <v>211</v>
      </c>
      <c r="AT266" s="238" t="s">
        <v>206</v>
      </c>
      <c r="AU266" s="238" t="s">
        <v>87</v>
      </c>
      <c r="AY266" s="17" t="s">
        <v>204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7" t="s">
        <v>85</v>
      </c>
      <c r="BK266" s="239">
        <f>ROUND(I266*H266,2)</f>
        <v>0</v>
      </c>
      <c r="BL266" s="17" t="s">
        <v>211</v>
      </c>
      <c r="BM266" s="238" t="s">
        <v>2723</v>
      </c>
    </row>
    <row r="267" s="13" customFormat="1">
      <c r="A267" s="13"/>
      <c r="B267" s="240"/>
      <c r="C267" s="241"/>
      <c r="D267" s="242" t="s">
        <v>213</v>
      </c>
      <c r="E267" s="243" t="s">
        <v>1</v>
      </c>
      <c r="F267" s="244" t="s">
        <v>2724</v>
      </c>
      <c r="G267" s="241"/>
      <c r="H267" s="243" t="s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213</v>
      </c>
      <c r="AU267" s="250" t="s">
        <v>87</v>
      </c>
      <c r="AV267" s="13" t="s">
        <v>85</v>
      </c>
      <c r="AW267" s="13" t="s">
        <v>34</v>
      </c>
      <c r="AX267" s="13" t="s">
        <v>78</v>
      </c>
      <c r="AY267" s="250" t="s">
        <v>204</v>
      </c>
    </row>
    <row r="268" s="14" customFormat="1">
      <c r="A268" s="14"/>
      <c r="B268" s="251"/>
      <c r="C268" s="252"/>
      <c r="D268" s="242" t="s">
        <v>213</v>
      </c>
      <c r="E268" s="253" t="s">
        <v>1</v>
      </c>
      <c r="F268" s="254" t="s">
        <v>2725</v>
      </c>
      <c r="G268" s="252"/>
      <c r="H268" s="255">
        <v>214.01599999999999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213</v>
      </c>
      <c r="AU268" s="261" t="s">
        <v>87</v>
      </c>
      <c r="AV268" s="14" t="s">
        <v>87</v>
      </c>
      <c r="AW268" s="14" t="s">
        <v>34</v>
      </c>
      <c r="AX268" s="14" t="s">
        <v>85</v>
      </c>
      <c r="AY268" s="261" t="s">
        <v>204</v>
      </c>
    </row>
    <row r="269" s="2" customFormat="1" ht="33" customHeight="1">
      <c r="A269" s="38"/>
      <c r="B269" s="39"/>
      <c r="C269" s="227" t="s">
        <v>474</v>
      </c>
      <c r="D269" s="227" t="s">
        <v>206</v>
      </c>
      <c r="E269" s="228" t="s">
        <v>604</v>
      </c>
      <c r="F269" s="229" t="s">
        <v>605</v>
      </c>
      <c r="G269" s="230" t="s">
        <v>295</v>
      </c>
      <c r="H269" s="231">
        <v>1.377</v>
      </c>
      <c r="I269" s="232"/>
      <c r="J269" s="233">
        <f>ROUND(I269*H269,2)</f>
        <v>0</v>
      </c>
      <c r="K269" s="229" t="s">
        <v>210</v>
      </c>
      <c r="L269" s="44"/>
      <c r="M269" s="234" t="s">
        <v>1</v>
      </c>
      <c r="N269" s="235" t="s">
        <v>43</v>
      </c>
      <c r="O269" s="91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211</v>
      </c>
      <c r="AT269" s="238" t="s">
        <v>206</v>
      </c>
      <c r="AU269" s="238" t="s">
        <v>87</v>
      </c>
      <c r="AY269" s="17" t="s">
        <v>204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85</v>
      </c>
      <c r="BK269" s="239">
        <f>ROUND(I269*H269,2)</f>
        <v>0</v>
      </c>
      <c r="BL269" s="17" t="s">
        <v>211</v>
      </c>
      <c r="BM269" s="238" t="s">
        <v>2726</v>
      </c>
    </row>
    <row r="270" s="14" customFormat="1">
      <c r="A270" s="14"/>
      <c r="B270" s="251"/>
      <c r="C270" s="252"/>
      <c r="D270" s="242" t="s">
        <v>213</v>
      </c>
      <c r="E270" s="253" t="s">
        <v>1</v>
      </c>
      <c r="F270" s="254" t="s">
        <v>2727</v>
      </c>
      <c r="G270" s="252"/>
      <c r="H270" s="255">
        <v>1.377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213</v>
      </c>
      <c r="AU270" s="261" t="s">
        <v>87</v>
      </c>
      <c r="AV270" s="14" t="s">
        <v>87</v>
      </c>
      <c r="AW270" s="14" t="s">
        <v>34</v>
      </c>
      <c r="AX270" s="14" t="s">
        <v>85</v>
      </c>
      <c r="AY270" s="261" t="s">
        <v>204</v>
      </c>
    </row>
    <row r="271" s="2" customFormat="1" ht="33" customHeight="1">
      <c r="A271" s="38"/>
      <c r="B271" s="39"/>
      <c r="C271" s="227" t="s">
        <v>480</v>
      </c>
      <c r="D271" s="227" t="s">
        <v>206</v>
      </c>
      <c r="E271" s="228" t="s">
        <v>621</v>
      </c>
      <c r="F271" s="229" t="s">
        <v>622</v>
      </c>
      <c r="G271" s="230" t="s">
        <v>295</v>
      </c>
      <c r="H271" s="231">
        <v>0.16800000000000001</v>
      </c>
      <c r="I271" s="232"/>
      <c r="J271" s="233">
        <f>ROUND(I271*H271,2)</f>
        <v>0</v>
      </c>
      <c r="K271" s="229" t="s">
        <v>210</v>
      </c>
      <c r="L271" s="44"/>
      <c r="M271" s="234" t="s">
        <v>1</v>
      </c>
      <c r="N271" s="235" t="s">
        <v>43</v>
      </c>
      <c r="O271" s="91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8" t="s">
        <v>211</v>
      </c>
      <c r="AT271" s="238" t="s">
        <v>206</v>
      </c>
      <c r="AU271" s="238" t="s">
        <v>87</v>
      </c>
      <c r="AY271" s="17" t="s">
        <v>204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7" t="s">
        <v>85</v>
      </c>
      <c r="BK271" s="239">
        <f>ROUND(I271*H271,2)</f>
        <v>0</v>
      </c>
      <c r="BL271" s="17" t="s">
        <v>211</v>
      </c>
      <c r="BM271" s="238" t="s">
        <v>2728</v>
      </c>
    </row>
    <row r="272" s="14" customFormat="1">
      <c r="A272" s="14"/>
      <c r="B272" s="251"/>
      <c r="C272" s="252"/>
      <c r="D272" s="242" t="s">
        <v>213</v>
      </c>
      <c r="E272" s="253" t="s">
        <v>1</v>
      </c>
      <c r="F272" s="254" t="s">
        <v>2729</v>
      </c>
      <c r="G272" s="252"/>
      <c r="H272" s="255">
        <v>0.16800000000000001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213</v>
      </c>
      <c r="AU272" s="261" t="s">
        <v>87</v>
      </c>
      <c r="AV272" s="14" t="s">
        <v>87</v>
      </c>
      <c r="AW272" s="14" t="s">
        <v>34</v>
      </c>
      <c r="AX272" s="14" t="s">
        <v>85</v>
      </c>
      <c r="AY272" s="261" t="s">
        <v>204</v>
      </c>
    </row>
    <row r="273" s="2" customFormat="1" ht="24.15" customHeight="1">
      <c r="A273" s="38"/>
      <c r="B273" s="39"/>
      <c r="C273" s="227" t="s">
        <v>485</v>
      </c>
      <c r="D273" s="227" t="s">
        <v>206</v>
      </c>
      <c r="E273" s="228" t="s">
        <v>632</v>
      </c>
      <c r="F273" s="229" t="s">
        <v>294</v>
      </c>
      <c r="G273" s="230" t="s">
        <v>295</v>
      </c>
      <c r="H273" s="231">
        <v>9.7189999999999994</v>
      </c>
      <c r="I273" s="232"/>
      <c r="J273" s="233">
        <f>ROUND(I273*H273,2)</f>
        <v>0</v>
      </c>
      <c r="K273" s="229" t="s">
        <v>210</v>
      </c>
      <c r="L273" s="44"/>
      <c r="M273" s="234" t="s">
        <v>1</v>
      </c>
      <c r="N273" s="235" t="s">
        <v>43</v>
      </c>
      <c r="O273" s="91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211</v>
      </c>
      <c r="AT273" s="238" t="s">
        <v>206</v>
      </c>
      <c r="AU273" s="238" t="s">
        <v>87</v>
      </c>
      <c r="AY273" s="17" t="s">
        <v>204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85</v>
      </c>
      <c r="BK273" s="239">
        <f>ROUND(I273*H273,2)</f>
        <v>0</v>
      </c>
      <c r="BL273" s="17" t="s">
        <v>211</v>
      </c>
      <c r="BM273" s="238" t="s">
        <v>2730</v>
      </c>
    </row>
    <row r="274" s="14" customFormat="1">
      <c r="A274" s="14"/>
      <c r="B274" s="251"/>
      <c r="C274" s="252"/>
      <c r="D274" s="242" t="s">
        <v>213</v>
      </c>
      <c r="E274" s="253" t="s">
        <v>1</v>
      </c>
      <c r="F274" s="254" t="s">
        <v>2731</v>
      </c>
      <c r="G274" s="252"/>
      <c r="H274" s="255">
        <v>9.7189999999999994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213</v>
      </c>
      <c r="AU274" s="261" t="s">
        <v>87</v>
      </c>
      <c r="AV274" s="14" t="s">
        <v>87</v>
      </c>
      <c r="AW274" s="14" t="s">
        <v>34</v>
      </c>
      <c r="AX274" s="14" t="s">
        <v>85</v>
      </c>
      <c r="AY274" s="261" t="s">
        <v>204</v>
      </c>
    </row>
    <row r="275" s="12" customFormat="1" ht="22.8" customHeight="1">
      <c r="A275" s="12"/>
      <c r="B275" s="211"/>
      <c r="C275" s="212"/>
      <c r="D275" s="213" t="s">
        <v>77</v>
      </c>
      <c r="E275" s="225" t="s">
        <v>648</v>
      </c>
      <c r="F275" s="225" t="s">
        <v>649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P276</f>
        <v>0</v>
      </c>
      <c r="Q275" s="219"/>
      <c r="R275" s="220">
        <f>R276</f>
        <v>0</v>
      </c>
      <c r="S275" s="219"/>
      <c r="T275" s="221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85</v>
      </c>
      <c r="AT275" s="223" t="s">
        <v>77</v>
      </c>
      <c r="AU275" s="223" t="s">
        <v>85</v>
      </c>
      <c r="AY275" s="222" t="s">
        <v>204</v>
      </c>
      <c r="BK275" s="224">
        <f>BK276</f>
        <v>0</v>
      </c>
    </row>
    <row r="276" s="2" customFormat="1" ht="16.5" customHeight="1">
      <c r="A276" s="38"/>
      <c r="B276" s="39"/>
      <c r="C276" s="227" t="s">
        <v>490</v>
      </c>
      <c r="D276" s="227" t="s">
        <v>206</v>
      </c>
      <c r="E276" s="228" t="s">
        <v>1871</v>
      </c>
      <c r="F276" s="229" t="s">
        <v>1872</v>
      </c>
      <c r="G276" s="230" t="s">
        <v>295</v>
      </c>
      <c r="H276" s="231">
        <v>54.566000000000002</v>
      </c>
      <c r="I276" s="232"/>
      <c r="J276" s="233">
        <f>ROUND(I276*H276,2)</f>
        <v>0</v>
      </c>
      <c r="K276" s="229" t="s">
        <v>210</v>
      </c>
      <c r="L276" s="44"/>
      <c r="M276" s="234" t="s">
        <v>1</v>
      </c>
      <c r="N276" s="235" t="s">
        <v>43</v>
      </c>
      <c r="O276" s="91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8" t="s">
        <v>211</v>
      </c>
      <c r="AT276" s="238" t="s">
        <v>206</v>
      </c>
      <c r="AU276" s="238" t="s">
        <v>87</v>
      </c>
      <c r="AY276" s="17" t="s">
        <v>204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7" t="s">
        <v>85</v>
      </c>
      <c r="BK276" s="239">
        <f>ROUND(I276*H276,2)</f>
        <v>0</v>
      </c>
      <c r="BL276" s="17" t="s">
        <v>211</v>
      </c>
      <c r="BM276" s="238" t="s">
        <v>2732</v>
      </c>
    </row>
    <row r="277" s="12" customFormat="1" ht="25.92" customHeight="1">
      <c r="A277" s="12"/>
      <c r="B277" s="211"/>
      <c r="C277" s="212"/>
      <c r="D277" s="213" t="s">
        <v>77</v>
      </c>
      <c r="E277" s="214" t="s">
        <v>665</v>
      </c>
      <c r="F277" s="214" t="s">
        <v>666</v>
      </c>
      <c r="G277" s="212"/>
      <c r="H277" s="212"/>
      <c r="I277" s="215"/>
      <c r="J277" s="216">
        <f>BK277</f>
        <v>0</v>
      </c>
      <c r="K277" s="212"/>
      <c r="L277" s="217"/>
      <c r="M277" s="218"/>
      <c r="N277" s="219"/>
      <c r="O277" s="219"/>
      <c r="P277" s="220">
        <f>P278+P292</f>
        <v>0</v>
      </c>
      <c r="Q277" s="219"/>
      <c r="R277" s="220">
        <f>R278+R292</f>
        <v>9.9243310000000005</v>
      </c>
      <c r="S277" s="219"/>
      <c r="T277" s="221">
        <f>T278+T292</f>
        <v>0.16800000000000001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87</v>
      </c>
      <c r="AT277" s="223" t="s">
        <v>77</v>
      </c>
      <c r="AU277" s="223" t="s">
        <v>78</v>
      </c>
      <c r="AY277" s="222" t="s">
        <v>204</v>
      </c>
      <c r="BK277" s="224">
        <f>BK278+BK292</f>
        <v>0</v>
      </c>
    </row>
    <row r="278" s="12" customFormat="1" ht="22.8" customHeight="1">
      <c r="A278" s="12"/>
      <c r="B278" s="211"/>
      <c r="C278" s="212"/>
      <c r="D278" s="213" t="s">
        <v>77</v>
      </c>
      <c r="E278" s="225" t="s">
        <v>1883</v>
      </c>
      <c r="F278" s="225" t="s">
        <v>1884</v>
      </c>
      <c r="G278" s="212"/>
      <c r="H278" s="212"/>
      <c r="I278" s="215"/>
      <c r="J278" s="226">
        <f>BK278</f>
        <v>0</v>
      </c>
      <c r="K278" s="212"/>
      <c r="L278" s="217"/>
      <c r="M278" s="218"/>
      <c r="N278" s="219"/>
      <c r="O278" s="219"/>
      <c r="P278" s="220">
        <f>SUM(P279:P291)</f>
        <v>0</v>
      </c>
      <c r="Q278" s="219"/>
      <c r="R278" s="220">
        <f>SUM(R279:R291)</f>
        <v>7.8141379999999998</v>
      </c>
      <c r="S278" s="219"/>
      <c r="T278" s="221">
        <f>SUM(T279:T291)</f>
        <v>0.16800000000000001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87</v>
      </c>
      <c r="AT278" s="223" t="s">
        <v>77</v>
      </c>
      <c r="AU278" s="223" t="s">
        <v>85</v>
      </c>
      <c r="AY278" s="222" t="s">
        <v>204</v>
      </c>
      <c r="BK278" s="224">
        <f>SUM(BK279:BK291)</f>
        <v>0</v>
      </c>
    </row>
    <row r="279" s="2" customFormat="1" ht="33" customHeight="1">
      <c r="A279" s="38"/>
      <c r="B279" s="39"/>
      <c r="C279" s="227" t="s">
        <v>495</v>
      </c>
      <c r="D279" s="227" t="s">
        <v>206</v>
      </c>
      <c r="E279" s="228" t="s">
        <v>2733</v>
      </c>
      <c r="F279" s="229" t="s">
        <v>2734</v>
      </c>
      <c r="G279" s="230" t="s">
        <v>354</v>
      </c>
      <c r="H279" s="231">
        <v>10.5</v>
      </c>
      <c r="I279" s="232"/>
      <c r="J279" s="233">
        <f>ROUND(I279*H279,2)</f>
        <v>0</v>
      </c>
      <c r="K279" s="229" t="s">
        <v>210</v>
      </c>
      <c r="L279" s="44"/>
      <c r="M279" s="234" t="s">
        <v>1</v>
      </c>
      <c r="N279" s="235" t="s">
        <v>43</v>
      </c>
      <c r="O279" s="91"/>
      <c r="P279" s="236">
        <f>O279*H279</f>
        <v>0</v>
      </c>
      <c r="Q279" s="236">
        <v>0</v>
      </c>
      <c r="R279" s="236">
        <f>Q279*H279</f>
        <v>0</v>
      </c>
      <c r="S279" s="236">
        <v>0.016</v>
      </c>
      <c r="T279" s="237">
        <f>S279*H279</f>
        <v>0.16800000000000001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8" t="s">
        <v>218</v>
      </c>
      <c r="AT279" s="238" t="s">
        <v>206</v>
      </c>
      <c r="AU279" s="238" t="s">
        <v>87</v>
      </c>
      <c r="AY279" s="17" t="s">
        <v>204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7" t="s">
        <v>85</v>
      </c>
      <c r="BK279" s="239">
        <f>ROUND(I279*H279,2)</f>
        <v>0</v>
      </c>
      <c r="BL279" s="17" t="s">
        <v>218</v>
      </c>
      <c r="BM279" s="238" t="s">
        <v>2735</v>
      </c>
    </row>
    <row r="280" s="14" customFormat="1">
      <c r="A280" s="14"/>
      <c r="B280" s="251"/>
      <c r="C280" s="252"/>
      <c r="D280" s="242" t="s">
        <v>213</v>
      </c>
      <c r="E280" s="253" t="s">
        <v>1</v>
      </c>
      <c r="F280" s="254" t="s">
        <v>2736</v>
      </c>
      <c r="G280" s="252"/>
      <c r="H280" s="255">
        <v>10.5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213</v>
      </c>
      <c r="AU280" s="261" t="s">
        <v>87</v>
      </c>
      <c r="AV280" s="14" t="s">
        <v>87</v>
      </c>
      <c r="AW280" s="14" t="s">
        <v>34</v>
      </c>
      <c r="AX280" s="14" t="s">
        <v>85</v>
      </c>
      <c r="AY280" s="261" t="s">
        <v>204</v>
      </c>
    </row>
    <row r="281" s="2" customFormat="1" ht="24.15" customHeight="1">
      <c r="A281" s="38"/>
      <c r="B281" s="39"/>
      <c r="C281" s="227" t="s">
        <v>500</v>
      </c>
      <c r="D281" s="227" t="s">
        <v>206</v>
      </c>
      <c r="E281" s="228" t="s">
        <v>2737</v>
      </c>
      <c r="F281" s="229" t="s">
        <v>2738</v>
      </c>
      <c r="G281" s="230" t="s">
        <v>354</v>
      </c>
      <c r="H281" s="231">
        <v>7.7999999999999998</v>
      </c>
      <c r="I281" s="232"/>
      <c r="J281" s="233">
        <f>ROUND(I281*H281,2)</f>
        <v>0</v>
      </c>
      <c r="K281" s="229" t="s">
        <v>210</v>
      </c>
      <c r="L281" s="44"/>
      <c r="M281" s="234" t="s">
        <v>1</v>
      </c>
      <c r="N281" s="235" t="s">
        <v>43</v>
      </c>
      <c r="O281" s="91"/>
      <c r="P281" s="236">
        <f>O281*H281</f>
        <v>0</v>
      </c>
      <c r="Q281" s="236">
        <v>0.00017000000000000001</v>
      </c>
      <c r="R281" s="236">
        <f>Q281*H281</f>
        <v>0.0013260000000000001</v>
      </c>
      <c r="S281" s="236">
        <v>0</v>
      </c>
      <c r="T281" s="23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8" t="s">
        <v>218</v>
      </c>
      <c r="AT281" s="238" t="s">
        <v>206</v>
      </c>
      <c r="AU281" s="238" t="s">
        <v>87</v>
      </c>
      <c r="AY281" s="17" t="s">
        <v>204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7" t="s">
        <v>85</v>
      </c>
      <c r="BK281" s="239">
        <f>ROUND(I281*H281,2)</f>
        <v>0</v>
      </c>
      <c r="BL281" s="17" t="s">
        <v>218</v>
      </c>
      <c r="BM281" s="238" t="s">
        <v>2739</v>
      </c>
    </row>
    <row r="282" s="14" customFormat="1">
      <c r="A282" s="14"/>
      <c r="B282" s="251"/>
      <c r="C282" s="252"/>
      <c r="D282" s="242" t="s">
        <v>213</v>
      </c>
      <c r="E282" s="253" t="s">
        <v>1</v>
      </c>
      <c r="F282" s="254" t="s">
        <v>2740</v>
      </c>
      <c r="G282" s="252"/>
      <c r="H282" s="255">
        <v>7.7999999999999998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213</v>
      </c>
      <c r="AU282" s="261" t="s">
        <v>87</v>
      </c>
      <c r="AV282" s="14" t="s">
        <v>87</v>
      </c>
      <c r="AW282" s="14" t="s">
        <v>34</v>
      </c>
      <c r="AX282" s="14" t="s">
        <v>85</v>
      </c>
      <c r="AY282" s="261" t="s">
        <v>204</v>
      </c>
    </row>
    <row r="283" s="2" customFormat="1" ht="16.5" customHeight="1">
      <c r="A283" s="38"/>
      <c r="B283" s="39"/>
      <c r="C283" s="273" t="s">
        <v>505</v>
      </c>
      <c r="D283" s="273" t="s">
        <v>404</v>
      </c>
      <c r="E283" s="274" t="s">
        <v>2741</v>
      </c>
      <c r="F283" s="275" t="s">
        <v>2742</v>
      </c>
      <c r="G283" s="276" t="s">
        <v>295</v>
      </c>
      <c r="H283" s="277">
        <v>7.7999999999999998</v>
      </c>
      <c r="I283" s="278"/>
      <c r="J283" s="279">
        <f>ROUND(I283*H283,2)</f>
        <v>0</v>
      </c>
      <c r="K283" s="275" t="s">
        <v>1</v>
      </c>
      <c r="L283" s="280"/>
      <c r="M283" s="281" t="s">
        <v>1</v>
      </c>
      <c r="N283" s="282" t="s">
        <v>43</v>
      </c>
      <c r="O283" s="91"/>
      <c r="P283" s="236">
        <f>O283*H283</f>
        <v>0</v>
      </c>
      <c r="Q283" s="236">
        <v>1</v>
      </c>
      <c r="R283" s="236">
        <f>Q283*H283</f>
        <v>7.7999999999999998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8" t="s">
        <v>386</v>
      </c>
      <c r="AT283" s="238" t="s">
        <v>404</v>
      </c>
      <c r="AU283" s="238" t="s">
        <v>87</v>
      </c>
      <c r="AY283" s="17" t="s">
        <v>204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7" t="s">
        <v>85</v>
      </c>
      <c r="BK283" s="239">
        <f>ROUND(I283*H283,2)</f>
        <v>0</v>
      </c>
      <c r="BL283" s="17" t="s">
        <v>218</v>
      </c>
      <c r="BM283" s="238" t="s">
        <v>2743</v>
      </c>
    </row>
    <row r="284" s="2" customFormat="1">
      <c r="A284" s="38"/>
      <c r="B284" s="39"/>
      <c r="C284" s="40"/>
      <c r="D284" s="242" t="s">
        <v>678</v>
      </c>
      <c r="E284" s="40"/>
      <c r="F284" s="283" t="s">
        <v>2744</v>
      </c>
      <c r="G284" s="40"/>
      <c r="H284" s="40"/>
      <c r="I284" s="284"/>
      <c r="J284" s="40"/>
      <c r="K284" s="40"/>
      <c r="L284" s="44"/>
      <c r="M284" s="285"/>
      <c r="N284" s="28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678</v>
      </c>
      <c r="AU284" s="17" t="s">
        <v>87</v>
      </c>
    </row>
    <row r="285" s="14" customFormat="1">
      <c r="A285" s="14"/>
      <c r="B285" s="251"/>
      <c r="C285" s="252"/>
      <c r="D285" s="242" t="s">
        <v>213</v>
      </c>
      <c r="E285" s="253" t="s">
        <v>1</v>
      </c>
      <c r="F285" s="254" t="s">
        <v>2740</v>
      </c>
      <c r="G285" s="252"/>
      <c r="H285" s="255">
        <v>7.7999999999999998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213</v>
      </c>
      <c r="AU285" s="261" t="s">
        <v>87</v>
      </c>
      <c r="AV285" s="14" t="s">
        <v>87</v>
      </c>
      <c r="AW285" s="14" t="s">
        <v>34</v>
      </c>
      <c r="AX285" s="14" t="s">
        <v>85</v>
      </c>
      <c r="AY285" s="261" t="s">
        <v>204</v>
      </c>
    </row>
    <row r="286" s="2" customFormat="1" ht="24.15" customHeight="1">
      <c r="A286" s="38"/>
      <c r="B286" s="39"/>
      <c r="C286" s="227" t="s">
        <v>526</v>
      </c>
      <c r="D286" s="227" t="s">
        <v>206</v>
      </c>
      <c r="E286" s="228" t="s">
        <v>2745</v>
      </c>
      <c r="F286" s="229" t="s">
        <v>2746</v>
      </c>
      <c r="G286" s="230" t="s">
        <v>295</v>
      </c>
      <c r="H286" s="231">
        <v>7.8140000000000001</v>
      </c>
      <c r="I286" s="232"/>
      <c r="J286" s="233">
        <f>ROUND(I286*H286,2)</f>
        <v>0</v>
      </c>
      <c r="K286" s="229" t="s">
        <v>210</v>
      </c>
      <c r="L286" s="44"/>
      <c r="M286" s="234" t="s">
        <v>1</v>
      </c>
      <c r="N286" s="235" t="s">
        <v>43</v>
      </c>
      <c r="O286" s="91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8" t="s">
        <v>218</v>
      </c>
      <c r="AT286" s="238" t="s">
        <v>206</v>
      </c>
      <c r="AU286" s="238" t="s">
        <v>87</v>
      </c>
      <c r="AY286" s="17" t="s">
        <v>204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7" t="s">
        <v>85</v>
      </c>
      <c r="BK286" s="239">
        <f>ROUND(I286*H286,2)</f>
        <v>0</v>
      </c>
      <c r="BL286" s="17" t="s">
        <v>218</v>
      </c>
      <c r="BM286" s="238" t="s">
        <v>2747</v>
      </c>
    </row>
    <row r="287" s="2" customFormat="1" ht="24.15" customHeight="1">
      <c r="A287" s="38"/>
      <c r="B287" s="39"/>
      <c r="C287" s="227" t="s">
        <v>531</v>
      </c>
      <c r="D287" s="227" t="s">
        <v>206</v>
      </c>
      <c r="E287" s="228" t="s">
        <v>2748</v>
      </c>
      <c r="F287" s="229" t="s">
        <v>2749</v>
      </c>
      <c r="G287" s="230" t="s">
        <v>295</v>
      </c>
      <c r="H287" s="231">
        <v>7.8140000000000001</v>
      </c>
      <c r="I287" s="232"/>
      <c r="J287" s="233">
        <f>ROUND(I287*H287,2)</f>
        <v>0</v>
      </c>
      <c r="K287" s="229" t="s">
        <v>210</v>
      </c>
      <c r="L287" s="44"/>
      <c r="M287" s="234" t="s">
        <v>1</v>
      </c>
      <c r="N287" s="235" t="s">
        <v>43</v>
      </c>
      <c r="O287" s="91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218</v>
      </c>
      <c r="AT287" s="238" t="s">
        <v>206</v>
      </c>
      <c r="AU287" s="238" t="s">
        <v>87</v>
      </c>
      <c r="AY287" s="17" t="s">
        <v>204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85</v>
      </c>
      <c r="BK287" s="239">
        <f>ROUND(I287*H287,2)</f>
        <v>0</v>
      </c>
      <c r="BL287" s="17" t="s">
        <v>218</v>
      </c>
      <c r="BM287" s="238" t="s">
        <v>2750</v>
      </c>
    </row>
    <row r="288" s="2" customFormat="1" ht="24.15" customHeight="1">
      <c r="A288" s="38"/>
      <c r="B288" s="39"/>
      <c r="C288" s="227" t="s">
        <v>511</v>
      </c>
      <c r="D288" s="227" t="s">
        <v>206</v>
      </c>
      <c r="E288" s="228" t="s">
        <v>2751</v>
      </c>
      <c r="F288" s="229" t="s">
        <v>2752</v>
      </c>
      <c r="G288" s="230" t="s">
        <v>354</v>
      </c>
      <c r="H288" s="231">
        <v>32.030000000000001</v>
      </c>
      <c r="I288" s="232"/>
      <c r="J288" s="233">
        <f>ROUND(I288*H288,2)</f>
        <v>0</v>
      </c>
      <c r="K288" s="229" t="s">
        <v>1</v>
      </c>
      <c r="L288" s="44"/>
      <c r="M288" s="234" t="s">
        <v>1</v>
      </c>
      <c r="N288" s="235" t="s">
        <v>43</v>
      </c>
      <c r="O288" s="91"/>
      <c r="P288" s="236">
        <f>O288*H288</f>
        <v>0</v>
      </c>
      <c r="Q288" s="236">
        <v>0.00040000000000000002</v>
      </c>
      <c r="R288" s="236">
        <f>Q288*H288</f>
        <v>0.012812000000000001</v>
      </c>
      <c r="S288" s="236">
        <v>0</v>
      </c>
      <c r="T288" s="23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8" t="s">
        <v>218</v>
      </c>
      <c r="AT288" s="238" t="s">
        <v>206</v>
      </c>
      <c r="AU288" s="238" t="s">
        <v>87</v>
      </c>
      <c r="AY288" s="17" t="s">
        <v>204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7" t="s">
        <v>85</v>
      </c>
      <c r="BK288" s="239">
        <f>ROUND(I288*H288,2)</f>
        <v>0</v>
      </c>
      <c r="BL288" s="17" t="s">
        <v>218</v>
      </c>
      <c r="BM288" s="238" t="s">
        <v>2753</v>
      </c>
    </row>
    <row r="289" s="13" customFormat="1">
      <c r="A289" s="13"/>
      <c r="B289" s="240"/>
      <c r="C289" s="241"/>
      <c r="D289" s="242" t="s">
        <v>213</v>
      </c>
      <c r="E289" s="243" t="s">
        <v>1</v>
      </c>
      <c r="F289" s="244" t="s">
        <v>2754</v>
      </c>
      <c r="G289" s="241"/>
      <c r="H289" s="243" t="s">
        <v>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213</v>
      </c>
      <c r="AU289" s="250" t="s">
        <v>87</v>
      </c>
      <c r="AV289" s="13" t="s">
        <v>85</v>
      </c>
      <c r="AW289" s="13" t="s">
        <v>34</v>
      </c>
      <c r="AX289" s="13" t="s">
        <v>78</v>
      </c>
      <c r="AY289" s="250" t="s">
        <v>204</v>
      </c>
    </row>
    <row r="290" s="14" customFormat="1">
      <c r="A290" s="14"/>
      <c r="B290" s="251"/>
      <c r="C290" s="252"/>
      <c r="D290" s="242" t="s">
        <v>213</v>
      </c>
      <c r="E290" s="253" t="s">
        <v>1</v>
      </c>
      <c r="F290" s="254" t="s">
        <v>2755</v>
      </c>
      <c r="G290" s="252"/>
      <c r="H290" s="255">
        <v>32.030000000000001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213</v>
      </c>
      <c r="AU290" s="261" t="s">
        <v>87</v>
      </c>
      <c r="AV290" s="14" t="s">
        <v>87</v>
      </c>
      <c r="AW290" s="14" t="s">
        <v>34</v>
      </c>
      <c r="AX290" s="14" t="s">
        <v>85</v>
      </c>
      <c r="AY290" s="261" t="s">
        <v>204</v>
      </c>
    </row>
    <row r="291" s="2" customFormat="1" ht="21.75" customHeight="1">
      <c r="A291" s="38"/>
      <c r="B291" s="39"/>
      <c r="C291" s="273" t="s">
        <v>516</v>
      </c>
      <c r="D291" s="273" t="s">
        <v>404</v>
      </c>
      <c r="E291" s="274" t="s">
        <v>2756</v>
      </c>
      <c r="F291" s="275" t="s">
        <v>2757</v>
      </c>
      <c r="G291" s="276" t="s">
        <v>354</v>
      </c>
      <c r="H291" s="277">
        <v>32.030000000000001</v>
      </c>
      <c r="I291" s="278"/>
      <c r="J291" s="279">
        <f>ROUND(I291*H291,2)</f>
        <v>0</v>
      </c>
      <c r="K291" s="275" t="s">
        <v>210</v>
      </c>
      <c r="L291" s="280"/>
      <c r="M291" s="281" t="s">
        <v>1</v>
      </c>
      <c r="N291" s="282" t="s">
        <v>43</v>
      </c>
      <c r="O291" s="91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8" t="s">
        <v>386</v>
      </c>
      <c r="AT291" s="238" t="s">
        <v>404</v>
      </c>
      <c r="AU291" s="238" t="s">
        <v>87</v>
      </c>
      <c r="AY291" s="17" t="s">
        <v>204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7" t="s">
        <v>85</v>
      </c>
      <c r="BK291" s="239">
        <f>ROUND(I291*H291,2)</f>
        <v>0</v>
      </c>
      <c r="BL291" s="17" t="s">
        <v>218</v>
      </c>
      <c r="BM291" s="238" t="s">
        <v>2758</v>
      </c>
    </row>
    <row r="292" s="12" customFormat="1" ht="22.8" customHeight="1">
      <c r="A292" s="12"/>
      <c r="B292" s="211"/>
      <c r="C292" s="212"/>
      <c r="D292" s="213" t="s">
        <v>77</v>
      </c>
      <c r="E292" s="225" t="s">
        <v>2759</v>
      </c>
      <c r="F292" s="225" t="s">
        <v>2760</v>
      </c>
      <c r="G292" s="212"/>
      <c r="H292" s="212"/>
      <c r="I292" s="215"/>
      <c r="J292" s="226">
        <f>BK292</f>
        <v>0</v>
      </c>
      <c r="K292" s="212"/>
      <c r="L292" s="217"/>
      <c r="M292" s="218"/>
      <c r="N292" s="219"/>
      <c r="O292" s="219"/>
      <c r="P292" s="220">
        <f>SUM(P293:P296)</f>
        <v>0</v>
      </c>
      <c r="Q292" s="219"/>
      <c r="R292" s="220">
        <f>SUM(R293:R296)</f>
        <v>2.1101930000000002</v>
      </c>
      <c r="S292" s="219"/>
      <c r="T292" s="221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2" t="s">
        <v>87</v>
      </c>
      <c r="AT292" s="223" t="s">
        <v>77</v>
      </c>
      <c r="AU292" s="223" t="s">
        <v>85</v>
      </c>
      <c r="AY292" s="222" t="s">
        <v>204</v>
      </c>
      <c r="BK292" s="224">
        <f>SUM(BK293:BK296)</f>
        <v>0</v>
      </c>
    </row>
    <row r="293" s="2" customFormat="1" ht="33" customHeight="1">
      <c r="A293" s="38"/>
      <c r="B293" s="39"/>
      <c r="C293" s="227" t="s">
        <v>537</v>
      </c>
      <c r="D293" s="227" t="s">
        <v>206</v>
      </c>
      <c r="E293" s="228" t="s">
        <v>2761</v>
      </c>
      <c r="F293" s="229" t="s">
        <v>2762</v>
      </c>
      <c r="G293" s="230" t="s">
        <v>209</v>
      </c>
      <c r="H293" s="231">
        <v>12.289999999999999</v>
      </c>
      <c r="I293" s="232"/>
      <c r="J293" s="233">
        <f>ROUND(I293*H293,2)</f>
        <v>0</v>
      </c>
      <c r="K293" s="229" t="s">
        <v>210</v>
      </c>
      <c r="L293" s="44"/>
      <c r="M293" s="234" t="s">
        <v>1</v>
      </c>
      <c r="N293" s="235" t="s">
        <v>43</v>
      </c>
      <c r="O293" s="91"/>
      <c r="P293" s="236">
        <f>O293*H293</f>
        <v>0</v>
      </c>
      <c r="Q293" s="236">
        <v>0.035700000000000003</v>
      </c>
      <c r="R293" s="236">
        <f>Q293*H293</f>
        <v>0.438753</v>
      </c>
      <c r="S293" s="236">
        <v>0</v>
      </c>
      <c r="T293" s="23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8" t="s">
        <v>218</v>
      </c>
      <c r="AT293" s="238" t="s">
        <v>206</v>
      </c>
      <c r="AU293" s="238" t="s">
        <v>87</v>
      </c>
      <c r="AY293" s="17" t="s">
        <v>204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7" t="s">
        <v>85</v>
      </c>
      <c r="BK293" s="239">
        <f>ROUND(I293*H293,2)</f>
        <v>0</v>
      </c>
      <c r="BL293" s="17" t="s">
        <v>218</v>
      </c>
      <c r="BM293" s="238" t="s">
        <v>2763</v>
      </c>
    </row>
    <row r="294" s="14" customFormat="1">
      <c r="A294" s="14"/>
      <c r="B294" s="251"/>
      <c r="C294" s="252"/>
      <c r="D294" s="242" t="s">
        <v>213</v>
      </c>
      <c r="E294" s="253" t="s">
        <v>1</v>
      </c>
      <c r="F294" s="254" t="s">
        <v>2764</v>
      </c>
      <c r="G294" s="252"/>
      <c r="H294" s="255">
        <v>12.289999999999999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213</v>
      </c>
      <c r="AU294" s="261" t="s">
        <v>87</v>
      </c>
      <c r="AV294" s="14" t="s">
        <v>87</v>
      </c>
      <c r="AW294" s="14" t="s">
        <v>34</v>
      </c>
      <c r="AX294" s="14" t="s">
        <v>85</v>
      </c>
      <c r="AY294" s="261" t="s">
        <v>204</v>
      </c>
    </row>
    <row r="295" s="2" customFormat="1" ht="21.75" customHeight="1">
      <c r="A295" s="38"/>
      <c r="B295" s="39"/>
      <c r="C295" s="273" t="s">
        <v>541</v>
      </c>
      <c r="D295" s="273" t="s">
        <v>404</v>
      </c>
      <c r="E295" s="274" t="s">
        <v>2765</v>
      </c>
      <c r="F295" s="275" t="s">
        <v>2766</v>
      </c>
      <c r="G295" s="276" t="s">
        <v>209</v>
      </c>
      <c r="H295" s="277">
        <v>12.289999999999999</v>
      </c>
      <c r="I295" s="278"/>
      <c r="J295" s="279">
        <f>ROUND(I295*H295,2)</f>
        <v>0</v>
      </c>
      <c r="K295" s="275" t="s">
        <v>210</v>
      </c>
      <c r="L295" s="280"/>
      <c r="M295" s="281" t="s">
        <v>1</v>
      </c>
      <c r="N295" s="282" t="s">
        <v>43</v>
      </c>
      <c r="O295" s="91"/>
      <c r="P295" s="236">
        <f>O295*H295</f>
        <v>0</v>
      </c>
      <c r="Q295" s="236">
        <v>0.13600000000000001</v>
      </c>
      <c r="R295" s="236">
        <f>Q295*H295</f>
        <v>1.67144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386</v>
      </c>
      <c r="AT295" s="238" t="s">
        <v>404</v>
      </c>
      <c r="AU295" s="238" t="s">
        <v>87</v>
      </c>
      <c r="AY295" s="17" t="s">
        <v>204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85</v>
      </c>
      <c r="BK295" s="239">
        <f>ROUND(I295*H295,2)</f>
        <v>0</v>
      </c>
      <c r="BL295" s="17" t="s">
        <v>218</v>
      </c>
      <c r="BM295" s="238" t="s">
        <v>2767</v>
      </c>
    </row>
    <row r="296" s="14" customFormat="1">
      <c r="A296" s="14"/>
      <c r="B296" s="251"/>
      <c r="C296" s="252"/>
      <c r="D296" s="242" t="s">
        <v>213</v>
      </c>
      <c r="E296" s="253" t="s">
        <v>1</v>
      </c>
      <c r="F296" s="254" t="s">
        <v>2764</v>
      </c>
      <c r="G296" s="252"/>
      <c r="H296" s="255">
        <v>12.289999999999999</v>
      </c>
      <c r="I296" s="256"/>
      <c r="J296" s="252"/>
      <c r="K296" s="252"/>
      <c r="L296" s="257"/>
      <c r="M296" s="287"/>
      <c r="N296" s="288"/>
      <c r="O296" s="288"/>
      <c r="P296" s="288"/>
      <c r="Q296" s="288"/>
      <c r="R296" s="288"/>
      <c r="S296" s="288"/>
      <c r="T296" s="28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213</v>
      </c>
      <c r="AU296" s="261" t="s">
        <v>87</v>
      </c>
      <c r="AV296" s="14" t="s">
        <v>87</v>
      </c>
      <c r="AW296" s="14" t="s">
        <v>34</v>
      </c>
      <c r="AX296" s="14" t="s">
        <v>85</v>
      </c>
      <c r="AY296" s="261" t="s">
        <v>204</v>
      </c>
    </row>
    <row r="297" s="2" customFormat="1" ht="6.96" customHeight="1">
      <c r="A297" s="38"/>
      <c r="B297" s="66"/>
      <c r="C297" s="67"/>
      <c r="D297" s="67"/>
      <c r="E297" s="67"/>
      <c r="F297" s="67"/>
      <c r="G297" s="67"/>
      <c r="H297" s="67"/>
      <c r="I297" s="67"/>
      <c r="J297" s="67"/>
      <c r="K297" s="67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LIyjMJx8HXwDLQoVIPtihpxTl0B5jMSBXz91ZfdGSXFXvTV8aP3S8femiPLSG2NGFsQEeW2Yl8YcFtpp5kp9dg==" hashValue="VkeVx2+8ZcezEaqETpe2zE/tpHtyP7zjuW9vaznMY5j+GRR2G8YEPwpRls3EXxLo2gmPtNA/xkQ1xqFcB/sJaQ==" algorithmName="SHA-512" password="CC35"/>
  <autoFilter ref="C133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  <c r="AZ2" s="146" t="s">
        <v>2768</v>
      </c>
      <c r="BA2" s="146" t="s">
        <v>2769</v>
      </c>
      <c r="BB2" s="146" t="s">
        <v>1</v>
      </c>
      <c r="BC2" s="146" t="s">
        <v>2770</v>
      </c>
      <c r="BD2" s="146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  <c r="AZ3" s="146" t="s">
        <v>2771</v>
      </c>
      <c r="BA3" s="146" t="s">
        <v>2772</v>
      </c>
      <c r="BB3" s="146" t="s">
        <v>1</v>
      </c>
      <c r="BC3" s="146" t="s">
        <v>2773</v>
      </c>
      <c r="BD3" s="146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  <c r="AZ4" s="146" t="s">
        <v>2774</v>
      </c>
      <c r="BA4" s="146" t="s">
        <v>2775</v>
      </c>
      <c r="BB4" s="146" t="s">
        <v>1</v>
      </c>
      <c r="BC4" s="146" t="s">
        <v>2776</v>
      </c>
      <c r="BD4" s="146" t="s">
        <v>87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16.5" customHeight="1">
      <c r="A9" s="38"/>
      <c r="B9" s="44"/>
      <c r="C9" s="38"/>
      <c r="D9" s="38"/>
      <c r="E9" s="152" t="s">
        <v>2570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3" t="s">
        <v>2777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ROUND((SUM(BE131:BE270)),  2)</f>
        <v>0</v>
      </c>
      <c r="G35" s="38"/>
      <c r="H35" s="38"/>
      <c r="I35" s="165">
        <v>0.20999999999999999</v>
      </c>
      <c r="J35" s="164">
        <f>ROUND(((SUM(BE131:BE270))*I35),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ROUND((SUM(BF131:BF270)),  2)</f>
        <v>0</v>
      </c>
      <c r="G36" s="38"/>
      <c r="H36" s="38"/>
      <c r="I36" s="165">
        <v>0.12</v>
      </c>
      <c r="J36" s="164">
        <f>ROUND(((SUM(BF131:BF270))*I36),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ROUND((SUM(BG131:BG270)),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ROUND((SUM(BH131:BH270)),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ROUND((SUM(BI131:BI270)),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2570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02 - Stavební práce týkající se přesunu do výtahu v 1.np a s vybavením knihovny 2NP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153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2573</v>
      </c>
      <c r="E100" s="197"/>
      <c r="F100" s="197"/>
      <c r="G100" s="197"/>
      <c r="H100" s="197"/>
      <c r="I100" s="197"/>
      <c r="J100" s="198">
        <f>J148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2574</v>
      </c>
      <c r="E101" s="197"/>
      <c r="F101" s="197"/>
      <c r="G101" s="197"/>
      <c r="H101" s="197"/>
      <c r="I101" s="197"/>
      <c r="J101" s="198">
        <f>J159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170</v>
      </c>
      <c r="E102" s="192"/>
      <c r="F102" s="192"/>
      <c r="G102" s="192"/>
      <c r="H102" s="192"/>
      <c r="I102" s="192"/>
      <c r="J102" s="193">
        <f>J161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174</v>
      </c>
      <c r="E103" s="197"/>
      <c r="F103" s="197"/>
      <c r="G103" s="197"/>
      <c r="H103" s="197"/>
      <c r="I103" s="197"/>
      <c r="J103" s="198">
        <f>J162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2778</v>
      </c>
      <c r="E104" s="197"/>
      <c r="F104" s="197"/>
      <c r="G104" s="197"/>
      <c r="H104" s="197"/>
      <c r="I104" s="197"/>
      <c r="J104" s="198">
        <f>J174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181</v>
      </c>
      <c r="E105" s="197"/>
      <c r="F105" s="197"/>
      <c r="G105" s="197"/>
      <c r="H105" s="197"/>
      <c r="I105" s="197"/>
      <c r="J105" s="198">
        <f>J186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1508</v>
      </c>
      <c r="E106" s="197"/>
      <c r="F106" s="197"/>
      <c r="G106" s="197"/>
      <c r="H106" s="197"/>
      <c r="I106" s="197"/>
      <c r="J106" s="198">
        <f>J200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182</v>
      </c>
      <c r="E107" s="197"/>
      <c r="F107" s="197"/>
      <c r="G107" s="197"/>
      <c r="H107" s="197"/>
      <c r="I107" s="197"/>
      <c r="J107" s="198">
        <f>J205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183</v>
      </c>
      <c r="E108" s="197"/>
      <c r="F108" s="197"/>
      <c r="G108" s="197"/>
      <c r="H108" s="197"/>
      <c r="I108" s="197"/>
      <c r="J108" s="198">
        <f>J228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184</v>
      </c>
      <c r="E109" s="197"/>
      <c r="F109" s="197"/>
      <c r="G109" s="197"/>
      <c r="H109" s="197"/>
      <c r="I109" s="197"/>
      <c r="J109" s="198">
        <f>J249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189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4" t="str">
        <f>E7</f>
        <v>DPS/ZDS STAVEBNÍ PRÁCE- S01,S02,S03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135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4" t="s">
        <v>2570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143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30" customHeight="1">
      <c r="A123" s="38"/>
      <c r="B123" s="39"/>
      <c r="C123" s="40"/>
      <c r="D123" s="40"/>
      <c r="E123" s="76" t="str">
        <f>E11</f>
        <v xml:space="preserve">02 - Stavební práce týkající se přesunu do výtahu v 1.np a s vybavením knihovny 2NP 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>parc.č. 446 k.ú. Dačice</v>
      </c>
      <c r="G125" s="40"/>
      <c r="H125" s="40"/>
      <c r="I125" s="32" t="s">
        <v>22</v>
      </c>
      <c r="J125" s="79" t="str">
        <f>IF(J14="","",J14)</f>
        <v>17. 1. 2024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2" t="s">
        <v>24</v>
      </c>
      <c r="D127" s="40"/>
      <c r="E127" s="40"/>
      <c r="F127" s="27" t="str">
        <f>E17</f>
        <v xml:space="preserve">Město Dačice, Krajířova 27, Dačice I, 380 01 </v>
      </c>
      <c r="G127" s="40"/>
      <c r="H127" s="40"/>
      <c r="I127" s="32" t="s">
        <v>31</v>
      </c>
      <c r="J127" s="36" t="str">
        <f>E23</f>
        <v>Projekty-Sládková s.r.o., Mirkovice 70,Velešín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29</v>
      </c>
      <c r="D128" s="40"/>
      <c r="E128" s="40"/>
      <c r="F128" s="27" t="str">
        <f>IF(E20="","",E20)</f>
        <v>Vyplň údaj</v>
      </c>
      <c r="G128" s="40"/>
      <c r="H128" s="40"/>
      <c r="I128" s="32" t="s">
        <v>35</v>
      </c>
      <c r="J128" s="36" t="str">
        <f>E26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190</v>
      </c>
      <c r="D130" s="203" t="s">
        <v>63</v>
      </c>
      <c r="E130" s="203" t="s">
        <v>59</v>
      </c>
      <c r="F130" s="203" t="s">
        <v>60</v>
      </c>
      <c r="G130" s="203" t="s">
        <v>191</v>
      </c>
      <c r="H130" s="203" t="s">
        <v>192</v>
      </c>
      <c r="I130" s="203" t="s">
        <v>193</v>
      </c>
      <c r="J130" s="203" t="s">
        <v>150</v>
      </c>
      <c r="K130" s="204" t="s">
        <v>194</v>
      </c>
      <c r="L130" s="205"/>
      <c r="M130" s="100" t="s">
        <v>1</v>
      </c>
      <c r="N130" s="101" t="s">
        <v>42</v>
      </c>
      <c r="O130" s="101" t="s">
        <v>195</v>
      </c>
      <c r="P130" s="101" t="s">
        <v>196</v>
      </c>
      <c r="Q130" s="101" t="s">
        <v>197</v>
      </c>
      <c r="R130" s="101" t="s">
        <v>198</v>
      </c>
      <c r="S130" s="101" t="s">
        <v>199</v>
      </c>
      <c r="T130" s="102" t="s">
        <v>200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201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P132+P161</f>
        <v>0</v>
      </c>
      <c r="Q131" s="104"/>
      <c r="R131" s="208">
        <f>R132+R161</f>
        <v>1.05579614</v>
      </c>
      <c r="S131" s="104"/>
      <c r="T131" s="209">
        <f>T132+T161</f>
        <v>2.2364243899999998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77</v>
      </c>
      <c r="AU131" s="17" t="s">
        <v>152</v>
      </c>
      <c r="BK131" s="210">
        <f>BK132+BK161</f>
        <v>0</v>
      </c>
    </row>
    <row r="132" s="12" customFormat="1" ht="25.92" customHeight="1">
      <c r="A132" s="12"/>
      <c r="B132" s="211"/>
      <c r="C132" s="212"/>
      <c r="D132" s="213" t="s">
        <v>77</v>
      </c>
      <c r="E132" s="214" t="s">
        <v>202</v>
      </c>
      <c r="F132" s="214" t="s">
        <v>203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P133+SUM(P134:P148)+P159</f>
        <v>0</v>
      </c>
      <c r="Q132" s="219"/>
      <c r="R132" s="220">
        <f>R133+SUM(R134:R148)+R159</f>
        <v>0</v>
      </c>
      <c r="S132" s="219"/>
      <c r="T132" s="221">
        <f>T133+SUM(T134:T148)+T159</f>
        <v>1.1515059999999999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77</v>
      </c>
      <c r="AU132" s="223" t="s">
        <v>78</v>
      </c>
      <c r="AY132" s="222" t="s">
        <v>204</v>
      </c>
      <c r="BK132" s="224">
        <f>BK133+SUM(BK134:BK148)+BK159</f>
        <v>0</v>
      </c>
    </row>
    <row r="133" s="2" customFormat="1" ht="21.75" customHeight="1">
      <c r="A133" s="38"/>
      <c r="B133" s="39"/>
      <c r="C133" s="227" t="s">
        <v>85</v>
      </c>
      <c r="D133" s="227" t="s">
        <v>206</v>
      </c>
      <c r="E133" s="228" t="s">
        <v>2779</v>
      </c>
      <c r="F133" s="229" t="s">
        <v>2780</v>
      </c>
      <c r="G133" s="230" t="s">
        <v>209</v>
      </c>
      <c r="H133" s="231">
        <v>2.1739999999999999</v>
      </c>
      <c r="I133" s="232"/>
      <c r="J133" s="233">
        <f>ROUND(I133*H133,2)</f>
        <v>0</v>
      </c>
      <c r="K133" s="229" t="s">
        <v>210</v>
      </c>
      <c r="L133" s="44"/>
      <c r="M133" s="234" t="s">
        <v>1</v>
      </c>
      <c r="N133" s="235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0.13100000000000001</v>
      </c>
      <c r="T133" s="237">
        <f>S133*H133</f>
        <v>0.28479399999999999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211</v>
      </c>
      <c r="AT133" s="238" t="s">
        <v>206</v>
      </c>
      <c r="AU133" s="238" t="s">
        <v>85</v>
      </c>
      <c r="AY133" s="17" t="s">
        <v>204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211</v>
      </c>
      <c r="BM133" s="238" t="s">
        <v>2781</v>
      </c>
    </row>
    <row r="134" s="13" customFormat="1">
      <c r="A134" s="13"/>
      <c r="B134" s="240"/>
      <c r="C134" s="241"/>
      <c r="D134" s="242" t="s">
        <v>213</v>
      </c>
      <c r="E134" s="243" t="s">
        <v>1</v>
      </c>
      <c r="F134" s="244" t="s">
        <v>2782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213</v>
      </c>
      <c r="AU134" s="250" t="s">
        <v>85</v>
      </c>
      <c r="AV134" s="13" t="s">
        <v>85</v>
      </c>
      <c r="AW134" s="13" t="s">
        <v>34</v>
      </c>
      <c r="AX134" s="13" t="s">
        <v>78</v>
      </c>
      <c r="AY134" s="250" t="s">
        <v>204</v>
      </c>
    </row>
    <row r="135" s="14" customFormat="1">
      <c r="A135" s="14"/>
      <c r="B135" s="251"/>
      <c r="C135" s="252"/>
      <c r="D135" s="242" t="s">
        <v>213</v>
      </c>
      <c r="E135" s="253" t="s">
        <v>1</v>
      </c>
      <c r="F135" s="254" t="s">
        <v>2783</v>
      </c>
      <c r="G135" s="252"/>
      <c r="H135" s="255">
        <v>2.1739999999999999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213</v>
      </c>
      <c r="AU135" s="261" t="s">
        <v>85</v>
      </c>
      <c r="AV135" s="14" t="s">
        <v>87</v>
      </c>
      <c r="AW135" s="14" t="s">
        <v>34</v>
      </c>
      <c r="AX135" s="14" t="s">
        <v>85</v>
      </c>
      <c r="AY135" s="261" t="s">
        <v>204</v>
      </c>
    </row>
    <row r="136" s="2" customFormat="1" ht="21.75" customHeight="1">
      <c r="A136" s="38"/>
      <c r="B136" s="39"/>
      <c r="C136" s="227" t="s">
        <v>87</v>
      </c>
      <c r="D136" s="227" t="s">
        <v>206</v>
      </c>
      <c r="E136" s="228" t="s">
        <v>2784</v>
      </c>
      <c r="F136" s="229" t="s">
        <v>2785</v>
      </c>
      <c r="G136" s="230" t="s">
        <v>209</v>
      </c>
      <c r="H136" s="231">
        <v>12.936</v>
      </c>
      <c r="I136" s="232"/>
      <c r="J136" s="233">
        <f>ROUND(I136*H136,2)</f>
        <v>0</v>
      </c>
      <c r="K136" s="229" t="s">
        <v>210</v>
      </c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0.067000000000000004</v>
      </c>
      <c r="T136" s="237">
        <f>S136*H136</f>
        <v>0.86671200000000004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211</v>
      </c>
      <c r="AT136" s="238" t="s">
        <v>206</v>
      </c>
      <c r="AU136" s="238" t="s">
        <v>85</v>
      </c>
      <c r="AY136" s="17" t="s">
        <v>204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211</v>
      </c>
      <c r="BM136" s="238" t="s">
        <v>2786</v>
      </c>
    </row>
    <row r="137" s="13" customFormat="1">
      <c r="A137" s="13"/>
      <c r="B137" s="240"/>
      <c r="C137" s="241"/>
      <c r="D137" s="242" t="s">
        <v>213</v>
      </c>
      <c r="E137" s="243" t="s">
        <v>1</v>
      </c>
      <c r="F137" s="244" t="s">
        <v>2787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213</v>
      </c>
      <c r="AU137" s="250" t="s">
        <v>85</v>
      </c>
      <c r="AV137" s="13" t="s">
        <v>85</v>
      </c>
      <c r="AW137" s="13" t="s">
        <v>34</v>
      </c>
      <c r="AX137" s="13" t="s">
        <v>78</v>
      </c>
      <c r="AY137" s="250" t="s">
        <v>204</v>
      </c>
    </row>
    <row r="138" s="14" customFormat="1">
      <c r="A138" s="14"/>
      <c r="B138" s="251"/>
      <c r="C138" s="252"/>
      <c r="D138" s="242" t="s">
        <v>213</v>
      </c>
      <c r="E138" s="253" t="s">
        <v>1</v>
      </c>
      <c r="F138" s="254" t="s">
        <v>2788</v>
      </c>
      <c r="G138" s="252"/>
      <c r="H138" s="255">
        <v>12.936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213</v>
      </c>
      <c r="AU138" s="261" t="s">
        <v>85</v>
      </c>
      <c r="AV138" s="14" t="s">
        <v>87</v>
      </c>
      <c r="AW138" s="14" t="s">
        <v>34</v>
      </c>
      <c r="AX138" s="14" t="s">
        <v>85</v>
      </c>
      <c r="AY138" s="261" t="s">
        <v>204</v>
      </c>
    </row>
    <row r="139" s="2" customFormat="1" ht="24.15" customHeight="1">
      <c r="A139" s="38"/>
      <c r="B139" s="39"/>
      <c r="C139" s="227" t="s">
        <v>222</v>
      </c>
      <c r="D139" s="227" t="s">
        <v>206</v>
      </c>
      <c r="E139" s="228" t="s">
        <v>2789</v>
      </c>
      <c r="F139" s="229" t="s">
        <v>2790</v>
      </c>
      <c r="G139" s="230" t="s">
        <v>256</v>
      </c>
      <c r="H139" s="231">
        <v>2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218</v>
      </c>
      <c r="AT139" s="238" t="s">
        <v>206</v>
      </c>
      <c r="AU139" s="238" t="s">
        <v>85</v>
      </c>
      <c r="AY139" s="17" t="s">
        <v>204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218</v>
      </c>
      <c r="BM139" s="238" t="s">
        <v>2791</v>
      </c>
    </row>
    <row r="140" s="13" customFormat="1">
      <c r="A140" s="13"/>
      <c r="B140" s="240"/>
      <c r="C140" s="241"/>
      <c r="D140" s="242" t="s">
        <v>213</v>
      </c>
      <c r="E140" s="243" t="s">
        <v>1</v>
      </c>
      <c r="F140" s="244" t="s">
        <v>2792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213</v>
      </c>
      <c r="AU140" s="250" t="s">
        <v>85</v>
      </c>
      <c r="AV140" s="13" t="s">
        <v>85</v>
      </c>
      <c r="AW140" s="13" t="s">
        <v>34</v>
      </c>
      <c r="AX140" s="13" t="s">
        <v>78</v>
      </c>
      <c r="AY140" s="250" t="s">
        <v>204</v>
      </c>
    </row>
    <row r="141" s="13" customFormat="1">
      <c r="A141" s="13"/>
      <c r="B141" s="240"/>
      <c r="C141" s="241"/>
      <c r="D141" s="242" t="s">
        <v>213</v>
      </c>
      <c r="E141" s="243" t="s">
        <v>1</v>
      </c>
      <c r="F141" s="244" t="s">
        <v>2793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213</v>
      </c>
      <c r="AU141" s="250" t="s">
        <v>85</v>
      </c>
      <c r="AV141" s="13" t="s">
        <v>85</v>
      </c>
      <c r="AW141" s="13" t="s">
        <v>34</v>
      </c>
      <c r="AX141" s="13" t="s">
        <v>78</v>
      </c>
      <c r="AY141" s="250" t="s">
        <v>204</v>
      </c>
    </row>
    <row r="142" s="13" customFormat="1">
      <c r="A142" s="13"/>
      <c r="B142" s="240"/>
      <c r="C142" s="241"/>
      <c r="D142" s="242" t="s">
        <v>213</v>
      </c>
      <c r="E142" s="243" t="s">
        <v>1</v>
      </c>
      <c r="F142" s="244" t="s">
        <v>1295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213</v>
      </c>
      <c r="AU142" s="250" t="s">
        <v>85</v>
      </c>
      <c r="AV142" s="13" t="s">
        <v>85</v>
      </c>
      <c r="AW142" s="13" t="s">
        <v>34</v>
      </c>
      <c r="AX142" s="13" t="s">
        <v>78</v>
      </c>
      <c r="AY142" s="250" t="s">
        <v>204</v>
      </c>
    </row>
    <row r="143" s="13" customFormat="1">
      <c r="A143" s="13"/>
      <c r="B143" s="240"/>
      <c r="C143" s="241"/>
      <c r="D143" s="242" t="s">
        <v>213</v>
      </c>
      <c r="E143" s="243" t="s">
        <v>1</v>
      </c>
      <c r="F143" s="244" t="s">
        <v>2794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213</v>
      </c>
      <c r="AU143" s="250" t="s">
        <v>85</v>
      </c>
      <c r="AV143" s="13" t="s">
        <v>85</v>
      </c>
      <c r="AW143" s="13" t="s">
        <v>34</v>
      </c>
      <c r="AX143" s="13" t="s">
        <v>78</v>
      </c>
      <c r="AY143" s="250" t="s">
        <v>204</v>
      </c>
    </row>
    <row r="144" s="13" customFormat="1">
      <c r="A144" s="13"/>
      <c r="B144" s="240"/>
      <c r="C144" s="241"/>
      <c r="D144" s="242" t="s">
        <v>213</v>
      </c>
      <c r="E144" s="243" t="s">
        <v>1</v>
      </c>
      <c r="F144" s="244" t="s">
        <v>2795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213</v>
      </c>
      <c r="AU144" s="250" t="s">
        <v>85</v>
      </c>
      <c r="AV144" s="13" t="s">
        <v>85</v>
      </c>
      <c r="AW144" s="13" t="s">
        <v>34</v>
      </c>
      <c r="AX144" s="13" t="s">
        <v>78</v>
      </c>
      <c r="AY144" s="250" t="s">
        <v>204</v>
      </c>
    </row>
    <row r="145" s="13" customFormat="1">
      <c r="A145" s="13"/>
      <c r="B145" s="240"/>
      <c r="C145" s="241"/>
      <c r="D145" s="242" t="s">
        <v>213</v>
      </c>
      <c r="E145" s="243" t="s">
        <v>1</v>
      </c>
      <c r="F145" s="244" t="s">
        <v>2796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213</v>
      </c>
      <c r="AU145" s="250" t="s">
        <v>85</v>
      </c>
      <c r="AV145" s="13" t="s">
        <v>85</v>
      </c>
      <c r="AW145" s="13" t="s">
        <v>34</v>
      </c>
      <c r="AX145" s="13" t="s">
        <v>78</v>
      </c>
      <c r="AY145" s="250" t="s">
        <v>204</v>
      </c>
    </row>
    <row r="146" s="13" customFormat="1">
      <c r="A146" s="13"/>
      <c r="B146" s="240"/>
      <c r="C146" s="241"/>
      <c r="D146" s="242" t="s">
        <v>213</v>
      </c>
      <c r="E146" s="243" t="s">
        <v>1</v>
      </c>
      <c r="F146" s="244" t="s">
        <v>2797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213</v>
      </c>
      <c r="AU146" s="250" t="s">
        <v>85</v>
      </c>
      <c r="AV146" s="13" t="s">
        <v>85</v>
      </c>
      <c r="AW146" s="13" t="s">
        <v>34</v>
      </c>
      <c r="AX146" s="13" t="s">
        <v>78</v>
      </c>
      <c r="AY146" s="250" t="s">
        <v>204</v>
      </c>
    </row>
    <row r="147" s="14" customFormat="1">
      <c r="A147" s="14"/>
      <c r="B147" s="251"/>
      <c r="C147" s="252"/>
      <c r="D147" s="242" t="s">
        <v>213</v>
      </c>
      <c r="E147" s="253" t="s">
        <v>1</v>
      </c>
      <c r="F147" s="254" t="s">
        <v>87</v>
      </c>
      <c r="G147" s="252"/>
      <c r="H147" s="255">
        <v>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213</v>
      </c>
      <c r="AU147" s="261" t="s">
        <v>85</v>
      </c>
      <c r="AV147" s="14" t="s">
        <v>87</v>
      </c>
      <c r="AW147" s="14" t="s">
        <v>34</v>
      </c>
      <c r="AX147" s="14" t="s">
        <v>85</v>
      </c>
      <c r="AY147" s="261" t="s">
        <v>204</v>
      </c>
    </row>
    <row r="148" s="12" customFormat="1" ht="22.8" customHeight="1">
      <c r="A148" s="12"/>
      <c r="B148" s="211"/>
      <c r="C148" s="212"/>
      <c r="D148" s="213" t="s">
        <v>77</v>
      </c>
      <c r="E148" s="225" t="s">
        <v>587</v>
      </c>
      <c r="F148" s="225" t="s">
        <v>588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SUM(P149:P158)</f>
        <v>0</v>
      </c>
      <c r="Q148" s="219"/>
      <c r="R148" s="220">
        <f>SUM(R149:R158)</f>
        <v>0</v>
      </c>
      <c r="S148" s="219"/>
      <c r="T148" s="221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85</v>
      </c>
      <c r="AT148" s="223" t="s">
        <v>77</v>
      </c>
      <c r="AU148" s="223" t="s">
        <v>85</v>
      </c>
      <c r="AY148" s="222" t="s">
        <v>204</v>
      </c>
      <c r="BK148" s="224">
        <f>SUM(BK149:BK158)</f>
        <v>0</v>
      </c>
    </row>
    <row r="149" s="2" customFormat="1" ht="33" customHeight="1">
      <c r="A149" s="38"/>
      <c r="B149" s="39"/>
      <c r="C149" s="227" t="s">
        <v>211</v>
      </c>
      <c r="D149" s="227" t="s">
        <v>206</v>
      </c>
      <c r="E149" s="228" t="s">
        <v>590</v>
      </c>
      <c r="F149" s="229" t="s">
        <v>591</v>
      </c>
      <c r="G149" s="230" t="s">
        <v>295</v>
      </c>
      <c r="H149" s="231">
        <v>2.2360000000000002</v>
      </c>
      <c r="I149" s="232"/>
      <c r="J149" s="233">
        <f>ROUND(I149*H149,2)</f>
        <v>0</v>
      </c>
      <c r="K149" s="229" t="s">
        <v>210</v>
      </c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211</v>
      </c>
      <c r="AT149" s="238" t="s">
        <v>206</v>
      </c>
      <c r="AU149" s="238" t="s">
        <v>87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211</v>
      </c>
      <c r="BM149" s="238" t="s">
        <v>2798</v>
      </c>
    </row>
    <row r="150" s="2" customFormat="1" ht="24.15" customHeight="1">
      <c r="A150" s="38"/>
      <c r="B150" s="39"/>
      <c r="C150" s="227" t="s">
        <v>234</v>
      </c>
      <c r="D150" s="227" t="s">
        <v>206</v>
      </c>
      <c r="E150" s="228" t="s">
        <v>594</v>
      </c>
      <c r="F150" s="229" t="s">
        <v>595</v>
      </c>
      <c r="G150" s="230" t="s">
        <v>295</v>
      </c>
      <c r="H150" s="231">
        <v>2.2360000000000002</v>
      </c>
      <c r="I150" s="232"/>
      <c r="J150" s="233">
        <f>ROUND(I150*H150,2)</f>
        <v>0</v>
      </c>
      <c r="K150" s="229" t="s">
        <v>210</v>
      </c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211</v>
      </c>
      <c r="AT150" s="238" t="s">
        <v>206</v>
      </c>
      <c r="AU150" s="238" t="s">
        <v>87</v>
      </c>
      <c r="AY150" s="17" t="s">
        <v>204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211</v>
      </c>
      <c r="BM150" s="238" t="s">
        <v>2799</v>
      </c>
    </row>
    <row r="151" s="2" customFormat="1" ht="24.15" customHeight="1">
      <c r="A151" s="38"/>
      <c r="B151" s="39"/>
      <c r="C151" s="227" t="s">
        <v>240</v>
      </c>
      <c r="D151" s="227" t="s">
        <v>206</v>
      </c>
      <c r="E151" s="228" t="s">
        <v>598</v>
      </c>
      <c r="F151" s="229" t="s">
        <v>599</v>
      </c>
      <c r="G151" s="230" t="s">
        <v>295</v>
      </c>
      <c r="H151" s="231">
        <v>28.215</v>
      </c>
      <c r="I151" s="232"/>
      <c r="J151" s="233">
        <f>ROUND(I151*H151,2)</f>
        <v>0</v>
      </c>
      <c r="K151" s="229" t="s">
        <v>210</v>
      </c>
      <c r="L151" s="44"/>
      <c r="M151" s="234" t="s">
        <v>1</v>
      </c>
      <c r="N151" s="235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211</v>
      </c>
      <c r="AT151" s="238" t="s">
        <v>206</v>
      </c>
      <c r="AU151" s="238" t="s">
        <v>87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211</v>
      </c>
      <c r="BM151" s="238" t="s">
        <v>2800</v>
      </c>
    </row>
    <row r="152" s="13" customFormat="1">
      <c r="A152" s="13"/>
      <c r="B152" s="240"/>
      <c r="C152" s="241"/>
      <c r="D152" s="242" t="s">
        <v>213</v>
      </c>
      <c r="E152" s="243" t="s">
        <v>1</v>
      </c>
      <c r="F152" s="244" t="s">
        <v>2724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213</v>
      </c>
      <c r="AU152" s="250" t="s">
        <v>87</v>
      </c>
      <c r="AV152" s="13" t="s">
        <v>85</v>
      </c>
      <c r="AW152" s="13" t="s">
        <v>34</v>
      </c>
      <c r="AX152" s="13" t="s">
        <v>78</v>
      </c>
      <c r="AY152" s="250" t="s">
        <v>204</v>
      </c>
    </row>
    <row r="153" s="14" customFormat="1">
      <c r="A153" s="14"/>
      <c r="B153" s="251"/>
      <c r="C153" s="252"/>
      <c r="D153" s="242" t="s">
        <v>213</v>
      </c>
      <c r="E153" s="253" t="s">
        <v>1</v>
      </c>
      <c r="F153" s="254" t="s">
        <v>2801</v>
      </c>
      <c r="G153" s="252"/>
      <c r="H153" s="255">
        <v>28.215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213</v>
      </c>
      <c r="AU153" s="261" t="s">
        <v>87</v>
      </c>
      <c r="AV153" s="14" t="s">
        <v>87</v>
      </c>
      <c r="AW153" s="14" t="s">
        <v>34</v>
      </c>
      <c r="AX153" s="14" t="s">
        <v>85</v>
      </c>
      <c r="AY153" s="261" t="s">
        <v>204</v>
      </c>
    </row>
    <row r="154" s="2" customFormat="1" ht="33" customHeight="1">
      <c r="A154" s="38"/>
      <c r="B154" s="39"/>
      <c r="C154" s="227" t="s">
        <v>246</v>
      </c>
      <c r="D154" s="227" t="s">
        <v>206</v>
      </c>
      <c r="E154" s="228" t="s">
        <v>609</v>
      </c>
      <c r="F154" s="229" t="s">
        <v>610</v>
      </c>
      <c r="G154" s="230" t="s">
        <v>295</v>
      </c>
      <c r="H154" s="231">
        <v>0.28499999999999998</v>
      </c>
      <c r="I154" s="232"/>
      <c r="J154" s="233">
        <f>ROUND(I154*H154,2)</f>
        <v>0</v>
      </c>
      <c r="K154" s="229" t="s">
        <v>210</v>
      </c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211</v>
      </c>
      <c r="AT154" s="238" t="s">
        <v>206</v>
      </c>
      <c r="AU154" s="238" t="s">
        <v>87</v>
      </c>
      <c r="AY154" s="17" t="s">
        <v>204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211</v>
      </c>
      <c r="BM154" s="238" t="s">
        <v>2802</v>
      </c>
    </row>
    <row r="155" s="14" customFormat="1">
      <c r="A155" s="14"/>
      <c r="B155" s="251"/>
      <c r="C155" s="252"/>
      <c r="D155" s="242" t="s">
        <v>213</v>
      </c>
      <c r="E155" s="253" t="s">
        <v>1</v>
      </c>
      <c r="F155" s="254" t="s">
        <v>2803</v>
      </c>
      <c r="G155" s="252"/>
      <c r="H155" s="255">
        <v>0.28499999999999998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213</v>
      </c>
      <c r="AU155" s="261" t="s">
        <v>87</v>
      </c>
      <c r="AV155" s="14" t="s">
        <v>87</v>
      </c>
      <c r="AW155" s="14" t="s">
        <v>34</v>
      </c>
      <c r="AX155" s="14" t="s">
        <v>85</v>
      </c>
      <c r="AY155" s="261" t="s">
        <v>204</v>
      </c>
    </row>
    <row r="156" s="2" customFormat="1" ht="49.05" customHeight="1">
      <c r="A156" s="38"/>
      <c r="B156" s="39"/>
      <c r="C156" s="227" t="s">
        <v>253</v>
      </c>
      <c r="D156" s="227" t="s">
        <v>206</v>
      </c>
      <c r="E156" s="228" t="s">
        <v>2804</v>
      </c>
      <c r="F156" s="229" t="s">
        <v>2805</v>
      </c>
      <c r="G156" s="230" t="s">
        <v>295</v>
      </c>
      <c r="H156" s="231">
        <v>0.11600000000000001</v>
      </c>
      <c r="I156" s="232"/>
      <c r="J156" s="233">
        <f>ROUND(I156*H156,2)</f>
        <v>0</v>
      </c>
      <c r="K156" s="229" t="s">
        <v>210</v>
      </c>
      <c r="L156" s="44"/>
      <c r="M156" s="234" t="s">
        <v>1</v>
      </c>
      <c r="N156" s="235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211</v>
      </c>
      <c r="AT156" s="238" t="s">
        <v>206</v>
      </c>
      <c r="AU156" s="238" t="s">
        <v>87</v>
      </c>
      <c r="AY156" s="17" t="s">
        <v>204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211</v>
      </c>
      <c r="BM156" s="238" t="s">
        <v>2806</v>
      </c>
    </row>
    <row r="157" s="14" customFormat="1">
      <c r="A157" s="14"/>
      <c r="B157" s="251"/>
      <c r="C157" s="252"/>
      <c r="D157" s="242" t="s">
        <v>213</v>
      </c>
      <c r="E157" s="253" t="s">
        <v>1</v>
      </c>
      <c r="F157" s="254" t="s">
        <v>2807</v>
      </c>
      <c r="G157" s="252"/>
      <c r="H157" s="255">
        <v>0.11600000000000001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213</v>
      </c>
      <c r="AU157" s="261" t="s">
        <v>87</v>
      </c>
      <c r="AV157" s="14" t="s">
        <v>87</v>
      </c>
      <c r="AW157" s="14" t="s">
        <v>34</v>
      </c>
      <c r="AX157" s="14" t="s">
        <v>85</v>
      </c>
      <c r="AY157" s="261" t="s">
        <v>204</v>
      </c>
    </row>
    <row r="158" s="2" customFormat="1" ht="33" customHeight="1">
      <c r="A158" s="38"/>
      <c r="B158" s="39"/>
      <c r="C158" s="227" t="s">
        <v>258</v>
      </c>
      <c r="D158" s="227" t="s">
        <v>206</v>
      </c>
      <c r="E158" s="228" t="s">
        <v>637</v>
      </c>
      <c r="F158" s="229" t="s">
        <v>638</v>
      </c>
      <c r="G158" s="230" t="s">
        <v>295</v>
      </c>
      <c r="H158" s="231">
        <v>0.86699999999999999</v>
      </c>
      <c r="I158" s="232"/>
      <c r="J158" s="233">
        <f>ROUND(I158*H158,2)</f>
        <v>0</v>
      </c>
      <c r="K158" s="229" t="s">
        <v>210</v>
      </c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211</v>
      </c>
      <c r="AT158" s="238" t="s">
        <v>206</v>
      </c>
      <c r="AU158" s="238" t="s">
        <v>87</v>
      </c>
      <c r="AY158" s="17" t="s">
        <v>204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211</v>
      </c>
      <c r="BM158" s="238" t="s">
        <v>2808</v>
      </c>
    </row>
    <row r="159" s="12" customFormat="1" ht="22.8" customHeight="1">
      <c r="A159" s="12"/>
      <c r="B159" s="211"/>
      <c r="C159" s="212"/>
      <c r="D159" s="213" t="s">
        <v>77</v>
      </c>
      <c r="E159" s="225" t="s">
        <v>648</v>
      </c>
      <c r="F159" s="225" t="s">
        <v>649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P160</f>
        <v>0</v>
      </c>
      <c r="Q159" s="219"/>
      <c r="R159" s="220">
        <f>R160</f>
        <v>0</v>
      </c>
      <c r="S159" s="219"/>
      <c r="T159" s="22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77</v>
      </c>
      <c r="AU159" s="223" t="s">
        <v>85</v>
      </c>
      <c r="AY159" s="222" t="s">
        <v>204</v>
      </c>
      <c r="BK159" s="224">
        <f>BK160</f>
        <v>0</v>
      </c>
    </row>
    <row r="160" s="2" customFormat="1" ht="16.5" customHeight="1">
      <c r="A160" s="38"/>
      <c r="B160" s="39"/>
      <c r="C160" s="227" t="s">
        <v>264</v>
      </c>
      <c r="D160" s="227" t="s">
        <v>206</v>
      </c>
      <c r="E160" s="228" t="s">
        <v>1871</v>
      </c>
      <c r="F160" s="229" t="s">
        <v>1872</v>
      </c>
      <c r="G160" s="230" t="s">
        <v>295</v>
      </c>
      <c r="H160" s="231">
        <v>0</v>
      </c>
      <c r="I160" s="232"/>
      <c r="J160" s="233">
        <f>ROUND(I160*H160,2)</f>
        <v>0</v>
      </c>
      <c r="K160" s="229" t="s">
        <v>210</v>
      </c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211</v>
      </c>
      <c r="AT160" s="238" t="s">
        <v>206</v>
      </c>
      <c r="AU160" s="238" t="s">
        <v>87</v>
      </c>
      <c r="AY160" s="17" t="s">
        <v>204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211</v>
      </c>
      <c r="BM160" s="238" t="s">
        <v>2809</v>
      </c>
    </row>
    <row r="161" s="12" customFormat="1" ht="25.92" customHeight="1">
      <c r="A161" s="12"/>
      <c r="B161" s="211"/>
      <c r="C161" s="212"/>
      <c r="D161" s="213" t="s">
        <v>77</v>
      </c>
      <c r="E161" s="214" t="s">
        <v>665</v>
      </c>
      <c r="F161" s="214" t="s">
        <v>666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P162+P174+P186+P200+P205+P228+P249</f>
        <v>0</v>
      </c>
      <c r="Q161" s="219"/>
      <c r="R161" s="220">
        <f>R162+R174+R186+R200+R205+R228+R249</f>
        <v>1.05579614</v>
      </c>
      <c r="S161" s="219"/>
      <c r="T161" s="221">
        <f>T162+T174+T186+T200+T205+T228+T249</f>
        <v>1.0849183899999999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87</v>
      </c>
      <c r="AT161" s="223" t="s">
        <v>77</v>
      </c>
      <c r="AU161" s="223" t="s">
        <v>78</v>
      </c>
      <c r="AY161" s="222" t="s">
        <v>204</v>
      </c>
      <c r="BK161" s="224">
        <f>BK162+BK174+BK186+BK200+BK205+BK228+BK249</f>
        <v>0</v>
      </c>
    </row>
    <row r="162" s="12" customFormat="1" ht="22.8" customHeight="1">
      <c r="A162" s="12"/>
      <c r="B162" s="211"/>
      <c r="C162" s="212"/>
      <c r="D162" s="213" t="s">
        <v>77</v>
      </c>
      <c r="E162" s="225" t="s">
        <v>766</v>
      </c>
      <c r="F162" s="225" t="s">
        <v>767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SUM(P163:P173)</f>
        <v>0</v>
      </c>
      <c r="Q162" s="219"/>
      <c r="R162" s="220">
        <f>SUM(R163:R173)</f>
        <v>0.0016800000000000001</v>
      </c>
      <c r="S162" s="219"/>
      <c r="T162" s="221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87</v>
      </c>
      <c r="AT162" s="223" t="s">
        <v>77</v>
      </c>
      <c r="AU162" s="223" t="s">
        <v>85</v>
      </c>
      <c r="AY162" s="222" t="s">
        <v>204</v>
      </c>
      <c r="BK162" s="224">
        <f>SUM(BK163:BK173)</f>
        <v>0</v>
      </c>
    </row>
    <row r="163" s="2" customFormat="1" ht="16.5" customHeight="1">
      <c r="A163" s="38"/>
      <c r="B163" s="39"/>
      <c r="C163" s="227" t="s">
        <v>251</v>
      </c>
      <c r="D163" s="227" t="s">
        <v>206</v>
      </c>
      <c r="E163" s="228" t="s">
        <v>2810</v>
      </c>
      <c r="F163" s="229" t="s">
        <v>2811</v>
      </c>
      <c r="G163" s="230" t="s">
        <v>771</v>
      </c>
      <c r="H163" s="231">
        <v>1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43</v>
      </c>
      <c r="O163" s="91"/>
      <c r="P163" s="236">
        <f>O163*H163</f>
        <v>0</v>
      </c>
      <c r="Q163" s="236">
        <v>0.0016800000000000001</v>
      </c>
      <c r="R163" s="236">
        <f>Q163*H163</f>
        <v>0.0016800000000000001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218</v>
      </c>
      <c r="AT163" s="238" t="s">
        <v>206</v>
      </c>
      <c r="AU163" s="238" t="s">
        <v>87</v>
      </c>
      <c r="AY163" s="17" t="s">
        <v>204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218</v>
      </c>
      <c r="BM163" s="238" t="s">
        <v>2812</v>
      </c>
    </row>
    <row r="164" s="13" customFormat="1">
      <c r="A164" s="13"/>
      <c r="B164" s="240"/>
      <c r="C164" s="241"/>
      <c r="D164" s="242" t="s">
        <v>213</v>
      </c>
      <c r="E164" s="243" t="s">
        <v>1</v>
      </c>
      <c r="F164" s="244" t="s">
        <v>2813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213</v>
      </c>
      <c r="AU164" s="250" t="s">
        <v>87</v>
      </c>
      <c r="AV164" s="13" t="s">
        <v>85</v>
      </c>
      <c r="AW164" s="13" t="s">
        <v>34</v>
      </c>
      <c r="AX164" s="13" t="s">
        <v>78</v>
      </c>
      <c r="AY164" s="250" t="s">
        <v>204</v>
      </c>
    </row>
    <row r="165" s="13" customFormat="1">
      <c r="A165" s="13"/>
      <c r="B165" s="240"/>
      <c r="C165" s="241"/>
      <c r="D165" s="242" t="s">
        <v>213</v>
      </c>
      <c r="E165" s="243" t="s">
        <v>1</v>
      </c>
      <c r="F165" s="244" t="s">
        <v>2814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213</v>
      </c>
      <c r="AU165" s="250" t="s">
        <v>87</v>
      </c>
      <c r="AV165" s="13" t="s">
        <v>85</v>
      </c>
      <c r="AW165" s="13" t="s">
        <v>34</v>
      </c>
      <c r="AX165" s="13" t="s">
        <v>78</v>
      </c>
      <c r="AY165" s="250" t="s">
        <v>204</v>
      </c>
    </row>
    <row r="166" s="13" customFormat="1">
      <c r="A166" s="13"/>
      <c r="B166" s="240"/>
      <c r="C166" s="241"/>
      <c r="D166" s="242" t="s">
        <v>213</v>
      </c>
      <c r="E166" s="243" t="s">
        <v>1</v>
      </c>
      <c r="F166" s="244" t="s">
        <v>774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213</v>
      </c>
      <c r="AU166" s="250" t="s">
        <v>87</v>
      </c>
      <c r="AV166" s="13" t="s">
        <v>85</v>
      </c>
      <c r="AW166" s="13" t="s">
        <v>34</v>
      </c>
      <c r="AX166" s="13" t="s">
        <v>78</v>
      </c>
      <c r="AY166" s="250" t="s">
        <v>204</v>
      </c>
    </row>
    <row r="167" s="13" customFormat="1">
      <c r="A167" s="13"/>
      <c r="B167" s="240"/>
      <c r="C167" s="241"/>
      <c r="D167" s="242" t="s">
        <v>213</v>
      </c>
      <c r="E167" s="243" t="s">
        <v>1</v>
      </c>
      <c r="F167" s="244" t="s">
        <v>2815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213</v>
      </c>
      <c r="AU167" s="250" t="s">
        <v>87</v>
      </c>
      <c r="AV167" s="13" t="s">
        <v>85</v>
      </c>
      <c r="AW167" s="13" t="s">
        <v>34</v>
      </c>
      <c r="AX167" s="13" t="s">
        <v>78</v>
      </c>
      <c r="AY167" s="250" t="s">
        <v>204</v>
      </c>
    </row>
    <row r="168" s="13" customFormat="1">
      <c r="A168" s="13"/>
      <c r="B168" s="240"/>
      <c r="C168" s="241"/>
      <c r="D168" s="242" t="s">
        <v>213</v>
      </c>
      <c r="E168" s="243" t="s">
        <v>1</v>
      </c>
      <c r="F168" s="244" t="s">
        <v>2816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213</v>
      </c>
      <c r="AU168" s="250" t="s">
        <v>87</v>
      </c>
      <c r="AV168" s="13" t="s">
        <v>85</v>
      </c>
      <c r="AW168" s="13" t="s">
        <v>34</v>
      </c>
      <c r="AX168" s="13" t="s">
        <v>78</v>
      </c>
      <c r="AY168" s="250" t="s">
        <v>204</v>
      </c>
    </row>
    <row r="169" s="13" customFormat="1">
      <c r="A169" s="13"/>
      <c r="B169" s="240"/>
      <c r="C169" s="241"/>
      <c r="D169" s="242" t="s">
        <v>213</v>
      </c>
      <c r="E169" s="243" t="s">
        <v>1</v>
      </c>
      <c r="F169" s="244" t="s">
        <v>2817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213</v>
      </c>
      <c r="AU169" s="250" t="s">
        <v>87</v>
      </c>
      <c r="AV169" s="13" t="s">
        <v>85</v>
      </c>
      <c r="AW169" s="13" t="s">
        <v>34</v>
      </c>
      <c r="AX169" s="13" t="s">
        <v>78</v>
      </c>
      <c r="AY169" s="250" t="s">
        <v>204</v>
      </c>
    </row>
    <row r="170" s="13" customFormat="1">
      <c r="A170" s="13"/>
      <c r="B170" s="240"/>
      <c r="C170" s="241"/>
      <c r="D170" s="242" t="s">
        <v>213</v>
      </c>
      <c r="E170" s="243" t="s">
        <v>1</v>
      </c>
      <c r="F170" s="244" t="s">
        <v>778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213</v>
      </c>
      <c r="AU170" s="250" t="s">
        <v>87</v>
      </c>
      <c r="AV170" s="13" t="s">
        <v>85</v>
      </c>
      <c r="AW170" s="13" t="s">
        <v>34</v>
      </c>
      <c r="AX170" s="13" t="s">
        <v>78</v>
      </c>
      <c r="AY170" s="250" t="s">
        <v>204</v>
      </c>
    </row>
    <row r="171" s="13" customFormat="1">
      <c r="A171" s="13"/>
      <c r="B171" s="240"/>
      <c r="C171" s="241"/>
      <c r="D171" s="242" t="s">
        <v>213</v>
      </c>
      <c r="E171" s="243" t="s">
        <v>1</v>
      </c>
      <c r="F171" s="244" t="s">
        <v>2818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213</v>
      </c>
      <c r="AU171" s="250" t="s">
        <v>87</v>
      </c>
      <c r="AV171" s="13" t="s">
        <v>85</v>
      </c>
      <c r="AW171" s="13" t="s">
        <v>34</v>
      </c>
      <c r="AX171" s="13" t="s">
        <v>78</v>
      </c>
      <c r="AY171" s="250" t="s">
        <v>204</v>
      </c>
    </row>
    <row r="172" s="13" customFormat="1">
      <c r="A172" s="13"/>
      <c r="B172" s="240"/>
      <c r="C172" s="241"/>
      <c r="D172" s="242" t="s">
        <v>213</v>
      </c>
      <c r="E172" s="243" t="s">
        <v>1</v>
      </c>
      <c r="F172" s="244" t="s">
        <v>780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213</v>
      </c>
      <c r="AU172" s="250" t="s">
        <v>87</v>
      </c>
      <c r="AV172" s="13" t="s">
        <v>85</v>
      </c>
      <c r="AW172" s="13" t="s">
        <v>34</v>
      </c>
      <c r="AX172" s="13" t="s">
        <v>78</v>
      </c>
      <c r="AY172" s="250" t="s">
        <v>204</v>
      </c>
    </row>
    <row r="173" s="14" customFormat="1">
      <c r="A173" s="14"/>
      <c r="B173" s="251"/>
      <c r="C173" s="252"/>
      <c r="D173" s="242" t="s">
        <v>213</v>
      </c>
      <c r="E173" s="253" t="s">
        <v>1</v>
      </c>
      <c r="F173" s="254" t="s">
        <v>85</v>
      </c>
      <c r="G173" s="252"/>
      <c r="H173" s="255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213</v>
      </c>
      <c r="AU173" s="261" t="s">
        <v>87</v>
      </c>
      <c r="AV173" s="14" t="s">
        <v>87</v>
      </c>
      <c r="AW173" s="14" t="s">
        <v>34</v>
      </c>
      <c r="AX173" s="14" t="s">
        <v>85</v>
      </c>
      <c r="AY173" s="261" t="s">
        <v>204</v>
      </c>
    </row>
    <row r="174" s="12" customFormat="1" ht="22.8" customHeight="1">
      <c r="A174" s="12"/>
      <c r="B174" s="211"/>
      <c r="C174" s="212"/>
      <c r="D174" s="213" t="s">
        <v>77</v>
      </c>
      <c r="E174" s="225" t="s">
        <v>2819</v>
      </c>
      <c r="F174" s="225" t="s">
        <v>2820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SUM(P175:P185)</f>
        <v>0</v>
      </c>
      <c r="Q174" s="219"/>
      <c r="R174" s="220">
        <f>SUM(R175:R185)</f>
        <v>0.049369999999999997</v>
      </c>
      <c r="S174" s="219"/>
      <c r="T174" s="221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87</v>
      </c>
      <c r="AT174" s="223" t="s">
        <v>77</v>
      </c>
      <c r="AU174" s="223" t="s">
        <v>85</v>
      </c>
      <c r="AY174" s="222" t="s">
        <v>204</v>
      </c>
      <c r="BK174" s="224">
        <f>SUM(BK175:BK185)</f>
        <v>0</v>
      </c>
    </row>
    <row r="175" s="2" customFormat="1" ht="16.5" customHeight="1">
      <c r="A175" s="38"/>
      <c r="B175" s="39"/>
      <c r="C175" s="227" t="s">
        <v>8</v>
      </c>
      <c r="D175" s="227" t="s">
        <v>206</v>
      </c>
      <c r="E175" s="228" t="s">
        <v>2821</v>
      </c>
      <c r="F175" s="229" t="s">
        <v>2822</v>
      </c>
      <c r="G175" s="230" t="s">
        <v>771</v>
      </c>
      <c r="H175" s="231">
        <v>1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43</v>
      </c>
      <c r="O175" s="91"/>
      <c r="P175" s="236">
        <f>O175*H175</f>
        <v>0</v>
      </c>
      <c r="Q175" s="236">
        <v>0.049369999999999997</v>
      </c>
      <c r="R175" s="236">
        <f>Q175*H175</f>
        <v>0.049369999999999997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218</v>
      </c>
      <c r="AT175" s="238" t="s">
        <v>206</v>
      </c>
      <c r="AU175" s="238" t="s">
        <v>87</v>
      </c>
      <c r="AY175" s="17" t="s">
        <v>204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218</v>
      </c>
      <c r="BM175" s="238" t="s">
        <v>2823</v>
      </c>
    </row>
    <row r="176" s="13" customFormat="1">
      <c r="A176" s="13"/>
      <c r="B176" s="240"/>
      <c r="C176" s="241"/>
      <c r="D176" s="242" t="s">
        <v>213</v>
      </c>
      <c r="E176" s="243" t="s">
        <v>1</v>
      </c>
      <c r="F176" s="244" t="s">
        <v>2824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213</v>
      </c>
      <c r="AU176" s="250" t="s">
        <v>87</v>
      </c>
      <c r="AV176" s="13" t="s">
        <v>85</v>
      </c>
      <c r="AW176" s="13" t="s">
        <v>34</v>
      </c>
      <c r="AX176" s="13" t="s">
        <v>78</v>
      </c>
      <c r="AY176" s="250" t="s">
        <v>204</v>
      </c>
    </row>
    <row r="177" s="13" customFormat="1">
      <c r="A177" s="13"/>
      <c r="B177" s="240"/>
      <c r="C177" s="241"/>
      <c r="D177" s="242" t="s">
        <v>213</v>
      </c>
      <c r="E177" s="243" t="s">
        <v>1</v>
      </c>
      <c r="F177" s="244" t="s">
        <v>2814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213</v>
      </c>
      <c r="AU177" s="250" t="s">
        <v>87</v>
      </c>
      <c r="AV177" s="13" t="s">
        <v>85</v>
      </c>
      <c r="AW177" s="13" t="s">
        <v>34</v>
      </c>
      <c r="AX177" s="13" t="s">
        <v>78</v>
      </c>
      <c r="AY177" s="250" t="s">
        <v>204</v>
      </c>
    </row>
    <row r="178" s="13" customFormat="1">
      <c r="A178" s="13"/>
      <c r="B178" s="240"/>
      <c r="C178" s="241"/>
      <c r="D178" s="242" t="s">
        <v>213</v>
      </c>
      <c r="E178" s="243" t="s">
        <v>1</v>
      </c>
      <c r="F178" s="244" t="s">
        <v>774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213</v>
      </c>
      <c r="AU178" s="250" t="s">
        <v>87</v>
      </c>
      <c r="AV178" s="13" t="s">
        <v>85</v>
      </c>
      <c r="AW178" s="13" t="s">
        <v>34</v>
      </c>
      <c r="AX178" s="13" t="s">
        <v>78</v>
      </c>
      <c r="AY178" s="250" t="s">
        <v>204</v>
      </c>
    </row>
    <row r="179" s="13" customFormat="1">
      <c r="A179" s="13"/>
      <c r="B179" s="240"/>
      <c r="C179" s="241"/>
      <c r="D179" s="242" t="s">
        <v>213</v>
      </c>
      <c r="E179" s="243" t="s">
        <v>1</v>
      </c>
      <c r="F179" s="244" t="s">
        <v>2815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213</v>
      </c>
      <c r="AU179" s="250" t="s">
        <v>87</v>
      </c>
      <c r="AV179" s="13" t="s">
        <v>85</v>
      </c>
      <c r="AW179" s="13" t="s">
        <v>34</v>
      </c>
      <c r="AX179" s="13" t="s">
        <v>78</v>
      </c>
      <c r="AY179" s="250" t="s">
        <v>204</v>
      </c>
    </row>
    <row r="180" s="13" customFormat="1">
      <c r="A180" s="13"/>
      <c r="B180" s="240"/>
      <c r="C180" s="241"/>
      <c r="D180" s="242" t="s">
        <v>213</v>
      </c>
      <c r="E180" s="243" t="s">
        <v>1</v>
      </c>
      <c r="F180" s="244" t="s">
        <v>2816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213</v>
      </c>
      <c r="AU180" s="250" t="s">
        <v>87</v>
      </c>
      <c r="AV180" s="13" t="s">
        <v>85</v>
      </c>
      <c r="AW180" s="13" t="s">
        <v>34</v>
      </c>
      <c r="AX180" s="13" t="s">
        <v>78</v>
      </c>
      <c r="AY180" s="250" t="s">
        <v>204</v>
      </c>
    </row>
    <row r="181" s="13" customFormat="1">
      <c r="A181" s="13"/>
      <c r="B181" s="240"/>
      <c r="C181" s="241"/>
      <c r="D181" s="242" t="s">
        <v>213</v>
      </c>
      <c r="E181" s="243" t="s">
        <v>1</v>
      </c>
      <c r="F181" s="244" t="s">
        <v>2817</v>
      </c>
      <c r="G181" s="241"/>
      <c r="H181" s="243" t="s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213</v>
      </c>
      <c r="AU181" s="250" t="s">
        <v>87</v>
      </c>
      <c r="AV181" s="13" t="s">
        <v>85</v>
      </c>
      <c r="AW181" s="13" t="s">
        <v>34</v>
      </c>
      <c r="AX181" s="13" t="s">
        <v>78</v>
      </c>
      <c r="AY181" s="250" t="s">
        <v>204</v>
      </c>
    </row>
    <row r="182" s="13" customFormat="1">
      <c r="A182" s="13"/>
      <c r="B182" s="240"/>
      <c r="C182" s="241"/>
      <c r="D182" s="242" t="s">
        <v>213</v>
      </c>
      <c r="E182" s="243" t="s">
        <v>1</v>
      </c>
      <c r="F182" s="244" t="s">
        <v>778</v>
      </c>
      <c r="G182" s="241"/>
      <c r="H182" s="243" t="s">
        <v>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213</v>
      </c>
      <c r="AU182" s="250" t="s">
        <v>87</v>
      </c>
      <c r="AV182" s="13" t="s">
        <v>85</v>
      </c>
      <c r="AW182" s="13" t="s">
        <v>34</v>
      </c>
      <c r="AX182" s="13" t="s">
        <v>78</v>
      </c>
      <c r="AY182" s="250" t="s">
        <v>204</v>
      </c>
    </row>
    <row r="183" s="13" customFormat="1">
      <c r="A183" s="13"/>
      <c r="B183" s="240"/>
      <c r="C183" s="241"/>
      <c r="D183" s="242" t="s">
        <v>213</v>
      </c>
      <c r="E183" s="243" t="s">
        <v>1</v>
      </c>
      <c r="F183" s="244" t="s">
        <v>2818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213</v>
      </c>
      <c r="AU183" s="250" t="s">
        <v>87</v>
      </c>
      <c r="AV183" s="13" t="s">
        <v>85</v>
      </c>
      <c r="AW183" s="13" t="s">
        <v>34</v>
      </c>
      <c r="AX183" s="13" t="s">
        <v>78</v>
      </c>
      <c r="AY183" s="250" t="s">
        <v>204</v>
      </c>
    </row>
    <row r="184" s="13" customFormat="1">
      <c r="A184" s="13"/>
      <c r="B184" s="240"/>
      <c r="C184" s="241"/>
      <c r="D184" s="242" t="s">
        <v>213</v>
      </c>
      <c r="E184" s="243" t="s">
        <v>1</v>
      </c>
      <c r="F184" s="244" t="s">
        <v>780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213</v>
      </c>
      <c r="AU184" s="250" t="s">
        <v>87</v>
      </c>
      <c r="AV184" s="13" t="s">
        <v>85</v>
      </c>
      <c r="AW184" s="13" t="s">
        <v>34</v>
      </c>
      <c r="AX184" s="13" t="s">
        <v>78</v>
      </c>
      <c r="AY184" s="250" t="s">
        <v>204</v>
      </c>
    </row>
    <row r="185" s="14" customFormat="1">
      <c r="A185" s="14"/>
      <c r="B185" s="251"/>
      <c r="C185" s="252"/>
      <c r="D185" s="242" t="s">
        <v>213</v>
      </c>
      <c r="E185" s="253" t="s">
        <v>1</v>
      </c>
      <c r="F185" s="254" t="s">
        <v>85</v>
      </c>
      <c r="G185" s="252"/>
      <c r="H185" s="255">
        <v>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213</v>
      </c>
      <c r="AU185" s="261" t="s">
        <v>87</v>
      </c>
      <c r="AV185" s="14" t="s">
        <v>87</v>
      </c>
      <c r="AW185" s="14" t="s">
        <v>34</v>
      </c>
      <c r="AX185" s="14" t="s">
        <v>85</v>
      </c>
      <c r="AY185" s="261" t="s">
        <v>204</v>
      </c>
    </row>
    <row r="186" s="12" customFormat="1" ht="22.8" customHeight="1">
      <c r="A186" s="12"/>
      <c r="B186" s="211"/>
      <c r="C186" s="212"/>
      <c r="D186" s="213" t="s">
        <v>77</v>
      </c>
      <c r="E186" s="225" t="s">
        <v>1043</v>
      </c>
      <c r="F186" s="225" t="s">
        <v>1044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SUM(P187:P199)</f>
        <v>0</v>
      </c>
      <c r="Q186" s="219"/>
      <c r="R186" s="220">
        <f>SUM(R187:R199)</f>
        <v>0.11606400000000001</v>
      </c>
      <c r="S186" s="219"/>
      <c r="T186" s="221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87</v>
      </c>
      <c r="AT186" s="223" t="s">
        <v>77</v>
      </c>
      <c r="AU186" s="223" t="s">
        <v>85</v>
      </c>
      <c r="AY186" s="222" t="s">
        <v>204</v>
      </c>
      <c r="BK186" s="224">
        <f>SUM(BK187:BK199)</f>
        <v>0</v>
      </c>
    </row>
    <row r="187" s="2" customFormat="1" ht="24.15" customHeight="1">
      <c r="A187" s="38"/>
      <c r="B187" s="39"/>
      <c r="C187" s="273" t="s">
        <v>262</v>
      </c>
      <c r="D187" s="273" t="s">
        <v>404</v>
      </c>
      <c r="E187" s="274" t="s">
        <v>2825</v>
      </c>
      <c r="F187" s="275" t="s">
        <v>2826</v>
      </c>
      <c r="G187" s="276" t="s">
        <v>1385</v>
      </c>
      <c r="H187" s="277">
        <v>1</v>
      </c>
      <c r="I187" s="278"/>
      <c r="J187" s="279">
        <f>ROUND(I187*H187,2)</f>
        <v>0</v>
      </c>
      <c r="K187" s="275" t="s">
        <v>1</v>
      </c>
      <c r="L187" s="280"/>
      <c r="M187" s="281" t="s">
        <v>1</v>
      </c>
      <c r="N187" s="282" t="s">
        <v>43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386</v>
      </c>
      <c r="AT187" s="238" t="s">
        <v>404</v>
      </c>
      <c r="AU187" s="238" t="s">
        <v>87</v>
      </c>
      <c r="AY187" s="17" t="s">
        <v>204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218</v>
      </c>
      <c r="BM187" s="238" t="s">
        <v>2827</v>
      </c>
    </row>
    <row r="188" s="2" customFormat="1" ht="24.15" customHeight="1">
      <c r="A188" s="38"/>
      <c r="B188" s="39"/>
      <c r="C188" s="227" t="s">
        <v>281</v>
      </c>
      <c r="D188" s="227" t="s">
        <v>206</v>
      </c>
      <c r="E188" s="228" t="s">
        <v>2828</v>
      </c>
      <c r="F188" s="229" t="s">
        <v>2829</v>
      </c>
      <c r="G188" s="230" t="s">
        <v>209</v>
      </c>
      <c r="H188" s="231">
        <v>4.2000000000000002</v>
      </c>
      <c r="I188" s="232"/>
      <c r="J188" s="233">
        <f>ROUND(I188*H188,2)</f>
        <v>0</v>
      </c>
      <c r="K188" s="229" t="s">
        <v>210</v>
      </c>
      <c r="L188" s="44"/>
      <c r="M188" s="234" t="s">
        <v>1</v>
      </c>
      <c r="N188" s="235" t="s">
        <v>43</v>
      </c>
      <c r="O188" s="91"/>
      <c r="P188" s="236">
        <f>O188*H188</f>
        <v>0</v>
      </c>
      <c r="Q188" s="236">
        <v>0.00025999999999999998</v>
      </c>
      <c r="R188" s="236">
        <f>Q188*H188</f>
        <v>0.0010919999999999999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218</v>
      </c>
      <c r="AT188" s="238" t="s">
        <v>206</v>
      </c>
      <c r="AU188" s="238" t="s">
        <v>87</v>
      </c>
      <c r="AY188" s="17" t="s">
        <v>204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218</v>
      </c>
      <c r="BM188" s="238" t="s">
        <v>2830</v>
      </c>
    </row>
    <row r="189" s="14" customFormat="1">
      <c r="A189" s="14"/>
      <c r="B189" s="251"/>
      <c r="C189" s="252"/>
      <c r="D189" s="242" t="s">
        <v>213</v>
      </c>
      <c r="E189" s="253" t="s">
        <v>1</v>
      </c>
      <c r="F189" s="254" t="s">
        <v>2831</v>
      </c>
      <c r="G189" s="252"/>
      <c r="H189" s="255">
        <v>4.2000000000000002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213</v>
      </c>
      <c r="AU189" s="261" t="s">
        <v>87</v>
      </c>
      <c r="AV189" s="14" t="s">
        <v>87</v>
      </c>
      <c r="AW189" s="14" t="s">
        <v>34</v>
      </c>
      <c r="AX189" s="14" t="s">
        <v>85</v>
      </c>
      <c r="AY189" s="261" t="s">
        <v>204</v>
      </c>
    </row>
    <row r="190" s="2" customFormat="1" ht="24.15" customHeight="1">
      <c r="A190" s="38"/>
      <c r="B190" s="39"/>
      <c r="C190" s="273" t="s">
        <v>289</v>
      </c>
      <c r="D190" s="273" t="s">
        <v>404</v>
      </c>
      <c r="E190" s="274" t="s">
        <v>2832</v>
      </c>
      <c r="F190" s="275" t="s">
        <v>2833</v>
      </c>
      <c r="G190" s="276" t="s">
        <v>209</v>
      </c>
      <c r="H190" s="277">
        <v>4.2000000000000002</v>
      </c>
      <c r="I190" s="278"/>
      <c r="J190" s="279">
        <f>ROUND(I190*H190,2)</f>
        <v>0</v>
      </c>
      <c r="K190" s="275" t="s">
        <v>210</v>
      </c>
      <c r="L190" s="280"/>
      <c r="M190" s="281" t="s">
        <v>1</v>
      </c>
      <c r="N190" s="282" t="s">
        <v>43</v>
      </c>
      <c r="O190" s="91"/>
      <c r="P190" s="236">
        <f>O190*H190</f>
        <v>0</v>
      </c>
      <c r="Q190" s="236">
        <v>0.027310000000000001</v>
      </c>
      <c r="R190" s="236">
        <f>Q190*H190</f>
        <v>0.11470200000000001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386</v>
      </c>
      <c r="AT190" s="238" t="s">
        <v>404</v>
      </c>
      <c r="AU190" s="238" t="s">
        <v>87</v>
      </c>
      <c r="AY190" s="17" t="s">
        <v>204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218</v>
      </c>
      <c r="BM190" s="238" t="s">
        <v>2834</v>
      </c>
    </row>
    <row r="191" s="2" customFormat="1" ht="21.75" customHeight="1">
      <c r="A191" s="38"/>
      <c r="B191" s="39"/>
      <c r="C191" s="227" t="s">
        <v>218</v>
      </c>
      <c r="D191" s="227" t="s">
        <v>206</v>
      </c>
      <c r="E191" s="228" t="s">
        <v>1126</v>
      </c>
      <c r="F191" s="229" t="s">
        <v>2835</v>
      </c>
      <c r="G191" s="230" t="s">
        <v>256</v>
      </c>
      <c r="H191" s="231">
        <v>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43</v>
      </c>
      <c r="O191" s="91"/>
      <c r="P191" s="236">
        <f>O191*H191</f>
        <v>0</v>
      </c>
      <c r="Q191" s="236">
        <v>0.00027</v>
      </c>
      <c r="R191" s="236">
        <f>Q191*H191</f>
        <v>0.00027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218</v>
      </c>
      <c r="AT191" s="238" t="s">
        <v>206</v>
      </c>
      <c r="AU191" s="238" t="s">
        <v>87</v>
      </c>
      <c r="AY191" s="17" t="s">
        <v>204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218</v>
      </c>
      <c r="BM191" s="238" t="s">
        <v>2836</v>
      </c>
    </row>
    <row r="192" s="13" customFormat="1">
      <c r="A192" s="13"/>
      <c r="B192" s="240"/>
      <c r="C192" s="241"/>
      <c r="D192" s="242" t="s">
        <v>213</v>
      </c>
      <c r="E192" s="243" t="s">
        <v>1</v>
      </c>
      <c r="F192" s="244" t="s">
        <v>1130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213</v>
      </c>
      <c r="AU192" s="250" t="s">
        <v>87</v>
      </c>
      <c r="AV192" s="13" t="s">
        <v>85</v>
      </c>
      <c r="AW192" s="13" t="s">
        <v>34</v>
      </c>
      <c r="AX192" s="13" t="s">
        <v>78</v>
      </c>
      <c r="AY192" s="250" t="s">
        <v>204</v>
      </c>
    </row>
    <row r="193" s="13" customFormat="1">
      <c r="A193" s="13"/>
      <c r="B193" s="240"/>
      <c r="C193" s="241"/>
      <c r="D193" s="242" t="s">
        <v>213</v>
      </c>
      <c r="E193" s="243" t="s">
        <v>1</v>
      </c>
      <c r="F193" s="244" t="s">
        <v>822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213</v>
      </c>
      <c r="AU193" s="250" t="s">
        <v>87</v>
      </c>
      <c r="AV193" s="13" t="s">
        <v>85</v>
      </c>
      <c r="AW193" s="13" t="s">
        <v>34</v>
      </c>
      <c r="AX193" s="13" t="s">
        <v>78</v>
      </c>
      <c r="AY193" s="250" t="s">
        <v>204</v>
      </c>
    </row>
    <row r="194" s="13" customFormat="1">
      <c r="A194" s="13"/>
      <c r="B194" s="240"/>
      <c r="C194" s="241"/>
      <c r="D194" s="242" t="s">
        <v>213</v>
      </c>
      <c r="E194" s="243" t="s">
        <v>1</v>
      </c>
      <c r="F194" s="244" t="s">
        <v>1131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213</v>
      </c>
      <c r="AU194" s="250" t="s">
        <v>87</v>
      </c>
      <c r="AV194" s="13" t="s">
        <v>85</v>
      </c>
      <c r="AW194" s="13" t="s">
        <v>34</v>
      </c>
      <c r="AX194" s="13" t="s">
        <v>78</v>
      </c>
      <c r="AY194" s="250" t="s">
        <v>204</v>
      </c>
    </row>
    <row r="195" s="13" customFormat="1">
      <c r="A195" s="13"/>
      <c r="B195" s="240"/>
      <c r="C195" s="241"/>
      <c r="D195" s="242" t="s">
        <v>213</v>
      </c>
      <c r="E195" s="243" t="s">
        <v>1</v>
      </c>
      <c r="F195" s="244" t="s">
        <v>1132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213</v>
      </c>
      <c r="AU195" s="250" t="s">
        <v>87</v>
      </c>
      <c r="AV195" s="13" t="s">
        <v>85</v>
      </c>
      <c r="AW195" s="13" t="s">
        <v>34</v>
      </c>
      <c r="AX195" s="13" t="s">
        <v>78</v>
      </c>
      <c r="AY195" s="250" t="s">
        <v>204</v>
      </c>
    </row>
    <row r="196" s="13" customFormat="1">
      <c r="A196" s="13"/>
      <c r="B196" s="240"/>
      <c r="C196" s="241"/>
      <c r="D196" s="242" t="s">
        <v>213</v>
      </c>
      <c r="E196" s="243" t="s">
        <v>1</v>
      </c>
      <c r="F196" s="244" t="s">
        <v>826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213</v>
      </c>
      <c r="AU196" s="250" t="s">
        <v>87</v>
      </c>
      <c r="AV196" s="13" t="s">
        <v>85</v>
      </c>
      <c r="AW196" s="13" t="s">
        <v>34</v>
      </c>
      <c r="AX196" s="13" t="s">
        <v>78</v>
      </c>
      <c r="AY196" s="250" t="s">
        <v>204</v>
      </c>
    </row>
    <row r="197" s="13" customFormat="1">
      <c r="A197" s="13"/>
      <c r="B197" s="240"/>
      <c r="C197" s="241"/>
      <c r="D197" s="242" t="s">
        <v>213</v>
      </c>
      <c r="E197" s="243" t="s">
        <v>1</v>
      </c>
      <c r="F197" s="244" t="s">
        <v>824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213</v>
      </c>
      <c r="AU197" s="250" t="s">
        <v>87</v>
      </c>
      <c r="AV197" s="13" t="s">
        <v>85</v>
      </c>
      <c r="AW197" s="13" t="s">
        <v>34</v>
      </c>
      <c r="AX197" s="13" t="s">
        <v>78</v>
      </c>
      <c r="AY197" s="250" t="s">
        <v>204</v>
      </c>
    </row>
    <row r="198" s="13" customFormat="1">
      <c r="A198" s="13"/>
      <c r="B198" s="240"/>
      <c r="C198" s="241"/>
      <c r="D198" s="242" t="s">
        <v>213</v>
      </c>
      <c r="E198" s="243" t="s">
        <v>1</v>
      </c>
      <c r="F198" s="244" t="s">
        <v>1133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213</v>
      </c>
      <c r="AU198" s="250" t="s">
        <v>87</v>
      </c>
      <c r="AV198" s="13" t="s">
        <v>85</v>
      </c>
      <c r="AW198" s="13" t="s">
        <v>34</v>
      </c>
      <c r="AX198" s="13" t="s">
        <v>78</v>
      </c>
      <c r="AY198" s="250" t="s">
        <v>204</v>
      </c>
    </row>
    <row r="199" s="14" customFormat="1">
      <c r="A199" s="14"/>
      <c r="B199" s="251"/>
      <c r="C199" s="252"/>
      <c r="D199" s="242" t="s">
        <v>213</v>
      </c>
      <c r="E199" s="253" t="s">
        <v>1</v>
      </c>
      <c r="F199" s="254" t="s">
        <v>85</v>
      </c>
      <c r="G199" s="252"/>
      <c r="H199" s="255">
        <v>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213</v>
      </c>
      <c r="AU199" s="261" t="s">
        <v>87</v>
      </c>
      <c r="AV199" s="14" t="s">
        <v>87</v>
      </c>
      <c r="AW199" s="14" t="s">
        <v>34</v>
      </c>
      <c r="AX199" s="14" t="s">
        <v>85</v>
      </c>
      <c r="AY199" s="261" t="s">
        <v>204</v>
      </c>
    </row>
    <row r="200" s="12" customFormat="1" ht="22.8" customHeight="1">
      <c r="A200" s="12"/>
      <c r="B200" s="211"/>
      <c r="C200" s="212"/>
      <c r="D200" s="213" t="s">
        <v>77</v>
      </c>
      <c r="E200" s="225" t="s">
        <v>1883</v>
      </c>
      <c r="F200" s="225" t="s">
        <v>1884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SUM(P201:P204)</f>
        <v>0</v>
      </c>
      <c r="Q200" s="219"/>
      <c r="R200" s="220">
        <f>SUM(R201:R204)</f>
        <v>0.027719999999999998</v>
      </c>
      <c r="S200" s="219"/>
      <c r="T200" s="22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77</v>
      </c>
      <c r="AU200" s="223" t="s">
        <v>85</v>
      </c>
      <c r="AY200" s="222" t="s">
        <v>204</v>
      </c>
      <c r="BK200" s="224">
        <f>SUM(BK201:BK204)</f>
        <v>0</v>
      </c>
    </row>
    <row r="201" s="2" customFormat="1" ht="24.15" customHeight="1">
      <c r="A201" s="38"/>
      <c r="B201" s="39"/>
      <c r="C201" s="227" t="s">
        <v>287</v>
      </c>
      <c r="D201" s="227" t="s">
        <v>206</v>
      </c>
      <c r="E201" s="228" t="s">
        <v>2837</v>
      </c>
      <c r="F201" s="229" t="s">
        <v>2838</v>
      </c>
      <c r="G201" s="230" t="s">
        <v>209</v>
      </c>
      <c r="H201" s="231">
        <v>1.3999999999999999</v>
      </c>
      <c r="I201" s="232"/>
      <c r="J201" s="233">
        <f>ROUND(I201*H201,2)</f>
        <v>0</v>
      </c>
      <c r="K201" s="229" t="s">
        <v>210</v>
      </c>
      <c r="L201" s="44"/>
      <c r="M201" s="234" t="s">
        <v>1</v>
      </c>
      <c r="N201" s="235" t="s">
        <v>43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218</v>
      </c>
      <c r="AT201" s="238" t="s">
        <v>206</v>
      </c>
      <c r="AU201" s="238" t="s">
        <v>87</v>
      </c>
      <c r="AY201" s="17" t="s">
        <v>204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218</v>
      </c>
      <c r="BM201" s="238" t="s">
        <v>2839</v>
      </c>
    </row>
    <row r="202" s="14" customFormat="1">
      <c r="A202" s="14"/>
      <c r="B202" s="251"/>
      <c r="C202" s="252"/>
      <c r="D202" s="242" t="s">
        <v>213</v>
      </c>
      <c r="E202" s="253" t="s">
        <v>1</v>
      </c>
      <c r="F202" s="254" t="s">
        <v>2840</v>
      </c>
      <c r="G202" s="252"/>
      <c r="H202" s="255">
        <v>1.3999999999999999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213</v>
      </c>
      <c r="AU202" s="261" t="s">
        <v>87</v>
      </c>
      <c r="AV202" s="14" t="s">
        <v>87</v>
      </c>
      <c r="AW202" s="14" t="s">
        <v>34</v>
      </c>
      <c r="AX202" s="14" t="s">
        <v>85</v>
      </c>
      <c r="AY202" s="261" t="s">
        <v>204</v>
      </c>
    </row>
    <row r="203" s="2" customFormat="1" ht="16.5" customHeight="1">
      <c r="A203" s="38"/>
      <c r="B203" s="39"/>
      <c r="C203" s="273" t="s">
        <v>304</v>
      </c>
      <c r="D203" s="273" t="s">
        <v>404</v>
      </c>
      <c r="E203" s="274" t="s">
        <v>2841</v>
      </c>
      <c r="F203" s="275" t="s">
        <v>2842</v>
      </c>
      <c r="G203" s="276" t="s">
        <v>209</v>
      </c>
      <c r="H203" s="277">
        <v>1.54</v>
      </c>
      <c r="I203" s="278"/>
      <c r="J203" s="279">
        <f>ROUND(I203*H203,2)</f>
        <v>0</v>
      </c>
      <c r="K203" s="275" t="s">
        <v>210</v>
      </c>
      <c r="L203" s="280"/>
      <c r="M203" s="281" t="s">
        <v>1</v>
      </c>
      <c r="N203" s="282" t="s">
        <v>43</v>
      </c>
      <c r="O203" s="91"/>
      <c r="P203" s="236">
        <f>O203*H203</f>
        <v>0</v>
      </c>
      <c r="Q203" s="236">
        <v>0.017999999999999999</v>
      </c>
      <c r="R203" s="236">
        <f>Q203*H203</f>
        <v>0.027719999999999998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386</v>
      </c>
      <c r="AT203" s="238" t="s">
        <v>404</v>
      </c>
      <c r="AU203" s="238" t="s">
        <v>87</v>
      </c>
      <c r="AY203" s="17" t="s">
        <v>204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218</v>
      </c>
      <c r="BM203" s="238" t="s">
        <v>2843</v>
      </c>
    </row>
    <row r="204" s="14" customFormat="1">
      <c r="A204" s="14"/>
      <c r="B204" s="251"/>
      <c r="C204" s="252"/>
      <c r="D204" s="242" t="s">
        <v>213</v>
      </c>
      <c r="E204" s="252"/>
      <c r="F204" s="254" t="s">
        <v>2844</v>
      </c>
      <c r="G204" s="252"/>
      <c r="H204" s="255">
        <v>1.54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213</v>
      </c>
      <c r="AU204" s="261" t="s">
        <v>87</v>
      </c>
      <c r="AV204" s="14" t="s">
        <v>87</v>
      </c>
      <c r="AW204" s="14" t="s">
        <v>4</v>
      </c>
      <c r="AX204" s="14" t="s">
        <v>85</v>
      </c>
      <c r="AY204" s="261" t="s">
        <v>204</v>
      </c>
    </row>
    <row r="205" s="12" customFormat="1" ht="22.8" customHeight="1">
      <c r="A205" s="12"/>
      <c r="B205" s="211"/>
      <c r="C205" s="212"/>
      <c r="D205" s="213" t="s">
        <v>77</v>
      </c>
      <c r="E205" s="225" t="s">
        <v>1139</v>
      </c>
      <c r="F205" s="225" t="s">
        <v>1140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SUM(P206:P227)</f>
        <v>0</v>
      </c>
      <c r="Q205" s="219"/>
      <c r="R205" s="220">
        <f>SUM(R206:R227)</f>
        <v>0.043720739999999994</v>
      </c>
      <c r="S205" s="219"/>
      <c r="T205" s="221">
        <f>SUM(T206:T227)</f>
        <v>0.87449088999999991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87</v>
      </c>
      <c r="AT205" s="223" t="s">
        <v>77</v>
      </c>
      <c r="AU205" s="223" t="s">
        <v>85</v>
      </c>
      <c r="AY205" s="222" t="s">
        <v>204</v>
      </c>
      <c r="BK205" s="224">
        <f>SUM(BK206:BK227)</f>
        <v>0</v>
      </c>
    </row>
    <row r="206" s="2" customFormat="1" ht="16.5" customHeight="1">
      <c r="A206" s="38"/>
      <c r="B206" s="39"/>
      <c r="C206" s="227" t="s">
        <v>7</v>
      </c>
      <c r="D206" s="227" t="s">
        <v>206</v>
      </c>
      <c r="E206" s="228" t="s">
        <v>1142</v>
      </c>
      <c r="F206" s="229" t="s">
        <v>1143</v>
      </c>
      <c r="G206" s="230" t="s">
        <v>209</v>
      </c>
      <c r="H206" s="231">
        <v>16.114000000000001</v>
      </c>
      <c r="I206" s="232"/>
      <c r="J206" s="233">
        <f>ROUND(I206*H206,2)</f>
        <v>0</v>
      </c>
      <c r="K206" s="229" t="s">
        <v>210</v>
      </c>
      <c r="L206" s="44"/>
      <c r="M206" s="234" t="s">
        <v>1</v>
      </c>
      <c r="N206" s="235" t="s">
        <v>43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218</v>
      </c>
      <c r="AT206" s="238" t="s">
        <v>206</v>
      </c>
      <c r="AU206" s="238" t="s">
        <v>87</v>
      </c>
      <c r="AY206" s="17" t="s">
        <v>204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218</v>
      </c>
      <c r="BM206" s="238" t="s">
        <v>2845</v>
      </c>
    </row>
    <row r="207" s="14" customFormat="1">
      <c r="A207" s="14"/>
      <c r="B207" s="251"/>
      <c r="C207" s="252"/>
      <c r="D207" s="242" t="s">
        <v>213</v>
      </c>
      <c r="E207" s="253" t="s">
        <v>2768</v>
      </c>
      <c r="F207" s="254" t="s">
        <v>2846</v>
      </c>
      <c r="G207" s="252"/>
      <c r="H207" s="255">
        <v>16.114000000000001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213</v>
      </c>
      <c r="AU207" s="261" t="s">
        <v>87</v>
      </c>
      <c r="AV207" s="14" t="s">
        <v>87</v>
      </c>
      <c r="AW207" s="14" t="s">
        <v>34</v>
      </c>
      <c r="AX207" s="14" t="s">
        <v>85</v>
      </c>
      <c r="AY207" s="261" t="s">
        <v>204</v>
      </c>
    </row>
    <row r="208" s="2" customFormat="1" ht="16.5" customHeight="1">
      <c r="A208" s="38"/>
      <c r="B208" s="39"/>
      <c r="C208" s="227" t="s">
        <v>332</v>
      </c>
      <c r="D208" s="227" t="s">
        <v>206</v>
      </c>
      <c r="E208" s="228" t="s">
        <v>1147</v>
      </c>
      <c r="F208" s="229" t="s">
        <v>1148</v>
      </c>
      <c r="G208" s="230" t="s">
        <v>209</v>
      </c>
      <c r="H208" s="231">
        <v>16.114000000000001</v>
      </c>
      <c r="I208" s="232"/>
      <c r="J208" s="233">
        <f>ROUND(I208*H208,2)</f>
        <v>0</v>
      </c>
      <c r="K208" s="229" t="s">
        <v>210</v>
      </c>
      <c r="L208" s="44"/>
      <c r="M208" s="234" t="s">
        <v>1</v>
      </c>
      <c r="N208" s="235" t="s">
        <v>43</v>
      </c>
      <c r="O208" s="91"/>
      <c r="P208" s="236">
        <f>O208*H208</f>
        <v>0</v>
      </c>
      <c r="Q208" s="236">
        <v>0.00029999999999999997</v>
      </c>
      <c r="R208" s="236">
        <f>Q208*H208</f>
        <v>0.0048341999999999994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218</v>
      </c>
      <c r="AT208" s="238" t="s">
        <v>206</v>
      </c>
      <c r="AU208" s="238" t="s">
        <v>87</v>
      </c>
      <c r="AY208" s="17" t="s">
        <v>204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218</v>
      </c>
      <c r="BM208" s="238" t="s">
        <v>2847</v>
      </c>
    </row>
    <row r="209" s="14" customFormat="1">
      <c r="A209" s="14"/>
      <c r="B209" s="251"/>
      <c r="C209" s="252"/>
      <c r="D209" s="242" t="s">
        <v>213</v>
      </c>
      <c r="E209" s="253" t="s">
        <v>1</v>
      </c>
      <c r="F209" s="254" t="s">
        <v>2768</v>
      </c>
      <c r="G209" s="252"/>
      <c r="H209" s="255">
        <v>16.114000000000001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213</v>
      </c>
      <c r="AU209" s="261" t="s">
        <v>87</v>
      </c>
      <c r="AV209" s="14" t="s">
        <v>87</v>
      </c>
      <c r="AW209" s="14" t="s">
        <v>34</v>
      </c>
      <c r="AX209" s="14" t="s">
        <v>85</v>
      </c>
      <c r="AY209" s="261" t="s">
        <v>204</v>
      </c>
    </row>
    <row r="210" s="2" customFormat="1" ht="24.15" customHeight="1">
      <c r="A210" s="38"/>
      <c r="B210" s="39"/>
      <c r="C210" s="227" t="s">
        <v>310</v>
      </c>
      <c r="D210" s="227" t="s">
        <v>206</v>
      </c>
      <c r="E210" s="228" t="s">
        <v>1151</v>
      </c>
      <c r="F210" s="229" t="s">
        <v>1152</v>
      </c>
      <c r="G210" s="230" t="s">
        <v>209</v>
      </c>
      <c r="H210" s="231">
        <v>1.3999999999999999</v>
      </c>
      <c r="I210" s="232"/>
      <c r="J210" s="233">
        <f>ROUND(I210*H210,2)</f>
        <v>0</v>
      </c>
      <c r="K210" s="229" t="s">
        <v>210</v>
      </c>
      <c r="L210" s="44"/>
      <c r="M210" s="234" t="s">
        <v>1</v>
      </c>
      <c r="N210" s="235" t="s">
        <v>43</v>
      </c>
      <c r="O210" s="91"/>
      <c r="P210" s="236">
        <f>O210*H210</f>
        <v>0</v>
      </c>
      <c r="Q210" s="236">
        <v>0.014999999999999999</v>
      </c>
      <c r="R210" s="236">
        <f>Q210*H210</f>
        <v>0.020999999999999998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218</v>
      </c>
      <c r="AT210" s="238" t="s">
        <v>206</v>
      </c>
      <c r="AU210" s="238" t="s">
        <v>87</v>
      </c>
      <c r="AY210" s="17" t="s">
        <v>204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218</v>
      </c>
      <c r="BM210" s="238" t="s">
        <v>2848</v>
      </c>
    </row>
    <row r="211" s="13" customFormat="1">
      <c r="A211" s="13"/>
      <c r="B211" s="240"/>
      <c r="C211" s="241"/>
      <c r="D211" s="242" t="s">
        <v>213</v>
      </c>
      <c r="E211" s="243" t="s">
        <v>1</v>
      </c>
      <c r="F211" s="244" t="s">
        <v>2849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213</v>
      </c>
      <c r="AU211" s="250" t="s">
        <v>87</v>
      </c>
      <c r="AV211" s="13" t="s">
        <v>85</v>
      </c>
      <c r="AW211" s="13" t="s">
        <v>34</v>
      </c>
      <c r="AX211" s="13" t="s">
        <v>78</v>
      </c>
      <c r="AY211" s="250" t="s">
        <v>204</v>
      </c>
    </row>
    <row r="212" s="14" customFormat="1">
      <c r="A212" s="14"/>
      <c r="B212" s="251"/>
      <c r="C212" s="252"/>
      <c r="D212" s="242" t="s">
        <v>213</v>
      </c>
      <c r="E212" s="253" t="s">
        <v>1</v>
      </c>
      <c r="F212" s="254" t="s">
        <v>2850</v>
      </c>
      <c r="G212" s="252"/>
      <c r="H212" s="255">
        <v>1.3999999999999999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213</v>
      </c>
      <c r="AU212" s="261" t="s">
        <v>87</v>
      </c>
      <c r="AV212" s="14" t="s">
        <v>87</v>
      </c>
      <c r="AW212" s="14" t="s">
        <v>34</v>
      </c>
      <c r="AX212" s="14" t="s">
        <v>85</v>
      </c>
      <c r="AY212" s="261" t="s">
        <v>204</v>
      </c>
    </row>
    <row r="213" s="2" customFormat="1" ht="24.15" customHeight="1">
      <c r="A213" s="38"/>
      <c r="B213" s="39"/>
      <c r="C213" s="227" t="s">
        <v>315</v>
      </c>
      <c r="D213" s="227" t="s">
        <v>206</v>
      </c>
      <c r="E213" s="228" t="s">
        <v>2267</v>
      </c>
      <c r="F213" s="229" t="s">
        <v>2268</v>
      </c>
      <c r="G213" s="230" t="s">
        <v>209</v>
      </c>
      <c r="H213" s="231">
        <v>10.436999999999999</v>
      </c>
      <c r="I213" s="232"/>
      <c r="J213" s="233">
        <f>ROUND(I213*H213,2)</f>
        <v>0</v>
      </c>
      <c r="K213" s="229" t="s">
        <v>210</v>
      </c>
      <c r="L213" s="44"/>
      <c r="M213" s="234" t="s">
        <v>1</v>
      </c>
      <c r="N213" s="235" t="s">
        <v>43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0.083169999999999994</v>
      </c>
      <c r="T213" s="237">
        <f>S213*H213</f>
        <v>0.86804528999999986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218</v>
      </c>
      <c r="AT213" s="238" t="s">
        <v>206</v>
      </c>
      <c r="AU213" s="238" t="s">
        <v>87</v>
      </c>
      <c r="AY213" s="17" t="s">
        <v>204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218</v>
      </c>
      <c r="BM213" s="238" t="s">
        <v>2851</v>
      </c>
    </row>
    <row r="214" s="13" customFormat="1">
      <c r="A214" s="13"/>
      <c r="B214" s="240"/>
      <c r="C214" s="241"/>
      <c r="D214" s="242" t="s">
        <v>213</v>
      </c>
      <c r="E214" s="243" t="s">
        <v>1</v>
      </c>
      <c r="F214" s="244" t="s">
        <v>2849</v>
      </c>
      <c r="G214" s="241"/>
      <c r="H214" s="243" t="s">
        <v>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213</v>
      </c>
      <c r="AU214" s="250" t="s">
        <v>87</v>
      </c>
      <c r="AV214" s="13" t="s">
        <v>85</v>
      </c>
      <c r="AW214" s="13" t="s">
        <v>34</v>
      </c>
      <c r="AX214" s="13" t="s">
        <v>78</v>
      </c>
      <c r="AY214" s="250" t="s">
        <v>204</v>
      </c>
    </row>
    <row r="215" s="14" customFormat="1">
      <c r="A215" s="14"/>
      <c r="B215" s="251"/>
      <c r="C215" s="252"/>
      <c r="D215" s="242" t="s">
        <v>213</v>
      </c>
      <c r="E215" s="253" t="s">
        <v>1</v>
      </c>
      <c r="F215" s="254" t="s">
        <v>2850</v>
      </c>
      <c r="G215" s="252"/>
      <c r="H215" s="255">
        <v>1.3999999999999999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213</v>
      </c>
      <c r="AU215" s="261" t="s">
        <v>87</v>
      </c>
      <c r="AV215" s="14" t="s">
        <v>87</v>
      </c>
      <c r="AW215" s="14" t="s">
        <v>34</v>
      </c>
      <c r="AX215" s="14" t="s">
        <v>78</v>
      </c>
      <c r="AY215" s="261" t="s">
        <v>204</v>
      </c>
    </row>
    <row r="216" s="13" customFormat="1">
      <c r="A216" s="13"/>
      <c r="B216" s="240"/>
      <c r="C216" s="241"/>
      <c r="D216" s="242" t="s">
        <v>213</v>
      </c>
      <c r="E216" s="243" t="s">
        <v>1</v>
      </c>
      <c r="F216" s="244" t="s">
        <v>2852</v>
      </c>
      <c r="G216" s="241"/>
      <c r="H216" s="243" t="s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213</v>
      </c>
      <c r="AU216" s="250" t="s">
        <v>87</v>
      </c>
      <c r="AV216" s="13" t="s">
        <v>85</v>
      </c>
      <c r="AW216" s="13" t="s">
        <v>34</v>
      </c>
      <c r="AX216" s="13" t="s">
        <v>78</v>
      </c>
      <c r="AY216" s="250" t="s">
        <v>204</v>
      </c>
    </row>
    <row r="217" s="14" customFormat="1">
      <c r="A217" s="14"/>
      <c r="B217" s="251"/>
      <c r="C217" s="252"/>
      <c r="D217" s="242" t="s">
        <v>213</v>
      </c>
      <c r="E217" s="253" t="s">
        <v>1</v>
      </c>
      <c r="F217" s="254" t="s">
        <v>2853</v>
      </c>
      <c r="G217" s="252"/>
      <c r="H217" s="255">
        <v>9.0370000000000008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213</v>
      </c>
      <c r="AU217" s="261" t="s">
        <v>87</v>
      </c>
      <c r="AV217" s="14" t="s">
        <v>87</v>
      </c>
      <c r="AW217" s="14" t="s">
        <v>34</v>
      </c>
      <c r="AX217" s="14" t="s">
        <v>78</v>
      </c>
      <c r="AY217" s="261" t="s">
        <v>204</v>
      </c>
    </row>
    <row r="218" s="15" customFormat="1">
      <c r="A218" s="15"/>
      <c r="B218" s="262"/>
      <c r="C218" s="263"/>
      <c r="D218" s="242" t="s">
        <v>213</v>
      </c>
      <c r="E218" s="264" t="s">
        <v>1</v>
      </c>
      <c r="F218" s="265" t="s">
        <v>228</v>
      </c>
      <c r="G218" s="263"/>
      <c r="H218" s="266">
        <v>10.436999999999999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213</v>
      </c>
      <c r="AU218" s="272" t="s">
        <v>87</v>
      </c>
      <c r="AV218" s="15" t="s">
        <v>211</v>
      </c>
      <c r="AW218" s="15" t="s">
        <v>34</v>
      </c>
      <c r="AX218" s="15" t="s">
        <v>85</v>
      </c>
      <c r="AY218" s="272" t="s">
        <v>204</v>
      </c>
    </row>
    <row r="219" s="2" customFormat="1" ht="24.15" customHeight="1">
      <c r="A219" s="38"/>
      <c r="B219" s="39"/>
      <c r="C219" s="227" t="s">
        <v>346</v>
      </c>
      <c r="D219" s="227" t="s">
        <v>206</v>
      </c>
      <c r="E219" s="228" t="s">
        <v>2854</v>
      </c>
      <c r="F219" s="229" t="s">
        <v>2855</v>
      </c>
      <c r="G219" s="230" t="s">
        <v>209</v>
      </c>
      <c r="H219" s="231">
        <v>16.114000000000001</v>
      </c>
      <c r="I219" s="232"/>
      <c r="J219" s="233">
        <f>ROUND(I219*H219,2)</f>
        <v>0</v>
      </c>
      <c r="K219" s="229" t="s">
        <v>210</v>
      </c>
      <c r="L219" s="44"/>
      <c r="M219" s="234" t="s">
        <v>1</v>
      </c>
      <c r="N219" s="235" t="s">
        <v>43</v>
      </c>
      <c r="O219" s="91"/>
      <c r="P219" s="236">
        <f>O219*H219</f>
        <v>0</v>
      </c>
      <c r="Q219" s="236">
        <v>0.00046000000000000001</v>
      </c>
      <c r="R219" s="236">
        <f>Q219*H219</f>
        <v>0.0074124400000000002</v>
      </c>
      <c r="S219" s="236">
        <v>0.00040000000000000002</v>
      </c>
      <c r="T219" s="237">
        <f>S219*H219</f>
        <v>0.006445600000000001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218</v>
      </c>
      <c r="AT219" s="238" t="s">
        <v>206</v>
      </c>
      <c r="AU219" s="238" t="s">
        <v>87</v>
      </c>
      <c r="AY219" s="17" t="s">
        <v>204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85</v>
      </c>
      <c r="BK219" s="239">
        <f>ROUND(I219*H219,2)</f>
        <v>0</v>
      </c>
      <c r="BL219" s="17" t="s">
        <v>218</v>
      </c>
      <c r="BM219" s="238" t="s">
        <v>2856</v>
      </c>
    </row>
    <row r="220" s="14" customFormat="1">
      <c r="A220" s="14"/>
      <c r="B220" s="251"/>
      <c r="C220" s="252"/>
      <c r="D220" s="242" t="s">
        <v>213</v>
      </c>
      <c r="E220" s="253" t="s">
        <v>1</v>
      </c>
      <c r="F220" s="254" t="s">
        <v>2768</v>
      </c>
      <c r="G220" s="252"/>
      <c r="H220" s="255">
        <v>16.114000000000001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213</v>
      </c>
      <c r="AU220" s="261" t="s">
        <v>87</v>
      </c>
      <c r="AV220" s="14" t="s">
        <v>87</v>
      </c>
      <c r="AW220" s="14" t="s">
        <v>34</v>
      </c>
      <c r="AX220" s="14" t="s">
        <v>85</v>
      </c>
      <c r="AY220" s="261" t="s">
        <v>204</v>
      </c>
    </row>
    <row r="221" s="2" customFormat="1" ht="24.15" customHeight="1">
      <c r="A221" s="38"/>
      <c r="B221" s="39"/>
      <c r="C221" s="227" t="s">
        <v>326</v>
      </c>
      <c r="D221" s="227" t="s">
        <v>206</v>
      </c>
      <c r="E221" s="228" t="s">
        <v>1173</v>
      </c>
      <c r="F221" s="229" t="s">
        <v>1174</v>
      </c>
      <c r="G221" s="230" t="s">
        <v>209</v>
      </c>
      <c r="H221" s="231">
        <v>16.114000000000001</v>
      </c>
      <c r="I221" s="232"/>
      <c r="J221" s="233">
        <f>ROUND(I221*H221,2)</f>
        <v>0</v>
      </c>
      <c r="K221" s="229" t="s">
        <v>210</v>
      </c>
      <c r="L221" s="44"/>
      <c r="M221" s="234" t="s">
        <v>1</v>
      </c>
      <c r="N221" s="235" t="s">
        <v>43</v>
      </c>
      <c r="O221" s="91"/>
      <c r="P221" s="236">
        <f>O221*H221</f>
        <v>0</v>
      </c>
      <c r="Q221" s="236">
        <v>5.0000000000000002E-05</v>
      </c>
      <c r="R221" s="236">
        <f>Q221*H221</f>
        <v>0.00080570000000000012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218</v>
      </c>
      <c r="AT221" s="238" t="s">
        <v>206</v>
      </c>
      <c r="AU221" s="238" t="s">
        <v>87</v>
      </c>
      <c r="AY221" s="17" t="s">
        <v>204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85</v>
      </c>
      <c r="BK221" s="239">
        <f>ROUND(I221*H221,2)</f>
        <v>0</v>
      </c>
      <c r="BL221" s="17" t="s">
        <v>218</v>
      </c>
      <c r="BM221" s="238" t="s">
        <v>2857</v>
      </c>
    </row>
    <row r="222" s="14" customFormat="1">
      <c r="A222" s="14"/>
      <c r="B222" s="251"/>
      <c r="C222" s="252"/>
      <c r="D222" s="242" t="s">
        <v>213</v>
      </c>
      <c r="E222" s="253" t="s">
        <v>1</v>
      </c>
      <c r="F222" s="254" t="s">
        <v>2768</v>
      </c>
      <c r="G222" s="252"/>
      <c r="H222" s="255">
        <v>16.114000000000001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213</v>
      </c>
      <c r="AU222" s="261" t="s">
        <v>87</v>
      </c>
      <c r="AV222" s="14" t="s">
        <v>87</v>
      </c>
      <c r="AW222" s="14" t="s">
        <v>34</v>
      </c>
      <c r="AX222" s="14" t="s">
        <v>85</v>
      </c>
      <c r="AY222" s="261" t="s">
        <v>204</v>
      </c>
    </row>
    <row r="223" s="2" customFormat="1" ht="24.15" customHeight="1">
      <c r="A223" s="38"/>
      <c r="B223" s="39"/>
      <c r="C223" s="227" t="s">
        <v>357</v>
      </c>
      <c r="D223" s="227" t="s">
        <v>206</v>
      </c>
      <c r="E223" s="228" t="s">
        <v>2279</v>
      </c>
      <c r="F223" s="229" t="s">
        <v>2280</v>
      </c>
      <c r="G223" s="230" t="s">
        <v>295</v>
      </c>
      <c r="H223" s="231">
        <v>0.043999999999999997</v>
      </c>
      <c r="I223" s="232"/>
      <c r="J223" s="233">
        <f>ROUND(I223*H223,2)</f>
        <v>0</v>
      </c>
      <c r="K223" s="229" t="s">
        <v>210</v>
      </c>
      <c r="L223" s="44"/>
      <c r="M223" s="234" t="s">
        <v>1</v>
      </c>
      <c r="N223" s="235" t="s">
        <v>43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218</v>
      </c>
      <c r="AT223" s="238" t="s">
        <v>206</v>
      </c>
      <c r="AU223" s="238" t="s">
        <v>87</v>
      </c>
      <c r="AY223" s="17" t="s">
        <v>204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85</v>
      </c>
      <c r="BK223" s="239">
        <f>ROUND(I223*H223,2)</f>
        <v>0</v>
      </c>
      <c r="BL223" s="17" t="s">
        <v>218</v>
      </c>
      <c r="BM223" s="238" t="s">
        <v>2858</v>
      </c>
    </row>
    <row r="224" s="2" customFormat="1" ht="21.75" customHeight="1">
      <c r="A224" s="38"/>
      <c r="B224" s="39"/>
      <c r="C224" s="227" t="s">
        <v>340</v>
      </c>
      <c r="D224" s="227" t="s">
        <v>206</v>
      </c>
      <c r="E224" s="228" t="s">
        <v>2859</v>
      </c>
      <c r="F224" s="229" t="s">
        <v>2860</v>
      </c>
      <c r="G224" s="230" t="s">
        <v>209</v>
      </c>
      <c r="H224" s="231">
        <v>16.114000000000001</v>
      </c>
      <c r="I224" s="232"/>
      <c r="J224" s="233">
        <f>ROUND(I224*H224,2)</f>
        <v>0</v>
      </c>
      <c r="K224" s="229" t="s">
        <v>1</v>
      </c>
      <c r="L224" s="44"/>
      <c r="M224" s="234" t="s">
        <v>1</v>
      </c>
      <c r="N224" s="235" t="s">
        <v>43</v>
      </c>
      <c r="O224" s="91"/>
      <c r="P224" s="236">
        <f>O224*H224</f>
        <v>0</v>
      </c>
      <c r="Q224" s="236">
        <v>0.00029999999999999997</v>
      </c>
      <c r="R224" s="236">
        <f>Q224*H224</f>
        <v>0.0048341999999999994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218</v>
      </c>
      <c r="AT224" s="238" t="s">
        <v>206</v>
      </c>
      <c r="AU224" s="238" t="s">
        <v>87</v>
      </c>
      <c r="AY224" s="17" t="s">
        <v>204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85</v>
      </c>
      <c r="BK224" s="239">
        <f>ROUND(I224*H224,2)</f>
        <v>0</v>
      </c>
      <c r="BL224" s="17" t="s">
        <v>218</v>
      </c>
      <c r="BM224" s="238" t="s">
        <v>2861</v>
      </c>
    </row>
    <row r="225" s="14" customFormat="1">
      <c r="A225" s="14"/>
      <c r="B225" s="251"/>
      <c r="C225" s="252"/>
      <c r="D225" s="242" t="s">
        <v>213</v>
      </c>
      <c r="E225" s="253" t="s">
        <v>1</v>
      </c>
      <c r="F225" s="254" t="s">
        <v>2768</v>
      </c>
      <c r="G225" s="252"/>
      <c r="H225" s="255">
        <v>16.114000000000001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213</v>
      </c>
      <c r="AU225" s="261" t="s">
        <v>87</v>
      </c>
      <c r="AV225" s="14" t="s">
        <v>87</v>
      </c>
      <c r="AW225" s="14" t="s">
        <v>34</v>
      </c>
      <c r="AX225" s="14" t="s">
        <v>85</v>
      </c>
      <c r="AY225" s="261" t="s">
        <v>204</v>
      </c>
    </row>
    <row r="226" s="2" customFormat="1" ht="16.5" customHeight="1">
      <c r="A226" s="38"/>
      <c r="B226" s="39"/>
      <c r="C226" s="227" t="s">
        <v>351</v>
      </c>
      <c r="D226" s="227" t="s">
        <v>206</v>
      </c>
      <c r="E226" s="228" t="s">
        <v>2862</v>
      </c>
      <c r="F226" s="229" t="s">
        <v>2863</v>
      </c>
      <c r="G226" s="230" t="s">
        <v>209</v>
      </c>
      <c r="H226" s="231">
        <v>16.114000000000001</v>
      </c>
      <c r="I226" s="232"/>
      <c r="J226" s="233">
        <f>ROUND(I226*H226,2)</f>
        <v>0</v>
      </c>
      <c r="K226" s="229" t="s">
        <v>1</v>
      </c>
      <c r="L226" s="44"/>
      <c r="M226" s="234" t="s">
        <v>1</v>
      </c>
      <c r="N226" s="235" t="s">
        <v>43</v>
      </c>
      <c r="O226" s="91"/>
      <c r="P226" s="236">
        <f>O226*H226</f>
        <v>0</v>
      </c>
      <c r="Q226" s="236">
        <v>0.00029999999999999997</v>
      </c>
      <c r="R226" s="236">
        <f>Q226*H226</f>
        <v>0.0048341999999999994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218</v>
      </c>
      <c r="AT226" s="238" t="s">
        <v>206</v>
      </c>
      <c r="AU226" s="238" t="s">
        <v>87</v>
      </c>
      <c r="AY226" s="17" t="s">
        <v>204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85</v>
      </c>
      <c r="BK226" s="239">
        <f>ROUND(I226*H226,2)</f>
        <v>0</v>
      </c>
      <c r="BL226" s="17" t="s">
        <v>218</v>
      </c>
      <c r="BM226" s="238" t="s">
        <v>2864</v>
      </c>
    </row>
    <row r="227" s="14" customFormat="1">
      <c r="A227" s="14"/>
      <c r="B227" s="251"/>
      <c r="C227" s="252"/>
      <c r="D227" s="242" t="s">
        <v>213</v>
      </c>
      <c r="E227" s="253" t="s">
        <v>1</v>
      </c>
      <c r="F227" s="254" t="s">
        <v>2768</v>
      </c>
      <c r="G227" s="252"/>
      <c r="H227" s="255">
        <v>16.114000000000001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213</v>
      </c>
      <c r="AU227" s="261" t="s">
        <v>87</v>
      </c>
      <c r="AV227" s="14" t="s">
        <v>87</v>
      </c>
      <c r="AW227" s="14" t="s">
        <v>34</v>
      </c>
      <c r="AX227" s="14" t="s">
        <v>85</v>
      </c>
      <c r="AY227" s="261" t="s">
        <v>204</v>
      </c>
    </row>
    <row r="228" s="12" customFormat="1" ht="22.8" customHeight="1">
      <c r="A228" s="12"/>
      <c r="B228" s="211"/>
      <c r="C228" s="212"/>
      <c r="D228" s="213" t="s">
        <v>77</v>
      </c>
      <c r="E228" s="225" t="s">
        <v>1184</v>
      </c>
      <c r="F228" s="225" t="s">
        <v>1185</v>
      </c>
      <c r="G228" s="212"/>
      <c r="H228" s="212"/>
      <c r="I228" s="215"/>
      <c r="J228" s="226">
        <f>BK228</f>
        <v>0</v>
      </c>
      <c r="K228" s="212"/>
      <c r="L228" s="217"/>
      <c r="M228" s="218"/>
      <c r="N228" s="219"/>
      <c r="O228" s="219"/>
      <c r="P228" s="220">
        <f>SUM(P229:P248)</f>
        <v>0</v>
      </c>
      <c r="Q228" s="219"/>
      <c r="R228" s="220">
        <f>SUM(R229:R248)</f>
        <v>0.73613639999999991</v>
      </c>
      <c r="S228" s="219"/>
      <c r="T228" s="221">
        <f>SUM(T229:T248)</f>
        <v>0.21042750000000002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87</v>
      </c>
      <c r="AT228" s="223" t="s">
        <v>77</v>
      </c>
      <c r="AU228" s="223" t="s">
        <v>85</v>
      </c>
      <c r="AY228" s="222" t="s">
        <v>204</v>
      </c>
      <c r="BK228" s="224">
        <f>SUM(BK229:BK248)</f>
        <v>0</v>
      </c>
    </row>
    <row r="229" s="2" customFormat="1" ht="33" customHeight="1">
      <c r="A229" s="38"/>
      <c r="B229" s="39"/>
      <c r="C229" s="227" t="s">
        <v>364</v>
      </c>
      <c r="D229" s="227" t="s">
        <v>206</v>
      </c>
      <c r="E229" s="228" t="s">
        <v>2865</v>
      </c>
      <c r="F229" s="229" t="s">
        <v>2866</v>
      </c>
      <c r="G229" s="230" t="s">
        <v>209</v>
      </c>
      <c r="H229" s="231">
        <v>93.043999999999997</v>
      </c>
      <c r="I229" s="232"/>
      <c r="J229" s="233">
        <f>ROUND(I229*H229,2)</f>
        <v>0</v>
      </c>
      <c r="K229" s="229" t="s">
        <v>210</v>
      </c>
      <c r="L229" s="44"/>
      <c r="M229" s="234" t="s">
        <v>1</v>
      </c>
      <c r="N229" s="235" t="s">
        <v>43</v>
      </c>
      <c r="O229" s="91"/>
      <c r="P229" s="236">
        <f>O229*H229</f>
        <v>0</v>
      </c>
      <c r="Q229" s="236">
        <v>0.0045500000000000002</v>
      </c>
      <c r="R229" s="236">
        <f>Q229*H229</f>
        <v>0.42335020000000001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218</v>
      </c>
      <c r="AT229" s="238" t="s">
        <v>206</v>
      </c>
      <c r="AU229" s="238" t="s">
        <v>87</v>
      </c>
      <c r="AY229" s="17" t="s">
        <v>204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85</v>
      </c>
      <c r="BK229" s="239">
        <f>ROUND(I229*H229,2)</f>
        <v>0</v>
      </c>
      <c r="BL229" s="17" t="s">
        <v>218</v>
      </c>
      <c r="BM229" s="238" t="s">
        <v>2867</v>
      </c>
    </row>
    <row r="230" s="14" customFormat="1">
      <c r="A230" s="14"/>
      <c r="B230" s="251"/>
      <c r="C230" s="252"/>
      <c r="D230" s="242" t="s">
        <v>213</v>
      </c>
      <c r="E230" s="253" t="s">
        <v>2771</v>
      </c>
      <c r="F230" s="254" t="s">
        <v>2868</v>
      </c>
      <c r="G230" s="252"/>
      <c r="H230" s="255">
        <v>93.043999999999997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213</v>
      </c>
      <c r="AU230" s="261" t="s">
        <v>87</v>
      </c>
      <c r="AV230" s="14" t="s">
        <v>87</v>
      </c>
      <c r="AW230" s="14" t="s">
        <v>34</v>
      </c>
      <c r="AX230" s="14" t="s">
        <v>85</v>
      </c>
      <c r="AY230" s="261" t="s">
        <v>204</v>
      </c>
    </row>
    <row r="231" s="2" customFormat="1" ht="33" customHeight="1">
      <c r="A231" s="38"/>
      <c r="B231" s="39"/>
      <c r="C231" s="227" t="s">
        <v>370</v>
      </c>
      <c r="D231" s="227" t="s">
        <v>206</v>
      </c>
      <c r="E231" s="228" t="s">
        <v>1187</v>
      </c>
      <c r="F231" s="229" t="s">
        <v>1188</v>
      </c>
      <c r="G231" s="230" t="s">
        <v>209</v>
      </c>
      <c r="H231" s="231">
        <v>0.10000000000000001</v>
      </c>
      <c r="I231" s="232"/>
      <c r="J231" s="233">
        <f>ROUND(I231*H231,2)</f>
        <v>0</v>
      </c>
      <c r="K231" s="229" t="s">
        <v>210</v>
      </c>
      <c r="L231" s="44"/>
      <c r="M231" s="234" t="s">
        <v>1</v>
      </c>
      <c r="N231" s="235" t="s">
        <v>43</v>
      </c>
      <c r="O231" s="91"/>
      <c r="P231" s="236">
        <f>O231*H231</f>
        <v>0</v>
      </c>
      <c r="Q231" s="236">
        <v>0.012</v>
      </c>
      <c r="R231" s="236">
        <f>Q231*H231</f>
        <v>0.0012000000000000001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218</v>
      </c>
      <c r="AT231" s="238" t="s">
        <v>206</v>
      </c>
      <c r="AU231" s="238" t="s">
        <v>87</v>
      </c>
      <c r="AY231" s="17" t="s">
        <v>204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85</v>
      </c>
      <c r="BK231" s="239">
        <f>ROUND(I231*H231,2)</f>
        <v>0</v>
      </c>
      <c r="BL231" s="17" t="s">
        <v>218</v>
      </c>
      <c r="BM231" s="238" t="s">
        <v>2869</v>
      </c>
    </row>
    <row r="232" s="13" customFormat="1">
      <c r="A232" s="13"/>
      <c r="B232" s="240"/>
      <c r="C232" s="241"/>
      <c r="D232" s="242" t="s">
        <v>213</v>
      </c>
      <c r="E232" s="243" t="s">
        <v>1</v>
      </c>
      <c r="F232" s="244" t="s">
        <v>2870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213</v>
      </c>
      <c r="AU232" s="250" t="s">
        <v>87</v>
      </c>
      <c r="AV232" s="13" t="s">
        <v>85</v>
      </c>
      <c r="AW232" s="13" t="s">
        <v>34</v>
      </c>
      <c r="AX232" s="13" t="s">
        <v>78</v>
      </c>
      <c r="AY232" s="250" t="s">
        <v>204</v>
      </c>
    </row>
    <row r="233" s="14" customFormat="1">
      <c r="A233" s="14"/>
      <c r="B233" s="251"/>
      <c r="C233" s="252"/>
      <c r="D233" s="242" t="s">
        <v>213</v>
      </c>
      <c r="E233" s="253" t="s">
        <v>1</v>
      </c>
      <c r="F233" s="254" t="s">
        <v>2871</v>
      </c>
      <c r="G233" s="252"/>
      <c r="H233" s="255">
        <v>0.10000000000000001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213</v>
      </c>
      <c r="AU233" s="261" t="s">
        <v>87</v>
      </c>
      <c r="AV233" s="14" t="s">
        <v>87</v>
      </c>
      <c r="AW233" s="14" t="s">
        <v>34</v>
      </c>
      <c r="AX233" s="14" t="s">
        <v>85</v>
      </c>
      <c r="AY233" s="261" t="s">
        <v>204</v>
      </c>
    </row>
    <row r="234" s="2" customFormat="1" ht="24.15" customHeight="1">
      <c r="A234" s="38"/>
      <c r="B234" s="39"/>
      <c r="C234" s="227" t="s">
        <v>375</v>
      </c>
      <c r="D234" s="227" t="s">
        <v>206</v>
      </c>
      <c r="E234" s="228" t="s">
        <v>1193</v>
      </c>
      <c r="F234" s="229" t="s">
        <v>1194</v>
      </c>
      <c r="G234" s="230" t="s">
        <v>209</v>
      </c>
      <c r="H234" s="231">
        <v>84.171000000000006</v>
      </c>
      <c r="I234" s="232"/>
      <c r="J234" s="233">
        <f>ROUND(I234*H234,2)</f>
        <v>0</v>
      </c>
      <c r="K234" s="229" t="s">
        <v>210</v>
      </c>
      <c r="L234" s="44"/>
      <c r="M234" s="234" t="s">
        <v>1</v>
      </c>
      <c r="N234" s="235" t="s">
        <v>43</v>
      </c>
      <c r="O234" s="91"/>
      <c r="P234" s="236">
        <f>O234*H234</f>
        <v>0</v>
      </c>
      <c r="Q234" s="236">
        <v>0</v>
      </c>
      <c r="R234" s="236">
        <f>Q234*H234</f>
        <v>0</v>
      </c>
      <c r="S234" s="236">
        <v>0.0025000000000000001</v>
      </c>
      <c r="T234" s="237">
        <f>S234*H234</f>
        <v>0.21042750000000002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8" t="s">
        <v>218</v>
      </c>
      <c r="AT234" s="238" t="s">
        <v>206</v>
      </c>
      <c r="AU234" s="238" t="s">
        <v>87</v>
      </c>
      <c r="AY234" s="17" t="s">
        <v>204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7" t="s">
        <v>85</v>
      </c>
      <c r="BK234" s="239">
        <f>ROUND(I234*H234,2)</f>
        <v>0</v>
      </c>
      <c r="BL234" s="17" t="s">
        <v>218</v>
      </c>
      <c r="BM234" s="238" t="s">
        <v>2872</v>
      </c>
    </row>
    <row r="235" s="13" customFormat="1">
      <c r="A235" s="13"/>
      <c r="B235" s="240"/>
      <c r="C235" s="241"/>
      <c r="D235" s="242" t="s">
        <v>213</v>
      </c>
      <c r="E235" s="243" t="s">
        <v>1</v>
      </c>
      <c r="F235" s="244" t="s">
        <v>1196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213</v>
      </c>
      <c r="AU235" s="250" t="s">
        <v>87</v>
      </c>
      <c r="AV235" s="13" t="s">
        <v>85</v>
      </c>
      <c r="AW235" s="13" t="s">
        <v>34</v>
      </c>
      <c r="AX235" s="13" t="s">
        <v>78</v>
      </c>
      <c r="AY235" s="250" t="s">
        <v>204</v>
      </c>
    </row>
    <row r="236" s="14" customFormat="1">
      <c r="A236" s="14"/>
      <c r="B236" s="251"/>
      <c r="C236" s="252"/>
      <c r="D236" s="242" t="s">
        <v>213</v>
      </c>
      <c r="E236" s="253" t="s">
        <v>1</v>
      </c>
      <c r="F236" s="254" t="s">
        <v>2873</v>
      </c>
      <c r="G236" s="252"/>
      <c r="H236" s="255">
        <v>84.171000000000006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213</v>
      </c>
      <c r="AU236" s="261" t="s">
        <v>87</v>
      </c>
      <c r="AV236" s="14" t="s">
        <v>87</v>
      </c>
      <c r="AW236" s="14" t="s">
        <v>34</v>
      </c>
      <c r="AX236" s="14" t="s">
        <v>85</v>
      </c>
      <c r="AY236" s="261" t="s">
        <v>204</v>
      </c>
    </row>
    <row r="237" s="2" customFormat="1" ht="21.75" customHeight="1">
      <c r="A237" s="38"/>
      <c r="B237" s="39"/>
      <c r="C237" s="227" t="s">
        <v>381</v>
      </c>
      <c r="D237" s="227" t="s">
        <v>206</v>
      </c>
      <c r="E237" s="228" t="s">
        <v>1199</v>
      </c>
      <c r="F237" s="229" t="s">
        <v>1200</v>
      </c>
      <c r="G237" s="230" t="s">
        <v>209</v>
      </c>
      <c r="H237" s="231">
        <v>93.043999999999997</v>
      </c>
      <c r="I237" s="232"/>
      <c r="J237" s="233">
        <f>ROUND(I237*H237,2)</f>
        <v>0</v>
      </c>
      <c r="K237" s="229" t="s">
        <v>210</v>
      </c>
      <c r="L237" s="44"/>
      <c r="M237" s="234" t="s">
        <v>1</v>
      </c>
      <c r="N237" s="235" t="s">
        <v>43</v>
      </c>
      <c r="O237" s="91"/>
      <c r="P237" s="236">
        <f>O237*H237</f>
        <v>0</v>
      </c>
      <c r="Q237" s="236">
        <v>0.00029999999999999997</v>
      </c>
      <c r="R237" s="236">
        <f>Q237*H237</f>
        <v>0.027913199999999996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218</v>
      </c>
      <c r="AT237" s="238" t="s">
        <v>206</v>
      </c>
      <c r="AU237" s="238" t="s">
        <v>87</v>
      </c>
      <c r="AY237" s="17" t="s">
        <v>204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85</v>
      </c>
      <c r="BK237" s="239">
        <f>ROUND(I237*H237,2)</f>
        <v>0</v>
      </c>
      <c r="BL237" s="17" t="s">
        <v>218</v>
      </c>
      <c r="BM237" s="238" t="s">
        <v>2874</v>
      </c>
    </row>
    <row r="238" s="13" customFormat="1">
      <c r="A238" s="13"/>
      <c r="B238" s="240"/>
      <c r="C238" s="241"/>
      <c r="D238" s="242" t="s">
        <v>213</v>
      </c>
      <c r="E238" s="243" t="s">
        <v>1</v>
      </c>
      <c r="F238" s="244" t="s">
        <v>1202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213</v>
      </c>
      <c r="AU238" s="250" t="s">
        <v>87</v>
      </c>
      <c r="AV238" s="13" t="s">
        <v>85</v>
      </c>
      <c r="AW238" s="13" t="s">
        <v>34</v>
      </c>
      <c r="AX238" s="13" t="s">
        <v>78</v>
      </c>
      <c r="AY238" s="250" t="s">
        <v>204</v>
      </c>
    </row>
    <row r="239" s="14" customFormat="1">
      <c r="A239" s="14"/>
      <c r="B239" s="251"/>
      <c r="C239" s="252"/>
      <c r="D239" s="242" t="s">
        <v>213</v>
      </c>
      <c r="E239" s="253" t="s">
        <v>1</v>
      </c>
      <c r="F239" s="254" t="s">
        <v>2771</v>
      </c>
      <c r="G239" s="252"/>
      <c r="H239" s="255">
        <v>93.043999999999997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213</v>
      </c>
      <c r="AU239" s="261" t="s">
        <v>87</v>
      </c>
      <c r="AV239" s="14" t="s">
        <v>87</v>
      </c>
      <c r="AW239" s="14" t="s">
        <v>34</v>
      </c>
      <c r="AX239" s="14" t="s">
        <v>85</v>
      </c>
      <c r="AY239" s="261" t="s">
        <v>204</v>
      </c>
    </row>
    <row r="240" s="2" customFormat="1" ht="55.5" customHeight="1">
      <c r="A240" s="38"/>
      <c r="B240" s="39"/>
      <c r="C240" s="273" t="s">
        <v>386</v>
      </c>
      <c r="D240" s="273" t="s">
        <v>404</v>
      </c>
      <c r="E240" s="274" t="s">
        <v>1205</v>
      </c>
      <c r="F240" s="275" t="s">
        <v>1206</v>
      </c>
      <c r="G240" s="276" t="s">
        <v>209</v>
      </c>
      <c r="H240" s="277">
        <v>102.348</v>
      </c>
      <c r="I240" s="278"/>
      <c r="J240" s="279">
        <f>ROUND(I240*H240,2)</f>
        <v>0</v>
      </c>
      <c r="K240" s="275" t="s">
        <v>210</v>
      </c>
      <c r="L240" s="280"/>
      <c r="M240" s="281" t="s">
        <v>1</v>
      </c>
      <c r="N240" s="282" t="s">
        <v>43</v>
      </c>
      <c r="O240" s="91"/>
      <c r="P240" s="236">
        <f>O240*H240</f>
        <v>0</v>
      </c>
      <c r="Q240" s="236">
        <v>0.0025999999999999999</v>
      </c>
      <c r="R240" s="236">
        <f>Q240*H240</f>
        <v>0.26610479999999997</v>
      </c>
      <c r="S240" s="236">
        <v>0</v>
      </c>
      <c r="T240" s="23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8" t="s">
        <v>386</v>
      </c>
      <c r="AT240" s="238" t="s">
        <v>404</v>
      </c>
      <c r="AU240" s="238" t="s">
        <v>87</v>
      </c>
      <c r="AY240" s="17" t="s">
        <v>204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7" t="s">
        <v>85</v>
      </c>
      <c r="BK240" s="239">
        <f>ROUND(I240*H240,2)</f>
        <v>0</v>
      </c>
      <c r="BL240" s="17" t="s">
        <v>218</v>
      </c>
      <c r="BM240" s="238" t="s">
        <v>2875</v>
      </c>
    </row>
    <row r="241" s="14" customFormat="1">
      <c r="A241" s="14"/>
      <c r="B241" s="251"/>
      <c r="C241" s="252"/>
      <c r="D241" s="242" t="s">
        <v>213</v>
      </c>
      <c r="E241" s="252"/>
      <c r="F241" s="254" t="s">
        <v>2876</v>
      </c>
      <c r="G241" s="252"/>
      <c r="H241" s="255">
        <v>102.348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213</v>
      </c>
      <c r="AU241" s="261" t="s">
        <v>87</v>
      </c>
      <c r="AV241" s="14" t="s">
        <v>87</v>
      </c>
      <c r="AW241" s="14" t="s">
        <v>4</v>
      </c>
      <c r="AX241" s="14" t="s">
        <v>85</v>
      </c>
      <c r="AY241" s="261" t="s">
        <v>204</v>
      </c>
    </row>
    <row r="242" s="2" customFormat="1" ht="16.5" customHeight="1">
      <c r="A242" s="38"/>
      <c r="B242" s="39"/>
      <c r="C242" s="227" t="s">
        <v>390</v>
      </c>
      <c r="D242" s="227" t="s">
        <v>206</v>
      </c>
      <c r="E242" s="228" t="s">
        <v>1210</v>
      </c>
      <c r="F242" s="229" t="s">
        <v>1211</v>
      </c>
      <c r="G242" s="230" t="s">
        <v>354</v>
      </c>
      <c r="H242" s="231">
        <v>60.579999999999998</v>
      </c>
      <c r="I242" s="232"/>
      <c r="J242" s="233">
        <f>ROUND(I242*H242,2)</f>
        <v>0</v>
      </c>
      <c r="K242" s="229" t="s">
        <v>210</v>
      </c>
      <c r="L242" s="44"/>
      <c r="M242" s="234" t="s">
        <v>1</v>
      </c>
      <c r="N242" s="235" t="s">
        <v>43</v>
      </c>
      <c r="O242" s="91"/>
      <c r="P242" s="236">
        <f>O242*H242</f>
        <v>0</v>
      </c>
      <c r="Q242" s="236">
        <v>1.0000000000000001E-05</v>
      </c>
      <c r="R242" s="236">
        <f>Q242*H242</f>
        <v>0.00060579999999999998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218</v>
      </c>
      <c r="AT242" s="238" t="s">
        <v>206</v>
      </c>
      <c r="AU242" s="238" t="s">
        <v>87</v>
      </c>
      <c r="AY242" s="17" t="s">
        <v>204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85</v>
      </c>
      <c r="BK242" s="239">
        <f>ROUND(I242*H242,2)</f>
        <v>0</v>
      </c>
      <c r="BL242" s="17" t="s">
        <v>218</v>
      </c>
      <c r="BM242" s="238" t="s">
        <v>2877</v>
      </c>
    </row>
    <row r="243" s="13" customFormat="1">
      <c r="A243" s="13"/>
      <c r="B243" s="240"/>
      <c r="C243" s="241"/>
      <c r="D243" s="242" t="s">
        <v>213</v>
      </c>
      <c r="E243" s="243" t="s">
        <v>1</v>
      </c>
      <c r="F243" s="244" t="s">
        <v>1213</v>
      </c>
      <c r="G243" s="241"/>
      <c r="H243" s="243" t="s">
        <v>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213</v>
      </c>
      <c r="AU243" s="250" t="s">
        <v>87</v>
      </c>
      <c r="AV243" s="13" t="s">
        <v>85</v>
      </c>
      <c r="AW243" s="13" t="s">
        <v>34</v>
      </c>
      <c r="AX243" s="13" t="s">
        <v>78</v>
      </c>
      <c r="AY243" s="250" t="s">
        <v>204</v>
      </c>
    </row>
    <row r="244" s="14" customFormat="1">
      <c r="A244" s="14"/>
      <c r="B244" s="251"/>
      <c r="C244" s="252"/>
      <c r="D244" s="242" t="s">
        <v>213</v>
      </c>
      <c r="E244" s="253" t="s">
        <v>1</v>
      </c>
      <c r="F244" s="254" t="s">
        <v>2878</v>
      </c>
      <c r="G244" s="252"/>
      <c r="H244" s="255">
        <v>60.579999999999998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213</v>
      </c>
      <c r="AU244" s="261" t="s">
        <v>87</v>
      </c>
      <c r="AV244" s="14" t="s">
        <v>87</v>
      </c>
      <c r="AW244" s="14" t="s">
        <v>34</v>
      </c>
      <c r="AX244" s="14" t="s">
        <v>85</v>
      </c>
      <c r="AY244" s="261" t="s">
        <v>204</v>
      </c>
    </row>
    <row r="245" s="2" customFormat="1" ht="16.5" customHeight="1">
      <c r="A245" s="38"/>
      <c r="B245" s="39"/>
      <c r="C245" s="273" t="s">
        <v>397</v>
      </c>
      <c r="D245" s="273" t="s">
        <v>404</v>
      </c>
      <c r="E245" s="274" t="s">
        <v>1216</v>
      </c>
      <c r="F245" s="275" t="s">
        <v>1217</v>
      </c>
      <c r="G245" s="276" t="s">
        <v>354</v>
      </c>
      <c r="H245" s="277">
        <v>60.579999999999998</v>
      </c>
      <c r="I245" s="278"/>
      <c r="J245" s="279">
        <f>ROUND(I245*H245,2)</f>
        <v>0</v>
      </c>
      <c r="K245" s="275" t="s">
        <v>210</v>
      </c>
      <c r="L245" s="280"/>
      <c r="M245" s="281" t="s">
        <v>1</v>
      </c>
      <c r="N245" s="282" t="s">
        <v>43</v>
      </c>
      <c r="O245" s="91"/>
      <c r="P245" s="236">
        <f>O245*H245</f>
        <v>0</v>
      </c>
      <c r="Q245" s="236">
        <v>0.00027999999999999998</v>
      </c>
      <c r="R245" s="236">
        <f>Q245*H245</f>
        <v>0.016962399999999999</v>
      </c>
      <c r="S245" s="236">
        <v>0</v>
      </c>
      <c r="T245" s="23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386</v>
      </c>
      <c r="AT245" s="238" t="s">
        <v>404</v>
      </c>
      <c r="AU245" s="238" t="s">
        <v>87</v>
      </c>
      <c r="AY245" s="17" t="s">
        <v>204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85</v>
      </c>
      <c r="BK245" s="239">
        <f>ROUND(I245*H245,2)</f>
        <v>0</v>
      </c>
      <c r="BL245" s="17" t="s">
        <v>218</v>
      </c>
      <c r="BM245" s="238" t="s">
        <v>2879</v>
      </c>
    </row>
    <row r="246" s="14" customFormat="1">
      <c r="A246" s="14"/>
      <c r="B246" s="251"/>
      <c r="C246" s="252"/>
      <c r="D246" s="242" t="s">
        <v>213</v>
      </c>
      <c r="E246" s="252"/>
      <c r="F246" s="254" t="s">
        <v>2880</v>
      </c>
      <c r="G246" s="252"/>
      <c r="H246" s="255">
        <v>60.579999999999998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213</v>
      </c>
      <c r="AU246" s="261" t="s">
        <v>87</v>
      </c>
      <c r="AV246" s="14" t="s">
        <v>87</v>
      </c>
      <c r="AW246" s="14" t="s">
        <v>4</v>
      </c>
      <c r="AX246" s="14" t="s">
        <v>85</v>
      </c>
      <c r="AY246" s="261" t="s">
        <v>204</v>
      </c>
    </row>
    <row r="247" s="2" customFormat="1" ht="24.15" customHeight="1">
      <c r="A247" s="38"/>
      <c r="B247" s="39"/>
      <c r="C247" s="227" t="s">
        <v>403</v>
      </c>
      <c r="D247" s="227" t="s">
        <v>206</v>
      </c>
      <c r="E247" s="228" t="s">
        <v>2881</v>
      </c>
      <c r="F247" s="229" t="s">
        <v>2882</v>
      </c>
      <c r="G247" s="230" t="s">
        <v>295</v>
      </c>
      <c r="H247" s="231">
        <v>0.73599999999999999</v>
      </c>
      <c r="I247" s="232"/>
      <c r="J247" s="233">
        <f>ROUND(I247*H247,2)</f>
        <v>0</v>
      </c>
      <c r="K247" s="229" t="s">
        <v>210</v>
      </c>
      <c r="L247" s="44"/>
      <c r="M247" s="234" t="s">
        <v>1</v>
      </c>
      <c r="N247" s="235" t="s">
        <v>43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218</v>
      </c>
      <c r="AT247" s="238" t="s">
        <v>206</v>
      </c>
      <c r="AU247" s="238" t="s">
        <v>87</v>
      </c>
      <c r="AY247" s="17" t="s">
        <v>204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85</v>
      </c>
      <c r="BK247" s="239">
        <f>ROUND(I247*H247,2)</f>
        <v>0</v>
      </c>
      <c r="BL247" s="17" t="s">
        <v>218</v>
      </c>
      <c r="BM247" s="238" t="s">
        <v>2883</v>
      </c>
    </row>
    <row r="248" s="2" customFormat="1" ht="24.15" customHeight="1">
      <c r="A248" s="38"/>
      <c r="B248" s="39"/>
      <c r="C248" s="227" t="s">
        <v>409</v>
      </c>
      <c r="D248" s="227" t="s">
        <v>206</v>
      </c>
      <c r="E248" s="228" t="s">
        <v>1225</v>
      </c>
      <c r="F248" s="229" t="s">
        <v>1226</v>
      </c>
      <c r="G248" s="230" t="s">
        <v>295</v>
      </c>
      <c r="H248" s="231">
        <v>0.73599999999999999</v>
      </c>
      <c r="I248" s="232"/>
      <c r="J248" s="233">
        <f>ROUND(I248*H248,2)</f>
        <v>0</v>
      </c>
      <c r="K248" s="229" t="s">
        <v>210</v>
      </c>
      <c r="L248" s="44"/>
      <c r="M248" s="234" t="s">
        <v>1</v>
      </c>
      <c r="N248" s="235" t="s">
        <v>43</v>
      </c>
      <c r="O248" s="91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218</v>
      </c>
      <c r="AT248" s="238" t="s">
        <v>206</v>
      </c>
      <c r="AU248" s="238" t="s">
        <v>87</v>
      </c>
      <c r="AY248" s="17" t="s">
        <v>204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85</v>
      </c>
      <c r="BK248" s="239">
        <f>ROUND(I248*H248,2)</f>
        <v>0</v>
      </c>
      <c r="BL248" s="17" t="s">
        <v>218</v>
      </c>
      <c r="BM248" s="238" t="s">
        <v>2884</v>
      </c>
    </row>
    <row r="249" s="12" customFormat="1" ht="22.8" customHeight="1">
      <c r="A249" s="12"/>
      <c r="B249" s="211"/>
      <c r="C249" s="212"/>
      <c r="D249" s="213" t="s">
        <v>77</v>
      </c>
      <c r="E249" s="225" t="s">
        <v>1233</v>
      </c>
      <c r="F249" s="225" t="s">
        <v>1234</v>
      </c>
      <c r="G249" s="212"/>
      <c r="H249" s="212"/>
      <c r="I249" s="215"/>
      <c r="J249" s="226">
        <f>BK249</f>
        <v>0</v>
      </c>
      <c r="K249" s="212"/>
      <c r="L249" s="217"/>
      <c r="M249" s="218"/>
      <c r="N249" s="219"/>
      <c r="O249" s="219"/>
      <c r="P249" s="220">
        <f>SUM(P250:P270)</f>
        <v>0</v>
      </c>
      <c r="Q249" s="219"/>
      <c r="R249" s="220">
        <f>SUM(R250:R270)</f>
        <v>0.081104999999999997</v>
      </c>
      <c r="S249" s="219"/>
      <c r="T249" s="221">
        <f>SUM(T250:T270)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2" t="s">
        <v>87</v>
      </c>
      <c r="AT249" s="223" t="s">
        <v>77</v>
      </c>
      <c r="AU249" s="223" t="s">
        <v>85</v>
      </c>
      <c r="AY249" s="222" t="s">
        <v>204</v>
      </c>
      <c r="BK249" s="224">
        <f>SUM(BK250:BK270)</f>
        <v>0</v>
      </c>
    </row>
    <row r="250" s="2" customFormat="1" ht="16.5" customHeight="1">
      <c r="A250" s="38"/>
      <c r="B250" s="39"/>
      <c r="C250" s="227" t="s">
        <v>414</v>
      </c>
      <c r="D250" s="227" t="s">
        <v>206</v>
      </c>
      <c r="E250" s="228" t="s">
        <v>2885</v>
      </c>
      <c r="F250" s="229" t="s">
        <v>2886</v>
      </c>
      <c r="G250" s="230" t="s">
        <v>209</v>
      </c>
      <c r="H250" s="231">
        <v>1.6200000000000001</v>
      </c>
      <c r="I250" s="232"/>
      <c r="J250" s="233">
        <f>ROUND(I250*H250,2)</f>
        <v>0</v>
      </c>
      <c r="K250" s="229" t="s">
        <v>1</v>
      </c>
      <c r="L250" s="44"/>
      <c r="M250" s="234" t="s">
        <v>1</v>
      </c>
      <c r="N250" s="235" t="s">
        <v>43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218</v>
      </c>
      <c r="AT250" s="238" t="s">
        <v>206</v>
      </c>
      <c r="AU250" s="238" t="s">
        <v>87</v>
      </c>
      <c r="AY250" s="17" t="s">
        <v>204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85</v>
      </c>
      <c r="BK250" s="239">
        <f>ROUND(I250*H250,2)</f>
        <v>0</v>
      </c>
      <c r="BL250" s="17" t="s">
        <v>218</v>
      </c>
      <c r="BM250" s="238" t="s">
        <v>2887</v>
      </c>
    </row>
    <row r="251" s="14" customFormat="1">
      <c r="A251" s="14"/>
      <c r="B251" s="251"/>
      <c r="C251" s="252"/>
      <c r="D251" s="242" t="s">
        <v>213</v>
      </c>
      <c r="E251" s="253" t="s">
        <v>1</v>
      </c>
      <c r="F251" s="254" t="s">
        <v>2888</v>
      </c>
      <c r="G251" s="252"/>
      <c r="H251" s="255">
        <v>1.6200000000000001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213</v>
      </c>
      <c r="AU251" s="261" t="s">
        <v>87</v>
      </c>
      <c r="AV251" s="14" t="s">
        <v>87</v>
      </c>
      <c r="AW251" s="14" t="s">
        <v>34</v>
      </c>
      <c r="AX251" s="14" t="s">
        <v>78</v>
      </c>
      <c r="AY251" s="261" t="s">
        <v>204</v>
      </c>
    </row>
    <row r="252" s="15" customFormat="1">
      <c r="A252" s="15"/>
      <c r="B252" s="262"/>
      <c r="C252" s="263"/>
      <c r="D252" s="242" t="s">
        <v>213</v>
      </c>
      <c r="E252" s="264" t="s">
        <v>2774</v>
      </c>
      <c r="F252" s="265" t="s">
        <v>228</v>
      </c>
      <c r="G252" s="263"/>
      <c r="H252" s="266">
        <v>1.6200000000000001</v>
      </c>
      <c r="I252" s="267"/>
      <c r="J252" s="263"/>
      <c r="K252" s="263"/>
      <c r="L252" s="268"/>
      <c r="M252" s="269"/>
      <c r="N252" s="270"/>
      <c r="O252" s="270"/>
      <c r="P252" s="270"/>
      <c r="Q252" s="270"/>
      <c r="R252" s="270"/>
      <c r="S252" s="270"/>
      <c r="T252" s="27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2" t="s">
        <v>213</v>
      </c>
      <c r="AU252" s="272" t="s">
        <v>87</v>
      </c>
      <c r="AV252" s="15" t="s">
        <v>211</v>
      </c>
      <c r="AW252" s="15" t="s">
        <v>34</v>
      </c>
      <c r="AX252" s="15" t="s">
        <v>85</v>
      </c>
      <c r="AY252" s="272" t="s">
        <v>204</v>
      </c>
    </row>
    <row r="253" s="2" customFormat="1" ht="16.5" customHeight="1">
      <c r="A253" s="38"/>
      <c r="B253" s="39"/>
      <c r="C253" s="227" t="s">
        <v>419</v>
      </c>
      <c r="D253" s="227" t="s">
        <v>206</v>
      </c>
      <c r="E253" s="228" t="s">
        <v>2889</v>
      </c>
      <c r="F253" s="229" t="s">
        <v>2890</v>
      </c>
      <c r="G253" s="230" t="s">
        <v>209</v>
      </c>
      <c r="H253" s="231">
        <v>1.6200000000000001</v>
      </c>
      <c r="I253" s="232"/>
      <c r="J253" s="233">
        <f>ROUND(I253*H253,2)</f>
        <v>0</v>
      </c>
      <c r="K253" s="229" t="s">
        <v>1</v>
      </c>
      <c r="L253" s="44"/>
      <c r="M253" s="234" t="s">
        <v>1</v>
      </c>
      <c r="N253" s="235" t="s">
        <v>43</v>
      </c>
      <c r="O253" s="91"/>
      <c r="P253" s="236">
        <f>O253*H253</f>
        <v>0</v>
      </c>
      <c r="Q253" s="236">
        <v>0.00029999999999999997</v>
      </c>
      <c r="R253" s="236">
        <f>Q253*H253</f>
        <v>0.000486</v>
      </c>
      <c r="S253" s="236">
        <v>0</v>
      </c>
      <c r="T253" s="23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8" t="s">
        <v>218</v>
      </c>
      <c r="AT253" s="238" t="s">
        <v>206</v>
      </c>
      <c r="AU253" s="238" t="s">
        <v>87</v>
      </c>
      <c r="AY253" s="17" t="s">
        <v>204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7" t="s">
        <v>85</v>
      </c>
      <c r="BK253" s="239">
        <f>ROUND(I253*H253,2)</f>
        <v>0</v>
      </c>
      <c r="BL253" s="17" t="s">
        <v>218</v>
      </c>
      <c r="BM253" s="238" t="s">
        <v>2891</v>
      </c>
    </row>
    <row r="254" s="14" customFormat="1">
      <c r="A254" s="14"/>
      <c r="B254" s="251"/>
      <c r="C254" s="252"/>
      <c r="D254" s="242" t="s">
        <v>213</v>
      </c>
      <c r="E254" s="253" t="s">
        <v>1</v>
      </c>
      <c r="F254" s="254" t="s">
        <v>2774</v>
      </c>
      <c r="G254" s="252"/>
      <c r="H254" s="255">
        <v>1.6200000000000001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213</v>
      </c>
      <c r="AU254" s="261" t="s">
        <v>87</v>
      </c>
      <c r="AV254" s="14" t="s">
        <v>87</v>
      </c>
      <c r="AW254" s="14" t="s">
        <v>34</v>
      </c>
      <c r="AX254" s="14" t="s">
        <v>85</v>
      </c>
      <c r="AY254" s="261" t="s">
        <v>204</v>
      </c>
    </row>
    <row r="255" s="2" customFormat="1" ht="21.75" customHeight="1">
      <c r="A255" s="38"/>
      <c r="B255" s="39"/>
      <c r="C255" s="227" t="s">
        <v>426</v>
      </c>
      <c r="D255" s="227" t="s">
        <v>206</v>
      </c>
      <c r="E255" s="228" t="s">
        <v>2892</v>
      </c>
      <c r="F255" s="229" t="s">
        <v>2893</v>
      </c>
      <c r="G255" s="230" t="s">
        <v>209</v>
      </c>
      <c r="H255" s="231">
        <v>1.6200000000000001</v>
      </c>
      <c r="I255" s="232"/>
      <c r="J255" s="233">
        <f>ROUND(I255*H255,2)</f>
        <v>0</v>
      </c>
      <c r="K255" s="229" t="s">
        <v>1</v>
      </c>
      <c r="L255" s="44"/>
      <c r="M255" s="234" t="s">
        <v>1</v>
      </c>
      <c r="N255" s="235" t="s">
        <v>43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218</v>
      </c>
      <c r="AT255" s="238" t="s">
        <v>206</v>
      </c>
      <c r="AU255" s="238" t="s">
        <v>87</v>
      </c>
      <c r="AY255" s="17" t="s">
        <v>204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85</v>
      </c>
      <c r="BK255" s="239">
        <f>ROUND(I255*H255,2)</f>
        <v>0</v>
      </c>
      <c r="BL255" s="17" t="s">
        <v>218</v>
      </c>
      <c r="BM255" s="238" t="s">
        <v>2894</v>
      </c>
    </row>
    <row r="256" s="14" customFormat="1">
      <c r="A256" s="14"/>
      <c r="B256" s="251"/>
      <c r="C256" s="252"/>
      <c r="D256" s="242" t="s">
        <v>213</v>
      </c>
      <c r="E256" s="253" t="s">
        <v>1</v>
      </c>
      <c r="F256" s="254" t="s">
        <v>2774</v>
      </c>
      <c r="G256" s="252"/>
      <c r="H256" s="255">
        <v>1.6200000000000001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213</v>
      </c>
      <c r="AU256" s="261" t="s">
        <v>87</v>
      </c>
      <c r="AV256" s="14" t="s">
        <v>87</v>
      </c>
      <c r="AW256" s="14" t="s">
        <v>34</v>
      </c>
      <c r="AX256" s="14" t="s">
        <v>85</v>
      </c>
      <c r="AY256" s="261" t="s">
        <v>204</v>
      </c>
    </row>
    <row r="257" s="2" customFormat="1" ht="16.5" customHeight="1">
      <c r="A257" s="38"/>
      <c r="B257" s="39"/>
      <c r="C257" s="227" t="s">
        <v>431</v>
      </c>
      <c r="D257" s="227" t="s">
        <v>206</v>
      </c>
      <c r="E257" s="228" t="s">
        <v>2895</v>
      </c>
      <c r="F257" s="229" t="s">
        <v>2896</v>
      </c>
      <c r="G257" s="230" t="s">
        <v>209</v>
      </c>
      <c r="H257" s="231">
        <v>1.6200000000000001</v>
      </c>
      <c r="I257" s="232"/>
      <c r="J257" s="233">
        <f>ROUND(I257*H257,2)</f>
        <v>0</v>
      </c>
      <c r="K257" s="229" t="s">
        <v>210</v>
      </c>
      <c r="L257" s="44"/>
      <c r="M257" s="234" t="s">
        <v>1</v>
      </c>
      <c r="N257" s="235" t="s">
        <v>43</v>
      </c>
      <c r="O257" s="91"/>
      <c r="P257" s="236">
        <f>O257*H257</f>
        <v>0</v>
      </c>
      <c r="Q257" s="236">
        <v>0.0044999999999999997</v>
      </c>
      <c r="R257" s="236">
        <f>Q257*H257</f>
        <v>0.0072899999999999996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218</v>
      </c>
      <c r="AT257" s="238" t="s">
        <v>206</v>
      </c>
      <c r="AU257" s="238" t="s">
        <v>87</v>
      </c>
      <c r="AY257" s="17" t="s">
        <v>204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85</v>
      </c>
      <c r="BK257" s="239">
        <f>ROUND(I257*H257,2)</f>
        <v>0</v>
      </c>
      <c r="BL257" s="17" t="s">
        <v>218</v>
      </c>
      <c r="BM257" s="238" t="s">
        <v>2897</v>
      </c>
    </row>
    <row r="258" s="14" customFormat="1">
      <c r="A258" s="14"/>
      <c r="B258" s="251"/>
      <c r="C258" s="252"/>
      <c r="D258" s="242" t="s">
        <v>213</v>
      </c>
      <c r="E258" s="253" t="s">
        <v>1</v>
      </c>
      <c r="F258" s="254" t="s">
        <v>2774</v>
      </c>
      <c r="G258" s="252"/>
      <c r="H258" s="255">
        <v>1.6200000000000001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213</v>
      </c>
      <c r="AU258" s="261" t="s">
        <v>87</v>
      </c>
      <c r="AV258" s="14" t="s">
        <v>87</v>
      </c>
      <c r="AW258" s="14" t="s">
        <v>34</v>
      </c>
      <c r="AX258" s="14" t="s">
        <v>85</v>
      </c>
      <c r="AY258" s="261" t="s">
        <v>204</v>
      </c>
    </row>
    <row r="259" s="2" customFormat="1" ht="33" customHeight="1">
      <c r="A259" s="38"/>
      <c r="B259" s="39"/>
      <c r="C259" s="227" t="s">
        <v>437</v>
      </c>
      <c r="D259" s="227" t="s">
        <v>206</v>
      </c>
      <c r="E259" s="228" t="s">
        <v>2898</v>
      </c>
      <c r="F259" s="229" t="s">
        <v>2899</v>
      </c>
      <c r="G259" s="230" t="s">
        <v>209</v>
      </c>
      <c r="H259" s="231">
        <v>1.6200000000000001</v>
      </c>
      <c r="I259" s="232"/>
      <c r="J259" s="233">
        <f>ROUND(I259*H259,2)</f>
        <v>0</v>
      </c>
      <c r="K259" s="229" t="s">
        <v>210</v>
      </c>
      <c r="L259" s="44"/>
      <c r="M259" s="234" t="s">
        <v>1</v>
      </c>
      <c r="N259" s="235" t="s">
        <v>43</v>
      </c>
      <c r="O259" s="91"/>
      <c r="P259" s="236">
        <f>O259*H259</f>
        <v>0</v>
      </c>
      <c r="Q259" s="236">
        <v>0.0073000000000000001</v>
      </c>
      <c r="R259" s="236">
        <f>Q259*H259</f>
        <v>0.011826000000000001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218</v>
      </c>
      <c r="AT259" s="238" t="s">
        <v>206</v>
      </c>
      <c r="AU259" s="238" t="s">
        <v>87</v>
      </c>
      <c r="AY259" s="17" t="s">
        <v>204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85</v>
      </c>
      <c r="BK259" s="239">
        <f>ROUND(I259*H259,2)</f>
        <v>0</v>
      </c>
      <c r="BL259" s="17" t="s">
        <v>218</v>
      </c>
      <c r="BM259" s="238" t="s">
        <v>2900</v>
      </c>
    </row>
    <row r="260" s="14" customFormat="1">
      <c r="A260" s="14"/>
      <c r="B260" s="251"/>
      <c r="C260" s="252"/>
      <c r="D260" s="242" t="s">
        <v>213</v>
      </c>
      <c r="E260" s="253" t="s">
        <v>1</v>
      </c>
      <c r="F260" s="254" t="s">
        <v>2774</v>
      </c>
      <c r="G260" s="252"/>
      <c r="H260" s="255">
        <v>1.6200000000000001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213</v>
      </c>
      <c r="AU260" s="261" t="s">
        <v>87</v>
      </c>
      <c r="AV260" s="14" t="s">
        <v>87</v>
      </c>
      <c r="AW260" s="14" t="s">
        <v>34</v>
      </c>
      <c r="AX260" s="14" t="s">
        <v>85</v>
      </c>
      <c r="AY260" s="261" t="s">
        <v>204</v>
      </c>
    </row>
    <row r="261" s="2" customFormat="1" ht="16.5" customHeight="1">
      <c r="A261" s="38"/>
      <c r="B261" s="39"/>
      <c r="C261" s="273" t="s">
        <v>442</v>
      </c>
      <c r="D261" s="273" t="s">
        <v>404</v>
      </c>
      <c r="E261" s="274" t="s">
        <v>2901</v>
      </c>
      <c r="F261" s="275" t="s">
        <v>2902</v>
      </c>
      <c r="G261" s="276" t="s">
        <v>209</v>
      </c>
      <c r="H261" s="277">
        <v>1.6200000000000001</v>
      </c>
      <c r="I261" s="278"/>
      <c r="J261" s="279">
        <f>ROUND(I261*H261,2)</f>
        <v>0</v>
      </c>
      <c r="K261" s="275" t="s">
        <v>210</v>
      </c>
      <c r="L261" s="280"/>
      <c r="M261" s="281" t="s">
        <v>1</v>
      </c>
      <c r="N261" s="282" t="s">
        <v>43</v>
      </c>
      <c r="O261" s="91"/>
      <c r="P261" s="236">
        <f>O261*H261</f>
        <v>0</v>
      </c>
      <c r="Q261" s="236">
        <v>0.0118</v>
      </c>
      <c r="R261" s="236">
        <f>Q261*H261</f>
        <v>0.019116000000000001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386</v>
      </c>
      <c r="AT261" s="238" t="s">
        <v>404</v>
      </c>
      <c r="AU261" s="238" t="s">
        <v>87</v>
      </c>
      <c r="AY261" s="17" t="s">
        <v>204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85</v>
      </c>
      <c r="BK261" s="239">
        <f>ROUND(I261*H261,2)</f>
        <v>0</v>
      </c>
      <c r="BL261" s="17" t="s">
        <v>218</v>
      </c>
      <c r="BM261" s="238" t="s">
        <v>2903</v>
      </c>
    </row>
    <row r="262" s="2" customFormat="1" ht="24.15" customHeight="1">
      <c r="A262" s="38"/>
      <c r="B262" s="39"/>
      <c r="C262" s="227" t="s">
        <v>448</v>
      </c>
      <c r="D262" s="227" t="s">
        <v>206</v>
      </c>
      <c r="E262" s="228" t="s">
        <v>2904</v>
      </c>
      <c r="F262" s="229" t="s">
        <v>2905</v>
      </c>
      <c r="G262" s="230" t="s">
        <v>209</v>
      </c>
      <c r="H262" s="231">
        <v>1.6200000000000001</v>
      </c>
      <c r="I262" s="232"/>
      <c r="J262" s="233">
        <f>ROUND(I262*H262,2)</f>
        <v>0</v>
      </c>
      <c r="K262" s="229" t="s">
        <v>210</v>
      </c>
      <c r="L262" s="44"/>
      <c r="M262" s="234" t="s">
        <v>1</v>
      </c>
      <c r="N262" s="235" t="s">
        <v>43</v>
      </c>
      <c r="O262" s="91"/>
      <c r="P262" s="236">
        <f>O262*H262</f>
        <v>0</v>
      </c>
      <c r="Q262" s="236">
        <v>0.00093000000000000005</v>
      </c>
      <c r="R262" s="236">
        <f>Q262*H262</f>
        <v>0.0015066000000000001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218</v>
      </c>
      <c r="AT262" s="238" t="s">
        <v>206</v>
      </c>
      <c r="AU262" s="238" t="s">
        <v>87</v>
      </c>
      <c r="AY262" s="17" t="s">
        <v>204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85</v>
      </c>
      <c r="BK262" s="239">
        <f>ROUND(I262*H262,2)</f>
        <v>0</v>
      </c>
      <c r="BL262" s="17" t="s">
        <v>218</v>
      </c>
      <c r="BM262" s="238" t="s">
        <v>2906</v>
      </c>
    </row>
    <row r="263" s="14" customFormat="1">
      <c r="A263" s="14"/>
      <c r="B263" s="251"/>
      <c r="C263" s="252"/>
      <c r="D263" s="242" t="s">
        <v>213</v>
      </c>
      <c r="E263" s="253" t="s">
        <v>1</v>
      </c>
      <c r="F263" s="254" t="s">
        <v>2774</v>
      </c>
      <c r="G263" s="252"/>
      <c r="H263" s="255">
        <v>1.6200000000000001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213</v>
      </c>
      <c r="AU263" s="261" t="s">
        <v>87</v>
      </c>
      <c r="AV263" s="14" t="s">
        <v>87</v>
      </c>
      <c r="AW263" s="14" t="s">
        <v>34</v>
      </c>
      <c r="AX263" s="14" t="s">
        <v>85</v>
      </c>
      <c r="AY263" s="261" t="s">
        <v>204</v>
      </c>
    </row>
    <row r="264" s="2" customFormat="1" ht="16.5" customHeight="1">
      <c r="A264" s="38"/>
      <c r="B264" s="39"/>
      <c r="C264" s="227" t="s">
        <v>465</v>
      </c>
      <c r="D264" s="227" t="s">
        <v>206</v>
      </c>
      <c r="E264" s="228" t="s">
        <v>2907</v>
      </c>
      <c r="F264" s="229" t="s">
        <v>2908</v>
      </c>
      <c r="G264" s="230" t="s">
        <v>354</v>
      </c>
      <c r="H264" s="231">
        <v>6.5999999999999996</v>
      </c>
      <c r="I264" s="232"/>
      <c r="J264" s="233">
        <f>ROUND(I264*H264,2)</f>
        <v>0</v>
      </c>
      <c r="K264" s="229" t="s">
        <v>210</v>
      </c>
      <c r="L264" s="44"/>
      <c r="M264" s="234" t="s">
        <v>1</v>
      </c>
      <c r="N264" s="235" t="s">
        <v>43</v>
      </c>
      <c r="O264" s="91"/>
      <c r="P264" s="236">
        <f>O264*H264</f>
        <v>0</v>
      </c>
      <c r="Q264" s="236">
        <v>0.00611</v>
      </c>
      <c r="R264" s="236">
        <f>Q264*H264</f>
        <v>0.040326000000000001</v>
      </c>
      <c r="S264" s="236">
        <v>0</v>
      </c>
      <c r="T264" s="23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8" t="s">
        <v>218</v>
      </c>
      <c r="AT264" s="238" t="s">
        <v>206</v>
      </c>
      <c r="AU264" s="238" t="s">
        <v>87</v>
      </c>
      <c r="AY264" s="17" t="s">
        <v>204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7" t="s">
        <v>85</v>
      </c>
      <c r="BK264" s="239">
        <f>ROUND(I264*H264,2)</f>
        <v>0</v>
      </c>
      <c r="BL264" s="17" t="s">
        <v>218</v>
      </c>
      <c r="BM264" s="238" t="s">
        <v>2909</v>
      </c>
    </row>
    <row r="265" s="14" customFormat="1">
      <c r="A265" s="14"/>
      <c r="B265" s="251"/>
      <c r="C265" s="252"/>
      <c r="D265" s="242" t="s">
        <v>213</v>
      </c>
      <c r="E265" s="253" t="s">
        <v>1</v>
      </c>
      <c r="F265" s="254" t="s">
        <v>2910</v>
      </c>
      <c r="G265" s="252"/>
      <c r="H265" s="255">
        <v>6.5999999999999996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213</v>
      </c>
      <c r="AU265" s="261" t="s">
        <v>87</v>
      </c>
      <c r="AV265" s="14" t="s">
        <v>87</v>
      </c>
      <c r="AW265" s="14" t="s">
        <v>34</v>
      </c>
      <c r="AX265" s="14" t="s">
        <v>78</v>
      </c>
      <c r="AY265" s="261" t="s">
        <v>204</v>
      </c>
    </row>
    <row r="266" s="15" customFormat="1">
      <c r="A266" s="15"/>
      <c r="B266" s="262"/>
      <c r="C266" s="263"/>
      <c r="D266" s="242" t="s">
        <v>213</v>
      </c>
      <c r="E266" s="264" t="s">
        <v>1</v>
      </c>
      <c r="F266" s="265" t="s">
        <v>228</v>
      </c>
      <c r="G266" s="263"/>
      <c r="H266" s="266">
        <v>6.5999999999999996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2" t="s">
        <v>213</v>
      </c>
      <c r="AU266" s="272" t="s">
        <v>87</v>
      </c>
      <c r="AV266" s="15" t="s">
        <v>211</v>
      </c>
      <c r="AW266" s="15" t="s">
        <v>34</v>
      </c>
      <c r="AX266" s="15" t="s">
        <v>85</v>
      </c>
      <c r="AY266" s="272" t="s">
        <v>204</v>
      </c>
    </row>
    <row r="267" s="2" customFormat="1" ht="16.5" customHeight="1">
      <c r="A267" s="38"/>
      <c r="B267" s="39"/>
      <c r="C267" s="273" t="s">
        <v>470</v>
      </c>
      <c r="D267" s="273" t="s">
        <v>404</v>
      </c>
      <c r="E267" s="274" t="s">
        <v>2911</v>
      </c>
      <c r="F267" s="275" t="s">
        <v>2912</v>
      </c>
      <c r="G267" s="276" t="s">
        <v>354</v>
      </c>
      <c r="H267" s="277">
        <v>6.9299999999999997</v>
      </c>
      <c r="I267" s="278"/>
      <c r="J267" s="279">
        <f>ROUND(I267*H267,2)</f>
        <v>0</v>
      </c>
      <c r="K267" s="275" t="s">
        <v>210</v>
      </c>
      <c r="L267" s="280"/>
      <c r="M267" s="281" t="s">
        <v>1</v>
      </c>
      <c r="N267" s="282" t="s">
        <v>43</v>
      </c>
      <c r="O267" s="91"/>
      <c r="P267" s="236">
        <f>O267*H267</f>
        <v>0</v>
      </c>
      <c r="Q267" s="236">
        <v>8.0000000000000007E-05</v>
      </c>
      <c r="R267" s="236">
        <f>Q267*H267</f>
        <v>0.00055440000000000003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386</v>
      </c>
      <c r="AT267" s="238" t="s">
        <v>404</v>
      </c>
      <c r="AU267" s="238" t="s">
        <v>87</v>
      </c>
      <c r="AY267" s="17" t="s">
        <v>204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85</v>
      </c>
      <c r="BK267" s="239">
        <f>ROUND(I267*H267,2)</f>
        <v>0</v>
      </c>
      <c r="BL267" s="17" t="s">
        <v>218</v>
      </c>
      <c r="BM267" s="238" t="s">
        <v>2913</v>
      </c>
    </row>
    <row r="268" s="14" customFormat="1">
      <c r="A268" s="14"/>
      <c r="B268" s="251"/>
      <c r="C268" s="252"/>
      <c r="D268" s="242" t="s">
        <v>213</v>
      </c>
      <c r="E268" s="252"/>
      <c r="F268" s="254" t="s">
        <v>2914</v>
      </c>
      <c r="G268" s="252"/>
      <c r="H268" s="255">
        <v>6.9299999999999997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213</v>
      </c>
      <c r="AU268" s="261" t="s">
        <v>87</v>
      </c>
      <c r="AV268" s="14" t="s">
        <v>87</v>
      </c>
      <c r="AW268" s="14" t="s">
        <v>4</v>
      </c>
      <c r="AX268" s="14" t="s">
        <v>85</v>
      </c>
      <c r="AY268" s="261" t="s">
        <v>204</v>
      </c>
    </row>
    <row r="269" s="2" customFormat="1" ht="24.15" customHeight="1">
      <c r="A269" s="38"/>
      <c r="B269" s="39"/>
      <c r="C269" s="227" t="s">
        <v>453</v>
      </c>
      <c r="D269" s="227" t="s">
        <v>206</v>
      </c>
      <c r="E269" s="228" t="s">
        <v>2915</v>
      </c>
      <c r="F269" s="229" t="s">
        <v>2916</v>
      </c>
      <c r="G269" s="230" t="s">
        <v>295</v>
      </c>
      <c r="H269" s="231">
        <v>0.081000000000000003</v>
      </c>
      <c r="I269" s="232"/>
      <c r="J269" s="233">
        <f>ROUND(I269*H269,2)</f>
        <v>0</v>
      </c>
      <c r="K269" s="229" t="s">
        <v>210</v>
      </c>
      <c r="L269" s="44"/>
      <c r="M269" s="234" t="s">
        <v>1</v>
      </c>
      <c r="N269" s="235" t="s">
        <v>43</v>
      </c>
      <c r="O269" s="91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218</v>
      </c>
      <c r="AT269" s="238" t="s">
        <v>206</v>
      </c>
      <c r="AU269" s="238" t="s">
        <v>87</v>
      </c>
      <c r="AY269" s="17" t="s">
        <v>204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85</v>
      </c>
      <c r="BK269" s="239">
        <f>ROUND(I269*H269,2)</f>
        <v>0</v>
      </c>
      <c r="BL269" s="17" t="s">
        <v>218</v>
      </c>
      <c r="BM269" s="238" t="s">
        <v>2917</v>
      </c>
    </row>
    <row r="270" s="2" customFormat="1" ht="24.15" customHeight="1">
      <c r="A270" s="38"/>
      <c r="B270" s="39"/>
      <c r="C270" s="227" t="s">
        <v>460</v>
      </c>
      <c r="D270" s="227" t="s">
        <v>206</v>
      </c>
      <c r="E270" s="228" t="s">
        <v>2918</v>
      </c>
      <c r="F270" s="229" t="s">
        <v>2919</v>
      </c>
      <c r="G270" s="230" t="s">
        <v>295</v>
      </c>
      <c r="H270" s="231">
        <v>0.081000000000000003</v>
      </c>
      <c r="I270" s="232"/>
      <c r="J270" s="233">
        <f>ROUND(I270*H270,2)</f>
        <v>0</v>
      </c>
      <c r="K270" s="229" t="s">
        <v>210</v>
      </c>
      <c r="L270" s="44"/>
      <c r="M270" s="290" t="s">
        <v>1</v>
      </c>
      <c r="N270" s="291" t="s">
        <v>43</v>
      </c>
      <c r="O270" s="292"/>
      <c r="P270" s="293">
        <f>O270*H270</f>
        <v>0</v>
      </c>
      <c r="Q270" s="293">
        <v>0</v>
      </c>
      <c r="R270" s="293">
        <f>Q270*H270</f>
        <v>0</v>
      </c>
      <c r="S270" s="293">
        <v>0</v>
      </c>
      <c r="T270" s="29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8" t="s">
        <v>218</v>
      </c>
      <c r="AT270" s="238" t="s">
        <v>206</v>
      </c>
      <c r="AU270" s="238" t="s">
        <v>87</v>
      </c>
      <c r="AY270" s="17" t="s">
        <v>204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7" t="s">
        <v>85</v>
      </c>
      <c r="BK270" s="239">
        <f>ROUND(I270*H270,2)</f>
        <v>0</v>
      </c>
      <c r="BL270" s="17" t="s">
        <v>218</v>
      </c>
      <c r="BM270" s="238" t="s">
        <v>2920</v>
      </c>
    </row>
    <row r="271" s="2" customFormat="1" ht="6.96" customHeight="1">
      <c r="A271" s="38"/>
      <c r="B271" s="66"/>
      <c r="C271" s="67"/>
      <c r="D271" s="67"/>
      <c r="E271" s="67"/>
      <c r="F271" s="67"/>
      <c r="G271" s="67"/>
      <c r="H271" s="67"/>
      <c r="I271" s="67"/>
      <c r="J271" s="67"/>
      <c r="K271" s="67"/>
      <c r="L271" s="44"/>
      <c r="M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</sheetData>
  <sheetProtection sheet="1" autoFilter="0" formatColumns="0" formatRows="0" objects="1" scenarios="1" spinCount="100000" saltValue="zfYZ+tqixTZ52HmU0BL6qTQWGOYDKXlrRT9NGN3Z98ejLG7rP7vvOj/uBa9M+idFzYdzJ0pqhDSNy0M69mfvuw==" hashValue="DP8lMRIitizja6bfKBVLEcOdCI57ciAQCkk2Qijjt/vLFqEFy3I42CDXE2cIG1/bhyCOk+fy+1gpnKfJ2F6FuQ==" algorithmName="SHA-512" password="CC35"/>
  <autoFilter ref="C130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DPS/ZDS STAVEBNÍ PRÁCE- S01,S02,S03</v>
      </c>
      <c r="F7" s="151"/>
      <c r="G7" s="151"/>
      <c r="H7" s="151"/>
      <c r="L7" s="20"/>
    </row>
    <row r="8" s="1" customFormat="1" ht="12" customHeight="1">
      <c r="B8" s="20"/>
      <c r="D8" s="151" t="s">
        <v>135</v>
      </c>
      <c r="L8" s="20"/>
    </row>
    <row r="9" s="2" customFormat="1" ht="16.5" customHeight="1">
      <c r="A9" s="38"/>
      <c r="B9" s="44"/>
      <c r="C9" s="38"/>
      <c r="D9" s="38"/>
      <c r="E9" s="152" t="s">
        <v>2570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1430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17. 1. 2024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38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40</v>
      </c>
      <c r="G34" s="38"/>
      <c r="H34" s="38"/>
      <c r="I34" s="162" t="s">
        <v>39</v>
      </c>
      <c r="J34" s="162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42</v>
      </c>
      <c r="E35" s="151" t="s">
        <v>43</v>
      </c>
      <c r="F35" s="164">
        <f>ROUND((SUM(BE126:BE151)),  2)</f>
        <v>0</v>
      </c>
      <c r="G35" s="38"/>
      <c r="H35" s="38"/>
      <c r="I35" s="165">
        <v>0.20999999999999999</v>
      </c>
      <c r="J35" s="164">
        <f>ROUND(((SUM(BE126:BE151))*I35),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44</v>
      </c>
      <c r="F36" s="164">
        <f>ROUND((SUM(BF126:BF151)),  2)</f>
        <v>0</v>
      </c>
      <c r="G36" s="38"/>
      <c r="H36" s="38"/>
      <c r="I36" s="165">
        <v>0.12</v>
      </c>
      <c r="J36" s="164">
        <f>ROUND(((SUM(BF126:BF151))*I36),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ROUND((SUM(BG126:BG151)),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46</v>
      </c>
      <c r="F38" s="164">
        <f>ROUND((SUM(BH126:BH151)),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47</v>
      </c>
      <c r="F39" s="164">
        <f>ROUND((SUM(BI126:BI151)),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DPS/ZDS STAVEBNÍ PRÁCE- S01,S02,S03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2570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VRN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parc.č. 446 k.ú. Dačice</v>
      </c>
      <c r="G91" s="40"/>
      <c r="H91" s="40"/>
      <c r="I91" s="32" t="s">
        <v>22</v>
      </c>
      <c r="J91" s="79" t="str">
        <f>IF(J14="","",J14)</f>
        <v>17. 1. 2024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 xml:space="preserve">Město Dačice, Krajířova 27, Dačice I, 380 01 </v>
      </c>
      <c r="G93" s="40"/>
      <c r="H93" s="40"/>
      <c r="I93" s="32" t="s">
        <v>31</v>
      </c>
      <c r="J93" s="36" t="str">
        <f>E23</f>
        <v>Projekty-Sládková s.r.o., Mirkovice 70,Velešín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149</v>
      </c>
      <c r="D96" s="186"/>
      <c r="E96" s="186"/>
      <c r="F96" s="186"/>
      <c r="G96" s="186"/>
      <c r="H96" s="186"/>
      <c r="I96" s="186"/>
      <c r="J96" s="187" t="s">
        <v>150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151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152</v>
      </c>
    </row>
    <row r="99" s="9" customFormat="1" ht="24.96" customHeight="1">
      <c r="A99" s="9"/>
      <c r="B99" s="189"/>
      <c r="C99" s="190"/>
      <c r="D99" s="191" t="s">
        <v>1303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1431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1432</v>
      </c>
      <c r="E101" s="197"/>
      <c r="F101" s="197"/>
      <c r="G101" s="197"/>
      <c r="H101" s="197"/>
      <c r="I101" s="197"/>
      <c r="J101" s="198">
        <f>J134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1433</v>
      </c>
      <c r="E102" s="197"/>
      <c r="F102" s="197"/>
      <c r="G102" s="197"/>
      <c r="H102" s="197"/>
      <c r="I102" s="197"/>
      <c r="J102" s="198">
        <f>J136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1434</v>
      </c>
      <c r="E103" s="197"/>
      <c r="F103" s="197"/>
      <c r="G103" s="197"/>
      <c r="H103" s="197"/>
      <c r="I103" s="197"/>
      <c r="J103" s="198">
        <f>J148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1435</v>
      </c>
      <c r="E104" s="197"/>
      <c r="F104" s="197"/>
      <c r="G104" s="197"/>
      <c r="H104" s="197"/>
      <c r="I104" s="197"/>
      <c r="J104" s="198">
        <f>J150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189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DPS/ZDS STAVEBNÍ PRÁCE- S01,S02,S03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2570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03 - VRN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parc.č. 446 k.ú. Dačice</v>
      </c>
      <c r="G120" s="40"/>
      <c r="H120" s="40"/>
      <c r="I120" s="32" t="s">
        <v>22</v>
      </c>
      <c r="J120" s="79" t="str">
        <f>IF(J14="","",J14)</f>
        <v>17. 1. 2024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E17</f>
        <v xml:space="preserve">Město Dačice, Krajířova 27, Dačice I, 380 01 </v>
      </c>
      <c r="G122" s="40"/>
      <c r="H122" s="40"/>
      <c r="I122" s="32" t="s">
        <v>31</v>
      </c>
      <c r="J122" s="36" t="str">
        <f>E23</f>
        <v>Projekty-Sládková s.r.o., Mirkovice 70,Velešín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190</v>
      </c>
      <c r="D125" s="203" t="s">
        <v>63</v>
      </c>
      <c r="E125" s="203" t="s">
        <v>59</v>
      </c>
      <c r="F125" s="203" t="s">
        <v>60</v>
      </c>
      <c r="G125" s="203" t="s">
        <v>191</v>
      </c>
      <c r="H125" s="203" t="s">
        <v>192</v>
      </c>
      <c r="I125" s="203" t="s">
        <v>193</v>
      </c>
      <c r="J125" s="203" t="s">
        <v>150</v>
      </c>
      <c r="K125" s="204" t="s">
        <v>194</v>
      </c>
      <c r="L125" s="205"/>
      <c r="M125" s="100" t="s">
        <v>1</v>
      </c>
      <c r="N125" s="101" t="s">
        <v>42</v>
      </c>
      <c r="O125" s="101" t="s">
        <v>195</v>
      </c>
      <c r="P125" s="101" t="s">
        <v>196</v>
      </c>
      <c r="Q125" s="101" t="s">
        <v>197</v>
      </c>
      <c r="R125" s="101" t="s">
        <v>198</v>
      </c>
      <c r="S125" s="101" t="s">
        <v>199</v>
      </c>
      <c r="T125" s="102" t="s">
        <v>200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201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152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97</v>
      </c>
      <c r="F127" s="214" t="s">
        <v>1411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P128+P134+P136+P148+P150</f>
        <v>0</v>
      </c>
      <c r="Q127" s="219"/>
      <c r="R127" s="220">
        <f>R128+R134+R136+R148+R150</f>
        <v>0</v>
      </c>
      <c r="S127" s="219"/>
      <c r="T127" s="221">
        <f>T128+T134+T136+T148+T150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234</v>
      </c>
      <c r="AT127" s="223" t="s">
        <v>77</v>
      </c>
      <c r="AU127" s="223" t="s">
        <v>78</v>
      </c>
      <c r="AY127" s="222" t="s">
        <v>204</v>
      </c>
      <c r="BK127" s="224">
        <f>BK128+BK134+BK136+BK148+BK150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1436</v>
      </c>
      <c r="F128" s="225" t="s">
        <v>1437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SUM(P129:P133)</f>
        <v>0</v>
      </c>
      <c r="Q128" s="219"/>
      <c r="R128" s="220">
        <f>SUM(R129:R133)</f>
        <v>0</v>
      </c>
      <c r="S128" s="219"/>
      <c r="T128" s="221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234</v>
      </c>
      <c r="AT128" s="223" t="s">
        <v>77</v>
      </c>
      <c r="AU128" s="223" t="s">
        <v>85</v>
      </c>
      <c r="AY128" s="222" t="s">
        <v>204</v>
      </c>
      <c r="BK128" s="224">
        <f>SUM(BK129:BK133)</f>
        <v>0</v>
      </c>
    </row>
    <row r="129" s="2" customFormat="1" ht="16.5" customHeight="1">
      <c r="A129" s="38"/>
      <c r="B129" s="39"/>
      <c r="C129" s="227" t="s">
        <v>85</v>
      </c>
      <c r="D129" s="227" t="s">
        <v>206</v>
      </c>
      <c r="E129" s="228" t="s">
        <v>1438</v>
      </c>
      <c r="F129" s="229" t="s">
        <v>1439</v>
      </c>
      <c r="G129" s="230" t="s">
        <v>1263</v>
      </c>
      <c r="H129" s="231">
        <v>4</v>
      </c>
      <c r="I129" s="232"/>
      <c r="J129" s="233">
        <f>ROUND(I129*H129,2)</f>
        <v>0</v>
      </c>
      <c r="K129" s="229" t="s">
        <v>210</v>
      </c>
      <c r="L129" s="44"/>
      <c r="M129" s="234" t="s">
        <v>1</v>
      </c>
      <c r="N129" s="235" t="s">
        <v>43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1440</v>
      </c>
      <c r="AT129" s="238" t="s">
        <v>206</v>
      </c>
      <c r="AU129" s="238" t="s">
        <v>87</v>
      </c>
      <c r="AY129" s="17" t="s">
        <v>204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1440</v>
      </c>
      <c r="BM129" s="238" t="s">
        <v>2921</v>
      </c>
    </row>
    <row r="130" s="14" customFormat="1">
      <c r="A130" s="14"/>
      <c r="B130" s="251"/>
      <c r="C130" s="252"/>
      <c r="D130" s="242" t="s">
        <v>213</v>
      </c>
      <c r="E130" s="253" t="s">
        <v>1</v>
      </c>
      <c r="F130" s="254" t="s">
        <v>1442</v>
      </c>
      <c r="G130" s="252"/>
      <c r="H130" s="255">
        <v>4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213</v>
      </c>
      <c r="AU130" s="261" t="s">
        <v>87</v>
      </c>
      <c r="AV130" s="14" t="s">
        <v>87</v>
      </c>
      <c r="AW130" s="14" t="s">
        <v>34</v>
      </c>
      <c r="AX130" s="14" t="s">
        <v>85</v>
      </c>
      <c r="AY130" s="261" t="s">
        <v>204</v>
      </c>
    </row>
    <row r="131" s="2" customFormat="1" ht="16.5" customHeight="1">
      <c r="A131" s="38"/>
      <c r="B131" s="39"/>
      <c r="C131" s="227" t="s">
        <v>87</v>
      </c>
      <c r="D131" s="227" t="s">
        <v>206</v>
      </c>
      <c r="E131" s="228" t="s">
        <v>1443</v>
      </c>
      <c r="F131" s="229" t="s">
        <v>1444</v>
      </c>
      <c r="G131" s="230" t="s">
        <v>771</v>
      </c>
      <c r="H131" s="231">
        <v>1</v>
      </c>
      <c r="I131" s="232"/>
      <c r="J131" s="233">
        <f>ROUND(I131*H131,2)</f>
        <v>0</v>
      </c>
      <c r="K131" s="229" t="s">
        <v>210</v>
      </c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1440</v>
      </c>
      <c r="AT131" s="238" t="s">
        <v>206</v>
      </c>
      <c r="AU131" s="238" t="s">
        <v>87</v>
      </c>
      <c r="AY131" s="17" t="s">
        <v>204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1440</v>
      </c>
      <c r="BM131" s="238" t="s">
        <v>2922</v>
      </c>
    </row>
    <row r="132" s="13" customFormat="1">
      <c r="A132" s="13"/>
      <c r="B132" s="240"/>
      <c r="C132" s="241"/>
      <c r="D132" s="242" t="s">
        <v>213</v>
      </c>
      <c r="E132" s="243" t="s">
        <v>1</v>
      </c>
      <c r="F132" s="244" t="s">
        <v>1446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213</v>
      </c>
      <c r="AU132" s="250" t="s">
        <v>87</v>
      </c>
      <c r="AV132" s="13" t="s">
        <v>85</v>
      </c>
      <c r="AW132" s="13" t="s">
        <v>34</v>
      </c>
      <c r="AX132" s="13" t="s">
        <v>78</v>
      </c>
      <c r="AY132" s="250" t="s">
        <v>204</v>
      </c>
    </row>
    <row r="133" s="14" customFormat="1">
      <c r="A133" s="14"/>
      <c r="B133" s="251"/>
      <c r="C133" s="252"/>
      <c r="D133" s="242" t="s">
        <v>213</v>
      </c>
      <c r="E133" s="253" t="s">
        <v>1</v>
      </c>
      <c r="F133" s="254" t="s">
        <v>85</v>
      </c>
      <c r="G133" s="252"/>
      <c r="H133" s="255">
        <v>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213</v>
      </c>
      <c r="AU133" s="261" t="s">
        <v>87</v>
      </c>
      <c r="AV133" s="14" t="s">
        <v>87</v>
      </c>
      <c r="AW133" s="14" t="s">
        <v>34</v>
      </c>
      <c r="AX133" s="14" t="s">
        <v>85</v>
      </c>
      <c r="AY133" s="261" t="s">
        <v>204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1447</v>
      </c>
      <c r="F134" s="225" t="s">
        <v>1448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234</v>
      </c>
      <c r="AT134" s="223" t="s">
        <v>77</v>
      </c>
      <c r="AU134" s="223" t="s">
        <v>85</v>
      </c>
      <c r="AY134" s="222" t="s">
        <v>204</v>
      </c>
      <c r="BK134" s="224">
        <f>BK135</f>
        <v>0</v>
      </c>
    </row>
    <row r="135" s="2" customFormat="1" ht="16.5" customHeight="1">
      <c r="A135" s="38"/>
      <c r="B135" s="39"/>
      <c r="C135" s="227" t="s">
        <v>222</v>
      </c>
      <c r="D135" s="227" t="s">
        <v>206</v>
      </c>
      <c r="E135" s="228" t="s">
        <v>1449</v>
      </c>
      <c r="F135" s="229" t="s">
        <v>1448</v>
      </c>
      <c r="G135" s="230" t="s">
        <v>1450</v>
      </c>
      <c r="H135" s="231">
        <v>10</v>
      </c>
      <c r="I135" s="232"/>
      <c r="J135" s="233">
        <f>ROUND(I135*H135,2)</f>
        <v>0</v>
      </c>
      <c r="K135" s="229" t="s">
        <v>210</v>
      </c>
      <c r="L135" s="44"/>
      <c r="M135" s="234" t="s">
        <v>1</v>
      </c>
      <c r="N135" s="235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1440</v>
      </c>
      <c r="AT135" s="238" t="s">
        <v>206</v>
      </c>
      <c r="AU135" s="238" t="s">
        <v>87</v>
      </c>
      <c r="AY135" s="17" t="s">
        <v>204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1440</v>
      </c>
      <c r="BM135" s="238" t="s">
        <v>2923</v>
      </c>
    </row>
    <row r="136" s="12" customFormat="1" ht="22.8" customHeight="1">
      <c r="A136" s="12"/>
      <c r="B136" s="211"/>
      <c r="C136" s="212"/>
      <c r="D136" s="213" t="s">
        <v>77</v>
      </c>
      <c r="E136" s="225" t="s">
        <v>1452</v>
      </c>
      <c r="F136" s="225" t="s">
        <v>1453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SUM(P137:P147)</f>
        <v>0</v>
      </c>
      <c r="Q136" s="219"/>
      <c r="R136" s="220">
        <f>SUM(R137:R147)</f>
        <v>0</v>
      </c>
      <c r="S136" s="219"/>
      <c r="T136" s="221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234</v>
      </c>
      <c r="AT136" s="223" t="s">
        <v>77</v>
      </c>
      <c r="AU136" s="223" t="s">
        <v>85</v>
      </c>
      <c r="AY136" s="222" t="s">
        <v>204</v>
      </c>
      <c r="BK136" s="224">
        <f>SUM(BK137:BK147)</f>
        <v>0</v>
      </c>
    </row>
    <row r="137" s="2" customFormat="1" ht="16.5" customHeight="1">
      <c r="A137" s="38"/>
      <c r="B137" s="39"/>
      <c r="C137" s="227" t="s">
        <v>211</v>
      </c>
      <c r="D137" s="227" t="s">
        <v>206</v>
      </c>
      <c r="E137" s="228" t="s">
        <v>1454</v>
      </c>
      <c r="F137" s="229" t="s">
        <v>1455</v>
      </c>
      <c r="G137" s="230" t="s">
        <v>209</v>
      </c>
      <c r="H137" s="231">
        <v>140</v>
      </c>
      <c r="I137" s="232"/>
      <c r="J137" s="233">
        <f>ROUND(I137*H137,2)</f>
        <v>0</v>
      </c>
      <c r="K137" s="229" t="s">
        <v>210</v>
      </c>
      <c r="L137" s="44"/>
      <c r="M137" s="234" t="s">
        <v>1</v>
      </c>
      <c r="N137" s="235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211</v>
      </c>
      <c r="AT137" s="238" t="s">
        <v>206</v>
      </c>
      <c r="AU137" s="238" t="s">
        <v>87</v>
      </c>
      <c r="AY137" s="17" t="s">
        <v>204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211</v>
      </c>
      <c r="BM137" s="238" t="s">
        <v>2924</v>
      </c>
    </row>
    <row r="138" s="13" customFormat="1">
      <c r="A138" s="13"/>
      <c r="B138" s="240"/>
      <c r="C138" s="241"/>
      <c r="D138" s="242" t="s">
        <v>213</v>
      </c>
      <c r="E138" s="243" t="s">
        <v>1</v>
      </c>
      <c r="F138" s="244" t="s">
        <v>2925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213</v>
      </c>
      <c r="AU138" s="250" t="s">
        <v>87</v>
      </c>
      <c r="AV138" s="13" t="s">
        <v>85</v>
      </c>
      <c r="AW138" s="13" t="s">
        <v>34</v>
      </c>
      <c r="AX138" s="13" t="s">
        <v>78</v>
      </c>
      <c r="AY138" s="250" t="s">
        <v>204</v>
      </c>
    </row>
    <row r="139" s="14" customFormat="1">
      <c r="A139" s="14"/>
      <c r="B139" s="251"/>
      <c r="C139" s="252"/>
      <c r="D139" s="242" t="s">
        <v>213</v>
      </c>
      <c r="E139" s="253" t="s">
        <v>1</v>
      </c>
      <c r="F139" s="254" t="s">
        <v>2926</v>
      </c>
      <c r="G139" s="252"/>
      <c r="H139" s="255">
        <v>140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213</v>
      </c>
      <c r="AU139" s="261" t="s">
        <v>87</v>
      </c>
      <c r="AV139" s="14" t="s">
        <v>87</v>
      </c>
      <c r="AW139" s="14" t="s">
        <v>34</v>
      </c>
      <c r="AX139" s="14" t="s">
        <v>85</v>
      </c>
      <c r="AY139" s="261" t="s">
        <v>204</v>
      </c>
    </row>
    <row r="140" s="2" customFormat="1" ht="16.5" customHeight="1">
      <c r="A140" s="38"/>
      <c r="B140" s="39"/>
      <c r="C140" s="227" t="s">
        <v>234</v>
      </c>
      <c r="D140" s="227" t="s">
        <v>206</v>
      </c>
      <c r="E140" s="228" t="s">
        <v>1459</v>
      </c>
      <c r="F140" s="229" t="s">
        <v>1460</v>
      </c>
      <c r="G140" s="230" t="s">
        <v>771</v>
      </c>
      <c r="H140" s="231">
        <v>1</v>
      </c>
      <c r="I140" s="232"/>
      <c r="J140" s="233">
        <f>ROUND(I140*H140,2)</f>
        <v>0</v>
      </c>
      <c r="K140" s="229" t="s">
        <v>210</v>
      </c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211</v>
      </c>
      <c r="AT140" s="238" t="s">
        <v>206</v>
      </c>
      <c r="AU140" s="238" t="s">
        <v>87</v>
      </c>
      <c r="AY140" s="17" t="s">
        <v>204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211</v>
      </c>
      <c r="BM140" s="238" t="s">
        <v>2927</v>
      </c>
    </row>
    <row r="141" s="2" customFormat="1" ht="16.5" customHeight="1">
      <c r="A141" s="38"/>
      <c r="B141" s="39"/>
      <c r="C141" s="227" t="s">
        <v>240</v>
      </c>
      <c r="D141" s="227" t="s">
        <v>206</v>
      </c>
      <c r="E141" s="228" t="s">
        <v>1462</v>
      </c>
      <c r="F141" s="229" t="s">
        <v>1463</v>
      </c>
      <c r="G141" s="230" t="s">
        <v>209</v>
      </c>
      <c r="H141" s="231">
        <v>140</v>
      </c>
      <c r="I141" s="232"/>
      <c r="J141" s="233">
        <f>ROUND(I141*H141,2)</f>
        <v>0</v>
      </c>
      <c r="K141" s="229" t="s">
        <v>210</v>
      </c>
      <c r="L141" s="44"/>
      <c r="M141" s="234" t="s">
        <v>1</v>
      </c>
      <c r="N141" s="235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1440</v>
      </c>
      <c r="AT141" s="238" t="s">
        <v>206</v>
      </c>
      <c r="AU141" s="238" t="s">
        <v>87</v>
      </c>
      <c r="AY141" s="17" t="s">
        <v>204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1440</v>
      </c>
      <c r="BM141" s="238" t="s">
        <v>2928</v>
      </c>
    </row>
    <row r="142" s="13" customFormat="1">
      <c r="A142" s="13"/>
      <c r="B142" s="240"/>
      <c r="C142" s="241"/>
      <c r="D142" s="242" t="s">
        <v>213</v>
      </c>
      <c r="E142" s="243" t="s">
        <v>1</v>
      </c>
      <c r="F142" s="244" t="s">
        <v>1465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213</v>
      </c>
      <c r="AU142" s="250" t="s">
        <v>87</v>
      </c>
      <c r="AV142" s="13" t="s">
        <v>85</v>
      </c>
      <c r="AW142" s="13" t="s">
        <v>34</v>
      </c>
      <c r="AX142" s="13" t="s">
        <v>78</v>
      </c>
      <c r="AY142" s="250" t="s">
        <v>204</v>
      </c>
    </row>
    <row r="143" s="13" customFormat="1">
      <c r="A143" s="13"/>
      <c r="B143" s="240"/>
      <c r="C143" s="241"/>
      <c r="D143" s="242" t="s">
        <v>213</v>
      </c>
      <c r="E143" s="243" t="s">
        <v>1</v>
      </c>
      <c r="F143" s="244" t="s">
        <v>2929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213</v>
      </c>
      <c r="AU143" s="250" t="s">
        <v>87</v>
      </c>
      <c r="AV143" s="13" t="s">
        <v>85</v>
      </c>
      <c r="AW143" s="13" t="s">
        <v>34</v>
      </c>
      <c r="AX143" s="13" t="s">
        <v>78</v>
      </c>
      <c r="AY143" s="250" t="s">
        <v>204</v>
      </c>
    </row>
    <row r="144" s="14" customFormat="1">
      <c r="A144" s="14"/>
      <c r="B144" s="251"/>
      <c r="C144" s="252"/>
      <c r="D144" s="242" t="s">
        <v>213</v>
      </c>
      <c r="E144" s="253" t="s">
        <v>1</v>
      </c>
      <c r="F144" s="254" t="s">
        <v>2930</v>
      </c>
      <c r="G144" s="252"/>
      <c r="H144" s="255">
        <v>140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213</v>
      </c>
      <c r="AU144" s="261" t="s">
        <v>87</v>
      </c>
      <c r="AV144" s="14" t="s">
        <v>87</v>
      </c>
      <c r="AW144" s="14" t="s">
        <v>34</v>
      </c>
      <c r="AX144" s="14" t="s">
        <v>85</v>
      </c>
      <c r="AY144" s="261" t="s">
        <v>204</v>
      </c>
    </row>
    <row r="145" s="2" customFormat="1" ht="16.5" customHeight="1">
      <c r="A145" s="38"/>
      <c r="B145" s="39"/>
      <c r="C145" s="227" t="s">
        <v>246</v>
      </c>
      <c r="D145" s="227" t="s">
        <v>206</v>
      </c>
      <c r="E145" s="228" t="s">
        <v>1468</v>
      </c>
      <c r="F145" s="229" t="s">
        <v>1469</v>
      </c>
      <c r="G145" s="230" t="s">
        <v>1470</v>
      </c>
      <c r="H145" s="231">
        <v>5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211</v>
      </c>
      <c r="AT145" s="238" t="s">
        <v>206</v>
      </c>
      <c r="AU145" s="238" t="s">
        <v>87</v>
      </c>
      <c r="AY145" s="17" t="s">
        <v>204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211</v>
      </c>
      <c r="BM145" s="238" t="s">
        <v>2931</v>
      </c>
    </row>
    <row r="146" s="13" customFormat="1">
      <c r="A146" s="13"/>
      <c r="B146" s="240"/>
      <c r="C146" s="241"/>
      <c r="D146" s="242" t="s">
        <v>213</v>
      </c>
      <c r="E146" s="243" t="s">
        <v>1</v>
      </c>
      <c r="F146" s="244" t="s">
        <v>1472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213</v>
      </c>
      <c r="AU146" s="250" t="s">
        <v>87</v>
      </c>
      <c r="AV146" s="13" t="s">
        <v>85</v>
      </c>
      <c r="AW146" s="13" t="s">
        <v>34</v>
      </c>
      <c r="AX146" s="13" t="s">
        <v>78</v>
      </c>
      <c r="AY146" s="250" t="s">
        <v>204</v>
      </c>
    </row>
    <row r="147" s="14" customFormat="1">
      <c r="A147" s="14"/>
      <c r="B147" s="251"/>
      <c r="C147" s="252"/>
      <c r="D147" s="242" t="s">
        <v>213</v>
      </c>
      <c r="E147" s="253" t="s">
        <v>1</v>
      </c>
      <c r="F147" s="254" t="s">
        <v>234</v>
      </c>
      <c r="G147" s="252"/>
      <c r="H147" s="255">
        <v>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213</v>
      </c>
      <c r="AU147" s="261" t="s">
        <v>87</v>
      </c>
      <c r="AV147" s="14" t="s">
        <v>87</v>
      </c>
      <c r="AW147" s="14" t="s">
        <v>34</v>
      </c>
      <c r="AX147" s="14" t="s">
        <v>85</v>
      </c>
      <c r="AY147" s="261" t="s">
        <v>204</v>
      </c>
    </row>
    <row r="148" s="12" customFormat="1" ht="22.8" customHeight="1">
      <c r="A148" s="12"/>
      <c r="B148" s="211"/>
      <c r="C148" s="212"/>
      <c r="D148" s="213" t="s">
        <v>77</v>
      </c>
      <c r="E148" s="225" t="s">
        <v>1473</v>
      </c>
      <c r="F148" s="225" t="s">
        <v>1474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P149</f>
        <v>0</v>
      </c>
      <c r="Q148" s="219"/>
      <c r="R148" s="220">
        <f>R149</f>
        <v>0</v>
      </c>
      <c r="S148" s="219"/>
      <c r="T148" s="22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234</v>
      </c>
      <c r="AT148" s="223" t="s">
        <v>77</v>
      </c>
      <c r="AU148" s="223" t="s">
        <v>85</v>
      </c>
      <c r="AY148" s="222" t="s">
        <v>204</v>
      </c>
      <c r="BK148" s="224">
        <f>BK149</f>
        <v>0</v>
      </c>
    </row>
    <row r="149" s="2" customFormat="1" ht="16.5" customHeight="1">
      <c r="A149" s="38"/>
      <c r="B149" s="39"/>
      <c r="C149" s="227" t="s">
        <v>253</v>
      </c>
      <c r="D149" s="227" t="s">
        <v>206</v>
      </c>
      <c r="E149" s="228" t="s">
        <v>1481</v>
      </c>
      <c r="F149" s="229" t="s">
        <v>1482</v>
      </c>
      <c r="G149" s="230" t="s">
        <v>1263</v>
      </c>
      <c r="H149" s="231">
        <v>20</v>
      </c>
      <c r="I149" s="232"/>
      <c r="J149" s="233">
        <f>ROUND(I149*H149,2)</f>
        <v>0</v>
      </c>
      <c r="K149" s="229" t="s">
        <v>210</v>
      </c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1440</v>
      </c>
      <c r="AT149" s="238" t="s">
        <v>206</v>
      </c>
      <c r="AU149" s="238" t="s">
        <v>87</v>
      </c>
      <c r="AY149" s="17" t="s">
        <v>204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1440</v>
      </c>
      <c r="BM149" s="238" t="s">
        <v>2932</v>
      </c>
    </row>
    <row r="150" s="12" customFormat="1" ht="22.8" customHeight="1">
      <c r="A150" s="12"/>
      <c r="B150" s="211"/>
      <c r="C150" s="212"/>
      <c r="D150" s="213" t="s">
        <v>77</v>
      </c>
      <c r="E150" s="225" t="s">
        <v>1484</v>
      </c>
      <c r="F150" s="225" t="s">
        <v>1485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234</v>
      </c>
      <c r="AT150" s="223" t="s">
        <v>77</v>
      </c>
      <c r="AU150" s="223" t="s">
        <v>85</v>
      </c>
      <c r="AY150" s="222" t="s">
        <v>204</v>
      </c>
      <c r="BK150" s="224">
        <f>BK151</f>
        <v>0</v>
      </c>
    </row>
    <row r="151" s="2" customFormat="1" ht="16.5" customHeight="1">
      <c r="A151" s="38"/>
      <c r="B151" s="39"/>
      <c r="C151" s="227" t="s">
        <v>258</v>
      </c>
      <c r="D151" s="227" t="s">
        <v>206</v>
      </c>
      <c r="E151" s="228" t="s">
        <v>1486</v>
      </c>
      <c r="F151" s="229" t="s">
        <v>1487</v>
      </c>
      <c r="G151" s="230" t="s">
        <v>771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90" t="s">
        <v>1</v>
      </c>
      <c r="N151" s="291" t="s">
        <v>43</v>
      </c>
      <c r="O151" s="292"/>
      <c r="P151" s="293">
        <f>O151*H151</f>
        <v>0</v>
      </c>
      <c r="Q151" s="293">
        <v>0</v>
      </c>
      <c r="R151" s="293">
        <f>Q151*H151</f>
        <v>0</v>
      </c>
      <c r="S151" s="293">
        <v>0</v>
      </c>
      <c r="T151" s="29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1440</v>
      </c>
      <c r="AT151" s="238" t="s">
        <v>206</v>
      </c>
      <c r="AU151" s="238" t="s">
        <v>87</v>
      </c>
      <c r="AY151" s="17" t="s">
        <v>204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1440</v>
      </c>
      <c r="BM151" s="238" t="s">
        <v>2933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d7RlFwMUTqkCMbCuKPKQeY/+ooLX3pvuUdZqzJGcO5Jg7yB3NmrCQ/sLmuS04RPiBDmHJT3GlzeR3oVePxpZ+g==" hashValue="jIHH50vPAA8arGj1JbOZshmHAm3wj8NDAx3SAiPXgXPLmhcK6NVBFF+/CNDlne0x9QrOVLM5TkPss4+afeZGyw==" algorithmName="SHA-512" password="CC35"/>
  <autoFilter ref="C125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2934</v>
      </c>
      <c r="H4" s="20"/>
    </row>
    <row r="5" s="1" customFormat="1" ht="12" customHeight="1">
      <c r="B5" s="20"/>
      <c r="C5" s="295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6" t="s">
        <v>16</v>
      </c>
      <c r="D6" s="297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17. 1. 2024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298"/>
      <c r="C9" s="299" t="s">
        <v>59</v>
      </c>
      <c r="D9" s="300" t="s">
        <v>60</v>
      </c>
      <c r="E9" s="300" t="s">
        <v>191</v>
      </c>
      <c r="F9" s="301" t="s">
        <v>2935</v>
      </c>
      <c r="G9" s="200"/>
      <c r="H9" s="298"/>
    </row>
    <row r="10" s="2" customFormat="1" ht="26.4" customHeight="1">
      <c r="A10" s="38"/>
      <c r="B10" s="44"/>
      <c r="C10" s="302" t="s">
        <v>2936</v>
      </c>
      <c r="D10" s="302" t="s">
        <v>90</v>
      </c>
      <c r="E10" s="38"/>
      <c r="F10" s="38"/>
      <c r="G10" s="38"/>
      <c r="H10" s="44"/>
    </row>
    <row r="11" s="2" customFormat="1" ht="16.8" customHeight="1">
      <c r="A11" s="38"/>
      <c r="B11" s="44"/>
      <c r="C11" s="303" t="s">
        <v>119</v>
      </c>
      <c r="D11" s="304" t="s">
        <v>120</v>
      </c>
      <c r="E11" s="305" t="s">
        <v>1</v>
      </c>
      <c r="F11" s="306">
        <v>7.7439999999999998</v>
      </c>
      <c r="G11" s="38"/>
      <c r="H11" s="44"/>
    </row>
    <row r="12" s="2" customFormat="1">
      <c r="A12" s="38"/>
      <c r="B12" s="44"/>
      <c r="C12" s="307" t="s">
        <v>1</v>
      </c>
      <c r="D12" s="307" t="s">
        <v>233</v>
      </c>
      <c r="E12" s="17" t="s">
        <v>1</v>
      </c>
      <c r="F12" s="308">
        <v>7.7439999999999998</v>
      </c>
      <c r="G12" s="38"/>
      <c r="H12" s="44"/>
    </row>
    <row r="13" s="2" customFormat="1" ht="16.8" customHeight="1">
      <c r="A13" s="38"/>
      <c r="B13" s="44"/>
      <c r="C13" s="307" t="s">
        <v>119</v>
      </c>
      <c r="D13" s="307" t="s">
        <v>228</v>
      </c>
      <c r="E13" s="17" t="s">
        <v>1</v>
      </c>
      <c r="F13" s="308">
        <v>7.7439999999999998</v>
      </c>
      <c r="G13" s="38"/>
      <c r="H13" s="44"/>
    </row>
    <row r="14" s="2" customFormat="1" ht="16.8" customHeight="1">
      <c r="A14" s="38"/>
      <c r="B14" s="44"/>
      <c r="C14" s="309" t="s">
        <v>2937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307" t="s">
        <v>229</v>
      </c>
      <c r="D15" s="307" t="s">
        <v>230</v>
      </c>
      <c r="E15" s="17" t="s">
        <v>231</v>
      </c>
      <c r="F15" s="308">
        <v>7.7439999999999998</v>
      </c>
      <c r="G15" s="38"/>
      <c r="H15" s="44"/>
    </row>
    <row r="16" s="2" customFormat="1" ht="16.8" customHeight="1">
      <c r="A16" s="38"/>
      <c r="B16" s="44"/>
      <c r="C16" s="307" t="s">
        <v>265</v>
      </c>
      <c r="D16" s="307" t="s">
        <v>266</v>
      </c>
      <c r="E16" s="17" t="s">
        <v>231</v>
      </c>
      <c r="F16" s="308">
        <v>9.452</v>
      </c>
      <c r="G16" s="38"/>
      <c r="H16" s="44"/>
    </row>
    <row r="17" s="2" customFormat="1">
      <c r="A17" s="38"/>
      <c r="B17" s="44"/>
      <c r="C17" s="307" t="s">
        <v>270</v>
      </c>
      <c r="D17" s="307" t="s">
        <v>271</v>
      </c>
      <c r="E17" s="17" t="s">
        <v>231</v>
      </c>
      <c r="F17" s="308">
        <v>9.452</v>
      </c>
      <c r="G17" s="38"/>
      <c r="H17" s="44"/>
    </row>
    <row r="18" s="2" customFormat="1">
      <c r="A18" s="38"/>
      <c r="B18" s="44"/>
      <c r="C18" s="307" t="s">
        <v>273</v>
      </c>
      <c r="D18" s="307" t="s">
        <v>274</v>
      </c>
      <c r="E18" s="17" t="s">
        <v>231</v>
      </c>
      <c r="F18" s="308">
        <v>18.904</v>
      </c>
      <c r="G18" s="38"/>
      <c r="H18" s="44"/>
    </row>
    <row r="19" s="2" customFormat="1">
      <c r="A19" s="38"/>
      <c r="B19" s="44"/>
      <c r="C19" s="307" t="s">
        <v>278</v>
      </c>
      <c r="D19" s="307" t="s">
        <v>279</v>
      </c>
      <c r="E19" s="17" t="s">
        <v>231</v>
      </c>
      <c r="F19" s="308">
        <v>9.452</v>
      </c>
      <c r="G19" s="38"/>
      <c r="H19" s="44"/>
    </row>
    <row r="20" s="2" customFormat="1">
      <c r="A20" s="38"/>
      <c r="B20" s="44"/>
      <c r="C20" s="307" t="s">
        <v>282</v>
      </c>
      <c r="D20" s="307" t="s">
        <v>283</v>
      </c>
      <c r="E20" s="17" t="s">
        <v>231</v>
      </c>
      <c r="F20" s="308">
        <v>179.58799999999999</v>
      </c>
      <c r="G20" s="38"/>
      <c r="H20" s="44"/>
    </row>
    <row r="21" s="2" customFormat="1" ht="16.8" customHeight="1">
      <c r="A21" s="38"/>
      <c r="B21" s="44"/>
      <c r="C21" s="307" t="s">
        <v>290</v>
      </c>
      <c r="D21" s="307" t="s">
        <v>291</v>
      </c>
      <c r="E21" s="17" t="s">
        <v>231</v>
      </c>
      <c r="F21" s="308">
        <v>9.452</v>
      </c>
      <c r="G21" s="38"/>
      <c r="H21" s="44"/>
    </row>
    <row r="22" s="2" customFormat="1" ht="16.8" customHeight="1">
      <c r="A22" s="38"/>
      <c r="B22" s="44"/>
      <c r="C22" s="307" t="s">
        <v>293</v>
      </c>
      <c r="D22" s="307" t="s">
        <v>294</v>
      </c>
      <c r="E22" s="17" t="s">
        <v>295</v>
      </c>
      <c r="F22" s="308">
        <v>17.486000000000001</v>
      </c>
      <c r="G22" s="38"/>
      <c r="H22" s="44"/>
    </row>
    <row r="23" s="2" customFormat="1" ht="16.8" customHeight="1">
      <c r="A23" s="38"/>
      <c r="B23" s="44"/>
      <c r="C23" s="303" t="s">
        <v>123</v>
      </c>
      <c r="D23" s="304" t="s">
        <v>124</v>
      </c>
      <c r="E23" s="305" t="s">
        <v>1</v>
      </c>
      <c r="F23" s="306">
        <v>1.708</v>
      </c>
      <c r="G23" s="38"/>
      <c r="H23" s="44"/>
    </row>
    <row r="24" s="2" customFormat="1" ht="16.8" customHeight="1">
      <c r="A24" s="38"/>
      <c r="B24" s="44"/>
      <c r="C24" s="307" t="s">
        <v>1</v>
      </c>
      <c r="D24" s="307" t="s">
        <v>238</v>
      </c>
      <c r="E24" s="17" t="s">
        <v>1</v>
      </c>
      <c r="F24" s="308">
        <v>0</v>
      </c>
      <c r="G24" s="38"/>
      <c r="H24" s="44"/>
    </row>
    <row r="25" s="2" customFormat="1" ht="16.8" customHeight="1">
      <c r="A25" s="38"/>
      <c r="B25" s="44"/>
      <c r="C25" s="307" t="s">
        <v>123</v>
      </c>
      <c r="D25" s="307" t="s">
        <v>239</v>
      </c>
      <c r="E25" s="17" t="s">
        <v>1</v>
      </c>
      <c r="F25" s="308">
        <v>1.708</v>
      </c>
      <c r="G25" s="38"/>
      <c r="H25" s="44"/>
    </row>
    <row r="26" s="2" customFormat="1" ht="16.8" customHeight="1">
      <c r="A26" s="38"/>
      <c r="B26" s="44"/>
      <c r="C26" s="309" t="s">
        <v>2937</v>
      </c>
      <c r="D26" s="38"/>
      <c r="E26" s="38"/>
      <c r="F26" s="38"/>
      <c r="G26" s="38"/>
      <c r="H26" s="44"/>
    </row>
    <row r="27" s="2" customFormat="1">
      <c r="A27" s="38"/>
      <c r="B27" s="44"/>
      <c r="C27" s="307" t="s">
        <v>235</v>
      </c>
      <c r="D27" s="307" t="s">
        <v>236</v>
      </c>
      <c r="E27" s="17" t="s">
        <v>231</v>
      </c>
      <c r="F27" s="308">
        <v>1.708</v>
      </c>
      <c r="G27" s="38"/>
      <c r="H27" s="44"/>
    </row>
    <row r="28" s="2" customFormat="1" ht="16.8" customHeight="1">
      <c r="A28" s="38"/>
      <c r="B28" s="44"/>
      <c r="C28" s="307" t="s">
        <v>265</v>
      </c>
      <c r="D28" s="307" t="s">
        <v>266</v>
      </c>
      <c r="E28" s="17" t="s">
        <v>231</v>
      </c>
      <c r="F28" s="308">
        <v>9.452</v>
      </c>
      <c r="G28" s="38"/>
      <c r="H28" s="44"/>
    </row>
    <row r="29" s="2" customFormat="1">
      <c r="A29" s="38"/>
      <c r="B29" s="44"/>
      <c r="C29" s="307" t="s">
        <v>270</v>
      </c>
      <c r="D29" s="307" t="s">
        <v>271</v>
      </c>
      <c r="E29" s="17" t="s">
        <v>231</v>
      </c>
      <c r="F29" s="308">
        <v>9.452</v>
      </c>
      <c r="G29" s="38"/>
      <c r="H29" s="44"/>
    </row>
    <row r="30" s="2" customFormat="1">
      <c r="A30" s="38"/>
      <c r="B30" s="44"/>
      <c r="C30" s="307" t="s">
        <v>273</v>
      </c>
      <c r="D30" s="307" t="s">
        <v>274</v>
      </c>
      <c r="E30" s="17" t="s">
        <v>231</v>
      </c>
      <c r="F30" s="308">
        <v>18.904</v>
      </c>
      <c r="G30" s="38"/>
      <c r="H30" s="44"/>
    </row>
    <row r="31" s="2" customFormat="1">
      <c r="A31" s="38"/>
      <c r="B31" s="44"/>
      <c r="C31" s="307" t="s">
        <v>278</v>
      </c>
      <c r="D31" s="307" t="s">
        <v>279</v>
      </c>
      <c r="E31" s="17" t="s">
        <v>231</v>
      </c>
      <c r="F31" s="308">
        <v>9.452</v>
      </c>
      <c r="G31" s="38"/>
      <c r="H31" s="44"/>
    </row>
    <row r="32" s="2" customFormat="1">
      <c r="A32" s="38"/>
      <c r="B32" s="44"/>
      <c r="C32" s="307" t="s">
        <v>282</v>
      </c>
      <c r="D32" s="307" t="s">
        <v>283</v>
      </c>
      <c r="E32" s="17" t="s">
        <v>231</v>
      </c>
      <c r="F32" s="308">
        <v>179.58799999999999</v>
      </c>
      <c r="G32" s="38"/>
      <c r="H32" s="44"/>
    </row>
    <row r="33" s="2" customFormat="1" ht="16.8" customHeight="1">
      <c r="A33" s="38"/>
      <c r="B33" s="44"/>
      <c r="C33" s="307" t="s">
        <v>290</v>
      </c>
      <c r="D33" s="307" t="s">
        <v>291</v>
      </c>
      <c r="E33" s="17" t="s">
        <v>231</v>
      </c>
      <c r="F33" s="308">
        <v>9.452</v>
      </c>
      <c r="G33" s="38"/>
      <c r="H33" s="44"/>
    </row>
    <row r="34" s="2" customFormat="1" ht="16.8" customHeight="1">
      <c r="A34" s="38"/>
      <c r="B34" s="44"/>
      <c r="C34" s="307" t="s">
        <v>293</v>
      </c>
      <c r="D34" s="307" t="s">
        <v>294</v>
      </c>
      <c r="E34" s="17" t="s">
        <v>295</v>
      </c>
      <c r="F34" s="308">
        <v>17.486000000000001</v>
      </c>
      <c r="G34" s="38"/>
      <c r="H34" s="44"/>
    </row>
    <row r="35" s="2" customFormat="1" ht="16.8" customHeight="1">
      <c r="A35" s="38"/>
      <c r="B35" s="44"/>
      <c r="C35" s="303" t="s">
        <v>116</v>
      </c>
      <c r="D35" s="304" t="s">
        <v>117</v>
      </c>
      <c r="E35" s="305" t="s">
        <v>1</v>
      </c>
      <c r="F35" s="306">
        <v>1.206</v>
      </c>
      <c r="G35" s="38"/>
      <c r="H35" s="44"/>
    </row>
    <row r="36" s="2" customFormat="1" ht="16.8" customHeight="1">
      <c r="A36" s="38"/>
      <c r="B36" s="44"/>
      <c r="C36" s="307" t="s">
        <v>1</v>
      </c>
      <c r="D36" s="307" t="s">
        <v>932</v>
      </c>
      <c r="E36" s="17" t="s">
        <v>1</v>
      </c>
      <c r="F36" s="308">
        <v>0</v>
      </c>
      <c r="G36" s="38"/>
      <c r="H36" s="44"/>
    </row>
    <row r="37" s="2" customFormat="1" ht="16.8" customHeight="1">
      <c r="A37" s="38"/>
      <c r="B37" s="44"/>
      <c r="C37" s="307" t="s">
        <v>116</v>
      </c>
      <c r="D37" s="307" t="s">
        <v>933</v>
      </c>
      <c r="E37" s="17" t="s">
        <v>1</v>
      </c>
      <c r="F37" s="308">
        <v>1.206</v>
      </c>
      <c r="G37" s="38"/>
      <c r="H37" s="44"/>
    </row>
    <row r="38" s="2" customFormat="1" ht="16.8" customHeight="1">
      <c r="A38" s="38"/>
      <c r="B38" s="44"/>
      <c r="C38" s="309" t="s">
        <v>2937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307" t="s">
        <v>929</v>
      </c>
      <c r="D39" s="307" t="s">
        <v>930</v>
      </c>
      <c r="E39" s="17" t="s">
        <v>209</v>
      </c>
      <c r="F39" s="308">
        <v>1.206</v>
      </c>
      <c r="G39" s="38"/>
      <c r="H39" s="44"/>
    </row>
    <row r="40" s="2" customFormat="1" ht="16.8" customHeight="1">
      <c r="A40" s="38"/>
      <c r="B40" s="44"/>
      <c r="C40" s="307" t="s">
        <v>223</v>
      </c>
      <c r="D40" s="307" t="s">
        <v>224</v>
      </c>
      <c r="E40" s="17" t="s">
        <v>209</v>
      </c>
      <c r="F40" s="308">
        <v>11.805999999999999</v>
      </c>
      <c r="G40" s="38"/>
      <c r="H40" s="44"/>
    </row>
    <row r="41" s="2" customFormat="1" ht="16.8" customHeight="1">
      <c r="A41" s="38"/>
      <c r="B41" s="44"/>
      <c r="C41" s="307" t="s">
        <v>682</v>
      </c>
      <c r="D41" s="307" t="s">
        <v>683</v>
      </c>
      <c r="E41" s="17" t="s">
        <v>209</v>
      </c>
      <c r="F41" s="308">
        <v>2.4119999999999999</v>
      </c>
      <c r="G41" s="38"/>
      <c r="H41" s="44"/>
    </row>
    <row r="42" s="2" customFormat="1" ht="16.8" customHeight="1">
      <c r="A42" s="38"/>
      <c r="B42" s="44"/>
      <c r="C42" s="307" t="s">
        <v>716</v>
      </c>
      <c r="D42" s="307" t="s">
        <v>717</v>
      </c>
      <c r="E42" s="17" t="s">
        <v>209</v>
      </c>
      <c r="F42" s="308">
        <v>1.206</v>
      </c>
      <c r="G42" s="38"/>
      <c r="H42" s="44"/>
    </row>
    <row r="43" s="2" customFormat="1">
      <c r="A43" s="38"/>
      <c r="B43" s="44"/>
      <c r="C43" s="307" t="s">
        <v>738</v>
      </c>
      <c r="D43" s="307" t="s">
        <v>739</v>
      </c>
      <c r="E43" s="17" t="s">
        <v>209</v>
      </c>
      <c r="F43" s="308">
        <v>1.206</v>
      </c>
      <c r="G43" s="38"/>
      <c r="H43" s="44"/>
    </row>
    <row r="44" s="2" customFormat="1" ht="16.8" customHeight="1">
      <c r="A44" s="38"/>
      <c r="B44" s="44"/>
      <c r="C44" s="307" t="s">
        <v>892</v>
      </c>
      <c r="D44" s="307" t="s">
        <v>893</v>
      </c>
      <c r="E44" s="17" t="s">
        <v>209</v>
      </c>
      <c r="F44" s="308">
        <v>14.456</v>
      </c>
      <c r="G44" s="38"/>
      <c r="H44" s="44"/>
    </row>
    <row r="45" s="2" customFormat="1" ht="16.8" customHeight="1">
      <c r="A45" s="38"/>
      <c r="B45" s="44"/>
      <c r="C45" s="307" t="s">
        <v>903</v>
      </c>
      <c r="D45" s="307" t="s">
        <v>904</v>
      </c>
      <c r="E45" s="17" t="s">
        <v>209</v>
      </c>
      <c r="F45" s="308">
        <v>1.206</v>
      </c>
      <c r="G45" s="38"/>
      <c r="H45" s="44"/>
    </row>
    <row r="46" s="2" customFormat="1" ht="16.8" customHeight="1">
      <c r="A46" s="38"/>
      <c r="B46" s="44"/>
      <c r="C46" s="307" t="s">
        <v>247</v>
      </c>
      <c r="D46" s="307" t="s">
        <v>248</v>
      </c>
      <c r="E46" s="17" t="s">
        <v>209</v>
      </c>
      <c r="F46" s="308">
        <v>2.4119999999999999</v>
      </c>
      <c r="G46" s="38"/>
      <c r="H46" s="44"/>
    </row>
    <row r="47" s="2" customFormat="1" ht="16.8" customHeight="1">
      <c r="A47" s="38"/>
      <c r="B47" s="44"/>
      <c r="C47" s="303" t="s">
        <v>144</v>
      </c>
      <c r="D47" s="304" t="s">
        <v>145</v>
      </c>
      <c r="E47" s="305" t="s">
        <v>1</v>
      </c>
      <c r="F47" s="306">
        <v>11.195</v>
      </c>
      <c r="G47" s="38"/>
      <c r="H47" s="44"/>
    </row>
    <row r="48" s="2" customFormat="1" ht="16.8" customHeight="1">
      <c r="A48" s="38"/>
      <c r="B48" s="44"/>
      <c r="C48" s="307" t="s">
        <v>144</v>
      </c>
      <c r="D48" s="307" t="s">
        <v>1145</v>
      </c>
      <c r="E48" s="17" t="s">
        <v>1</v>
      </c>
      <c r="F48" s="308">
        <v>11.195</v>
      </c>
      <c r="G48" s="38"/>
      <c r="H48" s="44"/>
    </row>
    <row r="49" s="2" customFormat="1" ht="16.8" customHeight="1">
      <c r="A49" s="38"/>
      <c r="B49" s="44"/>
      <c r="C49" s="309" t="s">
        <v>2937</v>
      </c>
      <c r="D49" s="38"/>
      <c r="E49" s="38"/>
      <c r="F49" s="38"/>
      <c r="G49" s="38"/>
      <c r="H49" s="44"/>
    </row>
    <row r="50" s="2" customFormat="1" ht="16.8" customHeight="1">
      <c r="A50" s="38"/>
      <c r="B50" s="44"/>
      <c r="C50" s="307" t="s">
        <v>1142</v>
      </c>
      <c r="D50" s="307" t="s">
        <v>1143</v>
      </c>
      <c r="E50" s="17" t="s">
        <v>209</v>
      </c>
      <c r="F50" s="308">
        <v>11.195</v>
      </c>
      <c r="G50" s="38"/>
      <c r="H50" s="44"/>
    </row>
    <row r="51" s="2" customFormat="1" ht="16.8" customHeight="1">
      <c r="A51" s="38"/>
      <c r="B51" s="44"/>
      <c r="C51" s="307" t="s">
        <v>1147</v>
      </c>
      <c r="D51" s="307" t="s">
        <v>1148</v>
      </c>
      <c r="E51" s="17" t="s">
        <v>209</v>
      </c>
      <c r="F51" s="308">
        <v>11.195</v>
      </c>
      <c r="G51" s="38"/>
      <c r="H51" s="44"/>
    </row>
    <row r="52" s="2" customFormat="1" ht="16.8" customHeight="1">
      <c r="A52" s="38"/>
      <c r="B52" s="44"/>
      <c r="C52" s="307" t="s">
        <v>1151</v>
      </c>
      <c r="D52" s="307" t="s">
        <v>1152</v>
      </c>
      <c r="E52" s="17" t="s">
        <v>209</v>
      </c>
      <c r="F52" s="308">
        <v>11.195</v>
      </c>
      <c r="G52" s="38"/>
      <c r="H52" s="44"/>
    </row>
    <row r="53" s="2" customFormat="1">
      <c r="A53" s="38"/>
      <c r="B53" s="44"/>
      <c r="C53" s="307" t="s">
        <v>1155</v>
      </c>
      <c r="D53" s="307" t="s">
        <v>1156</v>
      </c>
      <c r="E53" s="17" t="s">
        <v>209</v>
      </c>
      <c r="F53" s="308">
        <v>11.195</v>
      </c>
      <c r="G53" s="38"/>
      <c r="H53" s="44"/>
    </row>
    <row r="54" s="2" customFormat="1">
      <c r="A54" s="38"/>
      <c r="B54" s="44"/>
      <c r="C54" s="307" t="s">
        <v>1165</v>
      </c>
      <c r="D54" s="307" t="s">
        <v>1166</v>
      </c>
      <c r="E54" s="17" t="s">
        <v>209</v>
      </c>
      <c r="F54" s="308">
        <v>11.195</v>
      </c>
      <c r="G54" s="38"/>
      <c r="H54" s="44"/>
    </row>
    <row r="55" s="2" customFormat="1">
      <c r="A55" s="38"/>
      <c r="B55" s="44"/>
      <c r="C55" s="307" t="s">
        <v>1169</v>
      </c>
      <c r="D55" s="307" t="s">
        <v>1170</v>
      </c>
      <c r="E55" s="17" t="s">
        <v>209</v>
      </c>
      <c r="F55" s="308">
        <v>11.195</v>
      </c>
      <c r="G55" s="38"/>
      <c r="H55" s="44"/>
    </row>
    <row r="56" s="2" customFormat="1" ht="16.8" customHeight="1">
      <c r="A56" s="38"/>
      <c r="B56" s="44"/>
      <c r="C56" s="307" t="s">
        <v>1173</v>
      </c>
      <c r="D56" s="307" t="s">
        <v>1174</v>
      </c>
      <c r="E56" s="17" t="s">
        <v>209</v>
      </c>
      <c r="F56" s="308">
        <v>11.195</v>
      </c>
      <c r="G56" s="38"/>
      <c r="H56" s="44"/>
    </row>
    <row r="57" s="2" customFormat="1">
      <c r="A57" s="38"/>
      <c r="B57" s="44"/>
      <c r="C57" s="307" t="s">
        <v>1159</v>
      </c>
      <c r="D57" s="307" t="s">
        <v>1160</v>
      </c>
      <c r="E57" s="17" t="s">
        <v>209</v>
      </c>
      <c r="F57" s="308">
        <v>12.315</v>
      </c>
      <c r="G57" s="38"/>
      <c r="H57" s="44"/>
    </row>
    <row r="58" s="2" customFormat="1" ht="16.8" customHeight="1">
      <c r="A58" s="38"/>
      <c r="B58" s="44"/>
      <c r="C58" s="303" t="s">
        <v>129</v>
      </c>
      <c r="D58" s="304" t="s">
        <v>130</v>
      </c>
      <c r="E58" s="305" t="s">
        <v>1</v>
      </c>
      <c r="F58" s="306">
        <v>9.3849999999999998</v>
      </c>
      <c r="G58" s="38"/>
      <c r="H58" s="44"/>
    </row>
    <row r="59" s="2" customFormat="1">
      <c r="A59" s="38"/>
      <c r="B59" s="44"/>
      <c r="C59" s="307" t="s">
        <v>129</v>
      </c>
      <c r="D59" s="307" t="s">
        <v>441</v>
      </c>
      <c r="E59" s="17" t="s">
        <v>1</v>
      </c>
      <c r="F59" s="308">
        <v>9.3849999999999998</v>
      </c>
      <c r="G59" s="38"/>
      <c r="H59" s="44"/>
    </row>
    <row r="60" s="2" customFormat="1" ht="16.8" customHeight="1">
      <c r="A60" s="38"/>
      <c r="B60" s="44"/>
      <c r="C60" s="309" t="s">
        <v>2937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307" t="s">
        <v>438</v>
      </c>
      <c r="D61" s="307" t="s">
        <v>439</v>
      </c>
      <c r="E61" s="17" t="s">
        <v>209</v>
      </c>
      <c r="F61" s="308">
        <v>9.3849999999999998</v>
      </c>
      <c r="G61" s="38"/>
      <c r="H61" s="44"/>
    </row>
    <row r="62" s="2" customFormat="1" ht="16.8" customHeight="1">
      <c r="A62" s="38"/>
      <c r="B62" s="44"/>
      <c r="C62" s="307" t="s">
        <v>443</v>
      </c>
      <c r="D62" s="307" t="s">
        <v>444</v>
      </c>
      <c r="E62" s="17" t="s">
        <v>209</v>
      </c>
      <c r="F62" s="308">
        <v>9.3889999999999993</v>
      </c>
      <c r="G62" s="38"/>
      <c r="H62" s="44"/>
    </row>
    <row r="63" s="2" customFormat="1" ht="16.8" customHeight="1">
      <c r="A63" s="38"/>
      <c r="B63" s="44"/>
      <c r="C63" s="307" t="s">
        <v>449</v>
      </c>
      <c r="D63" s="307" t="s">
        <v>450</v>
      </c>
      <c r="E63" s="17" t="s">
        <v>209</v>
      </c>
      <c r="F63" s="308">
        <v>9.3889999999999993</v>
      </c>
      <c r="G63" s="38"/>
      <c r="H63" s="44"/>
    </row>
    <row r="64" s="2" customFormat="1">
      <c r="A64" s="38"/>
      <c r="B64" s="44"/>
      <c r="C64" s="307" t="s">
        <v>1253</v>
      </c>
      <c r="D64" s="307" t="s">
        <v>1254</v>
      </c>
      <c r="E64" s="17" t="s">
        <v>209</v>
      </c>
      <c r="F64" s="308">
        <v>73.111000000000004</v>
      </c>
      <c r="G64" s="38"/>
      <c r="H64" s="44"/>
    </row>
    <row r="65" s="2" customFormat="1" ht="16.8" customHeight="1">
      <c r="A65" s="38"/>
      <c r="B65" s="44"/>
      <c r="C65" s="303" t="s">
        <v>132</v>
      </c>
      <c r="D65" s="304" t="s">
        <v>133</v>
      </c>
      <c r="E65" s="305" t="s">
        <v>1</v>
      </c>
      <c r="F65" s="306">
        <v>10.07</v>
      </c>
      <c r="G65" s="38"/>
      <c r="H65" s="44"/>
    </row>
    <row r="66" s="2" customFormat="1" ht="16.8" customHeight="1">
      <c r="A66" s="38"/>
      <c r="B66" s="44"/>
      <c r="C66" s="307" t="s">
        <v>132</v>
      </c>
      <c r="D66" s="307" t="s">
        <v>873</v>
      </c>
      <c r="E66" s="17" t="s">
        <v>1</v>
      </c>
      <c r="F66" s="308">
        <v>10.07</v>
      </c>
      <c r="G66" s="38"/>
      <c r="H66" s="44"/>
    </row>
    <row r="67" s="2" customFormat="1" ht="16.8" customHeight="1">
      <c r="A67" s="38"/>
      <c r="B67" s="44"/>
      <c r="C67" s="309" t="s">
        <v>2937</v>
      </c>
      <c r="D67" s="38"/>
      <c r="E67" s="38"/>
      <c r="F67" s="38"/>
      <c r="G67" s="38"/>
      <c r="H67" s="44"/>
    </row>
    <row r="68" s="2" customFormat="1" ht="16.8" customHeight="1">
      <c r="A68" s="38"/>
      <c r="B68" s="44"/>
      <c r="C68" s="307" t="s">
        <v>870</v>
      </c>
      <c r="D68" s="307" t="s">
        <v>871</v>
      </c>
      <c r="E68" s="17" t="s">
        <v>209</v>
      </c>
      <c r="F68" s="308">
        <v>12.789999999999999</v>
      </c>
      <c r="G68" s="38"/>
      <c r="H68" s="44"/>
    </row>
    <row r="69" s="2" customFormat="1" ht="16.8" customHeight="1">
      <c r="A69" s="38"/>
      <c r="B69" s="44"/>
      <c r="C69" s="307" t="s">
        <v>687</v>
      </c>
      <c r="D69" s="307" t="s">
        <v>688</v>
      </c>
      <c r="E69" s="17" t="s">
        <v>209</v>
      </c>
      <c r="F69" s="308">
        <v>27.826000000000001</v>
      </c>
      <c r="G69" s="38"/>
      <c r="H69" s="44"/>
    </row>
    <row r="70" s="2" customFormat="1" ht="16.8" customHeight="1">
      <c r="A70" s="38"/>
      <c r="B70" s="44"/>
      <c r="C70" s="307" t="s">
        <v>697</v>
      </c>
      <c r="D70" s="307" t="s">
        <v>698</v>
      </c>
      <c r="E70" s="17" t="s">
        <v>209</v>
      </c>
      <c r="F70" s="308">
        <v>32.253</v>
      </c>
      <c r="G70" s="38"/>
      <c r="H70" s="44"/>
    </row>
    <row r="71" s="2" customFormat="1">
      <c r="A71" s="38"/>
      <c r="B71" s="44"/>
      <c r="C71" s="307" t="s">
        <v>884</v>
      </c>
      <c r="D71" s="307" t="s">
        <v>885</v>
      </c>
      <c r="E71" s="17" t="s">
        <v>209</v>
      </c>
      <c r="F71" s="308">
        <v>12.789999999999999</v>
      </c>
      <c r="G71" s="38"/>
      <c r="H71" s="44"/>
    </row>
    <row r="72" s="2" customFormat="1" ht="16.8" customHeight="1">
      <c r="A72" s="38"/>
      <c r="B72" s="44"/>
      <c r="C72" s="307" t="s">
        <v>454</v>
      </c>
      <c r="D72" s="307" t="s">
        <v>455</v>
      </c>
      <c r="E72" s="17" t="s">
        <v>209</v>
      </c>
      <c r="F72" s="308">
        <v>25.295000000000002</v>
      </c>
      <c r="G72" s="38"/>
      <c r="H72" s="44"/>
    </row>
    <row r="73" s="2" customFormat="1" ht="16.8" customHeight="1">
      <c r="A73" s="38"/>
      <c r="B73" s="44"/>
      <c r="C73" s="307" t="s">
        <v>461</v>
      </c>
      <c r="D73" s="307" t="s">
        <v>462</v>
      </c>
      <c r="E73" s="17" t="s">
        <v>209</v>
      </c>
      <c r="F73" s="308">
        <v>25.295000000000002</v>
      </c>
      <c r="G73" s="38"/>
      <c r="H73" s="44"/>
    </row>
    <row r="74" s="2" customFormat="1" ht="16.8" customHeight="1">
      <c r="A74" s="38"/>
      <c r="B74" s="44"/>
      <c r="C74" s="303" t="s">
        <v>746</v>
      </c>
      <c r="D74" s="304" t="s">
        <v>2938</v>
      </c>
      <c r="E74" s="305" t="s">
        <v>1</v>
      </c>
      <c r="F74" s="306">
        <v>5.3330000000000002</v>
      </c>
      <c r="G74" s="38"/>
      <c r="H74" s="44"/>
    </row>
    <row r="75" s="2" customFormat="1" ht="16.8" customHeight="1">
      <c r="A75" s="38"/>
      <c r="B75" s="44"/>
      <c r="C75" s="307" t="s">
        <v>746</v>
      </c>
      <c r="D75" s="307" t="s">
        <v>747</v>
      </c>
      <c r="E75" s="17" t="s">
        <v>1</v>
      </c>
      <c r="F75" s="308">
        <v>5.3330000000000002</v>
      </c>
      <c r="G75" s="38"/>
      <c r="H75" s="44"/>
    </row>
    <row r="76" s="2" customFormat="1" ht="16.8" customHeight="1">
      <c r="A76" s="38"/>
      <c r="B76" s="44"/>
      <c r="C76" s="309" t="s">
        <v>2937</v>
      </c>
      <c r="D76" s="38"/>
      <c r="E76" s="38"/>
      <c r="F76" s="38"/>
      <c r="G76" s="38"/>
      <c r="H76" s="44"/>
    </row>
    <row r="77" s="2" customFormat="1" ht="16.8" customHeight="1">
      <c r="A77" s="38"/>
      <c r="B77" s="44"/>
      <c r="C77" s="307" t="s">
        <v>743</v>
      </c>
      <c r="D77" s="307" t="s">
        <v>744</v>
      </c>
      <c r="E77" s="17" t="s">
        <v>209</v>
      </c>
      <c r="F77" s="308">
        <v>10.666</v>
      </c>
      <c r="G77" s="38"/>
      <c r="H77" s="44"/>
    </row>
    <row r="78" s="2" customFormat="1" ht="16.8" customHeight="1">
      <c r="A78" s="38"/>
      <c r="B78" s="44"/>
      <c r="C78" s="307" t="s">
        <v>316</v>
      </c>
      <c r="D78" s="307" t="s">
        <v>317</v>
      </c>
      <c r="E78" s="17" t="s">
        <v>295</v>
      </c>
      <c r="F78" s="308">
        <v>0.042999999999999997</v>
      </c>
      <c r="G78" s="38"/>
      <c r="H78" s="44"/>
    </row>
    <row r="79" s="2" customFormat="1">
      <c r="A79" s="38"/>
      <c r="B79" s="44"/>
      <c r="C79" s="307" t="s">
        <v>420</v>
      </c>
      <c r="D79" s="307" t="s">
        <v>421</v>
      </c>
      <c r="E79" s="17" t="s">
        <v>231</v>
      </c>
      <c r="F79" s="308">
        <v>10.584</v>
      </c>
      <c r="G79" s="38"/>
      <c r="H79" s="44"/>
    </row>
    <row r="80" s="2" customFormat="1" ht="16.8" customHeight="1">
      <c r="A80" s="38"/>
      <c r="B80" s="44"/>
      <c r="C80" s="307" t="s">
        <v>670</v>
      </c>
      <c r="D80" s="307" t="s">
        <v>671</v>
      </c>
      <c r="E80" s="17" t="s">
        <v>209</v>
      </c>
      <c r="F80" s="308">
        <v>23.088999999999999</v>
      </c>
      <c r="G80" s="38"/>
      <c r="H80" s="44"/>
    </row>
    <row r="81" s="2" customFormat="1" ht="16.8" customHeight="1">
      <c r="A81" s="38"/>
      <c r="B81" s="44"/>
      <c r="C81" s="307" t="s">
        <v>948</v>
      </c>
      <c r="D81" s="307" t="s">
        <v>949</v>
      </c>
      <c r="E81" s="17" t="s">
        <v>209</v>
      </c>
      <c r="F81" s="308">
        <v>10.666</v>
      </c>
      <c r="G81" s="38"/>
      <c r="H81" s="44"/>
    </row>
    <row r="82" s="2" customFormat="1" ht="16.8" customHeight="1">
      <c r="A82" s="38"/>
      <c r="B82" s="44"/>
      <c r="C82" s="307" t="s">
        <v>952</v>
      </c>
      <c r="D82" s="307" t="s">
        <v>953</v>
      </c>
      <c r="E82" s="17" t="s">
        <v>209</v>
      </c>
      <c r="F82" s="308">
        <v>11.199</v>
      </c>
      <c r="G82" s="38"/>
      <c r="H82" s="44"/>
    </row>
    <row r="83" s="2" customFormat="1" ht="16.8" customHeight="1">
      <c r="A83" s="38"/>
      <c r="B83" s="44"/>
      <c r="C83" s="303" t="s">
        <v>136</v>
      </c>
      <c r="D83" s="304" t="s">
        <v>137</v>
      </c>
      <c r="E83" s="305" t="s">
        <v>1</v>
      </c>
      <c r="F83" s="306">
        <v>2.7200000000000002</v>
      </c>
      <c r="G83" s="38"/>
      <c r="H83" s="44"/>
    </row>
    <row r="84" s="2" customFormat="1" ht="16.8" customHeight="1">
      <c r="A84" s="38"/>
      <c r="B84" s="44"/>
      <c r="C84" s="307" t="s">
        <v>136</v>
      </c>
      <c r="D84" s="307" t="s">
        <v>459</v>
      </c>
      <c r="E84" s="17" t="s">
        <v>1</v>
      </c>
      <c r="F84" s="308">
        <v>2.7200000000000002</v>
      </c>
      <c r="G84" s="38"/>
      <c r="H84" s="44"/>
    </row>
    <row r="85" s="2" customFormat="1" ht="16.8" customHeight="1">
      <c r="A85" s="38"/>
      <c r="B85" s="44"/>
      <c r="C85" s="309" t="s">
        <v>2937</v>
      </c>
      <c r="D85" s="38"/>
      <c r="E85" s="38"/>
      <c r="F85" s="38"/>
      <c r="G85" s="38"/>
      <c r="H85" s="44"/>
    </row>
    <row r="86" s="2" customFormat="1" ht="16.8" customHeight="1">
      <c r="A86" s="38"/>
      <c r="B86" s="44"/>
      <c r="C86" s="307" t="s">
        <v>454</v>
      </c>
      <c r="D86" s="307" t="s">
        <v>455</v>
      </c>
      <c r="E86" s="17" t="s">
        <v>209</v>
      </c>
      <c r="F86" s="308">
        <v>25.295000000000002</v>
      </c>
      <c r="G86" s="38"/>
      <c r="H86" s="44"/>
    </row>
    <row r="87" s="2" customFormat="1" ht="16.8" customHeight="1">
      <c r="A87" s="38"/>
      <c r="B87" s="44"/>
      <c r="C87" s="307" t="s">
        <v>870</v>
      </c>
      <c r="D87" s="307" t="s">
        <v>871</v>
      </c>
      <c r="E87" s="17" t="s">
        <v>209</v>
      </c>
      <c r="F87" s="308">
        <v>12.789999999999999</v>
      </c>
      <c r="G87" s="38"/>
      <c r="H87" s="44"/>
    </row>
    <row r="88" s="2" customFormat="1">
      <c r="A88" s="38"/>
      <c r="B88" s="44"/>
      <c r="C88" s="307" t="s">
        <v>884</v>
      </c>
      <c r="D88" s="307" t="s">
        <v>885</v>
      </c>
      <c r="E88" s="17" t="s">
        <v>209</v>
      </c>
      <c r="F88" s="308">
        <v>12.789999999999999</v>
      </c>
      <c r="G88" s="38"/>
      <c r="H88" s="44"/>
    </row>
    <row r="89" s="2" customFormat="1" ht="16.8" customHeight="1">
      <c r="A89" s="38"/>
      <c r="B89" s="44"/>
      <c r="C89" s="307" t="s">
        <v>728</v>
      </c>
      <c r="D89" s="307" t="s">
        <v>729</v>
      </c>
      <c r="E89" s="17" t="s">
        <v>231</v>
      </c>
      <c r="F89" s="308">
        <v>0.13600000000000001</v>
      </c>
      <c r="G89" s="38"/>
      <c r="H89" s="44"/>
    </row>
    <row r="90" s="2" customFormat="1" ht="16.8" customHeight="1">
      <c r="A90" s="38"/>
      <c r="B90" s="44"/>
      <c r="C90" s="307" t="s">
        <v>879</v>
      </c>
      <c r="D90" s="307" t="s">
        <v>880</v>
      </c>
      <c r="E90" s="17" t="s">
        <v>231</v>
      </c>
      <c r="F90" s="308">
        <v>2.7200000000000002</v>
      </c>
      <c r="G90" s="38"/>
      <c r="H90" s="44"/>
    </row>
    <row r="91" s="2" customFormat="1" ht="16.8" customHeight="1">
      <c r="A91" s="38"/>
      <c r="B91" s="44"/>
      <c r="C91" s="307" t="s">
        <v>461</v>
      </c>
      <c r="D91" s="307" t="s">
        <v>462</v>
      </c>
      <c r="E91" s="17" t="s">
        <v>209</v>
      </c>
      <c r="F91" s="308">
        <v>25.295000000000002</v>
      </c>
      <c r="G91" s="38"/>
      <c r="H91" s="44"/>
    </row>
    <row r="92" s="2" customFormat="1" ht="16.8" customHeight="1">
      <c r="A92" s="38"/>
      <c r="B92" s="44"/>
      <c r="C92" s="303" t="s">
        <v>140</v>
      </c>
      <c r="D92" s="304" t="s">
        <v>141</v>
      </c>
      <c r="E92" s="305" t="s">
        <v>1</v>
      </c>
      <c r="F92" s="306">
        <v>49.545000000000002</v>
      </c>
      <c r="G92" s="38"/>
      <c r="H92" s="44"/>
    </row>
    <row r="93" s="2" customFormat="1" ht="16.8" customHeight="1">
      <c r="A93" s="38"/>
      <c r="B93" s="44"/>
      <c r="C93" s="307" t="s">
        <v>140</v>
      </c>
      <c r="D93" s="307" t="s">
        <v>530</v>
      </c>
      <c r="E93" s="17" t="s">
        <v>1</v>
      </c>
      <c r="F93" s="308">
        <v>49.545000000000002</v>
      </c>
      <c r="G93" s="38"/>
      <c r="H93" s="44"/>
    </row>
    <row r="94" s="2" customFormat="1" ht="16.8" customHeight="1">
      <c r="A94" s="38"/>
      <c r="B94" s="44"/>
      <c r="C94" s="309" t="s">
        <v>2937</v>
      </c>
      <c r="D94" s="38"/>
      <c r="E94" s="38"/>
      <c r="F94" s="38"/>
      <c r="G94" s="38"/>
      <c r="H94" s="44"/>
    </row>
    <row r="95" s="2" customFormat="1">
      <c r="A95" s="38"/>
      <c r="B95" s="44"/>
      <c r="C95" s="307" t="s">
        <v>527</v>
      </c>
      <c r="D95" s="307" t="s">
        <v>528</v>
      </c>
      <c r="E95" s="17" t="s">
        <v>209</v>
      </c>
      <c r="F95" s="308">
        <v>49.545000000000002</v>
      </c>
      <c r="G95" s="38"/>
      <c r="H95" s="44"/>
    </row>
    <row r="96" s="2" customFormat="1">
      <c r="A96" s="38"/>
      <c r="B96" s="44"/>
      <c r="C96" s="307" t="s">
        <v>532</v>
      </c>
      <c r="D96" s="307" t="s">
        <v>533</v>
      </c>
      <c r="E96" s="17" t="s">
        <v>209</v>
      </c>
      <c r="F96" s="308">
        <v>1387.26</v>
      </c>
      <c r="G96" s="38"/>
      <c r="H96" s="44"/>
    </row>
    <row r="97" s="2" customFormat="1">
      <c r="A97" s="38"/>
      <c r="B97" s="44"/>
      <c r="C97" s="307" t="s">
        <v>538</v>
      </c>
      <c r="D97" s="307" t="s">
        <v>539</v>
      </c>
      <c r="E97" s="17" t="s">
        <v>209</v>
      </c>
      <c r="F97" s="308">
        <v>49.545000000000002</v>
      </c>
      <c r="G97" s="38"/>
      <c r="H97" s="44"/>
    </row>
    <row r="98" s="2" customFormat="1" ht="16.8" customHeight="1">
      <c r="A98" s="38"/>
      <c r="B98" s="44"/>
      <c r="C98" s="307" t="s">
        <v>542</v>
      </c>
      <c r="D98" s="307" t="s">
        <v>543</v>
      </c>
      <c r="E98" s="17" t="s">
        <v>209</v>
      </c>
      <c r="F98" s="308">
        <v>49.545000000000002</v>
      </c>
      <c r="G98" s="38"/>
      <c r="H98" s="44"/>
    </row>
    <row r="99" s="2" customFormat="1" ht="16.8" customHeight="1">
      <c r="A99" s="38"/>
      <c r="B99" s="44"/>
      <c r="C99" s="307" t="s">
        <v>545</v>
      </c>
      <c r="D99" s="307" t="s">
        <v>546</v>
      </c>
      <c r="E99" s="17" t="s">
        <v>209</v>
      </c>
      <c r="F99" s="308">
        <v>1387.26</v>
      </c>
      <c r="G99" s="38"/>
      <c r="H99" s="44"/>
    </row>
    <row r="100" s="2" customFormat="1" ht="16.8" customHeight="1">
      <c r="A100" s="38"/>
      <c r="B100" s="44"/>
      <c r="C100" s="307" t="s">
        <v>549</v>
      </c>
      <c r="D100" s="307" t="s">
        <v>550</v>
      </c>
      <c r="E100" s="17" t="s">
        <v>209</v>
      </c>
      <c r="F100" s="308">
        <v>49.545000000000002</v>
      </c>
      <c r="G100" s="38"/>
      <c r="H100" s="44"/>
    </row>
    <row r="101" s="2" customFormat="1" ht="16.8" customHeight="1">
      <c r="A101" s="38"/>
      <c r="B101" s="44"/>
      <c r="C101" s="303" t="s">
        <v>126</v>
      </c>
      <c r="D101" s="304" t="s">
        <v>127</v>
      </c>
      <c r="E101" s="305" t="s">
        <v>1</v>
      </c>
      <c r="F101" s="306">
        <v>12.505000000000001</v>
      </c>
      <c r="G101" s="38"/>
      <c r="H101" s="44"/>
    </row>
    <row r="102" s="2" customFormat="1" ht="16.8" customHeight="1">
      <c r="A102" s="38"/>
      <c r="B102" s="44"/>
      <c r="C102" s="307" t="s">
        <v>1</v>
      </c>
      <c r="D102" s="307" t="s">
        <v>368</v>
      </c>
      <c r="E102" s="17" t="s">
        <v>1</v>
      </c>
      <c r="F102" s="308">
        <v>12.505000000000001</v>
      </c>
      <c r="G102" s="38"/>
      <c r="H102" s="44"/>
    </row>
    <row r="103" s="2" customFormat="1" ht="16.8" customHeight="1">
      <c r="A103" s="38"/>
      <c r="B103" s="44"/>
      <c r="C103" s="307" t="s">
        <v>126</v>
      </c>
      <c r="D103" s="307" t="s">
        <v>228</v>
      </c>
      <c r="E103" s="17" t="s">
        <v>1</v>
      </c>
      <c r="F103" s="308">
        <v>12.505000000000001</v>
      </c>
      <c r="G103" s="38"/>
      <c r="H103" s="44"/>
    </row>
    <row r="104" s="2" customFormat="1" ht="16.8" customHeight="1">
      <c r="A104" s="38"/>
      <c r="B104" s="44"/>
      <c r="C104" s="309" t="s">
        <v>2937</v>
      </c>
      <c r="D104" s="38"/>
      <c r="E104" s="38"/>
      <c r="F104" s="38"/>
      <c r="G104" s="38"/>
      <c r="H104" s="44"/>
    </row>
    <row r="105" s="2" customFormat="1" ht="16.8" customHeight="1">
      <c r="A105" s="38"/>
      <c r="B105" s="44"/>
      <c r="C105" s="307" t="s">
        <v>365</v>
      </c>
      <c r="D105" s="307" t="s">
        <v>366</v>
      </c>
      <c r="E105" s="17" t="s">
        <v>209</v>
      </c>
      <c r="F105" s="308">
        <v>12.505000000000001</v>
      </c>
      <c r="G105" s="38"/>
      <c r="H105" s="44"/>
    </row>
    <row r="106" s="2" customFormat="1" ht="16.8" customHeight="1">
      <c r="A106" s="38"/>
      <c r="B106" s="44"/>
      <c r="C106" s="307" t="s">
        <v>670</v>
      </c>
      <c r="D106" s="307" t="s">
        <v>671</v>
      </c>
      <c r="E106" s="17" t="s">
        <v>209</v>
      </c>
      <c r="F106" s="308">
        <v>23.088999999999999</v>
      </c>
      <c r="G106" s="38"/>
      <c r="H106" s="44"/>
    </row>
    <row r="107" s="2" customFormat="1" ht="16.8" customHeight="1">
      <c r="A107" s="38"/>
      <c r="B107" s="44"/>
      <c r="C107" s="307" t="s">
        <v>687</v>
      </c>
      <c r="D107" s="307" t="s">
        <v>688</v>
      </c>
      <c r="E107" s="17" t="s">
        <v>209</v>
      </c>
      <c r="F107" s="308">
        <v>27.826000000000001</v>
      </c>
      <c r="G107" s="38"/>
      <c r="H107" s="44"/>
    </row>
    <row r="108" s="2" customFormat="1" ht="16.8" customHeight="1">
      <c r="A108" s="38"/>
      <c r="B108" s="44"/>
      <c r="C108" s="307" t="s">
        <v>697</v>
      </c>
      <c r="D108" s="307" t="s">
        <v>698</v>
      </c>
      <c r="E108" s="17" t="s">
        <v>209</v>
      </c>
      <c r="F108" s="308">
        <v>32.253</v>
      </c>
      <c r="G108" s="38"/>
      <c r="H108" s="44"/>
    </row>
    <row r="109" s="2" customFormat="1" ht="16.8" customHeight="1">
      <c r="A109" s="38"/>
      <c r="B109" s="44"/>
      <c r="C109" s="307" t="s">
        <v>755</v>
      </c>
      <c r="D109" s="307" t="s">
        <v>756</v>
      </c>
      <c r="E109" s="17" t="s">
        <v>209</v>
      </c>
      <c r="F109" s="308">
        <v>12.505000000000001</v>
      </c>
      <c r="G109" s="38"/>
      <c r="H109" s="44"/>
    </row>
    <row r="110" s="2" customFormat="1" ht="16.8" customHeight="1">
      <c r="A110" s="38"/>
      <c r="B110" s="44"/>
      <c r="C110" s="307" t="s">
        <v>454</v>
      </c>
      <c r="D110" s="307" t="s">
        <v>455</v>
      </c>
      <c r="E110" s="17" t="s">
        <v>209</v>
      </c>
      <c r="F110" s="308">
        <v>25.295000000000002</v>
      </c>
      <c r="G110" s="38"/>
      <c r="H110" s="44"/>
    </row>
    <row r="111" s="2" customFormat="1" ht="16.8" customHeight="1">
      <c r="A111" s="38"/>
      <c r="B111" s="44"/>
      <c r="C111" s="307" t="s">
        <v>705</v>
      </c>
      <c r="D111" s="307" t="s">
        <v>706</v>
      </c>
      <c r="E111" s="17" t="s">
        <v>209</v>
      </c>
      <c r="F111" s="308">
        <v>34.173999999999999</v>
      </c>
      <c r="G111" s="38"/>
      <c r="H111" s="44"/>
    </row>
    <row r="112" s="2" customFormat="1" ht="16.8" customHeight="1">
      <c r="A112" s="38"/>
      <c r="B112" s="44"/>
      <c r="C112" s="307" t="s">
        <v>461</v>
      </c>
      <c r="D112" s="307" t="s">
        <v>462</v>
      </c>
      <c r="E112" s="17" t="s">
        <v>209</v>
      </c>
      <c r="F112" s="308">
        <v>25.295000000000002</v>
      </c>
      <c r="G112" s="38"/>
      <c r="H112" s="44"/>
    </row>
    <row r="113" s="2" customFormat="1" ht="26.4" customHeight="1">
      <c r="A113" s="38"/>
      <c r="B113" s="44"/>
      <c r="C113" s="302" t="s">
        <v>2939</v>
      </c>
      <c r="D113" s="302" t="s">
        <v>100</v>
      </c>
      <c r="E113" s="38"/>
      <c r="F113" s="38"/>
      <c r="G113" s="38"/>
      <c r="H113" s="44"/>
    </row>
    <row r="114" s="2" customFormat="1" ht="16.8" customHeight="1">
      <c r="A114" s="38"/>
      <c r="B114" s="44"/>
      <c r="C114" s="303" t="s">
        <v>119</v>
      </c>
      <c r="D114" s="304" t="s">
        <v>120</v>
      </c>
      <c r="E114" s="305" t="s">
        <v>1</v>
      </c>
      <c r="F114" s="306">
        <v>35.665999999999997</v>
      </c>
      <c r="G114" s="38"/>
      <c r="H114" s="44"/>
    </row>
    <row r="115" s="2" customFormat="1" ht="16.8" customHeight="1">
      <c r="A115" s="38"/>
      <c r="B115" s="44"/>
      <c r="C115" s="307" t="s">
        <v>1</v>
      </c>
      <c r="D115" s="307" t="s">
        <v>1523</v>
      </c>
      <c r="E115" s="17" t="s">
        <v>1</v>
      </c>
      <c r="F115" s="308">
        <v>22.440999999999999</v>
      </c>
      <c r="G115" s="38"/>
      <c r="H115" s="44"/>
    </row>
    <row r="116" s="2" customFormat="1" ht="16.8" customHeight="1">
      <c r="A116" s="38"/>
      <c r="B116" s="44"/>
      <c r="C116" s="307" t="s">
        <v>1</v>
      </c>
      <c r="D116" s="307" t="s">
        <v>1524</v>
      </c>
      <c r="E116" s="17" t="s">
        <v>1</v>
      </c>
      <c r="F116" s="308">
        <v>4.8620000000000001</v>
      </c>
      <c r="G116" s="38"/>
      <c r="H116" s="44"/>
    </row>
    <row r="117" s="2" customFormat="1" ht="16.8" customHeight="1">
      <c r="A117" s="38"/>
      <c r="B117" s="44"/>
      <c r="C117" s="307" t="s">
        <v>1</v>
      </c>
      <c r="D117" s="307" t="s">
        <v>1525</v>
      </c>
      <c r="E117" s="17" t="s">
        <v>1</v>
      </c>
      <c r="F117" s="308">
        <v>8.3629999999999995</v>
      </c>
      <c r="G117" s="38"/>
      <c r="H117" s="44"/>
    </row>
    <row r="118" s="2" customFormat="1" ht="16.8" customHeight="1">
      <c r="A118" s="38"/>
      <c r="B118" s="44"/>
      <c r="C118" s="307" t="s">
        <v>119</v>
      </c>
      <c r="D118" s="307" t="s">
        <v>228</v>
      </c>
      <c r="E118" s="17" t="s">
        <v>1</v>
      </c>
      <c r="F118" s="308">
        <v>35.665999999999997</v>
      </c>
      <c r="G118" s="38"/>
      <c r="H118" s="44"/>
    </row>
    <row r="119" s="2" customFormat="1" ht="16.8" customHeight="1">
      <c r="A119" s="38"/>
      <c r="B119" s="44"/>
      <c r="C119" s="309" t="s">
        <v>2937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307" t="s">
        <v>229</v>
      </c>
      <c r="D120" s="307" t="s">
        <v>230</v>
      </c>
      <c r="E120" s="17" t="s">
        <v>231</v>
      </c>
      <c r="F120" s="308">
        <v>35.665999999999997</v>
      </c>
      <c r="G120" s="38"/>
      <c r="H120" s="44"/>
    </row>
    <row r="121" s="2" customFormat="1" ht="16.8" customHeight="1">
      <c r="A121" s="38"/>
      <c r="B121" s="44"/>
      <c r="C121" s="307" t="s">
        <v>265</v>
      </c>
      <c r="D121" s="307" t="s">
        <v>266</v>
      </c>
      <c r="E121" s="17" t="s">
        <v>231</v>
      </c>
      <c r="F121" s="308">
        <v>51.898000000000003</v>
      </c>
      <c r="G121" s="38"/>
      <c r="H121" s="44"/>
    </row>
    <row r="122" s="2" customFormat="1">
      <c r="A122" s="38"/>
      <c r="B122" s="44"/>
      <c r="C122" s="307" t="s">
        <v>270</v>
      </c>
      <c r="D122" s="307" t="s">
        <v>271</v>
      </c>
      <c r="E122" s="17" t="s">
        <v>231</v>
      </c>
      <c r="F122" s="308">
        <v>39.887</v>
      </c>
      <c r="G122" s="38"/>
      <c r="H122" s="44"/>
    </row>
    <row r="123" s="2" customFormat="1">
      <c r="A123" s="38"/>
      <c r="B123" s="44"/>
      <c r="C123" s="307" t="s">
        <v>273</v>
      </c>
      <c r="D123" s="307" t="s">
        <v>274</v>
      </c>
      <c r="E123" s="17" t="s">
        <v>231</v>
      </c>
      <c r="F123" s="308">
        <v>79.774000000000001</v>
      </c>
      <c r="G123" s="38"/>
      <c r="H123" s="44"/>
    </row>
    <row r="124" s="2" customFormat="1">
      <c r="A124" s="38"/>
      <c r="B124" s="44"/>
      <c r="C124" s="307" t="s">
        <v>278</v>
      </c>
      <c r="D124" s="307" t="s">
        <v>279</v>
      </c>
      <c r="E124" s="17" t="s">
        <v>231</v>
      </c>
      <c r="F124" s="308">
        <v>39.887</v>
      </c>
      <c r="G124" s="38"/>
      <c r="H124" s="44"/>
    </row>
    <row r="125" s="2" customFormat="1">
      <c r="A125" s="38"/>
      <c r="B125" s="44"/>
      <c r="C125" s="307" t="s">
        <v>282</v>
      </c>
      <c r="D125" s="307" t="s">
        <v>283</v>
      </c>
      <c r="E125" s="17" t="s">
        <v>231</v>
      </c>
      <c r="F125" s="308">
        <v>757.85299999999995</v>
      </c>
      <c r="G125" s="38"/>
      <c r="H125" s="44"/>
    </row>
    <row r="126" s="2" customFormat="1" ht="16.8" customHeight="1">
      <c r="A126" s="38"/>
      <c r="B126" s="44"/>
      <c r="C126" s="307" t="s">
        <v>290</v>
      </c>
      <c r="D126" s="307" t="s">
        <v>291</v>
      </c>
      <c r="E126" s="17" t="s">
        <v>231</v>
      </c>
      <c r="F126" s="308">
        <v>39.887</v>
      </c>
      <c r="G126" s="38"/>
      <c r="H126" s="44"/>
    </row>
    <row r="127" s="2" customFormat="1" ht="16.8" customHeight="1">
      <c r="A127" s="38"/>
      <c r="B127" s="44"/>
      <c r="C127" s="307" t="s">
        <v>293</v>
      </c>
      <c r="D127" s="307" t="s">
        <v>294</v>
      </c>
      <c r="E127" s="17" t="s">
        <v>295</v>
      </c>
      <c r="F127" s="308">
        <v>73.790999999999997</v>
      </c>
      <c r="G127" s="38"/>
      <c r="H127" s="44"/>
    </row>
    <row r="128" s="2" customFormat="1" ht="16.8" customHeight="1">
      <c r="A128" s="38"/>
      <c r="B128" s="44"/>
      <c r="C128" s="303" t="s">
        <v>123</v>
      </c>
      <c r="D128" s="304" t="s">
        <v>124</v>
      </c>
      <c r="E128" s="305" t="s">
        <v>1</v>
      </c>
      <c r="F128" s="306">
        <v>16.231999999999999</v>
      </c>
      <c r="G128" s="38"/>
      <c r="H128" s="44"/>
    </row>
    <row r="129" s="2" customFormat="1" ht="16.8" customHeight="1">
      <c r="A129" s="38"/>
      <c r="B129" s="44"/>
      <c r="C129" s="307" t="s">
        <v>1</v>
      </c>
      <c r="D129" s="307" t="s">
        <v>1527</v>
      </c>
      <c r="E129" s="17" t="s">
        <v>1</v>
      </c>
      <c r="F129" s="308">
        <v>0</v>
      </c>
      <c r="G129" s="38"/>
      <c r="H129" s="44"/>
    </row>
    <row r="130" s="2" customFormat="1">
      <c r="A130" s="38"/>
      <c r="B130" s="44"/>
      <c r="C130" s="307" t="s">
        <v>123</v>
      </c>
      <c r="D130" s="307" t="s">
        <v>1528</v>
      </c>
      <c r="E130" s="17" t="s">
        <v>1</v>
      </c>
      <c r="F130" s="308">
        <v>16.231999999999999</v>
      </c>
      <c r="G130" s="38"/>
      <c r="H130" s="44"/>
    </row>
    <row r="131" s="2" customFormat="1" ht="16.8" customHeight="1">
      <c r="A131" s="38"/>
      <c r="B131" s="44"/>
      <c r="C131" s="309" t="s">
        <v>2937</v>
      </c>
      <c r="D131" s="38"/>
      <c r="E131" s="38"/>
      <c r="F131" s="38"/>
      <c r="G131" s="38"/>
      <c r="H131" s="44"/>
    </row>
    <row r="132" s="2" customFormat="1">
      <c r="A132" s="38"/>
      <c r="B132" s="44"/>
      <c r="C132" s="307" t="s">
        <v>235</v>
      </c>
      <c r="D132" s="307" t="s">
        <v>236</v>
      </c>
      <c r="E132" s="17" t="s">
        <v>231</v>
      </c>
      <c r="F132" s="308">
        <v>16.231999999999999</v>
      </c>
      <c r="G132" s="38"/>
      <c r="H132" s="44"/>
    </row>
    <row r="133" s="2" customFormat="1" ht="16.8" customHeight="1">
      <c r="A133" s="38"/>
      <c r="B133" s="44"/>
      <c r="C133" s="307" t="s">
        <v>265</v>
      </c>
      <c r="D133" s="307" t="s">
        <v>266</v>
      </c>
      <c r="E133" s="17" t="s">
        <v>231</v>
      </c>
      <c r="F133" s="308">
        <v>51.898000000000003</v>
      </c>
      <c r="G133" s="38"/>
      <c r="H133" s="44"/>
    </row>
    <row r="134" s="2" customFormat="1">
      <c r="A134" s="38"/>
      <c r="B134" s="44"/>
      <c r="C134" s="307" t="s">
        <v>270</v>
      </c>
      <c r="D134" s="307" t="s">
        <v>271</v>
      </c>
      <c r="E134" s="17" t="s">
        <v>231</v>
      </c>
      <c r="F134" s="308">
        <v>39.887</v>
      </c>
      <c r="G134" s="38"/>
      <c r="H134" s="44"/>
    </row>
    <row r="135" s="2" customFormat="1">
      <c r="A135" s="38"/>
      <c r="B135" s="44"/>
      <c r="C135" s="307" t="s">
        <v>273</v>
      </c>
      <c r="D135" s="307" t="s">
        <v>274</v>
      </c>
      <c r="E135" s="17" t="s">
        <v>231</v>
      </c>
      <c r="F135" s="308">
        <v>79.774000000000001</v>
      </c>
      <c r="G135" s="38"/>
      <c r="H135" s="44"/>
    </row>
    <row r="136" s="2" customFormat="1">
      <c r="A136" s="38"/>
      <c r="B136" s="44"/>
      <c r="C136" s="307" t="s">
        <v>278</v>
      </c>
      <c r="D136" s="307" t="s">
        <v>279</v>
      </c>
      <c r="E136" s="17" t="s">
        <v>231</v>
      </c>
      <c r="F136" s="308">
        <v>39.887</v>
      </c>
      <c r="G136" s="38"/>
      <c r="H136" s="44"/>
    </row>
    <row r="137" s="2" customFormat="1">
      <c r="A137" s="38"/>
      <c r="B137" s="44"/>
      <c r="C137" s="307" t="s">
        <v>282</v>
      </c>
      <c r="D137" s="307" t="s">
        <v>283</v>
      </c>
      <c r="E137" s="17" t="s">
        <v>231</v>
      </c>
      <c r="F137" s="308">
        <v>757.85299999999995</v>
      </c>
      <c r="G137" s="38"/>
      <c r="H137" s="44"/>
    </row>
    <row r="138" s="2" customFormat="1" ht="16.8" customHeight="1">
      <c r="A138" s="38"/>
      <c r="B138" s="44"/>
      <c r="C138" s="307" t="s">
        <v>290</v>
      </c>
      <c r="D138" s="307" t="s">
        <v>291</v>
      </c>
      <c r="E138" s="17" t="s">
        <v>231</v>
      </c>
      <c r="F138" s="308">
        <v>39.887</v>
      </c>
      <c r="G138" s="38"/>
      <c r="H138" s="44"/>
    </row>
    <row r="139" s="2" customFormat="1" ht="16.8" customHeight="1">
      <c r="A139" s="38"/>
      <c r="B139" s="44"/>
      <c r="C139" s="307" t="s">
        <v>293</v>
      </c>
      <c r="D139" s="307" t="s">
        <v>294</v>
      </c>
      <c r="E139" s="17" t="s">
        <v>295</v>
      </c>
      <c r="F139" s="308">
        <v>73.790999999999997</v>
      </c>
      <c r="G139" s="38"/>
      <c r="H139" s="44"/>
    </row>
    <row r="140" s="2" customFormat="1" ht="16.8" customHeight="1">
      <c r="A140" s="38"/>
      <c r="B140" s="44"/>
      <c r="C140" s="303" t="s">
        <v>116</v>
      </c>
      <c r="D140" s="304" t="s">
        <v>1489</v>
      </c>
      <c r="E140" s="305" t="s">
        <v>1</v>
      </c>
      <c r="F140" s="306">
        <v>86.700000000000003</v>
      </c>
      <c r="G140" s="38"/>
      <c r="H140" s="44"/>
    </row>
    <row r="141" s="2" customFormat="1" ht="16.8" customHeight="1">
      <c r="A141" s="38"/>
      <c r="B141" s="44"/>
      <c r="C141" s="307" t="s">
        <v>1</v>
      </c>
      <c r="D141" s="307" t="s">
        <v>1513</v>
      </c>
      <c r="E141" s="17" t="s">
        <v>1</v>
      </c>
      <c r="F141" s="308">
        <v>0</v>
      </c>
      <c r="G141" s="38"/>
      <c r="H141" s="44"/>
    </row>
    <row r="142" s="2" customFormat="1" ht="16.8" customHeight="1">
      <c r="A142" s="38"/>
      <c r="B142" s="44"/>
      <c r="C142" s="307" t="s">
        <v>1</v>
      </c>
      <c r="D142" s="307" t="s">
        <v>1514</v>
      </c>
      <c r="E142" s="17" t="s">
        <v>1</v>
      </c>
      <c r="F142" s="308">
        <v>0</v>
      </c>
      <c r="G142" s="38"/>
      <c r="H142" s="44"/>
    </row>
    <row r="143" s="2" customFormat="1" ht="16.8" customHeight="1">
      <c r="A143" s="38"/>
      <c r="B143" s="44"/>
      <c r="C143" s="307" t="s">
        <v>1</v>
      </c>
      <c r="D143" s="307" t="s">
        <v>1515</v>
      </c>
      <c r="E143" s="17" t="s">
        <v>1</v>
      </c>
      <c r="F143" s="308">
        <v>0</v>
      </c>
      <c r="G143" s="38"/>
      <c r="H143" s="44"/>
    </row>
    <row r="144" s="2" customFormat="1" ht="16.8" customHeight="1">
      <c r="A144" s="38"/>
      <c r="B144" s="44"/>
      <c r="C144" s="307" t="s">
        <v>1</v>
      </c>
      <c r="D144" s="307" t="s">
        <v>1516</v>
      </c>
      <c r="E144" s="17" t="s">
        <v>1</v>
      </c>
      <c r="F144" s="308">
        <v>97.299999999999997</v>
      </c>
      <c r="G144" s="38"/>
      <c r="H144" s="44"/>
    </row>
    <row r="145" s="2" customFormat="1" ht="16.8" customHeight="1">
      <c r="A145" s="38"/>
      <c r="B145" s="44"/>
      <c r="C145" s="307" t="s">
        <v>1</v>
      </c>
      <c r="D145" s="307" t="s">
        <v>1517</v>
      </c>
      <c r="E145" s="17" t="s">
        <v>1</v>
      </c>
      <c r="F145" s="308">
        <v>0</v>
      </c>
      <c r="G145" s="38"/>
      <c r="H145" s="44"/>
    </row>
    <row r="146" s="2" customFormat="1" ht="16.8" customHeight="1">
      <c r="A146" s="38"/>
      <c r="B146" s="44"/>
      <c r="C146" s="307" t="s">
        <v>1</v>
      </c>
      <c r="D146" s="307" t="s">
        <v>1518</v>
      </c>
      <c r="E146" s="17" t="s">
        <v>1</v>
      </c>
      <c r="F146" s="308">
        <v>-10.6</v>
      </c>
      <c r="G146" s="38"/>
      <c r="H146" s="44"/>
    </row>
    <row r="147" s="2" customFormat="1" ht="16.8" customHeight="1">
      <c r="A147" s="38"/>
      <c r="B147" s="44"/>
      <c r="C147" s="307" t="s">
        <v>116</v>
      </c>
      <c r="D147" s="307" t="s">
        <v>228</v>
      </c>
      <c r="E147" s="17" t="s">
        <v>1</v>
      </c>
      <c r="F147" s="308">
        <v>86.700000000000003</v>
      </c>
      <c r="G147" s="38"/>
      <c r="H147" s="44"/>
    </row>
    <row r="148" s="2" customFormat="1" ht="16.8" customHeight="1">
      <c r="A148" s="38"/>
      <c r="B148" s="44"/>
      <c r="C148" s="309" t="s">
        <v>2937</v>
      </c>
      <c r="D148" s="38"/>
      <c r="E148" s="38"/>
      <c r="F148" s="38"/>
      <c r="G148" s="38"/>
      <c r="H148" s="44"/>
    </row>
    <row r="149" s="2" customFormat="1" ht="16.8" customHeight="1">
      <c r="A149" s="38"/>
      <c r="B149" s="44"/>
      <c r="C149" s="307" t="s">
        <v>207</v>
      </c>
      <c r="D149" s="307" t="s">
        <v>208</v>
      </c>
      <c r="E149" s="17" t="s">
        <v>209</v>
      </c>
      <c r="F149" s="308">
        <v>86.700000000000003</v>
      </c>
      <c r="G149" s="38"/>
      <c r="H149" s="44"/>
    </row>
    <row r="150" s="2" customFormat="1" ht="16.8" customHeight="1">
      <c r="A150" s="38"/>
      <c r="B150" s="44"/>
      <c r="C150" s="307" t="s">
        <v>223</v>
      </c>
      <c r="D150" s="307" t="s">
        <v>224</v>
      </c>
      <c r="E150" s="17" t="s">
        <v>209</v>
      </c>
      <c r="F150" s="308">
        <v>86.700000000000003</v>
      </c>
      <c r="G150" s="38"/>
      <c r="H150" s="44"/>
    </row>
    <row r="151" s="2" customFormat="1" ht="16.8" customHeight="1">
      <c r="A151" s="38"/>
      <c r="B151" s="44"/>
      <c r="C151" s="303" t="s">
        <v>144</v>
      </c>
      <c r="D151" s="304" t="s">
        <v>1493</v>
      </c>
      <c r="E151" s="305" t="s">
        <v>1</v>
      </c>
      <c r="F151" s="306">
        <v>98.799999999999997</v>
      </c>
      <c r="G151" s="38"/>
      <c r="H151" s="44"/>
    </row>
    <row r="152" s="2" customFormat="1" ht="16.8" customHeight="1">
      <c r="A152" s="38"/>
      <c r="B152" s="44"/>
      <c r="C152" s="307" t="s">
        <v>1</v>
      </c>
      <c r="D152" s="307" t="s">
        <v>1546</v>
      </c>
      <c r="E152" s="17" t="s">
        <v>1</v>
      </c>
      <c r="F152" s="308">
        <v>0</v>
      </c>
      <c r="G152" s="38"/>
      <c r="H152" s="44"/>
    </row>
    <row r="153" s="2" customFormat="1" ht="16.8" customHeight="1">
      <c r="A153" s="38"/>
      <c r="B153" s="44"/>
      <c r="C153" s="307" t="s">
        <v>144</v>
      </c>
      <c r="D153" s="307" t="s">
        <v>1494</v>
      </c>
      <c r="E153" s="17" t="s">
        <v>1</v>
      </c>
      <c r="F153" s="308">
        <v>98.799999999999997</v>
      </c>
      <c r="G153" s="38"/>
      <c r="H153" s="44"/>
    </row>
    <row r="154" s="2" customFormat="1" ht="16.8" customHeight="1">
      <c r="A154" s="38"/>
      <c r="B154" s="44"/>
      <c r="C154" s="309" t="s">
        <v>2937</v>
      </c>
      <c r="D154" s="38"/>
      <c r="E154" s="38"/>
      <c r="F154" s="38"/>
      <c r="G154" s="38"/>
      <c r="H154" s="44"/>
    </row>
    <row r="155" s="2" customFormat="1" ht="16.8" customHeight="1">
      <c r="A155" s="38"/>
      <c r="B155" s="44"/>
      <c r="C155" s="307" t="s">
        <v>1543</v>
      </c>
      <c r="D155" s="307" t="s">
        <v>1544</v>
      </c>
      <c r="E155" s="17" t="s">
        <v>209</v>
      </c>
      <c r="F155" s="308">
        <v>98.799999999999997</v>
      </c>
      <c r="G155" s="38"/>
      <c r="H155" s="44"/>
    </row>
    <row r="156" s="2" customFormat="1" ht="16.8" customHeight="1">
      <c r="A156" s="38"/>
      <c r="B156" s="44"/>
      <c r="C156" s="307" t="s">
        <v>1657</v>
      </c>
      <c r="D156" s="307" t="s">
        <v>1658</v>
      </c>
      <c r="E156" s="17" t="s">
        <v>209</v>
      </c>
      <c r="F156" s="308">
        <v>98.799999999999997</v>
      </c>
      <c r="G156" s="38"/>
      <c r="H156" s="44"/>
    </row>
    <row r="157" s="2" customFormat="1" ht="16.8" customHeight="1">
      <c r="A157" s="38"/>
      <c r="B157" s="44"/>
      <c r="C157" s="307" t="s">
        <v>1675</v>
      </c>
      <c r="D157" s="307" t="s">
        <v>1676</v>
      </c>
      <c r="E157" s="17" t="s">
        <v>209</v>
      </c>
      <c r="F157" s="308">
        <v>98.799999999999997</v>
      </c>
      <c r="G157" s="38"/>
      <c r="H157" s="44"/>
    </row>
    <row r="158" s="2" customFormat="1" ht="16.8" customHeight="1">
      <c r="A158" s="38"/>
      <c r="B158" s="44"/>
      <c r="C158" s="307" t="s">
        <v>1685</v>
      </c>
      <c r="D158" s="307" t="s">
        <v>1686</v>
      </c>
      <c r="E158" s="17" t="s">
        <v>209</v>
      </c>
      <c r="F158" s="308">
        <v>98.799999999999997</v>
      </c>
      <c r="G158" s="38"/>
      <c r="H158" s="44"/>
    </row>
    <row r="159" s="2" customFormat="1" ht="16.8" customHeight="1">
      <c r="A159" s="38"/>
      <c r="B159" s="44"/>
      <c r="C159" s="307" t="s">
        <v>1689</v>
      </c>
      <c r="D159" s="307" t="s">
        <v>1690</v>
      </c>
      <c r="E159" s="17" t="s">
        <v>209</v>
      </c>
      <c r="F159" s="308">
        <v>98.799999999999997</v>
      </c>
      <c r="G159" s="38"/>
      <c r="H159" s="44"/>
    </row>
    <row r="160" s="2" customFormat="1" ht="16.8" customHeight="1">
      <c r="A160" s="38"/>
      <c r="B160" s="44"/>
      <c r="C160" s="307" t="s">
        <v>1679</v>
      </c>
      <c r="D160" s="307" t="s">
        <v>1680</v>
      </c>
      <c r="E160" s="17" t="s">
        <v>295</v>
      </c>
      <c r="F160" s="308">
        <v>26.527000000000001</v>
      </c>
      <c r="G160" s="38"/>
      <c r="H160" s="44"/>
    </row>
    <row r="161" s="2" customFormat="1" ht="16.8" customHeight="1">
      <c r="A161" s="38"/>
      <c r="B161" s="44"/>
      <c r="C161" s="303" t="s">
        <v>129</v>
      </c>
      <c r="D161" s="304" t="s">
        <v>1495</v>
      </c>
      <c r="E161" s="305" t="s">
        <v>1</v>
      </c>
      <c r="F161" s="306">
        <v>40.781999999999996</v>
      </c>
      <c r="G161" s="38"/>
      <c r="H161" s="44"/>
    </row>
    <row r="162" s="2" customFormat="1" ht="16.8" customHeight="1">
      <c r="A162" s="38"/>
      <c r="B162" s="44"/>
      <c r="C162" s="307" t="s">
        <v>129</v>
      </c>
      <c r="D162" s="307" t="s">
        <v>1562</v>
      </c>
      <c r="E162" s="17" t="s">
        <v>1</v>
      </c>
      <c r="F162" s="308">
        <v>40.781999999999996</v>
      </c>
      <c r="G162" s="38"/>
      <c r="H162" s="44"/>
    </row>
    <row r="163" s="2" customFormat="1" ht="16.8" customHeight="1">
      <c r="A163" s="38"/>
      <c r="B163" s="44"/>
      <c r="C163" s="309" t="s">
        <v>2937</v>
      </c>
      <c r="D163" s="38"/>
      <c r="E163" s="38"/>
      <c r="F163" s="38"/>
      <c r="G163" s="38"/>
      <c r="H163" s="44"/>
    </row>
    <row r="164" s="2" customFormat="1" ht="16.8" customHeight="1">
      <c r="A164" s="38"/>
      <c r="B164" s="44"/>
      <c r="C164" s="307" t="s">
        <v>299</v>
      </c>
      <c r="D164" s="307" t="s">
        <v>300</v>
      </c>
      <c r="E164" s="17" t="s">
        <v>209</v>
      </c>
      <c r="F164" s="308">
        <v>40.781999999999996</v>
      </c>
      <c r="G164" s="38"/>
      <c r="H164" s="44"/>
    </row>
    <row r="165" s="2" customFormat="1" ht="16.8" customHeight="1">
      <c r="A165" s="38"/>
      <c r="B165" s="44"/>
      <c r="C165" s="307" t="s">
        <v>1669</v>
      </c>
      <c r="D165" s="307" t="s">
        <v>1670</v>
      </c>
      <c r="E165" s="17" t="s">
        <v>209</v>
      </c>
      <c r="F165" s="308">
        <v>40.781999999999996</v>
      </c>
      <c r="G165" s="38"/>
      <c r="H165" s="44"/>
    </row>
    <row r="166" s="2" customFormat="1">
      <c r="A166" s="38"/>
      <c r="B166" s="44"/>
      <c r="C166" s="307" t="s">
        <v>420</v>
      </c>
      <c r="D166" s="307" t="s">
        <v>421</v>
      </c>
      <c r="E166" s="17" t="s">
        <v>231</v>
      </c>
      <c r="F166" s="308">
        <v>2.4470000000000001</v>
      </c>
      <c r="G166" s="38"/>
      <c r="H166" s="44"/>
    </row>
    <row r="167" s="2" customFormat="1" ht="16.8" customHeight="1">
      <c r="A167" s="38"/>
      <c r="B167" s="44"/>
      <c r="C167" s="307" t="s">
        <v>1723</v>
      </c>
      <c r="D167" s="307" t="s">
        <v>1724</v>
      </c>
      <c r="E167" s="17" t="s">
        <v>209</v>
      </c>
      <c r="F167" s="308">
        <v>111.612</v>
      </c>
      <c r="G167" s="38"/>
      <c r="H167" s="44"/>
    </row>
    <row r="168" s="2" customFormat="1" ht="16.8" customHeight="1">
      <c r="A168" s="38"/>
      <c r="B168" s="44"/>
      <c r="C168" s="307" t="s">
        <v>1928</v>
      </c>
      <c r="D168" s="307" t="s">
        <v>1929</v>
      </c>
      <c r="E168" s="17" t="s">
        <v>209</v>
      </c>
      <c r="F168" s="308">
        <v>40.781999999999996</v>
      </c>
      <c r="G168" s="38"/>
      <c r="H168" s="44"/>
    </row>
    <row r="169" s="2" customFormat="1" ht="16.8" customHeight="1">
      <c r="A169" s="38"/>
      <c r="B169" s="44"/>
      <c r="C169" s="307" t="s">
        <v>1936</v>
      </c>
      <c r="D169" s="307" t="s">
        <v>1937</v>
      </c>
      <c r="E169" s="17" t="s">
        <v>209</v>
      </c>
      <c r="F169" s="308">
        <v>40.781999999999996</v>
      </c>
      <c r="G169" s="38"/>
      <c r="H169" s="44"/>
    </row>
    <row r="170" s="2" customFormat="1" ht="16.8" customHeight="1">
      <c r="A170" s="38"/>
      <c r="B170" s="44"/>
      <c r="C170" s="307" t="s">
        <v>1968</v>
      </c>
      <c r="D170" s="307" t="s">
        <v>1969</v>
      </c>
      <c r="E170" s="17" t="s">
        <v>209</v>
      </c>
      <c r="F170" s="308">
        <v>40.781999999999996</v>
      </c>
      <c r="G170" s="38"/>
      <c r="H170" s="44"/>
    </row>
    <row r="171" s="2" customFormat="1" ht="16.8" customHeight="1">
      <c r="A171" s="38"/>
      <c r="B171" s="44"/>
      <c r="C171" s="307" t="s">
        <v>1142</v>
      </c>
      <c r="D171" s="307" t="s">
        <v>1143</v>
      </c>
      <c r="E171" s="17" t="s">
        <v>209</v>
      </c>
      <c r="F171" s="308">
        <v>40.781999999999996</v>
      </c>
      <c r="G171" s="38"/>
      <c r="H171" s="44"/>
    </row>
    <row r="172" s="2" customFormat="1" ht="16.8" customHeight="1">
      <c r="A172" s="38"/>
      <c r="B172" s="44"/>
      <c r="C172" s="307" t="s">
        <v>1147</v>
      </c>
      <c r="D172" s="307" t="s">
        <v>1148</v>
      </c>
      <c r="E172" s="17" t="s">
        <v>209</v>
      </c>
      <c r="F172" s="308">
        <v>40.781999999999996</v>
      </c>
      <c r="G172" s="38"/>
      <c r="H172" s="44"/>
    </row>
    <row r="173" s="2" customFormat="1" ht="16.8" customHeight="1">
      <c r="A173" s="38"/>
      <c r="B173" s="44"/>
      <c r="C173" s="307" t="s">
        <v>1151</v>
      </c>
      <c r="D173" s="307" t="s">
        <v>1152</v>
      </c>
      <c r="E173" s="17" t="s">
        <v>209</v>
      </c>
      <c r="F173" s="308">
        <v>40.781999999999996</v>
      </c>
      <c r="G173" s="38"/>
      <c r="H173" s="44"/>
    </row>
    <row r="174" s="2" customFormat="1">
      <c r="A174" s="38"/>
      <c r="B174" s="44"/>
      <c r="C174" s="307" t="s">
        <v>1155</v>
      </c>
      <c r="D174" s="307" t="s">
        <v>1156</v>
      </c>
      <c r="E174" s="17" t="s">
        <v>209</v>
      </c>
      <c r="F174" s="308">
        <v>40.781999999999996</v>
      </c>
      <c r="G174" s="38"/>
      <c r="H174" s="44"/>
    </row>
    <row r="175" s="2" customFormat="1" ht="16.8" customHeight="1">
      <c r="A175" s="38"/>
      <c r="B175" s="44"/>
      <c r="C175" s="307" t="s">
        <v>1173</v>
      </c>
      <c r="D175" s="307" t="s">
        <v>1174</v>
      </c>
      <c r="E175" s="17" t="s">
        <v>209</v>
      </c>
      <c r="F175" s="308">
        <v>40.781999999999996</v>
      </c>
      <c r="G175" s="38"/>
      <c r="H175" s="44"/>
    </row>
    <row r="176" s="2" customFormat="1" ht="16.8" customHeight="1">
      <c r="A176" s="38"/>
      <c r="B176" s="44"/>
      <c r="C176" s="307" t="s">
        <v>1932</v>
      </c>
      <c r="D176" s="307" t="s">
        <v>1933</v>
      </c>
      <c r="E176" s="17" t="s">
        <v>209</v>
      </c>
      <c r="F176" s="308">
        <v>89.719999999999999</v>
      </c>
      <c r="G176" s="38"/>
      <c r="H176" s="44"/>
    </row>
    <row r="177" s="2" customFormat="1" ht="16.8" customHeight="1">
      <c r="A177" s="38"/>
      <c r="B177" s="44"/>
      <c r="C177" s="307" t="s">
        <v>1672</v>
      </c>
      <c r="D177" s="307" t="s">
        <v>1673</v>
      </c>
      <c r="E177" s="17" t="s">
        <v>295</v>
      </c>
      <c r="F177" s="308">
        <v>6.3310000000000004</v>
      </c>
      <c r="G177" s="38"/>
      <c r="H177" s="44"/>
    </row>
    <row r="178" s="2" customFormat="1">
      <c r="A178" s="38"/>
      <c r="B178" s="44"/>
      <c r="C178" s="307" t="s">
        <v>1159</v>
      </c>
      <c r="D178" s="307" t="s">
        <v>1160</v>
      </c>
      <c r="E178" s="17" t="s">
        <v>209</v>
      </c>
      <c r="F178" s="308">
        <v>44.859999999999999</v>
      </c>
      <c r="G178" s="38"/>
      <c r="H178" s="44"/>
    </row>
    <row r="179" s="2" customFormat="1" ht="16.8" customHeight="1">
      <c r="A179" s="38"/>
      <c r="B179" s="44"/>
      <c r="C179" s="307" t="s">
        <v>1729</v>
      </c>
      <c r="D179" s="307" t="s">
        <v>1730</v>
      </c>
      <c r="E179" s="17" t="s">
        <v>209</v>
      </c>
      <c r="F179" s="308">
        <v>70.829999999999998</v>
      </c>
      <c r="G179" s="38"/>
      <c r="H179" s="44"/>
    </row>
    <row r="180" s="2" customFormat="1" ht="16.8" customHeight="1">
      <c r="A180" s="38"/>
      <c r="B180" s="44"/>
      <c r="C180" s="307" t="s">
        <v>1732</v>
      </c>
      <c r="D180" s="307" t="s">
        <v>1733</v>
      </c>
      <c r="E180" s="17" t="s">
        <v>209</v>
      </c>
      <c r="F180" s="308">
        <v>40.781999999999996</v>
      </c>
      <c r="G180" s="38"/>
      <c r="H180" s="44"/>
    </row>
    <row r="181" s="2" customFormat="1" ht="16.8" customHeight="1">
      <c r="A181" s="38"/>
      <c r="B181" s="44"/>
      <c r="C181" s="307" t="s">
        <v>1939</v>
      </c>
      <c r="D181" s="307" t="s">
        <v>1940</v>
      </c>
      <c r="E181" s="17" t="s">
        <v>231</v>
      </c>
      <c r="F181" s="308">
        <v>12.847</v>
      </c>
      <c r="G181" s="38"/>
      <c r="H181" s="44"/>
    </row>
    <row r="182" s="2" customFormat="1" ht="16.8" customHeight="1">
      <c r="A182" s="38"/>
      <c r="B182" s="44"/>
      <c r="C182" s="303" t="s">
        <v>132</v>
      </c>
      <c r="D182" s="304" t="s">
        <v>1499</v>
      </c>
      <c r="E182" s="305" t="s">
        <v>1</v>
      </c>
      <c r="F182" s="306">
        <v>113.286</v>
      </c>
      <c r="G182" s="38"/>
      <c r="H182" s="44"/>
    </row>
    <row r="183" s="2" customFormat="1" ht="16.8" customHeight="1">
      <c r="A183" s="38"/>
      <c r="B183" s="44"/>
      <c r="C183" s="307" t="s">
        <v>1</v>
      </c>
      <c r="D183" s="307" t="s">
        <v>1736</v>
      </c>
      <c r="E183" s="17" t="s">
        <v>1</v>
      </c>
      <c r="F183" s="308">
        <v>134.03899999999999</v>
      </c>
      <c r="G183" s="38"/>
      <c r="H183" s="44"/>
    </row>
    <row r="184" s="2" customFormat="1" ht="16.8" customHeight="1">
      <c r="A184" s="38"/>
      <c r="B184" s="44"/>
      <c r="C184" s="307" t="s">
        <v>1</v>
      </c>
      <c r="D184" s="307" t="s">
        <v>1737</v>
      </c>
      <c r="E184" s="17" t="s">
        <v>1</v>
      </c>
      <c r="F184" s="308">
        <v>-20.753</v>
      </c>
      <c r="G184" s="38"/>
      <c r="H184" s="44"/>
    </row>
    <row r="185" s="2" customFormat="1" ht="16.8" customHeight="1">
      <c r="A185" s="38"/>
      <c r="B185" s="44"/>
      <c r="C185" s="307" t="s">
        <v>132</v>
      </c>
      <c r="D185" s="307" t="s">
        <v>228</v>
      </c>
      <c r="E185" s="17" t="s">
        <v>1</v>
      </c>
      <c r="F185" s="308">
        <v>113.286</v>
      </c>
      <c r="G185" s="38"/>
      <c r="H185" s="44"/>
    </row>
    <row r="186" s="2" customFormat="1" ht="16.8" customHeight="1">
      <c r="A186" s="38"/>
      <c r="B186" s="44"/>
      <c r="C186" s="309" t="s">
        <v>2937</v>
      </c>
      <c r="D186" s="38"/>
      <c r="E186" s="38"/>
      <c r="F186" s="38"/>
      <c r="G186" s="38"/>
      <c r="H186" s="44"/>
    </row>
    <row r="187" s="2" customFormat="1" ht="16.8" customHeight="1">
      <c r="A187" s="38"/>
      <c r="B187" s="44"/>
      <c r="C187" s="307" t="s">
        <v>438</v>
      </c>
      <c r="D187" s="307" t="s">
        <v>439</v>
      </c>
      <c r="E187" s="17" t="s">
        <v>209</v>
      </c>
      <c r="F187" s="308">
        <v>113.286</v>
      </c>
      <c r="G187" s="38"/>
      <c r="H187" s="44"/>
    </row>
    <row r="188" s="2" customFormat="1" ht="16.8" customHeight="1">
      <c r="A188" s="38"/>
      <c r="B188" s="44"/>
      <c r="C188" s="307" t="s">
        <v>443</v>
      </c>
      <c r="D188" s="307" t="s">
        <v>444</v>
      </c>
      <c r="E188" s="17" t="s">
        <v>209</v>
      </c>
      <c r="F188" s="308">
        <v>113.286</v>
      </c>
      <c r="G188" s="38"/>
      <c r="H188" s="44"/>
    </row>
    <row r="189" s="2" customFormat="1" ht="16.8" customHeight="1">
      <c r="A189" s="38"/>
      <c r="B189" s="44"/>
      <c r="C189" s="307" t="s">
        <v>1739</v>
      </c>
      <c r="D189" s="307" t="s">
        <v>1740</v>
      </c>
      <c r="E189" s="17" t="s">
        <v>209</v>
      </c>
      <c r="F189" s="308">
        <v>113.286</v>
      </c>
      <c r="G189" s="38"/>
      <c r="H189" s="44"/>
    </row>
    <row r="190" s="2" customFormat="1">
      <c r="A190" s="38"/>
      <c r="B190" s="44"/>
      <c r="C190" s="307" t="s">
        <v>2322</v>
      </c>
      <c r="D190" s="307" t="s">
        <v>2323</v>
      </c>
      <c r="E190" s="17" t="s">
        <v>209</v>
      </c>
      <c r="F190" s="308">
        <v>203.98599999999999</v>
      </c>
      <c r="G190" s="38"/>
      <c r="H190" s="44"/>
    </row>
    <row r="191" s="2" customFormat="1" ht="16.8" customHeight="1">
      <c r="A191" s="38"/>
      <c r="B191" s="44"/>
      <c r="C191" s="303" t="s">
        <v>746</v>
      </c>
      <c r="D191" s="304" t="s">
        <v>1497</v>
      </c>
      <c r="E191" s="305" t="s">
        <v>1</v>
      </c>
      <c r="F191" s="306">
        <v>90.700000000000003</v>
      </c>
      <c r="G191" s="38"/>
      <c r="H191" s="44"/>
    </row>
    <row r="192" s="2" customFormat="1" ht="16.8" customHeight="1">
      <c r="A192" s="38"/>
      <c r="B192" s="44"/>
      <c r="C192" s="307" t="s">
        <v>1</v>
      </c>
      <c r="D192" s="307" t="s">
        <v>1704</v>
      </c>
      <c r="E192" s="17" t="s">
        <v>1</v>
      </c>
      <c r="F192" s="308">
        <v>100.33499999999999</v>
      </c>
      <c r="G192" s="38"/>
      <c r="H192" s="44"/>
    </row>
    <row r="193" s="2" customFormat="1" ht="16.8" customHeight="1">
      <c r="A193" s="38"/>
      <c r="B193" s="44"/>
      <c r="C193" s="307" t="s">
        <v>1</v>
      </c>
      <c r="D193" s="307" t="s">
        <v>1705</v>
      </c>
      <c r="E193" s="17" t="s">
        <v>1</v>
      </c>
      <c r="F193" s="308">
        <v>-9.6349999999999998</v>
      </c>
      <c r="G193" s="38"/>
      <c r="H193" s="44"/>
    </row>
    <row r="194" s="2" customFormat="1" ht="16.8" customHeight="1">
      <c r="A194" s="38"/>
      <c r="B194" s="44"/>
      <c r="C194" s="307" t="s">
        <v>746</v>
      </c>
      <c r="D194" s="307" t="s">
        <v>228</v>
      </c>
      <c r="E194" s="17" t="s">
        <v>1</v>
      </c>
      <c r="F194" s="308">
        <v>90.700000000000003</v>
      </c>
      <c r="G194" s="38"/>
      <c r="H194" s="44"/>
    </row>
    <row r="195" s="2" customFormat="1" ht="16.8" customHeight="1">
      <c r="A195" s="38"/>
      <c r="B195" s="44"/>
      <c r="C195" s="309" t="s">
        <v>2937</v>
      </c>
      <c r="D195" s="38"/>
      <c r="E195" s="38"/>
      <c r="F195" s="38"/>
      <c r="G195" s="38"/>
      <c r="H195" s="44"/>
    </row>
    <row r="196" s="2" customFormat="1" ht="16.8" customHeight="1">
      <c r="A196" s="38"/>
      <c r="B196" s="44"/>
      <c r="C196" s="307" t="s">
        <v>1701</v>
      </c>
      <c r="D196" s="307" t="s">
        <v>1702</v>
      </c>
      <c r="E196" s="17" t="s">
        <v>209</v>
      </c>
      <c r="F196" s="308">
        <v>90.700000000000003</v>
      </c>
      <c r="G196" s="38"/>
      <c r="H196" s="44"/>
    </row>
    <row r="197" s="2" customFormat="1" ht="16.8" customHeight="1">
      <c r="A197" s="38"/>
      <c r="B197" s="44"/>
      <c r="C197" s="307" t="s">
        <v>1697</v>
      </c>
      <c r="D197" s="307" t="s">
        <v>1698</v>
      </c>
      <c r="E197" s="17" t="s">
        <v>209</v>
      </c>
      <c r="F197" s="308">
        <v>90.700000000000003</v>
      </c>
      <c r="G197" s="38"/>
      <c r="H197" s="44"/>
    </row>
    <row r="198" s="2" customFormat="1" ht="16.8" customHeight="1">
      <c r="A198" s="38"/>
      <c r="B198" s="44"/>
      <c r="C198" s="307" t="s">
        <v>1706</v>
      </c>
      <c r="D198" s="307" t="s">
        <v>1707</v>
      </c>
      <c r="E198" s="17" t="s">
        <v>209</v>
      </c>
      <c r="F198" s="308">
        <v>90.700000000000003</v>
      </c>
      <c r="G198" s="38"/>
      <c r="H198" s="44"/>
    </row>
    <row r="199" s="2" customFormat="1" ht="16.8" customHeight="1">
      <c r="A199" s="38"/>
      <c r="B199" s="44"/>
      <c r="C199" s="307" t="s">
        <v>1718</v>
      </c>
      <c r="D199" s="307" t="s">
        <v>1719</v>
      </c>
      <c r="E199" s="17" t="s">
        <v>209</v>
      </c>
      <c r="F199" s="308">
        <v>90.700000000000003</v>
      </c>
      <c r="G199" s="38"/>
      <c r="H199" s="44"/>
    </row>
    <row r="200" s="2" customFormat="1">
      <c r="A200" s="38"/>
      <c r="B200" s="44"/>
      <c r="C200" s="307" t="s">
        <v>2322</v>
      </c>
      <c r="D200" s="307" t="s">
        <v>2323</v>
      </c>
      <c r="E200" s="17" t="s">
        <v>209</v>
      </c>
      <c r="F200" s="308">
        <v>203.98599999999999</v>
      </c>
      <c r="G200" s="38"/>
      <c r="H200" s="44"/>
    </row>
    <row r="201" s="2" customFormat="1" ht="16.8" customHeight="1">
      <c r="A201" s="38"/>
      <c r="B201" s="44"/>
      <c r="C201" s="303" t="s">
        <v>136</v>
      </c>
      <c r="D201" s="304" t="s">
        <v>133</v>
      </c>
      <c r="E201" s="305" t="s">
        <v>1</v>
      </c>
      <c r="F201" s="306">
        <v>98.921000000000006</v>
      </c>
      <c r="G201" s="38"/>
      <c r="H201" s="44"/>
    </row>
    <row r="202" s="2" customFormat="1" ht="16.8" customHeight="1">
      <c r="A202" s="38"/>
      <c r="B202" s="44"/>
      <c r="C202" s="307" t="s">
        <v>136</v>
      </c>
      <c r="D202" s="307" t="s">
        <v>2062</v>
      </c>
      <c r="E202" s="17" t="s">
        <v>1</v>
      </c>
      <c r="F202" s="308">
        <v>98.921000000000006</v>
      </c>
      <c r="G202" s="38"/>
      <c r="H202" s="44"/>
    </row>
    <row r="203" s="2" customFormat="1" ht="16.8" customHeight="1">
      <c r="A203" s="38"/>
      <c r="B203" s="44"/>
      <c r="C203" s="309" t="s">
        <v>2937</v>
      </c>
      <c r="D203" s="38"/>
      <c r="E203" s="38"/>
      <c r="F203" s="38"/>
      <c r="G203" s="38"/>
      <c r="H203" s="44"/>
    </row>
    <row r="204" s="2" customFormat="1" ht="16.8" customHeight="1">
      <c r="A204" s="38"/>
      <c r="B204" s="44"/>
      <c r="C204" s="307" t="s">
        <v>2059</v>
      </c>
      <c r="D204" s="307" t="s">
        <v>2060</v>
      </c>
      <c r="E204" s="17" t="s">
        <v>209</v>
      </c>
      <c r="F204" s="308">
        <v>98.921000000000006</v>
      </c>
      <c r="G204" s="38"/>
      <c r="H204" s="44"/>
    </row>
    <row r="205" s="2" customFormat="1">
      <c r="A205" s="38"/>
      <c r="B205" s="44"/>
      <c r="C205" s="307" t="s">
        <v>1961</v>
      </c>
      <c r="D205" s="307" t="s">
        <v>1962</v>
      </c>
      <c r="E205" s="17" t="s">
        <v>209</v>
      </c>
      <c r="F205" s="308">
        <v>98.921000000000006</v>
      </c>
      <c r="G205" s="38"/>
      <c r="H205" s="44"/>
    </row>
    <row r="206" s="2" customFormat="1" ht="16.8" customHeight="1">
      <c r="A206" s="38"/>
      <c r="B206" s="44"/>
      <c r="C206" s="307" t="s">
        <v>870</v>
      </c>
      <c r="D206" s="307" t="s">
        <v>871</v>
      </c>
      <c r="E206" s="17" t="s">
        <v>209</v>
      </c>
      <c r="F206" s="308">
        <v>98.921000000000006</v>
      </c>
      <c r="G206" s="38"/>
      <c r="H206" s="44"/>
    </row>
    <row r="207" s="2" customFormat="1" ht="16.8" customHeight="1">
      <c r="A207" s="38"/>
      <c r="B207" s="44"/>
      <c r="C207" s="307" t="s">
        <v>2017</v>
      </c>
      <c r="D207" s="307" t="s">
        <v>2018</v>
      </c>
      <c r="E207" s="17" t="s">
        <v>209</v>
      </c>
      <c r="F207" s="308">
        <v>98.921000000000006</v>
      </c>
      <c r="G207" s="38"/>
      <c r="H207" s="44"/>
    </row>
    <row r="208" s="2" customFormat="1" ht="16.8" customHeight="1">
      <c r="A208" s="38"/>
      <c r="B208" s="44"/>
      <c r="C208" s="307" t="s">
        <v>2063</v>
      </c>
      <c r="D208" s="307" t="s">
        <v>2064</v>
      </c>
      <c r="E208" s="17" t="s">
        <v>209</v>
      </c>
      <c r="F208" s="308">
        <v>98.921000000000006</v>
      </c>
      <c r="G208" s="38"/>
      <c r="H208" s="44"/>
    </row>
    <row r="209" s="2" customFormat="1" ht="16.8" customHeight="1">
      <c r="A209" s="38"/>
      <c r="B209" s="44"/>
      <c r="C209" s="307" t="s">
        <v>2113</v>
      </c>
      <c r="D209" s="307" t="s">
        <v>2114</v>
      </c>
      <c r="E209" s="17" t="s">
        <v>209</v>
      </c>
      <c r="F209" s="308">
        <v>98.921000000000006</v>
      </c>
      <c r="G209" s="38"/>
      <c r="H209" s="44"/>
    </row>
    <row r="210" s="2" customFormat="1" ht="16.8" customHeight="1">
      <c r="A210" s="38"/>
      <c r="B210" s="44"/>
      <c r="C210" s="307" t="s">
        <v>2125</v>
      </c>
      <c r="D210" s="307" t="s">
        <v>2126</v>
      </c>
      <c r="E210" s="17" t="s">
        <v>209</v>
      </c>
      <c r="F210" s="308">
        <v>98.921000000000006</v>
      </c>
      <c r="G210" s="38"/>
      <c r="H210" s="44"/>
    </row>
    <row r="211" s="2" customFormat="1" ht="16.8" customHeight="1">
      <c r="A211" s="38"/>
      <c r="B211" s="44"/>
      <c r="C211" s="307" t="s">
        <v>2142</v>
      </c>
      <c r="D211" s="307" t="s">
        <v>2143</v>
      </c>
      <c r="E211" s="17" t="s">
        <v>256</v>
      </c>
      <c r="F211" s="308">
        <v>197.84200000000001</v>
      </c>
      <c r="G211" s="38"/>
      <c r="H211" s="44"/>
    </row>
    <row r="212" s="2" customFormat="1">
      <c r="A212" s="38"/>
      <c r="B212" s="44"/>
      <c r="C212" s="307" t="s">
        <v>2154</v>
      </c>
      <c r="D212" s="307" t="s">
        <v>2155</v>
      </c>
      <c r="E212" s="17" t="s">
        <v>209</v>
      </c>
      <c r="F212" s="308">
        <v>197.84200000000001</v>
      </c>
      <c r="G212" s="38"/>
      <c r="H212" s="44"/>
    </row>
    <row r="213" s="2" customFormat="1" ht="16.8" customHeight="1">
      <c r="A213" s="38"/>
      <c r="B213" s="44"/>
      <c r="C213" s="307" t="s">
        <v>2161</v>
      </c>
      <c r="D213" s="307" t="s">
        <v>2162</v>
      </c>
      <c r="E213" s="17" t="s">
        <v>209</v>
      </c>
      <c r="F213" s="308">
        <v>108.813</v>
      </c>
      <c r="G213" s="38"/>
      <c r="H213" s="44"/>
    </row>
    <row r="214" s="2" customFormat="1" ht="16.8" customHeight="1">
      <c r="A214" s="38"/>
      <c r="B214" s="44"/>
      <c r="C214" s="307" t="s">
        <v>2158</v>
      </c>
      <c r="D214" s="307" t="s">
        <v>2159</v>
      </c>
      <c r="E214" s="17" t="s">
        <v>209</v>
      </c>
      <c r="F214" s="308">
        <v>108.813</v>
      </c>
      <c r="G214" s="38"/>
      <c r="H214" s="44"/>
    </row>
    <row r="215" s="2" customFormat="1" ht="16.8" customHeight="1">
      <c r="A215" s="38"/>
      <c r="B215" s="44"/>
      <c r="C215" s="303" t="s">
        <v>140</v>
      </c>
      <c r="D215" s="304" t="s">
        <v>141</v>
      </c>
      <c r="E215" s="305" t="s">
        <v>1</v>
      </c>
      <c r="F215" s="306">
        <v>109.47199999999999</v>
      </c>
      <c r="G215" s="38"/>
      <c r="H215" s="44"/>
    </row>
    <row r="216" s="2" customFormat="1" ht="16.8" customHeight="1">
      <c r="A216" s="38"/>
      <c r="B216" s="44"/>
      <c r="C216" s="307" t="s">
        <v>140</v>
      </c>
      <c r="D216" s="307" t="s">
        <v>1826</v>
      </c>
      <c r="E216" s="17" t="s">
        <v>1</v>
      </c>
      <c r="F216" s="308">
        <v>109.47199999999999</v>
      </c>
      <c r="G216" s="38"/>
      <c r="H216" s="44"/>
    </row>
    <row r="217" s="2" customFormat="1" ht="16.8" customHeight="1">
      <c r="A217" s="38"/>
      <c r="B217" s="44"/>
      <c r="C217" s="309" t="s">
        <v>2937</v>
      </c>
      <c r="D217" s="38"/>
      <c r="E217" s="38"/>
      <c r="F217" s="38"/>
      <c r="G217" s="38"/>
      <c r="H217" s="44"/>
    </row>
    <row r="218" s="2" customFormat="1">
      <c r="A218" s="38"/>
      <c r="B218" s="44"/>
      <c r="C218" s="307" t="s">
        <v>527</v>
      </c>
      <c r="D218" s="307" t="s">
        <v>528</v>
      </c>
      <c r="E218" s="17" t="s">
        <v>209</v>
      </c>
      <c r="F218" s="308">
        <v>109.47199999999999</v>
      </c>
      <c r="G218" s="38"/>
      <c r="H218" s="44"/>
    </row>
    <row r="219" s="2" customFormat="1">
      <c r="A219" s="38"/>
      <c r="B219" s="44"/>
      <c r="C219" s="307" t="s">
        <v>532</v>
      </c>
      <c r="D219" s="307" t="s">
        <v>533</v>
      </c>
      <c r="E219" s="17" t="s">
        <v>209</v>
      </c>
      <c r="F219" s="308">
        <v>6130.4319999999998</v>
      </c>
      <c r="G219" s="38"/>
      <c r="H219" s="44"/>
    </row>
    <row r="220" s="2" customFormat="1">
      <c r="A220" s="38"/>
      <c r="B220" s="44"/>
      <c r="C220" s="307" t="s">
        <v>538</v>
      </c>
      <c r="D220" s="307" t="s">
        <v>539</v>
      </c>
      <c r="E220" s="17" t="s">
        <v>209</v>
      </c>
      <c r="F220" s="308">
        <v>109.47199999999999</v>
      </c>
      <c r="G220" s="38"/>
      <c r="H220" s="44"/>
    </row>
    <row r="221" s="2" customFormat="1" ht="16.8" customHeight="1">
      <c r="A221" s="38"/>
      <c r="B221" s="44"/>
      <c r="C221" s="307" t="s">
        <v>542</v>
      </c>
      <c r="D221" s="307" t="s">
        <v>543</v>
      </c>
      <c r="E221" s="17" t="s">
        <v>209</v>
      </c>
      <c r="F221" s="308">
        <v>109.47199999999999</v>
      </c>
      <c r="G221" s="38"/>
      <c r="H221" s="44"/>
    </row>
    <row r="222" s="2" customFormat="1" ht="16.8" customHeight="1">
      <c r="A222" s="38"/>
      <c r="B222" s="44"/>
      <c r="C222" s="307" t="s">
        <v>545</v>
      </c>
      <c r="D222" s="307" t="s">
        <v>546</v>
      </c>
      <c r="E222" s="17" t="s">
        <v>209</v>
      </c>
      <c r="F222" s="308">
        <v>6130.4319999999998</v>
      </c>
      <c r="G222" s="38"/>
      <c r="H222" s="44"/>
    </row>
    <row r="223" s="2" customFormat="1" ht="16.8" customHeight="1">
      <c r="A223" s="38"/>
      <c r="B223" s="44"/>
      <c r="C223" s="307" t="s">
        <v>549</v>
      </c>
      <c r="D223" s="307" t="s">
        <v>550</v>
      </c>
      <c r="E223" s="17" t="s">
        <v>209</v>
      </c>
      <c r="F223" s="308">
        <v>109.47199999999999</v>
      </c>
      <c r="G223" s="38"/>
      <c r="H223" s="44"/>
    </row>
    <row r="224" s="2" customFormat="1" ht="26.4" customHeight="1">
      <c r="A224" s="38"/>
      <c r="B224" s="44"/>
      <c r="C224" s="302" t="s">
        <v>2940</v>
      </c>
      <c r="D224" s="302" t="s">
        <v>111</v>
      </c>
      <c r="E224" s="38"/>
      <c r="F224" s="38"/>
      <c r="G224" s="38"/>
      <c r="H224" s="44"/>
    </row>
    <row r="225" s="2" customFormat="1" ht="16.8" customHeight="1">
      <c r="A225" s="38"/>
      <c r="B225" s="44"/>
      <c r="C225" s="303" t="s">
        <v>119</v>
      </c>
      <c r="D225" s="304" t="s">
        <v>2564</v>
      </c>
      <c r="E225" s="305" t="s">
        <v>1</v>
      </c>
      <c r="F225" s="306">
        <v>1.4430000000000001</v>
      </c>
      <c r="G225" s="38"/>
      <c r="H225" s="44"/>
    </row>
    <row r="226" s="2" customFormat="1" ht="16.8" customHeight="1">
      <c r="A226" s="38"/>
      <c r="B226" s="44"/>
      <c r="C226" s="307" t="s">
        <v>1</v>
      </c>
      <c r="D226" s="307" t="s">
        <v>2602</v>
      </c>
      <c r="E226" s="17" t="s">
        <v>1</v>
      </c>
      <c r="F226" s="308">
        <v>0</v>
      </c>
      <c r="G226" s="38"/>
      <c r="H226" s="44"/>
    </row>
    <row r="227" s="2" customFormat="1" ht="16.8" customHeight="1">
      <c r="A227" s="38"/>
      <c r="B227" s="44"/>
      <c r="C227" s="307" t="s">
        <v>119</v>
      </c>
      <c r="D227" s="307" t="s">
        <v>2603</v>
      </c>
      <c r="E227" s="17" t="s">
        <v>1</v>
      </c>
      <c r="F227" s="308">
        <v>1.4430000000000001</v>
      </c>
      <c r="G227" s="38"/>
      <c r="H227" s="44"/>
    </row>
    <row r="228" s="2" customFormat="1" ht="16.8" customHeight="1">
      <c r="A228" s="38"/>
      <c r="B228" s="44"/>
      <c r="C228" s="309" t="s">
        <v>2937</v>
      </c>
      <c r="D228" s="38"/>
      <c r="E228" s="38"/>
      <c r="F228" s="38"/>
      <c r="G228" s="38"/>
      <c r="H228" s="44"/>
    </row>
    <row r="229" s="2" customFormat="1" ht="16.8" customHeight="1">
      <c r="A229" s="38"/>
      <c r="B229" s="44"/>
      <c r="C229" s="307" t="s">
        <v>2599</v>
      </c>
      <c r="D229" s="307" t="s">
        <v>2600</v>
      </c>
      <c r="E229" s="17" t="s">
        <v>231</v>
      </c>
      <c r="F229" s="308">
        <v>1.4430000000000001</v>
      </c>
      <c r="G229" s="38"/>
      <c r="H229" s="44"/>
    </row>
    <row r="230" s="2" customFormat="1" ht="16.8" customHeight="1">
      <c r="A230" s="38"/>
      <c r="B230" s="44"/>
      <c r="C230" s="307" t="s">
        <v>265</v>
      </c>
      <c r="D230" s="307" t="s">
        <v>266</v>
      </c>
      <c r="E230" s="17" t="s">
        <v>231</v>
      </c>
      <c r="F230" s="308">
        <v>4.3300000000000001</v>
      </c>
      <c r="G230" s="38"/>
      <c r="H230" s="44"/>
    </row>
    <row r="231" s="2" customFormat="1">
      <c r="A231" s="38"/>
      <c r="B231" s="44"/>
      <c r="C231" s="307" t="s">
        <v>270</v>
      </c>
      <c r="D231" s="307" t="s">
        <v>271</v>
      </c>
      <c r="E231" s="17" t="s">
        <v>231</v>
      </c>
      <c r="F231" s="308">
        <v>4.3300000000000001</v>
      </c>
      <c r="G231" s="38"/>
      <c r="H231" s="44"/>
    </row>
    <row r="232" s="2" customFormat="1">
      <c r="A232" s="38"/>
      <c r="B232" s="44"/>
      <c r="C232" s="307" t="s">
        <v>2639</v>
      </c>
      <c r="D232" s="307" t="s">
        <v>2640</v>
      </c>
      <c r="E232" s="17" t="s">
        <v>231</v>
      </c>
      <c r="F232" s="308">
        <v>4.3300000000000001</v>
      </c>
      <c r="G232" s="38"/>
      <c r="H232" s="44"/>
    </row>
    <row r="233" s="2" customFormat="1">
      <c r="A233" s="38"/>
      <c r="B233" s="44"/>
      <c r="C233" s="307" t="s">
        <v>278</v>
      </c>
      <c r="D233" s="307" t="s">
        <v>279</v>
      </c>
      <c r="E233" s="17" t="s">
        <v>231</v>
      </c>
      <c r="F233" s="308">
        <v>4.3300000000000001</v>
      </c>
      <c r="G233" s="38"/>
      <c r="H233" s="44"/>
    </row>
    <row r="234" s="2" customFormat="1">
      <c r="A234" s="38"/>
      <c r="B234" s="44"/>
      <c r="C234" s="307" t="s">
        <v>282</v>
      </c>
      <c r="D234" s="307" t="s">
        <v>283</v>
      </c>
      <c r="E234" s="17" t="s">
        <v>231</v>
      </c>
      <c r="F234" s="308">
        <v>4.3300000000000001</v>
      </c>
      <c r="G234" s="38"/>
      <c r="H234" s="44"/>
    </row>
    <row r="235" s="2" customFormat="1" ht="16.8" customHeight="1">
      <c r="A235" s="38"/>
      <c r="B235" s="44"/>
      <c r="C235" s="307" t="s">
        <v>2609</v>
      </c>
      <c r="D235" s="307" t="s">
        <v>2610</v>
      </c>
      <c r="E235" s="17" t="s">
        <v>231</v>
      </c>
      <c r="F235" s="308">
        <v>4.3300000000000001</v>
      </c>
      <c r="G235" s="38"/>
      <c r="H235" s="44"/>
    </row>
    <row r="236" s="2" customFormat="1" ht="16.8" customHeight="1">
      <c r="A236" s="38"/>
      <c r="B236" s="44"/>
      <c r="C236" s="307" t="s">
        <v>290</v>
      </c>
      <c r="D236" s="307" t="s">
        <v>291</v>
      </c>
      <c r="E236" s="17" t="s">
        <v>231</v>
      </c>
      <c r="F236" s="308">
        <v>4.3300000000000001</v>
      </c>
      <c r="G236" s="38"/>
      <c r="H236" s="44"/>
    </row>
    <row r="237" s="2" customFormat="1" ht="16.8" customHeight="1">
      <c r="A237" s="38"/>
      <c r="B237" s="44"/>
      <c r="C237" s="307" t="s">
        <v>293</v>
      </c>
      <c r="D237" s="307" t="s">
        <v>294</v>
      </c>
      <c r="E237" s="17" t="s">
        <v>295</v>
      </c>
      <c r="F237" s="308">
        <v>8.0109999999999992</v>
      </c>
      <c r="G237" s="38"/>
      <c r="H237" s="44"/>
    </row>
    <row r="238" s="2" customFormat="1" ht="16.8" customHeight="1">
      <c r="A238" s="38"/>
      <c r="B238" s="44"/>
      <c r="C238" s="303" t="s">
        <v>123</v>
      </c>
      <c r="D238" s="304" t="s">
        <v>2566</v>
      </c>
      <c r="E238" s="305" t="s">
        <v>1</v>
      </c>
      <c r="F238" s="306">
        <v>7.2169999999999996</v>
      </c>
      <c r="G238" s="38"/>
      <c r="H238" s="44"/>
    </row>
    <row r="239" s="2" customFormat="1" ht="16.8" customHeight="1">
      <c r="A239" s="38"/>
      <c r="B239" s="44"/>
      <c r="C239" s="307" t="s">
        <v>1</v>
      </c>
      <c r="D239" s="307" t="s">
        <v>2607</v>
      </c>
      <c r="E239" s="17" t="s">
        <v>1</v>
      </c>
      <c r="F239" s="308">
        <v>4.6970000000000001</v>
      </c>
      <c r="G239" s="38"/>
      <c r="H239" s="44"/>
    </row>
    <row r="240" s="2" customFormat="1" ht="16.8" customHeight="1">
      <c r="A240" s="38"/>
      <c r="B240" s="44"/>
      <c r="C240" s="307" t="s">
        <v>1</v>
      </c>
      <c r="D240" s="307" t="s">
        <v>2608</v>
      </c>
      <c r="E240" s="17" t="s">
        <v>1</v>
      </c>
      <c r="F240" s="308">
        <v>2.52</v>
      </c>
      <c r="G240" s="38"/>
      <c r="H240" s="44"/>
    </row>
    <row r="241" s="2" customFormat="1" ht="16.8" customHeight="1">
      <c r="A241" s="38"/>
      <c r="B241" s="44"/>
      <c r="C241" s="307" t="s">
        <v>123</v>
      </c>
      <c r="D241" s="307" t="s">
        <v>228</v>
      </c>
      <c r="E241" s="17" t="s">
        <v>1</v>
      </c>
      <c r="F241" s="308">
        <v>7.2169999999999996</v>
      </c>
      <c r="G241" s="38"/>
      <c r="H241" s="44"/>
    </row>
    <row r="242" s="2" customFormat="1" ht="16.8" customHeight="1">
      <c r="A242" s="38"/>
      <c r="B242" s="44"/>
      <c r="C242" s="309" t="s">
        <v>2937</v>
      </c>
      <c r="D242" s="38"/>
      <c r="E242" s="38"/>
      <c r="F242" s="38"/>
      <c r="G242" s="38"/>
      <c r="H242" s="44"/>
    </row>
    <row r="243" s="2" customFormat="1">
      <c r="A243" s="38"/>
      <c r="B243" s="44"/>
      <c r="C243" s="307" t="s">
        <v>2604</v>
      </c>
      <c r="D243" s="307" t="s">
        <v>2605</v>
      </c>
      <c r="E243" s="17" t="s">
        <v>231</v>
      </c>
      <c r="F243" s="308">
        <v>7.2169999999999996</v>
      </c>
      <c r="G243" s="38"/>
      <c r="H243" s="44"/>
    </row>
    <row r="244" s="2" customFormat="1" ht="16.8" customHeight="1">
      <c r="A244" s="38"/>
      <c r="B244" s="44"/>
      <c r="C244" s="307" t="s">
        <v>265</v>
      </c>
      <c r="D244" s="307" t="s">
        <v>266</v>
      </c>
      <c r="E244" s="17" t="s">
        <v>231</v>
      </c>
      <c r="F244" s="308">
        <v>4.3300000000000001</v>
      </c>
      <c r="G244" s="38"/>
      <c r="H244" s="44"/>
    </row>
    <row r="245" s="2" customFormat="1">
      <c r="A245" s="38"/>
      <c r="B245" s="44"/>
      <c r="C245" s="307" t="s">
        <v>270</v>
      </c>
      <c r="D245" s="307" t="s">
        <v>271</v>
      </c>
      <c r="E245" s="17" t="s">
        <v>231</v>
      </c>
      <c r="F245" s="308">
        <v>4.3300000000000001</v>
      </c>
      <c r="G245" s="38"/>
      <c r="H245" s="44"/>
    </row>
    <row r="246" s="2" customFormat="1">
      <c r="A246" s="38"/>
      <c r="B246" s="44"/>
      <c r="C246" s="307" t="s">
        <v>2639</v>
      </c>
      <c r="D246" s="307" t="s">
        <v>2640</v>
      </c>
      <c r="E246" s="17" t="s">
        <v>231</v>
      </c>
      <c r="F246" s="308">
        <v>4.3300000000000001</v>
      </c>
      <c r="G246" s="38"/>
      <c r="H246" s="44"/>
    </row>
    <row r="247" s="2" customFormat="1">
      <c r="A247" s="38"/>
      <c r="B247" s="44"/>
      <c r="C247" s="307" t="s">
        <v>278</v>
      </c>
      <c r="D247" s="307" t="s">
        <v>279</v>
      </c>
      <c r="E247" s="17" t="s">
        <v>231</v>
      </c>
      <c r="F247" s="308">
        <v>4.3300000000000001</v>
      </c>
      <c r="G247" s="38"/>
      <c r="H247" s="44"/>
    </row>
    <row r="248" s="2" customFormat="1">
      <c r="A248" s="38"/>
      <c r="B248" s="44"/>
      <c r="C248" s="307" t="s">
        <v>282</v>
      </c>
      <c r="D248" s="307" t="s">
        <v>283</v>
      </c>
      <c r="E248" s="17" t="s">
        <v>231</v>
      </c>
      <c r="F248" s="308">
        <v>4.3300000000000001</v>
      </c>
      <c r="G248" s="38"/>
      <c r="H248" s="44"/>
    </row>
    <row r="249" s="2" customFormat="1" ht="16.8" customHeight="1">
      <c r="A249" s="38"/>
      <c r="B249" s="44"/>
      <c r="C249" s="307" t="s">
        <v>2609</v>
      </c>
      <c r="D249" s="307" t="s">
        <v>2610</v>
      </c>
      <c r="E249" s="17" t="s">
        <v>231</v>
      </c>
      <c r="F249" s="308">
        <v>4.3300000000000001</v>
      </c>
      <c r="G249" s="38"/>
      <c r="H249" s="44"/>
    </row>
    <row r="250" s="2" customFormat="1" ht="16.8" customHeight="1">
      <c r="A250" s="38"/>
      <c r="B250" s="44"/>
      <c r="C250" s="307" t="s">
        <v>290</v>
      </c>
      <c r="D250" s="307" t="s">
        <v>291</v>
      </c>
      <c r="E250" s="17" t="s">
        <v>231</v>
      </c>
      <c r="F250" s="308">
        <v>4.3300000000000001</v>
      </c>
      <c r="G250" s="38"/>
      <c r="H250" s="44"/>
    </row>
    <row r="251" s="2" customFormat="1" ht="16.8" customHeight="1">
      <c r="A251" s="38"/>
      <c r="B251" s="44"/>
      <c r="C251" s="307" t="s">
        <v>293</v>
      </c>
      <c r="D251" s="307" t="s">
        <v>294</v>
      </c>
      <c r="E251" s="17" t="s">
        <v>295</v>
      </c>
      <c r="F251" s="308">
        <v>8.0109999999999992</v>
      </c>
      <c r="G251" s="38"/>
      <c r="H251" s="44"/>
    </row>
    <row r="252" s="2" customFormat="1" ht="16.8" customHeight="1">
      <c r="A252" s="38"/>
      <c r="B252" s="44"/>
      <c r="C252" s="303" t="s">
        <v>116</v>
      </c>
      <c r="D252" s="304" t="s">
        <v>2568</v>
      </c>
      <c r="E252" s="305" t="s">
        <v>1</v>
      </c>
      <c r="F252" s="306">
        <v>26.861999999999998</v>
      </c>
      <c r="G252" s="38"/>
      <c r="H252" s="44"/>
    </row>
    <row r="253" s="2" customFormat="1" ht="16.8" customHeight="1">
      <c r="A253" s="38"/>
      <c r="B253" s="44"/>
      <c r="C253" s="307" t="s">
        <v>1</v>
      </c>
      <c r="D253" s="307" t="s">
        <v>2664</v>
      </c>
      <c r="E253" s="17" t="s">
        <v>1</v>
      </c>
      <c r="F253" s="308">
        <v>0</v>
      </c>
      <c r="G253" s="38"/>
      <c r="H253" s="44"/>
    </row>
    <row r="254" s="2" customFormat="1" ht="16.8" customHeight="1">
      <c r="A254" s="38"/>
      <c r="B254" s="44"/>
      <c r="C254" s="307" t="s">
        <v>116</v>
      </c>
      <c r="D254" s="307" t="s">
        <v>2665</v>
      </c>
      <c r="E254" s="17" t="s">
        <v>1</v>
      </c>
      <c r="F254" s="308">
        <v>26.861999999999998</v>
      </c>
      <c r="G254" s="38"/>
      <c r="H254" s="44"/>
    </row>
    <row r="255" s="2" customFormat="1" ht="16.8" customHeight="1">
      <c r="A255" s="38"/>
      <c r="B255" s="44"/>
      <c r="C255" s="309" t="s">
        <v>2937</v>
      </c>
      <c r="D255" s="38"/>
      <c r="E255" s="38"/>
      <c r="F255" s="38"/>
      <c r="G255" s="38"/>
      <c r="H255" s="44"/>
    </row>
    <row r="256" s="2" customFormat="1" ht="16.8" customHeight="1">
      <c r="A256" s="38"/>
      <c r="B256" s="44"/>
      <c r="C256" s="307" t="s">
        <v>299</v>
      </c>
      <c r="D256" s="307" t="s">
        <v>300</v>
      </c>
      <c r="E256" s="17" t="s">
        <v>209</v>
      </c>
      <c r="F256" s="308">
        <v>26.861999999999998</v>
      </c>
      <c r="G256" s="38"/>
      <c r="H256" s="44"/>
    </row>
    <row r="257" s="2" customFormat="1" ht="16.8" customHeight="1">
      <c r="A257" s="38"/>
      <c r="B257" s="44"/>
      <c r="C257" s="307" t="s">
        <v>1661</v>
      </c>
      <c r="D257" s="307" t="s">
        <v>1662</v>
      </c>
      <c r="E257" s="17" t="s">
        <v>209</v>
      </c>
      <c r="F257" s="308">
        <v>26.861999999999998</v>
      </c>
      <c r="G257" s="38"/>
      <c r="H257" s="44"/>
    </row>
    <row r="258" s="2" customFormat="1" ht="16.8" customHeight="1">
      <c r="A258" s="38"/>
      <c r="B258" s="44"/>
      <c r="C258" s="307" t="s">
        <v>1675</v>
      </c>
      <c r="D258" s="307" t="s">
        <v>1676</v>
      </c>
      <c r="E258" s="17" t="s">
        <v>209</v>
      </c>
      <c r="F258" s="308">
        <v>26.861999999999998</v>
      </c>
      <c r="G258" s="38"/>
      <c r="H258" s="44"/>
    </row>
    <row r="259" s="2" customFormat="1" ht="16.8" customHeight="1">
      <c r="A259" s="38"/>
      <c r="B259" s="44"/>
      <c r="C259" s="307" t="s">
        <v>1685</v>
      </c>
      <c r="D259" s="307" t="s">
        <v>1686</v>
      </c>
      <c r="E259" s="17" t="s">
        <v>209</v>
      </c>
      <c r="F259" s="308">
        <v>26.861999999999998</v>
      </c>
      <c r="G259" s="38"/>
      <c r="H259" s="44"/>
    </row>
    <row r="260" s="2" customFormat="1" ht="16.8" customHeight="1">
      <c r="A260" s="38"/>
      <c r="B260" s="44"/>
      <c r="C260" s="307" t="s">
        <v>2690</v>
      </c>
      <c r="D260" s="307" t="s">
        <v>2691</v>
      </c>
      <c r="E260" s="17" t="s">
        <v>209</v>
      </c>
      <c r="F260" s="308">
        <v>26.861999999999998</v>
      </c>
      <c r="G260" s="38"/>
      <c r="H260" s="44"/>
    </row>
    <row r="261" s="2" customFormat="1" ht="16.8" customHeight="1">
      <c r="A261" s="38"/>
      <c r="B261" s="44"/>
      <c r="C261" s="307" t="s">
        <v>1666</v>
      </c>
      <c r="D261" s="307" t="s">
        <v>1667</v>
      </c>
      <c r="E261" s="17" t="s">
        <v>295</v>
      </c>
      <c r="F261" s="308">
        <v>1.7190000000000001</v>
      </c>
      <c r="G261" s="38"/>
      <c r="H261" s="44"/>
    </row>
    <row r="262" s="2" customFormat="1" ht="26.4" customHeight="1">
      <c r="A262" s="38"/>
      <c r="B262" s="44"/>
      <c r="C262" s="302" t="s">
        <v>2941</v>
      </c>
      <c r="D262" s="302" t="s">
        <v>113</v>
      </c>
      <c r="E262" s="38"/>
      <c r="F262" s="38"/>
      <c r="G262" s="38"/>
      <c r="H262" s="44"/>
    </row>
    <row r="263" s="2" customFormat="1" ht="16.8" customHeight="1">
      <c r="A263" s="38"/>
      <c r="B263" s="44"/>
      <c r="C263" s="303" t="s">
        <v>2768</v>
      </c>
      <c r="D263" s="304" t="s">
        <v>2769</v>
      </c>
      <c r="E263" s="305" t="s">
        <v>1</v>
      </c>
      <c r="F263" s="306">
        <v>16.114000000000001</v>
      </c>
      <c r="G263" s="38"/>
      <c r="H263" s="44"/>
    </row>
    <row r="264" s="2" customFormat="1" ht="16.8" customHeight="1">
      <c r="A264" s="38"/>
      <c r="B264" s="44"/>
      <c r="C264" s="307" t="s">
        <v>2768</v>
      </c>
      <c r="D264" s="307" t="s">
        <v>2846</v>
      </c>
      <c r="E264" s="17" t="s">
        <v>1</v>
      </c>
      <c r="F264" s="308">
        <v>16.114000000000001</v>
      </c>
      <c r="G264" s="38"/>
      <c r="H264" s="44"/>
    </row>
    <row r="265" s="2" customFormat="1" ht="16.8" customHeight="1">
      <c r="A265" s="38"/>
      <c r="B265" s="44"/>
      <c r="C265" s="309" t="s">
        <v>2937</v>
      </c>
      <c r="D265" s="38"/>
      <c r="E265" s="38"/>
      <c r="F265" s="38"/>
      <c r="G265" s="38"/>
      <c r="H265" s="44"/>
    </row>
    <row r="266" s="2" customFormat="1" ht="16.8" customHeight="1">
      <c r="A266" s="38"/>
      <c r="B266" s="44"/>
      <c r="C266" s="307" t="s">
        <v>1142</v>
      </c>
      <c r="D266" s="307" t="s">
        <v>1143</v>
      </c>
      <c r="E266" s="17" t="s">
        <v>209</v>
      </c>
      <c r="F266" s="308">
        <v>16.114000000000001</v>
      </c>
      <c r="G266" s="38"/>
      <c r="H266" s="44"/>
    </row>
    <row r="267" s="2" customFormat="1" ht="16.8" customHeight="1">
      <c r="A267" s="38"/>
      <c r="B267" s="44"/>
      <c r="C267" s="307" t="s">
        <v>1147</v>
      </c>
      <c r="D267" s="307" t="s">
        <v>1148</v>
      </c>
      <c r="E267" s="17" t="s">
        <v>209</v>
      </c>
      <c r="F267" s="308">
        <v>16.114000000000001</v>
      </c>
      <c r="G267" s="38"/>
      <c r="H267" s="44"/>
    </row>
    <row r="268" s="2" customFormat="1" ht="16.8" customHeight="1">
      <c r="A268" s="38"/>
      <c r="B268" s="44"/>
      <c r="C268" s="307" t="s">
        <v>2854</v>
      </c>
      <c r="D268" s="307" t="s">
        <v>2855</v>
      </c>
      <c r="E268" s="17" t="s">
        <v>209</v>
      </c>
      <c r="F268" s="308">
        <v>16.114000000000001</v>
      </c>
      <c r="G268" s="38"/>
      <c r="H268" s="44"/>
    </row>
    <row r="269" s="2" customFormat="1" ht="16.8" customHeight="1">
      <c r="A269" s="38"/>
      <c r="B269" s="44"/>
      <c r="C269" s="307" t="s">
        <v>1173</v>
      </c>
      <c r="D269" s="307" t="s">
        <v>1174</v>
      </c>
      <c r="E269" s="17" t="s">
        <v>209</v>
      </c>
      <c r="F269" s="308">
        <v>16.114000000000001</v>
      </c>
      <c r="G269" s="38"/>
      <c r="H269" s="44"/>
    </row>
    <row r="270" s="2" customFormat="1" ht="16.8" customHeight="1">
      <c r="A270" s="38"/>
      <c r="B270" s="44"/>
      <c r="C270" s="307" t="s">
        <v>2859</v>
      </c>
      <c r="D270" s="307" t="s">
        <v>2860</v>
      </c>
      <c r="E270" s="17" t="s">
        <v>209</v>
      </c>
      <c r="F270" s="308">
        <v>16.114000000000001</v>
      </c>
      <c r="G270" s="38"/>
      <c r="H270" s="44"/>
    </row>
    <row r="271" s="2" customFormat="1" ht="16.8" customHeight="1">
      <c r="A271" s="38"/>
      <c r="B271" s="44"/>
      <c r="C271" s="307" t="s">
        <v>2862</v>
      </c>
      <c r="D271" s="307" t="s">
        <v>2863</v>
      </c>
      <c r="E271" s="17" t="s">
        <v>209</v>
      </c>
      <c r="F271" s="308">
        <v>16.114000000000001</v>
      </c>
      <c r="G271" s="38"/>
      <c r="H271" s="44"/>
    </row>
    <row r="272" s="2" customFormat="1" ht="16.8" customHeight="1">
      <c r="A272" s="38"/>
      <c r="B272" s="44"/>
      <c r="C272" s="303" t="s">
        <v>2771</v>
      </c>
      <c r="D272" s="304" t="s">
        <v>2772</v>
      </c>
      <c r="E272" s="305" t="s">
        <v>1</v>
      </c>
      <c r="F272" s="306">
        <v>93.043999999999997</v>
      </c>
      <c r="G272" s="38"/>
      <c r="H272" s="44"/>
    </row>
    <row r="273" s="2" customFormat="1" ht="16.8" customHeight="1">
      <c r="A273" s="38"/>
      <c r="B273" s="44"/>
      <c r="C273" s="307" t="s">
        <v>2771</v>
      </c>
      <c r="D273" s="307" t="s">
        <v>2868</v>
      </c>
      <c r="E273" s="17" t="s">
        <v>1</v>
      </c>
      <c r="F273" s="308">
        <v>93.043999999999997</v>
      </c>
      <c r="G273" s="38"/>
      <c r="H273" s="44"/>
    </row>
    <row r="274" s="2" customFormat="1" ht="16.8" customHeight="1">
      <c r="A274" s="38"/>
      <c r="B274" s="44"/>
      <c r="C274" s="309" t="s">
        <v>2937</v>
      </c>
      <c r="D274" s="38"/>
      <c r="E274" s="38"/>
      <c r="F274" s="38"/>
      <c r="G274" s="38"/>
      <c r="H274" s="44"/>
    </row>
    <row r="275" s="2" customFormat="1">
      <c r="A275" s="38"/>
      <c r="B275" s="44"/>
      <c r="C275" s="307" t="s">
        <v>2865</v>
      </c>
      <c r="D275" s="307" t="s">
        <v>2866</v>
      </c>
      <c r="E275" s="17" t="s">
        <v>209</v>
      </c>
      <c r="F275" s="308">
        <v>93.043999999999997</v>
      </c>
      <c r="G275" s="38"/>
      <c r="H275" s="44"/>
    </row>
    <row r="276" s="2" customFormat="1" ht="16.8" customHeight="1">
      <c r="A276" s="38"/>
      <c r="B276" s="44"/>
      <c r="C276" s="307" t="s">
        <v>1199</v>
      </c>
      <c r="D276" s="307" t="s">
        <v>1200</v>
      </c>
      <c r="E276" s="17" t="s">
        <v>209</v>
      </c>
      <c r="F276" s="308">
        <v>93.043999999999997</v>
      </c>
      <c r="G276" s="38"/>
      <c r="H276" s="44"/>
    </row>
    <row r="277" s="2" customFormat="1" ht="16.8" customHeight="1">
      <c r="A277" s="38"/>
      <c r="B277" s="44"/>
      <c r="C277" s="303" t="s">
        <v>2774</v>
      </c>
      <c r="D277" s="304" t="s">
        <v>2775</v>
      </c>
      <c r="E277" s="305" t="s">
        <v>1</v>
      </c>
      <c r="F277" s="306">
        <v>1.6200000000000001</v>
      </c>
      <c r="G277" s="38"/>
      <c r="H277" s="44"/>
    </row>
    <row r="278" s="2" customFormat="1" ht="16.8" customHeight="1">
      <c r="A278" s="38"/>
      <c r="B278" s="44"/>
      <c r="C278" s="307" t="s">
        <v>1</v>
      </c>
      <c r="D278" s="307" t="s">
        <v>2888</v>
      </c>
      <c r="E278" s="17" t="s">
        <v>1</v>
      </c>
      <c r="F278" s="308">
        <v>1.6200000000000001</v>
      </c>
      <c r="G278" s="38"/>
      <c r="H278" s="44"/>
    </row>
    <row r="279" s="2" customFormat="1" ht="16.8" customHeight="1">
      <c r="A279" s="38"/>
      <c r="B279" s="44"/>
      <c r="C279" s="307" t="s">
        <v>2774</v>
      </c>
      <c r="D279" s="307" t="s">
        <v>228</v>
      </c>
      <c r="E279" s="17" t="s">
        <v>1</v>
      </c>
      <c r="F279" s="308">
        <v>1.6200000000000001</v>
      </c>
      <c r="G279" s="38"/>
      <c r="H279" s="44"/>
    </row>
    <row r="280" s="2" customFormat="1" ht="16.8" customHeight="1">
      <c r="A280" s="38"/>
      <c r="B280" s="44"/>
      <c r="C280" s="309" t="s">
        <v>2937</v>
      </c>
      <c r="D280" s="38"/>
      <c r="E280" s="38"/>
      <c r="F280" s="38"/>
      <c r="G280" s="38"/>
      <c r="H280" s="44"/>
    </row>
    <row r="281" s="2" customFormat="1" ht="16.8" customHeight="1">
      <c r="A281" s="38"/>
      <c r="B281" s="44"/>
      <c r="C281" s="307" t="s">
        <v>2885</v>
      </c>
      <c r="D281" s="307" t="s">
        <v>2886</v>
      </c>
      <c r="E281" s="17" t="s">
        <v>209</v>
      </c>
      <c r="F281" s="308">
        <v>1.6200000000000001</v>
      </c>
      <c r="G281" s="38"/>
      <c r="H281" s="44"/>
    </row>
    <row r="282" s="2" customFormat="1" ht="16.8" customHeight="1">
      <c r="A282" s="38"/>
      <c r="B282" s="44"/>
      <c r="C282" s="307" t="s">
        <v>2889</v>
      </c>
      <c r="D282" s="307" t="s">
        <v>2890</v>
      </c>
      <c r="E282" s="17" t="s">
        <v>209</v>
      </c>
      <c r="F282" s="308">
        <v>1.6200000000000001</v>
      </c>
      <c r="G282" s="38"/>
      <c r="H282" s="44"/>
    </row>
    <row r="283" s="2" customFormat="1" ht="16.8" customHeight="1">
      <c r="A283" s="38"/>
      <c r="B283" s="44"/>
      <c r="C283" s="307" t="s">
        <v>2892</v>
      </c>
      <c r="D283" s="307" t="s">
        <v>2893</v>
      </c>
      <c r="E283" s="17" t="s">
        <v>209</v>
      </c>
      <c r="F283" s="308">
        <v>1.6200000000000001</v>
      </c>
      <c r="G283" s="38"/>
      <c r="H283" s="44"/>
    </row>
    <row r="284" s="2" customFormat="1" ht="16.8" customHeight="1">
      <c r="A284" s="38"/>
      <c r="B284" s="44"/>
      <c r="C284" s="307" t="s">
        <v>2895</v>
      </c>
      <c r="D284" s="307" t="s">
        <v>2896</v>
      </c>
      <c r="E284" s="17" t="s">
        <v>209</v>
      </c>
      <c r="F284" s="308">
        <v>1.6200000000000001</v>
      </c>
      <c r="G284" s="38"/>
      <c r="H284" s="44"/>
    </row>
    <row r="285" s="2" customFormat="1">
      <c r="A285" s="38"/>
      <c r="B285" s="44"/>
      <c r="C285" s="307" t="s">
        <v>2898</v>
      </c>
      <c r="D285" s="307" t="s">
        <v>2899</v>
      </c>
      <c r="E285" s="17" t="s">
        <v>209</v>
      </c>
      <c r="F285" s="308">
        <v>1.6200000000000001</v>
      </c>
      <c r="G285" s="38"/>
      <c r="H285" s="44"/>
    </row>
    <row r="286" s="2" customFormat="1" ht="16.8" customHeight="1">
      <c r="A286" s="38"/>
      <c r="B286" s="44"/>
      <c r="C286" s="307" t="s">
        <v>2904</v>
      </c>
      <c r="D286" s="307" t="s">
        <v>2905</v>
      </c>
      <c r="E286" s="17" t="s">
        <v>209</v>
      </c>
      <c r="F286" s="308">
        <v>1.6200000000000001</v>
      </c>
      <c r="G286" s="38"/>
      <c r="H286" s="44"/>
    </row>
    <row r="287" s="2" customFormat="1" ht="7.44" customHeight="1">
      <c r="A287" s="38"/>
      <c r="B287" s="180"/>
      <c r="C287" s="181"/>
      <c r="D287" s="181"/>
      <c r="E287" s="181"/>
      <c r="F287" s="181"/>
      <c r="G287" s="181"/>
      <c r="H287" s="44"/>
    </row>
    <row r="288" s="2" customFormat="1">
      <c r="A288" s="38"/>
      <c r="B288" s="38"/>
      <c r="C288" s="38"/>
      <c r="D288" s="38"/>
      <c r="E288" s="38"/>
      <c r="F288" s="38"/>
      <c r="G288" s="38"/>
      <c r="H288" s="38"/>
    </row>
  </sheetData>
  <sheetProtection sheet="1" formatColumns="0" formatRows="0" objects="1" scenarios="1" spinCount="100000" saltValue="hNN28ePGa5nfky6KCnQwz27MAcfoVtF85QJOhF2d1bVtNk2KT8wQln/Hk4SGuO+fDVWhfJp3N2m7EOPz1r9lhw==" hashValue="2OfyULmr7W+MyLNOxHY92SV9urKBam7Q/khhpIPBvrbf7kcRLU2EaZuiRhrcxOk56OeRCpoyumpizGHWaO1vN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DESKTOP-QOGLKT4\ThinkStation</dc:creator>
  <cp:lastModifiedBy>DESKTOP-QOGLKT4\ThinkStation</cp:lastModifiedBy>
  <dcterms:created xsi:type="dcterms:W3CDTF">2024-03-13T09:04:37Z</dcterms:created>
  <dcterms:modified xsi:type="dcterms:W3CDTF">2024-03-13T09:04:58Z</dcterms:modified>
</cp:coreProperties>
</file>