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640" firstSheet="1" activeTab="2"/>
  </bookViews>
  <sheets>
    <sheet name="Rekapitulace stavby" sheetId="1" r:id="rId1"/>
    <sheet name="02 - Ostatní a vedlejší n..." sheetId="2" r:id="rId2"/>
    <sheet name="101A - Stezka pro chodce ..." sheetId="3" r:id="rId3"/>
    <sheet name="101B - Sjezdy přes stezku..." sheetId="4" r:id="rId4"/>
  </sheets>
  <definedNames>
    <definedName name="_xlnm._FilterDatabase" localSheetId="1" hidden="1">'02 - Ostatní a vedlejší n...'!$C$121:$K$183</definedName>
    <definedName name="_xlnm._FilterDatabase" localSheetId="2" hidden="1">'101A - Stezka pro chodce ...'!$C$124:$K$920</definedName>
    <definedName name="_xlnm._FilterDatabase" localSheetId="3" hidden="1">'101B - Sjezdy přes stezku...'!$C$123:$K$615</definedName>
    <definedName name="_xlnm.Print_Area" localSheetId="1">'02 - Ostatní a vedlejší n...'!$C$4:$J$39,'02 - Ostatní a vedlejší n...'!$C$50:$J$76,'02 - Ostatní a vedlejší n...'!$C$82:$J$103,'02 - Ostatní a vedlejší n...'!$C$109:$K$183</definedName>
    <definedName name="_xlnm.Print_Area" localSheetId="2">'101A - Stezka pro chodce ...'!$C$4:$J$39,'101A - Stezka pro chodce ...'!$C$50:$J$76,'101A - Stezka pro chodce ...'!$C$82:$J$106,'101A - Stezka pro chodce ...'!$C$112:$K$920</definedName>
    <definedName name="_xlnm.Print_Area" localSheetId="3">'101B - Sjezdy přes stezku...'!$C$4:$J$39,'101B - Sjezdy přes stezku...'!$C$50:$J$76,'101B - Sjezdy přes stezku...'!$C$82:$J$105,'101B - Sjezdy přes stezku...'!$C$111:$K$615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'02 - Ostatní a vedlejší n...'!$121:$121</definedName>
    <definedName name="_xlnm.Print_Titles" localSheetId="2">'101A - Stezka pro chodce ...'!$124:$124</definedName>
    <definedName name="_xlnm.Print_Titles" localSheetId="3">'101B - Sjezdy přes stezku...'!$123:$123</definedName>
  </definedNames>
  <calcPr calcId="162913"/>
</workbook>
</file>

<file path=xl/sharedStrings.xml><?xml version="1.0" encoding="utf-8"?>
<sst xmlns="http://schemas.openxmlformats.org/spreadsheetml/2006/main" count="13059" uniqueCount="1623">
  <si>
    <t>Export Komplet</t>
  </si>
  <si>
    <t/>
  </si>
  <si>
    <t>2.0</t>
  </si>
  <si>
    <t>ZAMOK</t>
  </si>
  <si>
    <t>False</t>
  </si>
  <si>
    <t>{1d856c44-f784-4cdb-89cc-82fa58d62364}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</si>
  <si>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</si>
  <si>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</si>
  <si>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</si>
  <si>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</si>
  <si>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</si>
  <si>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</si>
  <si>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</si>
  <si>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</si>
  <si>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1111a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</si>
  <si>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</si>
  <si>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</si>
  <si>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cyklostezek v k.ú. Dačice a Bílkov – trasa 4, Dačice – Bílkov II</t>
  </si>
  <si>
    <t>KSO:</t>
  </si>
  <si>
    <t>CC-CZ:</t>
  </si>
  <si>
    <t>Místo:</t>
  </si>
  <si>
    <t>Dačice</t>
  </si>
  <si>
    <t>Datum:</t>
  </si>
  <si>
    <t>25. 4. 2023</t>
  </si>
  <si>
    <t>Zadavatel:</t>
  </si>
  <si>
    <t>IČ:</t>
  </si>
  <si>
    <t>Město Dačice</t>
  </si>
  <si>
    <t>DIČ:</t>
  </si>
  <si>
    <t>Uchazeč:</t>
  </si>
  <si>
    <t>Vyplň údaj</t>
  </si>
  <si>
    <t>Projektant:</t>
  </si>
  <si>
    <t>63906601</t>
  </si>
  <si>
    <t>WAY project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</si>
  <si>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</si>
  <si>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</si>
  <si>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</si>
  <si>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</si>
  <si>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</si>
  <si>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</si>
  <si>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</si>
  <si>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</si>
  <si>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</si>
  <si>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</si>
  <si>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</si>
  <si>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</si>
  <si>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</si>
  <si>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</si>
  <si>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</si>
  <si>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</si>
  <si>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</si>
  <si>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</si>
  <si>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</si>
  <si>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</si>
  <si>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</si>
  <si>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</si>
  <si>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</si>
  <si>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</si>
  <si>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</si>
  <si>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</si>
  <si>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</si>
  <si>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</si>
  <si>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</si>
  <si>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</si>
  <si>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</si>
  <si>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</si>
  <si>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</si>
  <si>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</si>
  <si>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</si>
  <si>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</si>
  <si>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</si>
  <si>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</si>
  <si>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</si>
  <si>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</si>
  <si>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</si>
  <si>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</si>
  <si>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</si>
  <si>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</si>
  <si>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</si>
  <si>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</si>
  <si>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</si>
  <si>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</si>
  <si>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</si>
  <si>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</si>
  <si>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Ostatní a vedlejší náklady</t>
  </si>
  <si>
    <t>STA</t>
  </si>
  <si>
    <t>1</t>
  </si>
  <si>
    <t>{c5e89480-968a-4ab7-b1d6-3e0ec85f1e0a}</t>
  </si>
  <si>
    <t>2</t>
  </si>
  <si>
    <t>101A</t>
  </si>
  <si>
    <t>Stezka pro chodce a cyklisty (uznatelné náklady)</t>
  </si>
  <si>
    <t>{2a835b7a-7e93-4a06-9f44-f920b5ed27a1}</t>
  </si>
  <si>
    <t>822 27 72</t>
  </si>
  <si>
    <t>101B</t>
  </si>
  <si>
    <t>Sjezdy přes stezku (neuznatelné náklady)</t>
  </si>
  <si>
    <t>{4e557435-4bbf-492e-8736-3f9e4d763359}</t>
  </si>
  <si>
    <t>KRYCÍ LIST SOUPISU PRACÍ</t>
  </si>
  <si>
    <t>Objekt:</t>
  </si>
  <si>
    <t>02 -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</si>
  <si>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</si>
  <si>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</si>
  <si>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</si>
  <si>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</si>
  <si>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</si>
  <si>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</si>
  <si>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</si>
  <si>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</si>
  <si>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</si>
  <si>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</si>
  <si>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</si>
  <si>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</si>
  <si>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</si>
  <si>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</si>
  <si>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</si>
  <si>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</si>
  <si>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</si>
  <si>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</si>
  <si>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</si>
  <si>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</si>
  <si>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</si>
  <si>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</si>
  <si>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</si>
  <si>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</si>
  <si>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</si>
  <si>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</si>
  <si>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</si>
  <si>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</si>
  <si>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</si>
  <si>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</si>
  <si>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</si>
  <si>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</t>
  </si>
  <si>
    <t>Geologický průzkum bez rozlišení</t>
  </si>
  <si>
    <t>kpl</t>
  </si>
  <si>
    <t>CS ÚRS 2023 01</t>
  </si>
  <si>
    <t>1024</t>
  </si>
  <si>
    <t>1280846756</t>
  </si>
  <si>
    <t>PP</t>
  </si>
  <si>
    <t>VV</t>
  </si>
  <si>
    <t>prohlídka a posouzení podloží pozemních komunkací geotechnikem včetně návrhu opatření</t>
  </si>
  <si>
    <t>"pro stavbu jako celek" 1</t>
  </si>
  <si>
    <t>012203000</t>
  </si>
  <si>
    <t>Geodetické práce při provádění stavby</t>
  </si>
  <si>
    <t>1747929545</t>
  </si>
  <si>
    <t>podrobné vytýčení podle vytyčovacích protokolů</t>
  </si>
  <si>
    <t>podrobné vytýčení výšek povrchu podle příčných řezů</t>
  </si>
  <si>
    <t>3</t>
  </si>
  <si>
    <t>012303000</t>
  </si>
  <si>
    <t>Geodetické práce po výstavbě</t>
  </si>
  <si>
    <t>-340961344</t>
  </si>
  <si>
    <t>Zaměření skutečného provedení stavby</t>
  </si>
  <si>
    <t>4</t>
  </si>
  <si>
    <t>013254000</t>
  </si>
  <si>
    <t>Dokumentace skutečného provedení stavby</t>
  </si>
  <si>
    <t>-1143671984</t>
  </si>
  <si>
    <t>vypracování  dokumentace skutečného provedení</t>
  </si>
  <si>
    <t>"pro stavbu jako celek, PD ve 4 vyhotoveních" 1</t>
  </si>
  <si>
    <t>013294000</t>
  </si>
  <si>
    <t>Ostatní dokumentace</t>
  </si>
  <si>
    <t>-1058989984</t>
  </si>
  <si>
    <t>realizační dokumentace stavby dle potřeby zhotovitele</t>
  </si>
  <si>
    <t>VRN3</t>
  </si>
  <si>
    <t>Zařízení staveniště</t>
  </si>
  <si>
    <t>6</t>
  </si>
  <si>
    <t>032403000</t>
  </si>
  <si>
    <t>Provizorní komunikace</t>
  </si>
  <si>
    <t>812265161</t>
  </si>
  <si>
    <t>koridory pro pěší a cyklisty pro zajištění požadavků BOZP</t>
  </si>
  <si>
    <t>"bere se pro stavbu jako celek" 1</t>
  </si>
  <si>
    <t>7</t>
  </si>
  <si>
    <t>034303000</t>
  </si>
  <si>
    <t>Dopravní značení na staveništi</t>
  </si>
  <si>
    <t>570018833</t>
  </si>
  <si>
    <t>dopravně inženýrské opatření</t>
  </si>
  <si>
    <t>označení omezení provozu, vč. přeznačování v průběhu stavby</t>
  </si>
  <si>
    <t>VRN4</t>
  </si>
  <si>
    <t>Inženýrská činnost</t>
  </si>
  <si>
    <t>8</t>
  </si>
  <si>
    <t>043103000w</t>
  </si>
  <si>
    <t>Zkoušky bez rozlišení -Zkoušky materiálů zkušebnou zhotovitele</t>
  </si>
  <si>
    <t>940147654</t>
  </si>
  <si>
    <t>Zkoušky bez rozlišení</t>
  </si>
  <si>
    <t>zajištění všech zkoušek materiálů  dle požadavků TKP a ZTKP</t>
  </si>
  <si>
    <t>"Zkoušky materiálů zhotovitelem, pro stavbu jako celek" 1</t>
  </si>
  <si>
    <t>včetně zkoušek vzorkování dle vyhl. č. 130/2019 Sb.</t>
  </si>
  <si>
    <t>9</t>
  </si>
  <si>
    <t>043103000w1</t>
  </si>
  <si>
    <t>Zkoušky bez rozlišení -Zkoušky materiálů nezávislou zkušebnou</t>
  </si>
  <si>
    <t>2075504677</t>
  </si>
  <si>
    <t>"bere se pro stavbu jako celek" 10000</t>
  </si>
  <si>
    <t>Čerpat po odsouhlasení TDI.</t>
  </si>
  <si>
    <t>10</t>
  </si>
  <si>
    <t>043194000w</t>
  </si>
  <si>
    <t>Ostatní zkoušky - Zkoušky konstrukcí a prací zkušebnou zhotovitele</t>
  </si>
  <si>
    <t>2018203233</t>
  </si>
  <si>
    <t>Ostatní zkoušky</t>
  </si>
  <si>
    <t>zajištění všech zkoušek konstrukcí a prací dle požadavků TKP a ZTKP</t>
  </si>
  <si>
    <t>"Pro stavbu jako celek" 1</t>
  </si>
  <si>
    <t>11</t>
  </si>
  <si>
    <t>043194000w1</t>
  </si>
  <si>
    <t>Ostatní zkoušky - Zkoušky konstrukcí a prací nezávislou zkušebnou</t>
  </si>
  <si>
    <t>65723815</t>
  </si>
  <si>
    <t>"bere se pro celou stavbu jako celek" 10000</t>
  </si>
  <si>
    <t>VRN5</t>
  </si>
  <si>
    <t>Finanční náklady</t>
  </si>
  <si>
    <t>12</t>
  </si>
  <si>
    <t>053002000</t>
  </si>
  <si>
    <t>Poplatky</t>
  </si>
  <si>
    <t>846319062</t>
  </si>
  <si>
    <t>"za vytýčení inženýrský sítí pro stavbu jako celek" 1</t>
  </si>
  <si>
    <t>VRN9</t>
  </si>
  <si>
    <t>Ostatní náklady</t>
  </si>
  <si>
    <t>13</t>
  </si>
  <si>
    <t>091003000w</t>
  </si>
  <si>
    <t>Ostatní náklady - další opatření na BOZP při práci na staveništi</t>
  </si>
  <si>
    <t>1008812717</t>
  </si>
  <si>
    <t>101A - Stezka pro chodce a cyklisty (uznatelné náklady)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</si>
  <si>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</si>
  <si>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</si>
  <si>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</si>
  <si>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</si>
  <si>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</si>
  <si>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</si>
  <si>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</si>
  <si>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</si>
  <si>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</si>
  <si>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</si>
  <si>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</si>
  <si>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</si>
  <si>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112101101</t>
  </si>
  <si>
    <t>Odstranění stromů listnatých průměru kmene přes 100 do 300 mm</t>
  </si>
  <si>
    <t>kus</t>
  </si>
  <si>
    <t>-1417749663</t>
  </si>
  <si>
    <t>Odstranění stromů s odřezáním kmene a s odvětvením listnatých, průměru kmene přes 100 do 300 mm</t>
  </si>
  <si>
    <t xml:space="preserve">"strom o prům. 0.15 m dle výk. výměr" 1 </t>
  </si>
  <si>
    <t>112155215</t>
  </si>
  <si>
    <t>Štěpkování solitérních stromků a větví průměru kmene do 300 mm s naložením</t>
  </si>
  <si>
    <t>138815594</t>
  </si>
  <si>
    <t>Štěpkování s naložením na dopravní prostředek a odvozem do 20 km stromků a větví solitérů, průměru kmene do 300 mm</t>
  </si>
  <si>
    <t xml:space="preserve">"dle odstranění stromů" 1 </t>
  </si>
  <si>
    <t>112251101</t>
  </si>
  <si>
    <t>Odstranění pařezů průměru přes 100 do 300 mm</t>
  </si>
  <si>
    <t>240114266</t>
  </si>
  <si>
    <t>Odstranění pařezů strojně s jejich vykopáním nebo vytrháním průměru přes 100 do 300 mm</t>
  </si>
  <si>
    <t>113105113</t>
  </si>
  <si>
    <t>Rozebrání dlažeb z lomového kamene kladených na MC vyspárované MC</t>
  </si>
  <si>
    <t>m2</t>
  </si>
  <si>
    <t>950721570</t>
  </si>
  <si>
    <t>Rozebrání dlažeb z lomového kamene s přemístěním hmot na skládku na vzdálenost do 3 m nebo s naložením na dopravní prostředek, kladených do cementové malty se spárami zalitými cementovou maltou</t>
  </si>
  <si>
    <t>"odstranění kamenné dlažby do betonu, dle výk. výměr" 3,84</t>
  </si>
  <si>
    <t>včetně odstranění betonového lože</t>
  </si>
  <si>
    <t>113106134</t>
  </si>
  <si>
    <t>Rozebrání dlažeb ze zámkových dlaždic komunikací pro pěší strojně pl do 50 m2</t>
  </si>
  <si>
    <t>928666089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</si>
  <si>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</si>
  <si>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"odstranění kce chodníků, ZD, tl. 200 mm, dle výk. výměr" 10,0</t>
  </si>
  <si>
    <t>113106271</t>
  </si>
  <si>
    <t>Rozebrání dlažeb vozovek ze zámkové dlažby s ložem z kameniva strojně pl přes 50 do 200 m2</t>
  </si>
  <si>
    <t>929991472</t>
  </si>
  <si>
    <t>Rozebrání dlažeb vozovek a ploch s přemístěním hmot na skládku na vzdálenost do 3 m nebo s naložením na dopravní prostředek, s jakoukoliv výplní spár strojně plochy jednotlivě přes 50 m2 do 200 m2 ze zámkové dlažby s ložem z kameniva</t>
  </si>
  <si>
    <t>"odstranění kce sjezdů, ZD, tl. 200 mm dle výk. výměr" 82,7</t>
  </si>
  <si>
    <t>"odečte se pl. bet. přídlažby dle výk. výměr" -2,30</t>
  </si>
  <si>
    <t>Součet</t>
  </si>
  <si>
    <t>113107321</t>
  </si>
  <si>
    <t>Odstranění podkladu z kameniva drceného tl do 100 mm strojně pl do 50 m2</t>
  </si>
  <si>
    <t>-1653618390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</si>
  <si>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</si>
  <si>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113107161</t>
  </si>
  <si>
    <t>Odstranění podkladu z kameniva drceného tl do 100 mm strojně pl přes 50 do 200 m2</t>
  </si>
  <si>
    <t>-264588627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</si>
  <si>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</si>
  <si>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"odstranění kce sjezdů, ZD, tl. 200 mm dle výk. výměr" 82,70</t>
  </si>
  <si>
    <t>113107162</t>
  </si>
  <si>
    <t>Odstranění podkladu z kameniva drceného tl přes 100 do 200 mm strojně pl přes 50 do 200 m2</t>
  </si>
  <si>
    <t>299359548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</si>
  <si>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</si>
  <si>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"odstranění kce vozovky, vrstvy ŠD v tl. cca 0.15 m, dle výk. výměr" 145,4</t>
  </si>
  <si>
    <t>113107183</t>
  </si>
  <si>
    <t>Odstranění podkladu živičného tl přes 100 do 150 mm strojně pl přes 50 do 200 m2</t>
  </si>
  <si>
    <t>872220641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</si>
  <si>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</si>
  <si>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"odstranění kce vozovky, vrstvy AB v tl. cca 0.15 m, dle výk. výměr" 145,40</t>
  </si>
  <si>
    <t>113107330</t>
  </si>
  <si>
    <t>Odstranění podkladu z betonu prostého tl do 100 mm strojně pl do 50 m2</t>
  </si>
  <si>
    <t>1519407336</t>
  </si>
  <si>
    <t>Odstranění podkladů nebo krytů strojně plochy jednotlivě do 50 m2 s přemístěním hmot na skládku na vzdálenost do 3 m nebo s naložením na dopravní prostředek z betonu prostého, o tl. vrstvy do 100 mm</t>
  </si>
  <si>
    <t>"odstranění kce sjezdů, bet. tl. 0.10 m, dle výk. výměr" 8,80</t>
  </si>
  <si>
    <t>113107332</t>
  </si>
  <si>
    <t>Odstranění podkladu z betonu prostého tl přes 150 do 300 mm strojně pl do 50 m2</t>
  </si>
  <si>
    <t>-1548535029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</si>
  <si>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</si>
  <si>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"odstranění kce sjezdů, bet. tl. 0.20 m, dle výk. výměr" 33,60</t>
  </si>
  <si>
    <t>14</t>
  </si>
  <si>
    <t>113154112</t>
  </si>
  <si>
    <t>Frézování živičného krytu tl 40 mm pruh š 0,5 m pl do 500 m2 bez překážek v trase</t>
  </si>
  <si>
    <t>-1511103344</t>
  </si>
  <si>
    <t>Frézování živičného podkladu nebo krytu s naložením na dopravní prostředek plochy do 500 m2 bez překážek v trase pruhu šířky do 0,5 m, tloušťky vrstvy 40 mm</t>
  </si>
  <si>
    <t>"frézování AB krytu v tl. 40 mm, podél nových obrub, dle výk. výměr" 5,90</t>
  </si>
  <si>
    <t>113201112</t>
  </si>
  <si>
    <t>Vytrhání obrub silničních ležatých</t>
  </si>
  <si>
    <t>m</t>
  </si>
  <si>
    <t>-1397220300</t>
  </si>
  <si>
    <t>Vytrhání obrub s vybouráním lože, s přemístěním hmot na skládku na vzdálenost do 3 m nebo s naložením na dopravní prostředek silničních ležatých</t>
  </si>
  <si>
    <t>"Vytrhání betonových obrubníků silničních ležatých dle výk. výměr" 38,70</t>
  </si>
  <si>
    <t>16</t>
  </si>
  <si>
    <t>113202111</t>
  </si>
  <si>
    <t>Vytrhání obrub krajníků obrubníků stojatých</t>
  </si>
  <si>
    <t>1045617037</t>
  </si>
  <si>
    <t>Vytrhání obrub s vybouráním lože, s přemístěním hmot na skládku na vzdálenost do 3 m nebo s naložením na dopravní prostředek z krajníků nebo obrubníků stojatých</t>
  </si>
  <si>
    <t>"Vytrhání betonových obrubníků silničních stojatých dle výk. výměr" 16,30</t>
  </si>
  <si>
    <t>17</t>
  </si>
  <si>
    <t>121151113</t>
  </si>
  <si>
    <t>Sejmutí ornice plochy do 500 m2 tl vrstvy do 200 mm strojně</t>
  </si>
  <si>
    <t>-579185262</t>
  </si>
  <si>
    <t>Sejmutí ornice strojně při souvislé ploše přes 100 do 500 m2, tl. vrstvy do 200 mm</t>
  </si>
  <si>
    <t>"odhumusování tl. 100 mm dle výk. výměr" 3174,30</t>
  </si>
  <si>
    <t>využije se pro zpětné ohumusování, přebytek na deponii dle určení stavebníka</t>
  </si>
  <si>
    <t>včetně manipulace v rámci staveniště</t>
  </si>
  <si>
    <t>18</t>
  </si>
  <si>
    <t>121151125</t>
  </si>
  <si>
    <t>Sejmutí ornice plochy přes 500 m2 tl vrstvy přes 250 do 300 mm strojně</t>
  </si>
  <si>
    <t>139383294</t>
  </si>
  <si>
    <t>Sejmutí ornice strojně při souvislé ploše přes 500 m2, tl. vrstvy přes 250 do 300 mm</t>
  </si>
  <si>
    <t>"odhumusování tl. 300mm dle výk. výměr" 3281,50</t>
  </si>
  <si>
    <t>19</t>
  </si>
  <si>
    <t>129001101</t>
  </si>
  <si>
    <t>Příplatek za ztížení odkopávky nebo prokopávky v blízkosti inženýrských sítí</t>
  </si>
  <si>
    <t>m3</t>
  </si>
  <si>
    <t>738686993</t>
  </si>
  <si>
    <t>Příplatek k cenám vykopávek za ztížení vykopávky v blízkosti podzemního vedení nebo výbušnin v horninách jakékoliv třídy</t>
  </si>
  <si>
    <t>"bere se cca 5% odkopávek a vykopávek, dle výk. výměr" (1987,13+7,992+528,9+431,462+45,428)*0,05</t>
  </si>
  <si>
    <t>20</t>
  </si>
  <si>
    <t>122251106</t>
  </si>
  <si>
    <t>Odkopávky a prokopávky nezapažené v hornině třídy těžitelnosti I skupiny 3 objem do 5000 m3 strojně</t>
  </si>
  <si>
    <t>-328410005</t>
  </si>
  <si>
    <t>Odkopávky a prokopávky nezapažené strojně v hornině třídy těžitelnosti I skupiny 3 přes 1 000 do 5 000 m3</t>
  </si>
  <si>
    <t>"výkop pro nové konstrukce dle výk. výměr" 697,45</t>
  </si>
  <si>
    <t>"výkop pro výměnu AZ dle výk. výměr" 1289,68</t>
  </si>
  <si>
    <t>129951121</t>
  </si>
  <si>
    <t>Bourání zdiva z betonu prostého neprokládaného v odkopávkách nebo prokopávkách strojně</t>
  </si>
  <si>
    <t>703512500</t>
  </si>
  <si>
    <t>Bourání konstrukcí v odkopávkách a prokopávkách strojně s přemístěním suti na hromady na vzdálenost do 20 m nebo s naložením na dopravní prostředek z betonu prostého neprokládaného</t>
  </si>
  <si>
    <t>ubourání betonových čel propustků</t>
  </si>
  <si>
    <t>"dle výk. výměr" 10,60*0,3*0,6</t>
  </si>
  <si>
    <t>22</t>
  </si>
  <si>
    <t>131251100</t>
  </si>
  <si>
    <t>Hloubení jam nezapažených v hornině třídy těžitelnosti I skupiny 3 objem do 20 m3 strojně</t>
  </si>
  <si>
    <t>2122535612</t>
  </si>
  <si>
    <t>Hloubení nezapažených jam a zářezů strojně s urovnáním dna do předepsaného profilu a spádu v hornině třídy těžitelnosti I skupiny 3 do 20 m3</t>
  </si>
  <si>
    <t>pro dlažbu z lomového kamene, hl. 0.3 m</t>
  </si>
  <si>
    <t>"dle výk. výměr" 26,64*0,3</t>
  </si>
  <si>
    <t>23</t>
  </si>
  <si>
    <t>132251104</t>
  </si>
  <si>
    <t>Hloubení rýh nezapažených š do 800 mm v hornině třídy těžitelnosti I skupiny 3 objem přes 100 m3 strojně</t>
  </si>
  <si>
    <t>666211055</t>
  </si>
  <si>
    <t>Hloubení nezapažených rýh šířky do 800 mm strojně s urovnáním dna do předepsaného profilu a spádu v hornině třídy těžitelnosti I skupiny 3 přes 100 m3</t>
  </si>
  <si>
    <t>"výkop rýhy pro vsak. drén dle výk. výměr" 500,40</t>
  </si>
  <si>
    <t>"výkop rýhy pro drenáž dle výk. výměr" 28,50</t>
  </si>
  <si>
    <t>24</t>
  </si>
  <si>
    <t>132251254</t>
  </si>
  <si>
    <t>Hloubení rýh nezapažených š do 2000 mm v hornině třídy těžitelnosti I skupiny 3 objem do 500 m3 strojně</t>
  </si>
  <si>
    <t>CS ÚRS 2022 01</t>
  </si>
  <si>
    <t>-1599175315</t>
  </si>
  <si>
    <t>Hloubení nezapažených rýh šířky přes 800 do 2 000 mm strojně s urovnáním dna do předepsaného profilu a spádu v hornině třídy těžitelnosti I skupiny 3 přes 100 do 500 m3</t>
  </si>
  <si>
    <t>"výkop rýhy pro potrubí zatrubnění příkopu dle výk. výměr" 416,99</t>
  </si>
  <si>
    <t>výkop pro přípojky odvod. zařízení, uvažuje se  hl. prům. 0,8 m pod plání kcí pozem. komunikací</t>
  </si>
  <si>
    <t>"pro DN 100 - 200, šířka 0.9 m" (5,0+0,9+14,2)*0,9*0,8</t>
  </si>
  <si>
    <t>25</t>
  </si>
  <si>
    <t>133254102</t>
  </si>
  <si>
    <t>Hloubení šachet zapažených v hornině třídy těžitelnosti I skupiny 3 objem do 50 m3</t>
  </si>
  <si>
    <t>-448183291</t>
  </si>
  <si>
    <t>Hloubení zapažených šachet strojně v hornině třídy těžitelnosti I skupiny 3 přes 20 do 50 m3</t>
  </si>
  <si>
    <t>"pro obrubníkové ul. vpusti, půdor. 1,2x1,2m, cca hl. 2.0m pod plání " 1,2*1,2*2,0*6</t>
  </si>
  <si>
    <t>"pro dren. šachty Šn-60, půdor. 1,4x1,4m, cca hl. 1,30m pod plání " 1,4*1,4*1,3*1</t>
  </si>
  <si>
    <t>"pro lapač splavenin, půdor. 2,0x2,0m, cca hl. 1,60m " 2,0*2,0*1,6*2</t>
  </si>
  <si>
    <t>"pro vtokový objekt, půdor. 2,0x2,0m, cca hl. 1,60m " 2,0*2,0*1,6*2</t>
  </si>
  <si>
    <t>191</t>
  </si>
  <si>
    <t>151101101</t>
  </si>
  <si>
    <t>Zřízení příložného pažení a rozepření stěn rýh hl do 2 m</t>
  </si>
  <si>
    <t>-1814710904</t>
  </si>
  <si>
    <t>Zřízení pažení a rozepření stěn rýh pro podzemní vedení příložné pro jakoukoliv mezerovitost, hloubky do 2 m</t>
  </si>
  <si>
    <t xml:space="preserve">"šachet pro ul. vpusti" 1,2*2*4*6 </t>
  </si>
  <si>
    <t>"šachet pro dren. šachty" 1,4*1,3*4*1</t>
  </si>
  <si>
    <t>"šachet pro lapače splavenin" 2,0*1,6*4*2</t>
  </si>
  <si>
    <t>"šachet pro vtok. objekty" 2,0*1,6*4*2</t>
  </si>
  <si>
    <t>192</t>
  </si>
  <si>
    <t>151101111</t>
  </si>
  <si>
    <t>Odstranění příložného pažení a rozepření stěn rýh hl do 2 m</t>
  </si>
  <si>
    <t>309993035</t>
  </si>
  <si>
    <t>Odstranění pažení a rozepření stěn rýh pro podzemní vedení s uložením materiálu na vzdálenost do 3 m od kraje výkopu příložné, hloubky do 2 m</t>
  </si>
  <si>
    <t>"dle zřízení" 116,08</t>
  </si>
  <si>
    <t>26</t>
  </si>
  <si>
    <t>162201411</t>
  </si>
  <si>
    <t>Vodorovné přemístění kmenů stromů listnatých do 1 km D kmene přes 100 do 300 mm</t>
  </si>
  <si>
    <t>97613531</t>
  </si>
  <si>
    <t>Vodorovné přemístění větví, kmenů nebo pařezů s naložením, složením a dopravou do 1000 m kmenů stromů listnatých, průměru přes 100 do 300 mm</t>
  </si>
  <si>
    <t>27</t>
  </si>
  <si>
    <t>162201421</t>
  </si>
  <si>
    <t>Vodorovné přemístění pařezů do 1 km D přes 100 do 300 mm</t>
  </si>
  <si>
    <t>1511110462</t>
  </si>
  <si>
    <t>Vodorovné přemístění větví, kmenů nebo pařezů s naložením, složením a dopravou do 1000 m pařezů kmenů, průměru přes 100 do 300 mm</t>
  </si>
  <si>
    <t>28</t>
  </si>
  <si>
    <t>162651111</t>
  </si>
  <si>
    <t>Vodorovné přemístění přes 3 000 do 4000 m výkopku/sypaniny z horniny třídy těžitelnosti I skupiny 1 až 3</t>
  </si>
  <si>
    <t>1443379047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</si>
  <si>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</si>
  <si>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přebytečná zemina z výkopů</t>
  </si>
  <si>
    <t>uvažován odvoz na skládku odpadů do 4 km</t>
  </si>
  <si>
    <t>"odkopávka" 1987,13</t>
  </si>
  <si>
    <t>"jámy" 7,992</t>
  </si>
  <si>
    <t>"rýhy" 528,9+431,462</t>
  </si>
  <si>
    <t>"šachty" 45,428</t>
  </si>
  <si>
    <t>"odečte se zásyp" -31,133</t>
  </si>
  <si>
    <t>"odečte se násyp mimo akt. zónu" -334,18</t>
  </si>
  <si>
    <t>"odečte se dod. násyp" -125,65</t>
  </si>
  <si>
    <t>29</t>
  </si>
  <si>
    <t>171201221</t>
  </si>
  <si>
    <t>Poplatek za uložení na skládce (skládkovné) zeminy a kamení kód odpadu 17 05 04</t>
  </si>
  <si>
    <t>t</t>
  </si>
  <si>
    <t>677084774</t>
  </si>
  <si>
    <t>Poplatek za uložení stavebního odpadu na skládce (skládkovné) zeminy a kamení zatříděného do Katalogu odpadů pod kódem 17 05 04</t>
  </si>
  <si>
    <t>"přebytečná zemina na skládku dle přemístění" 2509,949*1,8</t>
  </si>
  <si>
    <t>30</t>
  </si>
  <si>
    <t>171152112</t>
  </si>
  <si>
    <t>Uložení sypaniny z hornin nesoudržných a sypkých do násypů zhutněných mimo aktivní zónu silnic a dálnic</t>
  </si>
  <si>
    <t>-1151528357</t>
  </si>
  <si>
    <t>Uložení sypaniny do zhutněných násypů pro silnice, dálnice a letiště s rozprostřením sypaniny ve vrstvách, s hrubým urovnáním a uzavřením povrchu násypu z hornin nesoudržných sypkých mimo aktivní zónu</t>
  </si>
  <si>
    <t>"pro násyp mimo akt. zónu dle výk. výměr" 334,18</t>
  </si>
  <si>
    <t>"pro dodatečný násyp dle výk. výměr" 125,65</t>
  </si>
  <si>
    <t>použije se vyzískaná zamina při stavbě</t>
  </si>
  <si>
    <t>31</t>
  </si>
  <si>
    <t>171152111</t>
  </si>
  <si>
    <t>Uložení sypaniny z hornin nesoudržných a sypkých do násypů zhutněných v aktivní zóně silnic a dálnic</t>
  </si>
  <si>
    <t>-303203157</t>
  </si>
  <si>
    <t>Uložení sypaniny do zhutněných násypů pro silnice, dálnice a letiště s rozprostřením sypaniny ve vrstvách, s hrubým urovnáním a uzavřením povrchu násypu z hornin nesoudržných sypkých v aktivní zóně</t>
  </si>
  <si>
    <t>"násyp aktivní zóny, výměna zeminy, dle výk. výměr" 1689,78</t>
  </si>
  <si>
    <t>32</t>
  </si>
  <si>
    <t>M</t>
  </si>
  <si>
    <t>58344229</t>
  </si>
  <si>
    <t>štěrkodrť frakce 0/125</t>
  </si>
  <si>
    <t>-1275211226</t>
  </si>
  <si>
    <t>Vhodná nenamrzavá zemina do aktivní zóny dle ČSN 736133</t>
  </si>
  <si>
    <t>"dle uložení" 1689,78*2,0</t>
  </si>
  <si>
    <t>33</t>
  </si>
  <si>
    <t>171251101</t>
  </si>
  <si>
    <t>Uložení sypaniny do násypů nezhutněných strojně</t>
  </si>
  <si>
    <t>1638126896</t>
  </si>
  <si>
    <t>Uložení sypanin do násypů strojně s rozprostřením sypaniny ve vrstvách a s hrubým urovnáním nezhutněných jakékoliv třídy těžitelnosti</t>
  </si>
  <si>
    <t>násyp filtrační vrstvy nad drénem, kamenivo fr. 4/8/16</t>
  </si>
  <si>
    <t>"dle výk. výměr" 95,66</t>
  </si>
  <si>
    <t>34</t>
  </si>
  <si>
    <t>58343872</t>
  </si>
  <si>
    <t>kamenivo drcené hrubé frakce 8/16</t>
  </si>
  <si>
    <t>655748189</t>
  </si>
  <si>
    <t>"dle uložení, cca 2,0 t/m3" 95,66*2,0</t>
  </si>
  <si>
    <t>35</t>
  </si>
  <si>
    <t>174101101</t>
  </si>
  <si>
    <t>Zásyp jam, šachet rýh nebo kolem objektů sypaninou se zhutněním</t>
  </si>
  <si>
    <t>100568210</t>
  </si>
  <si>
    <t>Zásyp sypaninou z jakékoliv horniny strojně s uložením výkopku ve vrstvách se zhutněním jam, šachet, rýh nebo kolem objektů v těchto vykopávkách</t>
  </si>
  <si>
    <t>"výkop rýh pro přípojky" 14,472</t>
  </si>
  <si>
    <t>"výkop šachet" 45,428</t>
  </si>
  <si>
    <t>"odečte se obsyp vč. potrubí přípojek" -8,608</t>
  </si>
  <si>
    <t>odečte se lože pro potrubí přípojek</t>
  </si>
  <si>
    <t>"De 110" -0,9*5,0*0,1</t>
  </si>
  <si>
    <t>"De 160" -0,9*0,9*0,1</t>
  </si>
  <si>
    <t>"De 200" -0,9*14,2*0,1</t>
  </si>
  <si>
    <t>odečte se zemina vytlačená tělesy ul. vpustí a šachet</t>
  </si>
  <si>
    <t>"uliční vpusti" -0,3*0,3*3,14*2,0*6,0</t>
  </si>
  <si>
    <t>"dren. šachty" -0,37*0,37*3,14*1,3*1,0</t>
  </si>
  <si>
    <t>"lapače splavenin" -1,5*1,5*1,6*2,0</t>
  </si>
  <si>
    <t>"vtokové objekty" -1,5*1,5*1,6*2,0</t>
  </si>
  <si>
    <t>36</t>
  </si>
  <si>
    <t>175151101</t>
  </si>
  <si>
    <t>Obsypání potrubí strojně sypaninou bez prohození, uloženou do 3 m</t>
  </si>
  <si>
    <t>-472783130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</si>
  <si>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</si>
  <si>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přípojky do výšky 0,3 m nad povrch potrubí, pískem</t>
  </si>
  <si>
    <t>"De 110" (0,11+0,3)*0,9*5,0</t>
  </si>
  <si>
    <t>"De 160" (0,16+0,3)*0,9*0,9</t>
  </si>
  <si>
    <t>"De 200" (0,2+0,3)*0,9*14,2</t>
  </si>
  <si>
    <t>Mezisoučet</t>
  </si>
  <si>
    <t>odečte se zemina vytlačená potrubím</t>
  </si>
  <si>
    <t>"De 110" -(0,055*0,055)*3,14*5,0</t>
  </si>
  <si>
    <t>"De 160" -(0,08*0,08)*3,14*0,9</t>
  </si>
  <si>
    <t>"De 200" -(0,1*0,1)*3,14*14,2</t>
  </si>
  <si>
    <t>potrubí zatrubnění příkopu po pláň, kamenivem fr. 16-32</t>
  </si>
  <si>
    <t>"dle kubatury výkopu rýh, dle výk. výměr" 416,99</t>
  </si>
  <si>
    <t>"odečte se lože pro potrubí" -0,1*1,05*(200,0+195,01)</t>
  </si>
  <si>
    <t>odečte se obsyp vytlačený potrubím</t>
  </si>
  <si>
    <t>"De 350" -0,175*0,175*3,14*(200,0-3,15)</t>
  </si>
  <si>
    <t>"De 315" -0,1575*0,1575*3,14*(195,01-2,25)</t>
  </si>
  <si>
    <t>odeštou se revizní šachty</t>
  </si>
  <si>
    <t>"šachty DN600, prům. hl. 0.95" -0,3*0,3*3,14*0,95*8</t>
  </si>
  <si>
    <t>37</t>
  </si>
  <si>
    <t>58331351</t>
  </si>
  <si>
    <t>kamenivo těžené drobné frakce 0/4</t>
  </si>
  <si>
    <t>73887226</t>
  </si>
  <si>
    <t>"písek pro obsyp, cca 2,0 t/m3" (8,608-0,511)*2,0</t>
  </si>
  <si>
    <t>38</t>
  </si>
  <si>
    <t>58333674</t>
  </si>
  <si>
    <t>kamenivo těžené hrubé frakce 16/32</t>
  </si>
  <si>
    <t>-766435256</t>
  </si>
  <si>
    <t>"obsyp potrubí zatrubnění příkopů, cca 2,0 t/m3" 339,422*2,0</t>
  </si>
  <si>
    <t>40</t>
  </si>
  <si>
    <t>181351103</t>
  </si>
  <si>
    <t>Rozprostření ornice tl vrstvy do 200 mm pl přes 100 do 500 m2 v rovině nebo ve svahu do 1:5 strojně</t>
  </si>
  <si>
    <t>590308626</t>
  </si>
  <si>
    <t>Rozprostření a urovnání ornice v rovině nebo ve svahu sklonu do 1:5 strojně při souvislé ploše přes 100 do 500 m2, tl. vrstvy do 200 mm</t>
  </si>
  <si>
    <t>"ohumusování v rovině tl. 100 mm dle výk. výměr" 217,20</t>
  </si>
  <si>
    <t>použije se vyzískaná sejmutá ornice</t>
  </si>
  <si>
    <t>41</t>
  </si>
  <si>
    <t>182351023</t>
  </si>
  <si>
    <t>Rozprostření ornice pl do 100 m2 ve svahu přes 1:5 tl vrstvy do 200 mm strojně</t>
  </si>
  <si>
    <t>-1806299050</t>
  </si>
  <si>
    <t>Rozprostření a urovnání ornice ve svahu sklonu přes 1:5 strojně při souvislé ploše do 100 m2, tl. vrstvy do 200 mm</t>
  </si>
  <si>
    <t>"ohumusování ve svahu tl. 100 mm dle výk. výměr" 958,61</t>
  </si>
  <si>
    <t>42</t>
  </si>
  <si>
    <t>182251101</t>
  </si>
  <si>
    <t>Svahování násypů strojně</t>
  </si>
  <si>
    <t>1607419918</t>
  </si>
  <si>
    <t>Svahování trvalých svahů do projektovaných profilů strojně s potřebným přemístěním výkopku při svahování násypů v jakékoliv hornině</t>
  </si>
  <si>
    <t>"dle ohumusování ve svahu dle výk. výměr" 958,61</t>
  </si>
  <si>
    <t>43</t>
  </si>
  <si>
    <t>181411131</t>
  </si>
  <si>
    <t>Založení parkového trávníku výsevem pl do 1000 m2 v rovině a ve svahu do 1:5</t>
  </si>
  <si>
    <t>998714460</t>
  </si>
  <si>
    <t>Založení trávníku na půdě předem připravené plochy do 1000 m2 výsevem včetně utažení parkového v rovině nebo na svahu do 1:5</t>
  </si>
  <si>
    <t>"dle ohumusování v rovině dle výk. výměr" 217,20</t>
  </si>
  <si>
    <t>44</t>
  </si>
  <si>
    <t>181411132</t>
  </si>
  <si>
    <t>Založení parkového trávníku výsevem pl do 1000 m2 ve svahu přes 1:5 do 1:2</t>
  </si>
  <si>
    <t>-1063209359</t>
  </si>
  <si>
    <t>Založení trávníku na půdě předem připravené plochy do 1000 m2 výsevem včetně utažení parkového na svahu přes 1:5 do 1:2</t>
  </si>
  <si>
    <t>45</t>
  </si>
  <si>
    <t>00572410</t>
  </si>
  <si>
    <t>osivo směs travní parková</t>
  </si>
  <si>
    <t>kg</t>
  </si>
  <si>
    <t>-1124438157</t>
  </si>
  <si>
    <t>dle ohumusování dle výk. výměr, cca 0.03 kg/m2</t>
  </si>
  <si>
    <t>(217,20+958,61)*0,03</t>
  </si>
  <si>
    <t>46</t>
  </si>
  <si>
    <t>183111312</t>
  </si>
  <si>
    <t>Jamky pro výsadbu s výměnou 100 % půdy zeminy skupiny 1 až 4 obj přes 0,002 do 0,005 m3 v rovině a svahu do 1:5</t>
  </si>
  <si>
    <t>-1816157790</t>
  </si>
  <si>
    <t>Hloubení jamek pro vysazování rostlin v zemině skupiny 1 až 4 s výměnou půdy z 100% v rovině nebo na svahu do 1:5, objemu přes 0,002 do 0,005 m3</t>
  </si>
  <si>
    <t>uvažovat jamky 0.005 m3 pro výsadbu keřů, podle požadavku zadavatele</t>
  </si>
  <si>
    <t>do míst dle určení stavebníka</t>
  </si>
  <si>
    <t>"uvažují se hloh, dřín, kalina" 21</t>
  </si>
  <si>
    <t>47</t>
  </si>
  <si>
    <t>10321100</t>
  </si>
  <si>
    <t>zahradní substrát pro výsadbu VL</t>
  </si>
  <si>
    <t>-563113127</t>
  </si>
  <si>
    <t>"dle jamek" 0,005*21</t>
  </si>
  <si>
    <t>48</t>
  </si>
  <si>
    <t>184102611</t>
  </si>
  <si>
    <t>Výsadba keře bez balu v do 1 m do jamky se zalitím ve svahu přes 1:2 do 1:1</t>
  </si>
  <si>
    <t>866298305</t>
  </si>
  <si>
    <t>Výsadba keře bez balu do předem vyhloubené jamky se zalitím na svahu přes 1:2 do 1:1 výšky do 1 m v terénu</t>
  </si>
  <si>
    <t>"dle výk. výměr" 21</t>
  </si>
  <si>
    <t>včetně zalévání při výsadbě</t>
  </si>
  <si>
    <t>49</t>
  </si>
  <si>
    <t>02652023.1</t>
  </si>
  <si>
    <t>Hloh obecný /Crataegus laevigata/ 40-60cm</t>
  </si>
  <si>
    <t>2130656661</t>
  </si>
  <si>
    <t>"Konkrétní druh a odrudu keřů určí stavebník, 1/3 výsadby" 21*1/3</t>
  </si>
  <si>
    <t>50</t>
  </si>
  <si>
    <t>02652023.2</t>
  </si>
  <si>
    <t>Dřín obecný /Cornus mas/ 40-60cm</t>
  </si>
  <si>
    <t>-112212023</t>
  </si>
  <si>
    <t>51</t>
  </si>
  <si>
    <t>02652023.3</t>
  </si>
  <si>
    <t>Kalina obecná /Viburnum opulus/ 40-60cm</t>
  </si>
  <si>
    <t>-1713582011</t>
  </si>
  <si>
    <t>52</t>
  </si>
  <si>
    <t>183101221</t>
  </si>
  <si>
    <t>Jamky pro výsadbu s výměnou 50 % půdy zeminy skupiny 1 až 4 obj přes 0,4 do 1 m3 v rovině a svahu do 1:5</t>
  </si>
  <si>
    <t>891186544</t>
  </si>
  <si>
    <t>Hloubení jamek pro vysazování rostlin v zemině skupiny 1 až 4 s výměnou půdy z 50% v rovině nebo na svahu do 1:5, objemu přes 0,40 do 1,00 m3</t>
  </si>
  <si>
    <t>"uvažovat jamky 1.0 m3 pro výsadbu stromů -javorů, dle výk. výměr" 2</t>
  </si>
  <si>
    <t>"uvažovat jamky 1.0 m3 pro přesazení stromu, dle výk. výměr" 1</t>
  </si>
  <si>
    <t xml:space="preserve">včetně likvidace přebytečné zeminy, </t>
  </si>
  <si>
    <t>pro výměnu půdy se využije sejmutá ornice</t>
  </si>
  <si>
    <t>53</t>
  </si>
  <si>
    <t>183101215</t>
  </si>
  <si>
    <t>Jamky pro výsadbu s výměnou 50 % půdy zeminy skupiny 1 až 4 obj přes 0,125 do 0,4 m3 v rovině a svahu do 1:5</t>
  </si>
  <si>
    <t>-626031644</t>
  </si>
  <si>
    <t>Hloubení jamek pro vysazování rostlin v zemině skupiny 1 až 4 s výměnou půdy z 50% v rovině nebo na svahu do 1:5, objemu přes 0,125 do 0,40 m3</t>
  </si>
  <si>
    <t>"uvažovat jamky 0.4 m3 pro výsadbu ovocných stromů, dle výk. výměr" 127,0</t>
  </si>
  <si>
    <t>včetně likvidace přebytečné zeminy</t>
  </si>
  <si>
    <t>54</t>
  </si>
  <si>
    <t>184201111</t>
  </si>
  <si>
    <t>Výsadba stromu bez balu do jamky v kmene do 1,8 m v rovině a svahu do 1:5</t>
  </si>
  <si>
    <t>820658612</t>
  </si>
  <si>
    <t>Výsadba stromů bez balu do předem vyhloubené jamky se zalitím v rovině nebo na svahu do 1:5, při výšce kmene do 1,8 m</t>
  </si>
  <si>
    <t>pro výsadbu ovocných stromů prostokořených</t>
  </si>
  <si>
    <t>"dle výk. výměr" 127,0</t>
  </si>
  <si>
    <t>včetně patřičného zalévání</t>
  </si>
  <si>
    <t>55</t>
  </si>
  <si>
    <t>000třešeň</t>
  </si>
  <si>
    <t>Prunus cerasus - třešeň obecná</t>
  </si>
  <si>
    <t>ks</t>
  </si>
  <si>
    <t>1269198796</t>
  </si>
  <si>
    <t>prostokořenný, vysokokmen, odrůdu upření stavebník</t>
  </si>
  <si>
    <t>"dle výkazu výměr cca 40 ks" 40,0</t>
  </si>
  <si>
    <t xml:space="preserve">konkrétní místo výsadby se určí po dohodě se stavebníkem </t>
  </si>
  <si>
    <t>56</t>
  </si>
  <si>
    <t>000švestka</t>
  </si>
  <si>
    <t>Prunus domestica - švestka domácí</t>
  </si>
  <si>
    <t>-2083955242</t>
  </si>
  <si>
    <t>57</t>
  </si>
  <si>
    <t>000hrušeň</t>
  </si>
  <si>
    <t>Pyrus comunnis - hrušeň obecná</t>
  </si>
  <si>
    <t>2098930414</t>
  </si>
  <si>
    <t>58</t>
  </si>
  <si>
    <t>000mišpule</t>
  </si>
  <si>
    <t>Mespilus germanica - mišpule obecná</t>
  </si>
  <si>
    <t>-2092583530</t>
  </si>
  <si>
    <t>"dle výkazu výměr cca 3 ks" 3,0</t>
  </si>
  <si>
    <t>59</t>
  </si>
  <si>
    <t>000kdouloň</t>
  </si>
  <si>
    <t>Cydonia oblonga - kdouloň obecná</t>
  </si>
  <si>
    <t>53133908</t>
  </si>
  <si>
    <t>"dle výkazu výměr cca 4 ks" 4,0</t>
  </si>
  <si>
    <t>60</t>
  </si>
  <si>
    <t>184102115</t>
  </si>
  <si>
    <t>Výsadba dřeviny s balem D přes 0,5 do 0,6 m do jamky se zalitím v rovině a svahu do 1:5</t>
  </si>
  <si>
    <t>1382181620</t>
  </si>
  <si>
    <t>Výsadba dřeviny s balem do předem vyhloubené jamky se zalitím v rovině nebo na svahu do 1:5, při průměru balu přes 500 do 600 mm</t>
  </si>
  <si>
    <t>"výsadba javorů, dle výk. výměr" 2</t>
  </si>
  <si>
    <t>61</t>
  </si>
  <si>
    <t>02650461w</t>
  </si>
  <si>
    <t>javor mléč /Acer platanoides/ 150-200cm</t>
  </si>
  <si>
    <t>1218624484</t>
  </si>
  <si>
    <t>kontejnerovaná dřevina, v.1,75 - 2,0 m</t>
  </si>
  <si>
    <t>"dle výsadby" 2</t>
  </si>
  <si>
    <t>62</t>
  </si>
  <si>
    <t>184102117</t>
  </si>
  <si>
    <t>Výsadba dřeviny s balem D přes 0,8 do 1 m do jamky se zalitím v rovině a svahu do 1:5</t>
  </si>
  <si>
    <t>1640933973</t>
  </si>
  <si>
    <t>Výsadba dřeviny s balem do předem vyhloubené jamky se zalitím v rovině nebo na svahu do 1:5, při průměru balu přes 800 do 1000 mm</t>
  </si>
  <si>
    <t>"pro přesazovaný strom dle výk. výměr" 1</t>
  </si>
  <si>
    <t>včetně patřičného zalévání po přesazení</t>
  </si>
  <si>
    <t>63</t>
  </si>
  <si>
    <t>184215112</t>
  </si>
  <si>
    <t>Ukotvení kmene dřevin v rovině nebo na svahu do 1:5 jedním kůlem D do 0,1 m dl přes 1 do 2 m</t>
  </si>
  <si>
    <t>1331484001</t>
  </si>
  <si>
    <t>Ukotvení dřeviny kůly v rovině nebo na svahu do 1:5 jedním kůlem, délky přes 1 do 2 m</t>
  </si>
  <si>
    <t>"pro nové ovocné stromy dle výk. výměr" 127</t>
  </si>
  <si>
    <t>64</t>
  </si>
  <si>
    <t>60591253</t>
  </si>
  <si>
    <t>kůl vyvazovací dřevěný impregnovaný D 8cm dl 2m</t>
  </si>
  <si>
    <t>117994877</t>
  </si>
  <si>
    <t>"pro ukotvení vysazovaných stromů, 1 ks/strom" 127</t>
  </si>
  <si>
    <t>65</t>
  </si>
  <si>
    <t>184215133</t>
  </si>
  <si>
    <t>Ukotvení kmene dřevin v rovině nebo na svahu do 1:5 třemi kůly D do 0,1 m dl přes 2 do 3 m</t>
  </si>
  <si>
    <t>1079822723</t>
  </si>
  <si>
    <t>Ukotvení dřeviny kůly v rovině nebo na svahu do 1:5 třemi kůly, délky přes 2 do 3 m</t>
  </si>
  <si>
    <t>"pro vysazované javory dle výk. výměr" 2</t>
  </si>
  <si>
    <t>66</t>
  </si>
  <si>
    <t>60591257</t>
  </si>
  <si>
    <t>kůl vyvazovací dřevěný impregnovaný D 8cm dl 3m</t>
  </si>
  <si>
    <t>-1838018443</t>
  </si>
  <si>
    <t>"pro přesazovaný strom, 3ks" 3</t>
  </si>
  <si>
    <t>"pro vysazované stromy, 6ks" 6</t>
  </si>
  <si>
    <t>67</t>
  </si>
  <si>
    <t>184401112</t>
  </si>
  <si>
    <t>Příprava dřevin k přesazení bez výměny půdy s vyhnojením s balem D přes 0,8 do 1 m v rovině a svahu do 1:5</t>
  </si>
  <si>
    <t>110673004</t>
  </si>
  <si>
    <t>Příprava dřeviny k přesazení v rovině nebo na svahu do 1:5 s balem, při průměru balu přes 0,8 do 1 m</t>
  </si>
  <si>
    <t>včetně prolití před přesazením</t>
  </si>
  <si>
    <t>68</t>
  </si>
  <si>
    <t>184501121</t>
  </si>
  <si>
    <t>Zhotovení obalu z juty v jedné vrstvě v rovině a svahu do 1:5</t>
  </si>
  <si>
    <t>1569592567</t>
  </si>
  <si>
    <t>Zhotovení obalu kmene a spodních částí větví stromu z juty v jedné vrstvě v rovině nebo na svahu do 1:5</t>
  </si>
  <si>
    <t>"bere se cca 0,3 m2 na přesazovaný strom" 1*0,3</t>
  </si>
  <si>
    <t>"bere se cca 0,2 m2 na vysazované stromy" (2+127)*0,2</t>
  </si>
  <si>
    <t>69</t>
  </si>
  <si>
    <t>184502115</t>
  </si>
  <si>
    <t>Vyzvednutí dřeviny k přesazení s balem D přes 0,8 do 1,0 m v rovině a svahu do 1:5</t>
  </si>
  <si>
    <t>-584782700</t>
  </si>
  <si>
    <t>Vyzvednutí dřeviny k přesazení s balem v rovině nebo na svahu do 1:5, při průměru balu přes 800 do 1000 mm</t>
  </si>
  <si>
    <t>70</t>
  </si>
  <si>
    <t>184801121</t>
  </si>
  <si>
    <t>Ošetřování vysazených dřevin soliterních v rovině a svahu do 1:5</t>
  </si>
  <si>
    <t>-334873731</t>
  </si>
  <si>
    <t>Ošetření vysazených dřevin solitérních v rovině nebo na svahu do 1:5</t>
  </si>
  <si>
    <t>"ochranný nátěr kmenů stromů proti korní spále, dle výsadby" 1+2+127</t>
  </si>
  <si>
    <t>71</t>
  </si>
  <si>
    <t>184911431</t>
  </si>
  <si>
    <t>Mulčování rostlin kůrou tl přes 0,1 do 0,15 m v rovině a svahu do 1:5</t>
  </si>
  <si>
    <t>538692621</t>
  </si>
  <si>
    <t>Mulčování vysazených rostlin mulčovací kůrou, tl. přes 100 do 150 mm v rovině nebo na svahu do 1:5</t>
  </si>
  <si>
    <t>"pro přesasazované a vysazované stromy cca 1,0 m2" 1,0*(1+2+127)</t>
  </si>
  <si>
    <t>72</t>
  </si>
  <si>
    <t>103911000</t>
  </si>
  <si>
    <t>kůra mulčovací VL</t>
  </si>
  <si>
    <t>-804758202</t>
  </si>
  <si>
    <t>"dle mulčování" 130,0*0,15</t>
  </si>
  <si>
    <t>73</t>
  </si>
  <si>
    <t>185804312</t>
  </si>
  <si>
    <t>Zalití rostlin vodou plocha přes 20 m2</t>
  </si>
  <si>
    <t>458163185</t>
  </si>
  <si>
    <t>Zalití rostlin vodou plochy záhonů jednotlivě přes 20 m2</t>
  </si>
  <si>
    <t>uvažuje se 10x po 10 l na 1 m2 travnatých ploch</t>
  </si>
  <si>
    <t>(217,20+958,61)*10*10*0,001</t>
  </si>
  <si>
    <t>74</t>
  </si>
  <si>
    <t>181951111</t>
  </si>
  <si>
    <t>Úprava pláně v hornině třídy těžitelnosti I skupiny 1 až 3 bez zhutnění strojně</t>
  </si>
  <si>
    <t>2100996507</t>
  </si>
  <si>
    <t>Úprava pláně vyrovnáním výškových rozdílů strojně v hornině třídy těžitelnosti I, skupiny 1 až 3 bez zhutnění</t>
  </si>
  <si>
    <t>"uvažuje se pro plochy ohumusování v rovině dle výk. výměr" 217,20</t>
  </si>
  <si>
    <t>75</t>
  </si>
  <si>
    <t>181951112</t>
  </si>
  <si>
    <t>Úprava pláně v hornině třídy těžitelnosti I skupiny 1 až 3 se zhutněním strojně</t>
  </si>
  <si>
    <t>-746915973</t>
  </si>
  <si>
    <t>Úprava pláně vyrovnáním výškových rozdílů strojně v hornině třídy těžitelnosti I, skupiny 1 až 3 se zhutněním</t>
  </si>
  <si>
    <t>"plocha parapláně dle kubatury násypu akt. zóny" 1689,78/0,3</t>
  </si>
  <si>
    <t>"plocha pláně dle výk. výměr" 6608,95</t>
  </si>
  <si>
    <t>Zakládání</t>
  </si>
  <si>
    <t>76</t>
  </si>
  <si>
    <t>211561111</t>
  </si>
  <si>
    <t>Výplň odvodňovacích žeber nebo trativodů kamenivem hrubým drceným frakce 4 až 16 mm</t>
  </si>
  <si>
    <t>-1929041752</t>
  </si>
  <si>
    <t>Výplň kamenivem do rýh odvodňovacích žeber nebo trativodů bez zhutnění, s úpravou povrchu výplně kamenivem hrubým drceným frakce 4 až 16 mm</t>
  </si>
  <si>
    <t>pro vsakovací drén, uvažována fr. 8/16</t>
  </si>
  <si>
    <t>"dle výk. výměr" 0,5*1,2*834,0</t>
  </si>
  <si>
    <t>pro žebra podélné drenáže, uvažována fr. 8/16, prům. hl. 0.6 m</t>
  </si>
  <si>
    <t>"dle výkazu výměr" 0,5*0,6*(752,0-657)</t>
  </si>
  <si>
    <t>odečte se obsyp započtený v pol. č. 212752101</t>
  </si>
  <si>
    <t>"kubatura" -752,0*0,1</t>
  </si>
  <si>
    <t>77</t>
  </si>
  <si>
    <t>212752101</t>
  </si>
  <si>
    <t>Trativod z drenážních trubek korugovaných PE-HD SN 4 perforace 360° včetně lože otevřený výkop DN 100 pro liniové stavby</t>
  </si>
  <si>
    <t>-272916013</t>
  </si>
  <si>
    <t>Trativody z drenážních trubek pro liniové stavby a komunikace se zřízením štěrkového lože pod trubky a s jejich obsypem v otevřeném výkopu trubka korugovaná sendvičová PE-HD SN 4 celoperforovaná 360° DN 100</t>
  </si>
  <si>
    <t>"drenáž dle výk.výměr" 752,0</t>
  </si>
  <si>
    <t>součástí položky je obsyp kamenivem v množstí 0.1m3/m</t>
  </si>
  <si>
    <t>78</t>
  </si>
  <si>
    <t>211971121</t>
  </si>
  <si>
    <t>Zřízení opláštění žeber nebo trativodů geotextilií v rýze nebo zářezu sklonu přes 1:2 š do 2,5 m</t>
  </si>
  <si>
    <t>-614929067</t>
  </si>
  <si>
    <t>Zřízení opláštění výplně z geotextilie odvodňovacích žeber nebo trativodů v rýze nebo zářezu se stěnami svislými nebo šikmými o sklonu přes 1:2 při rozvinuté šířce opláštění do 2,5 m</t>
  </si>
  <si>
    <t>"opláštění vsak. drénu, dle výk. výměr" (834,0+2,0)*(0,5+1,2)*2</t>
  </si>
  <si>
    <t>79</t>
  </si>
  <si>
    <t>69311082</t>
  </si>
  <si>
    <t>geotextilie netkaná separační, ochranná, filtrační, drenážní PP 500g/m2</t>
  </si>
  <si>
    <t>708364069</t>
  </si>
  <si>
    <t>"podle plochy opláštění" 2842,40</t>
  </si>
  <si>
    <t>přičetno stykování přesahem a ztratné, cca 15%</t>
  </si>
  <si>
    <t>2842,4*1,15 'Přepočtené koeficientem množství</t>
  </si>
  <si>
    <t>Vodorovné konstrukce</t>
  </si>
  <si>
    <t>80</t>
  </si>
  <si>
    <t>451311111</t>
  </si>
  <si>
    <t>Podklad pod dlažbu z betonu prostého C 20/25 tl do 100 mm</t>
  </si>
  <si>
    <t>1501408347</t>
  </si>
  <si>
    <t>Podklad pod dlažbu z betonu prostého bez zvýšených nároků na prostředí tř. C 20/25 tl. do 100 mm</t>
  </si>
  <si>
    <t>"lože pod dlažbu z lomového kamene tl. 100 mm, dle výk. výměr" 26,64</t>
  </si>
  <si>
    <t>81</t>
  </si>
  <si>
    <t>451572111</t>
  </si>
  <si>
    <t>Lože pod potrubí otevřený výkop z kameniva drobného těženého</t>
  </si>
  <si>
    <t>2018904940</t>
  </si>
  <si>
    <t>Lože pod potrubí, stoky a drobné objekty v otevřeném výkopu z kameniva drobného těženého 0 až 4 mm</t>
  </si>
  <si>
    <t>pod přípojky tl. 0.10 m, dle výk. výměr</t>
  </si>
  <si>
    <t>"De 110" 0,9*5,0*0,1</t>
  </si>
  <si>
    <t>"De 160" 0,9*0,90*0,1</t>
  </si>
  <si>
    <t>"De 200" 0,9*14,2*0,1</t>
  </si>
  <si>
    <t>pod potrubí zatrubnění příkopů  tl. 0.10 m, dle výk. výměr</t>
  </si>
  <si>
    <t>"De 315" 1,05*195,01*0,1</t>
  </si>
  <si>
    <t>"De 350" 1,05*200,0*0,1</t>
  </si>
  <si>
    <t>82</t>
  </si>
  <si>
    <t>452112121</t>
  </si>
  <si>
    <t>Osazení betonových prstenců nebo rámů v do 200 mm</t>
  </si>
  <si>
    <t>1076914426</t>
  </si>
  <si>
    <t>Osazení betonových dílců prstenců nebo rámů pod poklopy a mříže, výšky přes 100 do 200 mm</t>
  </si>
  <si>
    <t>pro nové uliční vpusti</t>
  </si>
  <si>
    <t>"dle výk. výměr" 6</t>
  </si>
  <si>
    <t>83</t>
  </si>
  <si>
    <t>592238640</t>
  </si>
  <si>
    <t>prstenec pro uliční vpusť vyrovnávací betonový 390x60x130mm</t>
  </si>
  <si>
    <t>-923924228</t>
  </si>
  <si>
    <t>84</t>
  </si>
  <si>
    <t>465511511</t>
  </si>
  <si>
    <t>Dlažba z lomového kamene do malty s vyplněním spár maltou a vyspárováním pl do 20 m2 tl 200 mm</t>
  </si>
  <si>
    <t>-2134014623</t>
  </si>
  <si>
    <t>Dlažba z lomového kamene upraveného vodorovná nebo plocha ve sklonu do 1:2 s dodáním hmot do cementové malty, s vyplněním spár a s vyspárováním cementovou maltou v ploše do 20 m2, tl. 200 mm</t>
  </si>
  <si>
    <t>"dlažba z lomového kamene tl. 200 mm, dle výk. výměr" 26,64</t>
  </si>
  <si>
    <t>Komunikace pozemní</t>
  </si>
  <si>
    <t>85</t>
  </si>
  <si>
    <t>564851111</t>
  </si>
  <si>
    <t>Podklad ze štěrkodrtě ŠD plochy přes 100 m2 tl 150 mm</t>
  </si>
  <si>
    <t>299949233</t>
  </si>
  <si>
    <t>Podklad ze štěrkodrti ŠD s rozprostřením a zhutněním plochy přes 100 m2, po zhutnění tl. 150 mm</t>
  </si>
  <si>
    <t>Pro nové konstrukce vozovky</t>
  </si>
  <si>
    <t>tl. 150 mm ŠDa 0/32</t>
  </si>
  <si>
    <t>"vrstva ŠDa dle výk. výměr" 595,24</t>
  </si>
  <si>
    <t>86</t>
  </si>
  <si>
    <t>564851112</t>
  </si>
  <si>
    <t>Podklad ze štěrkodrtě ŠD plochy přes 100 m2 tl 160 mm</t>
  </si>
  <si>
    <t>-168501767</t>
  </si>
  <si>
    <t>Podklad ze štěrkodrti ŠD s rozprostřením a zhutněním plochy přes 100 m2, po zhutnění tl. 160 mm</t>
  </si>
  <si>
    <t>Pro nové zesílené konstrukce stezky</t>
  </si>
  <si>
    <t>min. tl. 150 mm, prům tl. 160 mm, ŠDa 0/32</t>
  </si>
  <si>
    <t>"stezka dle výk. výměr" 152,7</t>
  </si>
  <si>
    <t>"přičte se rozšíření vrstvy v dl. 48.1 a š. 0.64 m " 48,1*0,64</t>
  </si>
  <si>
    <t>87</t>
  </si>
  <si>
    <t>564861111</t>
  </si>
  <si>
    <t>Podklad ze štěrkodrtě ŠD plochy přes 100 m2 tl 200 mm</t>
  </si>
  <si>
    <t>-1999222841</t>
  </si>
  <si>
    <t>Podklad ze štěrkodrti ŠD s rozprostřením a zhutněním plochy přes 100 m2, po zhutnění tl. 200 mm</t>
  </si>
  <si>
    <t>tl. 200 mm ŠDa 0/32</t>
  </si>
  <si>
    <t>"vrstva ŠDa dle výk. výměr" 426,44</t>
  </si>
  <si>
    <t>88</t>
  </si>
  <si>
    <t>564861112</t>
  </si>
  <si>
    <t>Podklad ze štěrkodrtě ŠD plochy přes 100 m2 tl 210 mm</t>
  </si>
  <si>
    <t>-1522704391</t>
  </si>
  <si>
    <t>Podklad ze štěrkodrti ŠD s rozprostřením a zhutněním plochy přes 100 m2, po zhutnění tl. 210 mm</t>
  </si>
  <si>
    <t>Pro nové konstrukce stezky a chodníku</t>
  </si>
  <si>
    <t>min. tl. 200 mm, prům tl. 210 mm, ŠDa 0/32</t>
  </si>
  <si>
    <t>"stezka dle výk. výměr" 3888,10</t>
  </si>
  <si>
    <t>"přičte se rozšíření vrstvy v dl. 2302.5 a š. 0.44 m " 2302,5*0,44</t>
  </si>
  <si>
    <t>89</t>
  </si>
  <si>
    <t>564911411</t>
  </si>
  <si>
    <t>Podklad z asfaltového recyklátu plochy přes 100 m2 tl 50 mm</t>
  </si>
  <si>
    <t>-468384790</t>
  </si>
  <si>
    <t>Podklad nebo podsyp z asfaltového recyklátu s rozprostřením a zhutněním plochy přes 100 m2, po zhutnění tl. 50 mm</t>
  </si>
  <si>
    <t>stará asf. směs získaná frézováním, R-mat, RSM</t>
  </si>
  <si>
    <t>"přičte se rozšíření vrstvy v dl. 2302.5 a š. 0.11 m " 2302,5*0,11</t>
  </si>
  <si>
    <t>90</t>
  </si>
  <si>
    <t>565135111</t>
  </si>
  <si>
    <t>Asfaltový beton vrstva podkladní ACP 16 (obalované kamenivo OKS) tl 50 mm š do 3 m</t>
  </si>
  <si>
    <t>526413403</t>
  </si>
  <si>
    <t>Asfaltový beton vrstva podkladní ACP 16 (obalované kamenivo střednězrnné - OKS) s rozprostřením a zhutněním v pruhu šířky přes 1,5 do 3 m, po zhutnění tl. 50 mm</t>
  </si>
  <si>
    <t>Pro nové zesílené konstrukce stezky, ACP 16+ v tl. 50 mm</t>
  </si>
  <si>
    <t>"dle výk. výměr" 152,70</t>
  </si>
  <si>
    <t>"přičte se rozšíření vrstvy v dl. 48.1 a š. 0.09 m " 48,1*0,09</t>
  </si>
  <si>
    <t>91</t>
  </si>
  <si>
    <t>565166102</t>
  </si>
  <si>
    <t>Asfaltový beton vrstva podkladní ACP 22 (obalované kamenivo OKH) tl 90 mm š do 1,5 m</t>
  </si>
  <si>
    <t>1683323742</t>
  </si>
  <si>
    <t>Asfaltový beton vrstva podkladní ACP 22 (obalované kamenivo hrubozrnné - OKH) s rozprostřením a zhutněním v pruhu šířky do 1,5 m, po zhutnění tl. 90 mm</t>
  </si>
  <si>
    <t>pro novou konstrukci vozovky, ACP 22+ v tl. 90 mm</t>
  </si>
  <si>
    <t>"dle výk. výměr" 228,10</t>
  </si>
  <si>
    <t>92</t>
  </si>
  <si>
    <t>567122111</t>
  </si>
  <si>
    <t>Podklad ze směsi stmelené cementem SC C 8/10 (KSC I) tl 120 mm</t>
  </si>
  <si>
    <t>-1192473601</t>
  </si>
  <si>
    <t>Podklad ze směsi stmelené cementem SC bez dilatačních spár, s rozprostřením a zhutněním SC C 8/10 (KSC I), po zhutnění tl. 120 mm</t>
  </si>
  <si>
    <t>Pro nové zesílené konstrukce stezky, SC C8/10</t>
  </si>
  <si>
    <t>"zesíl. kce stezky dle výk. výměr" 152,70</t>
  </si>
  <si>
    <t>"přičte se rozšíření vrstvy v dl. 48.1 a š. 0.28 m " 48,1*0,28</t>
  </si>
  <si>
    <t>93</t>
  </si>
  <si>
    <t>569831111</t>
  </si>
  <si>
    <t>Zpevnění krajnic štěrkodrtí tl 100 mm</t>
  </si>
  <si>
    <t>-1346516007</t>
  </si>
  <si>
    <t>Zpevnění krajnic nebo komunikací pro pěší s rozprostřením a zhutněním, po zhutnění štěrkodrtí tl. 100 mm</t>
  </si>
  <si>
    <t>"dosypání krajnic z ŠD tl. 100 mm dle výk. výměr" 850,60</t>
  </si>
  <si>
    <t>94</t>
  </si>
  <si>
    <t>577155112</t>
  </si>
  <si>
    <t>Asfaltový beton vrstva ložní ACL 16 (ABH) tl 60 mm š do 3 m z nemodifikovaného asfaltu</t>
  </si>
  <si>
    <t>-238842710</t>
  </si>
  <si>
    <t>Asfaltový beton vrstva ložní ACL 16 (ABH) s rozprostřením a zhutněním z nemodifikovaného asfaltu v pruhu šířky do 3 m, po zhutnění tl. 60 mm</t>
  </si>
  <si>
    <t>pro novou konstrukci vozovky, ACL 16+ v tl. 60 mm</t>
  </si>
  <si>
    <t>" dle výk. výměr" 228,10</t>
  </si>
  <si>
    <t>95</t>
  </si>
  <si>
    <t>573191111</t>
  </si>
  <si>
    <t>Postřik infiltrační kationaktivní emulzí v množství 1 kg/m2</t>
  </si>
  <si>
    <t>2130420584</t>
  </si>
  <si>
    <t>Postřik infiltrační kationaktivní emulzí v množství 1,00 kg/m2</t>
  </si>
  <si>
    <t>PI-CP v množství min. 1.0 kg/m2, pro novou kci vozovky</t>
  </si>
  <si>
    <t>96</t>
  </si>
  <si>
    <t>573231106</t>
  </si>
  <si>
    <t>Postřik živičný spojovací ze silniční emulze v množství 0,30 kg/m2</t>
  </si>
  <si>
    <t>-310488023</t>
  </si>
  <si>
    <t>Postřik spojovací PS bez posypu kamenivem ze silniční emulze, v množství 0,30 kg/m2</t>
  </si>
  <si>
    <t>PS-CP v množství 0.3 kg/m2</t>
  </si>
  <si>
    <t>"nová kce vozovky, pod kryt a ložnou vrstvu, dle výk. výměr" 228,1*2</t>
  </si>
  <si>
    <t>"zesílená kce stezky, pod kryt, dle výk. výměr" 152,70</t>
  </si>
  <si>
    <t>97</t>
  </si>
  <si>
    <t>573231108</t>
  </si>
  <si>
    <t>Postřik živičný spojovací ze silniční emulze v množství 0,50 kg/m2</t>
  </si>
  <si>
    <t>-1574396964</t>
  </si>
  <si>
    <t>Postřik spojovací PS bez posypu kamenivem ze silniční emulze, v množství 0,50 kg/m2</t>
  </si>
  <si>
    <t>PS-CP v množství 0.5 kg/m2</t>
  </si>
  <si>
    <t>"nová kce stezky dle výk. výměr" 3888,10</t>
  </si>
  <si>
    <t>"povrchová úprava vozovky dle výk. výměr" 5,90</t>
  </si>
  <si>
    <t>98</t>
  </si>
  <si>
    <t>577134111</t>
  </si>
  <si>
    <t>Asfaltový beton vrstva obrusná ACO 11 (ABS) tř. I tl 40 mm š do 3 m z nemodifikovaného asfaltu</t>
  </si>
  <si>
    <t>1446183134</t>
  </si>
  <si>
    <t>Asfaltový beton vrstva obrusná ACO 11 (ABS) s rozprostřením a se zhutněním z nemodifikovaného asfaltu v pruhu šířky do 3 m tř. I, po zhutnění tl. 40 mm</t>
  </si>
  <si>
    <t>uvažováno ACO 11+, tl. 40 mm</t>
  </si>
  <si>
    <t>"povrch. úprava vozovky, dle výk. výměr" 5,90</t>
  </si>
  <si>
    <t>99</t>
  </si>
  <si>
    <t>577143111</t>
  </si>
  <si>
    <t>Asfaltový beton vrstva obrusná ACO 8 (ABJ) tl 50 mm š do 3 m z nemodifikovaného asfaltu</t>
  </si>
  <si>
    <t>739965364</t>
  </si>
  <si>
    <t>Asfaltový beton vrstva obrusná ACO 8 (ABJ) s rozprostřením a se zhutněním z nemodifikovaného asfaltu v pruhu šířky do 3 m, po zhutnění tl. 50 mm</t>
  </si>
  <si>
    <t>nová kce stezky, kryt ACO 8, tl. 50 mm</t>
  </si>
  <si>
    <t>"dle výk. výměr" 3888,10</t>
  </si>
  <si>
    <t>100</t>
  </si>
  <si>
    <t>577143111.1</t>
  </si>
  <si>
    <t>1214005279</t>
  </si>
  <si>
    <t>nová zesílená kce stezky, kryt ACO 8, tl. 50 mm, barva červená</t>
  </si>
  <si>
    <t>101</t>
  </si>
  <si>
    <t>596211110</t>
  </si>
  <si>
    <t>Kladení zámkové dlažby komunikací pro pěší ručně tl 60 mm skupiny A pl do 50 m2</t>
  </si>
  <si>
    <t>-139662639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</si>
  <si>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</si>
  <si>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"nová kce stezky - varovné a signální pásy, dle výk. výměr" 24,0</t>
  </si>
  <si>
    <t>103</t>
  </si>
  <si>
    <t>59245006</t>
  </si>
  <si>
    <t>dlažba tvar obdélník betonová pro nevidomé 200x100x60mm barevná</t>
  </si>
  <si>
    <t>2052816285</t>
  </si>
  <si>
    <t>dlažba pro nevidomé, barva červená, přičteno ztratné 3%</t>
  </si>
  <si>
    <t>"varovné a signální pásy stezky dle výk. výměr" 24,0</t>
  </si>
  <si>
    <t>24*1,03 'Přepočtené koeficientem množství</t>
  </si>
  <si>
    <t>104</t>
  </si>
  <si>
    <t>596212210</t>
  </si>
  <si>
    <t>Kladení zámkové dlažby pozemních komunikací ručně tl 80 mm skupiny A pl do 50 m2</t>
  </si>
  <si>
    <t>224810116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</si>
  <si>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</si>
  <si>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"nová zesílená kce stezky - varovné a signální pásy, dle výk. výměr" 13,50</t>
  </si>
  <si>
    <t>105</t>
  </si>
  <si>
    <t>59245226</t>
  </si>
  <si>
    <t>dlažba tvar obdélník betonová pro nevidomé 200x100x80mm barevná</t>
  </si>
  <si>
    <t>201993429</t>
  </si>
  <si>
    <t>"varovné a signální pásy zesíl. kce stezky dle výk. výměr" 13,50</t>
  </si>
  <si>
    <t>13,5*1,03 'Přepočtené koeficientem množství</t>
  </si>
  <si>
    <t>106</t>
  </si>
  <si>
    <t>596811120</t>
  </si>
  <si>
    <t>Kladení betonové dlažby komunikací pro pěší do lože z kameniva velikosti do 0,09 m2 pl do 50 m2</t>
  </si>
  <si>
    <t>-5941952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</si>
  <si>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</si>
  <si>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"pro dlažbu umělých vodících linií zesíl. kce stezky dle výk. výměr" 13,28</t>
  </si>
  <si>
    <t>107</t>
  </si>
  <si>
    <t>59212315</t>
  </si>
  <si>
    <t>dlaždice betonová pro nástupiště s varovným pásem sloučeným s vodící linií 495x400x60mm</t>
  </si>
  <si>
    <t>-368349317</t>
  </si>
  <si>
    <t>uvažuje se pro dlažbu umělé vodící linie s drážkami, barva šedá</t>
  </si>
  <si>
    <t>"na ploše zesílené kce stezky dle výk. výměr" 13,28/0,4/0,5</t>
  </si>
  <si>
    <t>přičteno ztratné 3%</t>
  </si>
  <si>
    <t>66,4*1,03 'Přepočtené koeficientem množství</t>
  </si>
  <si>
    <t>Trubní vedení</t>
  </si>
  <si>
    <t>108</t>
  </si>
  <si>
    <t>871265231</t>
  </si>
  <si>
    <t>Kanalizační potrubí z tvrdého PVC jednovrstvé tuhost třídy SN10 DN 110</t>
  </si>
  <si>
    <t>585961475</t>
  </si>
  <si>
    <t>Kanalizační potrubí z tvrdého PVC v otevřeném výkopu ve sklonu do 20 %, hladkého plnostěnného jednovrstvého, tuhost třídy SN 10 DN 110</t>
  </si>
  <si>
    <t>"přípojky De110, SN10, dle výk. výměr" 5,0</t>
  </si>
  <si>
    <t>včetně dodání veškerých trub a tvarovek</t>
  </si>
  <si>
    <t>109</t>
  </si>
  <si>
    <t>871315231</t>
  </si>
  <si>
    <t>Kanalizační potrubí z tvrdého PVC jednovrstvé tuhost třídy SN10 DN 160</t>
  </si>
  <si>
    <t>463736930</t>
  </si>
  <si>
    <t>Kanalizační potrubí z tvrdého PVC v otevřeném výkopu ve sklonu do 20 %, hladkého plnostěnného jednovrstvého, tuhost třídy SN 10 DN 160</t>
  </si>
  <si>
    <t>"přípojky De160, SN10, dle výk. výměr" 0,9</t>
  </si>
  <si>
    <t>110</t>
  </si>
  <si>
    <t>871355231</t>
  </si>
  <si>
    <t>Kanalizační potrubí z tvrdého PVC jednovrstvé tuhost třídy SN10 DN 200</t>
  </si>
  <si>
    <t>1051622060</t>
  </si>
  <si>
    <t>Kanalizační potrubí z tvrdého PVC v otevřeném výkopu ve sklonu do 20 %, hladkého plnostěnného jednovrstvého, tuhost třídy SN 10 DN 200</t>
  </si>
  <si>
    <t>"přípojky De200, SN10, dle výk. výměr" 14,2</t>
  </si>
  <si>
    <t>111</t>
  </si>
  <si>
    <t>871370420</t>
  </si>
  <si>
    <t>Montáž kanalizačního potrubí korugovaného SN 12 z polypropylenu DN 300</t>
  </si>
  <si>
    <t>-1222339729</t>
  </si>
  <si>
    <t>Montáž kanalizačního potrubí z plastů z polypropylenu PP korugovaného nebo žebrovaného SN 12 DN 300</t>
  </si>
  <si>
    <t>pro sběrače zatrubnění příkopu z potrubí z PE HD, De 350, DN 300, SN12</t>
  </si>
  <si>
    <t>"dle výkazu výměr" 200,00</t>
  </si>
  <si>
    <t>"odečtou se revizní šachty DN 600, 4 ks" -0,6*4</t>
  </si>
  <si>
    <t>pro sběrače zatrubnění příkopu z potrubí z PE HD, De 315, DN 271, SN12</t>
  </si>
  <si>
    <t>"dle výkazu výměr" 195,01</t>
  </si>
  <si>
    <t>"odečtou se revizní šachty DN 600, 3.5 ks" -0,6*3,5</t>
  </si>
  <si>
    <t>pro přípojky jsou uvažovány dodatečné navrtávky a příslušné sedla</t>
  </si>
  <si>
    <t>112</t>
  </si>
  <si>
    <t>28613230</t>
  </si>
  <si>
    <t>trubka drenážní korugovaná PP SN 16 perforace 220° pro liniové stavby DN 300</t>
  </si>
  <si>
    <t>304123223</t>
  </si>
  <si>
    <t>"uvažovat potrubí z PP, SN12, DN300, De 350, perforace 220° dle montáže" 197,60</t>
  </si>
  <si>
    <t>včetně dodání spojek a přesuvek</t>
  </si>
  <si>
    <t>přičteno ztratné 1.5 %</t>
  </si>
  <si>
    <t>197,6*1,015 'Přepočtené koeficientem množství</t>
  </si>
  <si>
    <t>113</t>
  </si>
  <si>
    <t>28613229</t>
  </si>
  <si>
    <t>trubka drenážní korugovaná PP SN 16 perforace 220° pro liniové stavby DN 250</t>
  </si>
  <si>
    <t>1543806945</t>
  </si>
  <si>
    <t>"uvažovat potrubí z PP, SN12, DN271, De 315, perforace 220° dle montáže" 192,91</t>
  </si>
  <si>
    <t>včetně dodání případných spojek a přesuvek pro spojování trub</t>
  </si>
  <si>
    <t>192,91*1,015 'Přepočtené koeficientem množství</t>
  </si>
  <si>
    <t>114</t>
  </si>
  <si>
    <t>894812326</t>
  </si>
  <si>
    <t>Revizní a čistící šachta z PP typ DN 600/315 šachtové dno průtočné 30°, 60°, 90°</t>
  </si>
  <si>
    <t>-1527130919</t>
  </si>
  <si>
    <t>Revizní a čistící šachta z polypropylenu PP pro hladké trouby DN 600 šachtové dno (DN šachty / DN trubního vedení) DN 600/315 průtočné 30°,60°,90°</t>
  </si>
  <si>
    <t>uvažovat dna na příslušné potrubí</t>
  </si>
  <si>
    <t>"pro potrubí De350, DN300 - 4 ks" 4</t>
  </si>
  <si>
    <t>"pro potrubí De315, DN271 - 4 ks" 4</t>
  </si>
  <si>
    <t>115</t>
  </si>
  <si>
    <t>894812331</t>
  </si>
  <si>
    <t>Revizní a čistící šachta z PP DN 600 šachtová roura korugovaná světlé hloubky 1000 mm</t>
  </si>
  <si>
    <t>-510718168</t>
  </si>
  <si>
    <t>Revizní a čistící šachta z polypropylenu PP pro hladké trouby DN 600 roura šachtová korugovaná, světlé hloubky 1 000 mm</t>
  </si>
  <si>
    <t>"pro šachty DN600 dle výk. výměr" 8</t>
  </si>
  <si>
    <t>116</t>
  </si>
  <si>
    <t>894812339</t>
  </si>
  <si>
    <t>Příplatek k rourám revizní a čistící šachty z PP DN 600 za uříznutí šachtové roury</t>
  </si>
  <si>
    <t>1655078864</t>
  </si>
  <si>
    <t>Revizní a čistící šachta z polypropylenu PP pro hladké trouby DN 600 Příplatek k cenám 2331 - 2334 za uříznutí šachtové roury</t>
  </si>
  <si>
    <t>117</t>
  </si>
  <si>
    <t>894812356</t>
  </si>
  <si>
    <t>Revizní a čistící šachta z PP DN 600 poklop litinový pro třídu zatížení B125 s betonovým prstencem</t>
  </si>
  <si>
    <t>945600676</t>
  </si>
  <si>
    <t>Revizní a čistící šachta z polypropylenu PP pro hladké trouby DN 600 poklop (mříž) litinový pro třídu zatížení B125 s betonovým prstencem</t>
  </si>
  <si>
    <t>118</t>
  </si>
  <si>
    <t>895111121</t>
  </si>
  <si>
    <t>Drenážní šachtice normální z betonových dílců Šn-60 hl do 1 m</t>
  </si>
  <si>
    <t>-1564439110</t>
  </si>
  <si>
    <t>Drenážní šachtice normální z betonových dílců typ Šn 60 hl. do 1 m</t>
  </si>
  <si>
    <t>"drenážní šachtice dle výk. výměr" 1</t>
  </si>
  <si>
    <t>119</t>
  </si>
  <si>
    <t>895941343</t>
  </si>
  <si>
    <t>Osazení vpusti uliční DN 500 z betonových dílců dno vysoké s kalištěm</t>
  </si>
  <si>
    <t>1370267183</t>
  </si>
  <si>
    <t>Osazení vpusti uliční z betonových dílců DN 500 dno vysoké s kalištěm</t>
  </si>
  <si>
    <t>"nové uliční vpusti obrubníkové, dle výk. výměr" 6</t>
  </si>
  <si>
    <t>120</t>
  </si>
  <si>
    <t>59224470</t>
  </si>
  <si>
    <t>vpusť uliční DN 500 kaliště vysoké 500/525x65mm</t>
  </si>
  <si>
    <t>-752846978</t>
  </si>
  <si>
    <t>"dle osazení" 6</t>
  </si>
  <si>
    <t>121</t>
  </si>
  <si>
    <t>895941361</t>
  </si>
  <si>
    <t>Osazení vpusti uliční DN 500 z betonových dílců skruž středová 290 mm</t>
  </si>
  <si>
    <t>-162806328</t>
  </si>
  <si>
    <t>Osazení vpusti uliční z betonových dílců DN 500 skruž středová 290 mm</t>
  </si>
  <si>
    <t>122</t>
  </si>
  <si>
    <t>59224461</t>
  </si>
  <si>
    <t>vpusť uliční DN 500 skruž průběžná nízká betonová 500/290x65mm</t>
  </si>
  <si>
    <t>-685877026</t>
  </si>
  <si>
    <t>123</t>
  </si>
  <si>
    <t>895941366</t>
  </si>
  <si>
    <t>Osazení vpusti uliční DN 500 z betonových dílců skruž průběžná s výtokem</t>
  </si>
  <si>
    <t>611848857</t>
  </si>
  <si>
    <t>Osazení vpusti uliční z betonových dílců DN 500 skruž průběžná s výtokem</t>
  </si>
  <si>
    <t>124</t>
  </si>
  <si>
    <t>59224465</t>
  </si>
  <si>
    <t>vpusť uliční DN 500 skruž průběžná 500/590x65mm betonová s odtokem 200mm PVC</t>
  </si>
  <si>
    <t>713555137</t>
  </si>
  <si>
    <t>125</t>
  </si>
  <si>
    <t>899204112</t>
  </si>
  <si>
    <t>Osazení mříží litinových včetně rámů a košů na bahno pro třídu zatížení D400, E600</t>
  </si>
  <si>
    <t>900376448</t>
  </si>
  <si>
    <t>126</t>
  </si>
  <si>
    <t>28661789</t>
  </si>
  <si>
    <t>koš kalový ocelový pro silniční vpusť 425mm vč. madla</t>
  </si>
  <si>
    <t>-589425733</t>
  </si>
  <si>
    <t>127</t>
  </si>
  <si>
    <t>000552421390</t>
  </si>
  <si>
    <t>Obrubníková vtoková mříž zkosená litinová, B125</t>
  </si>
  <si>
    <t>-1449390567</t>
  </si>
  <si>
    <t>"pro oboruník. ul. vpusti, dle osazení" 6</t>
  </si>
  <si>
    <t>128</t>
  </si>
  <si>
    <t>899331111</t>
  </si>
  <si>
    <t>Výšková úprava uličního vstupu nebo vpusti do 200 mm zvýšením poklopu</t>
  </si>
  <si>
    <t>-154529568</t>
  </si>
  <si>
    <t>"zvýšení i snížení dle výk. výměr" 4</t>
  </si>
  <si>
    <t>129</t>
  </si>
  <si>
    <t>877375122</t>
  </si>
  <si>
    <t>Montáž nalepovací odbočné tvarovky na potrubí z kanalizačních trub z PVC DN 300</t>
  </si>
  <si>
    <t>1563556376</t>
  </si>
  <si>
    <t>uvažuje se pro zaústění potrubí přípojek do potrubí zatrubnění příkopů</t>
  </si>
  <si>
    <t>"pro potrubí De350, DN300, 6ks" 6</t>
  </si>
  <si>
    <t>"pro potrubí De315, DN271, 3 ks" 3</t>
  </si>
  <si>
    <t>uvažovat vyřezání kruh. otvoru do potrubí a osazení příslušného dodatečného sedla</t>
  </si>
  <si>
    <t>130</t>
  </si>
  <si>
    <t>28617406</t>
  </si>
  <si>
    <t>odbočka sedlová kanalizace PP korugované DN 300/200</t>
  </si>
  <si>
    <t>-1317028062</t>
  </si>
  <si>
    <t>"sedlo pro zaústění přípojek, dle montáže" 9,0</t>
  </si>
  <si>
    <t>131</t>
  </si>
  <si>
    <t>899623161</t>
  </si>
  <si>
    <t>Obetonování potrubí nebo zdiva stok betonem prostým tř. C 20/25 v otevřeném výkopu</t>
  </si>
  <si>
    <t>-1097088369</t>
  </si>
  <si>
    <t>Obetonování potrubí nebo zdiva stok betonem prostým v otevřeném výkopu, betonem tř. C 20/25</t>
  </si>
  <si>
    <t>"pro obet. útesů, cca 0.2 m3/útes" 9*0,2</t>
  </si>
  <si>
    <t>132</t>
  </si>
  <si>
    <t>899643111</t>
  </si>
  <si>
    <t>Bednění pro obetonování potrubí otevřený výkop</t>
  </si>
  <si>
    <t>1068465238</t>
  </si>
  <si>
    <t>Bednění pro obetonování potrubí v otevřeném výkopu</t>
  </si>
  <si>
    <t>"bednění pro obet. útesů, cca 1.0 m2/útes" 9*1,0</t>
  </si>
  <si>
    <t>Ostatní konstrukce a práce, bourání</t>
  </si>
  <si>
    <t>133</t>
  </si>
  <si>
    <t>914111111</t>
  </si>
  <si>
    <t>Montáž svislé dopravní značky do velikosti 1 m2 objímkami na sloupek nebo konzolu</t>
  </si>
  <si>
    <t>25573225</t>
  </si>
  <si>
    <t>Montáž svislé dopravní značky základní velikosti do 1 m2 objímkami na sloupky nebo konzoly</t>
  </si>
  <si>
    <t>"nové svislé DZ dle výk. výměr" 5</t>
  </si>
  <si>
    <t>134</t>
  </si>
  <si>
    <t>40445620</t>
  </si>
  <si>
    <t>zákazové, příkazové dopravní značky B1-B34, C1-15 700mm</t>
  </si>
  <si>
    <t>1277907742</t>
  </si>
  <si>
    <t>"DZ C9a, dle TZ" 2</t>
  </si>
  <si>
    <t>"DZ C9b, dle TZ" 2</t>
  </si>
  <si>
    <t>136</t>
  </si>
  <si>
    <t>40445636</t>
  </si>
  <si>
    <t>informativní značky směrové IS12-IS14, IS15b 1000x500mm</t>
  </si>
  <si>
    <t>-1308847116</t>
  </si>
  <si>
    <t>"uvažovat DZ IZ4b, dle TZ" 1</t>
  </si>
  <si>
    <t>137</t>
  </si>
  <si>
    <t>914511111</t>
  </si>
  <si>
    <t>Montáž sloupku dopravních značek délky do 3,5 m s betonovým základem</t>
  </si>
  <si>
    <t>-989627445</t>
  </si>
  <si>
    <t>Montáž sloupku dopravních značek délky do 3,5 m do betonového základu</t>
  </si>
  <si>
    <t>"pro stranové posunutí tyčí označníků dle výk. výměr" 8</t>
  </si>
  <si>
    <t>138</t>
  </si>
  <si>
    <t>914511112</t>
  </si>
  <si>
    <t>Montáž sloupku dopravních značek délky do 3,5 m s betonovým základem a patkou D 60 mm</t>
  </si>
  <si>
    <t>-1115331584</t>
  </si>
  <si>
    <t>Montáž sloupku dopravních značek délky do 3,5 m do hliníkové patky pro sloupek D 60 mm</t>
  </si>
  <si>
    <t>"nové sloupky svislých DZ dle výk. výměr" 3</t>
  </si>
  <si>
    <t>139</t>
  </si>
  <si>
    <t>40445225</t>
  </si>
  <si>
    <t>sloupek pro dopravní značku Zn D 60mm v 3,5m</t>
  </si>
  <si>
    <t>1571417739</t>
  </si>
  <si>
    <t>140</t>
  </si>
  <si>
    <t>915111112</t>
  </si>
  <si>
    <t>Vodorovné dopravní značení dělící čáry souvislé š 125 mm retroreflexní bílá barva</t>
  </si>
  <si>
    <t>-1484019647</t>
  </si>
  <si>
    <t>Vodorovné dopravní značení stříkané barvou dělící čára šířky 125 mm souvislá bílá retroreflexní</t>
  </si>
  <si>
    <t>"obnova VDZ V4, dle výk. výměr" 432,0</t>
  </si>
  <si>
    <t>141</t>
  </si>
  <si>
    <t>915121122</t>
  </si>
  <si>
    <t>Vodorovné dopravní značení vodící čáry přerušované š 250 mm retroreflexní bílá barva</t>
  </si>
  <si>
    <t>-1242440211</t>
  </si>
  <si>
    <t>Vodorovné dopravní značení stříkané barvou vodící čára bílá šířky 250 mm přerušovaná retroreflexní</t>
  </si>
  <si>
    <t>"VDZ V7b (0.5/0.5/0.25), dle výk. výměr" 16,0</t>
  </si>
  <si>
    <t>142</t>
  </si>
  <si>
    <t>915223121</t>
  </si>
  <si>
    <t>Vodicí linie z plastu pro orientaci nevidomých na přechodu šířky 170 mm</t>
  </si>
  <si>
    <t>-1606154405</t>
  </si>
  <si>
    <t>Orientační prvky pro nevidomé z plastu na pozemních komunikacích a komunikacích pro pěší vodicí linie na přechodu šířky 170 mm</t>
  </si>
  <si>
    <t>"vodící pás přechodu dle výk. výměr" 7,70</t>
  </si>
  <si>
    <t>143</t>
  </si>
  <si>
    <t>915611111</t>
  </si>
  <si>
    <t>Předznačení vodorovného liniového značení</t>
  </si>
  <si>
    <t>1672828457</t>
  </si>
  <si>
    <t>Předznačení pro vodorovné značení stříkané barvou nebo prováděné z nátěrových hmot liniové dělicí čáry, vodicí proužky</t>
  </si>
  <si>
    <t>"dle liniového VDZ" 16,0+7,70+432,0</t>
  </si>
  <si>
    <t>144</t>
  </si>
  <si>
    <t>916131213</t>
  </si>
  <si>
    <t>Osazení silničního obrubníku betonového stojatého s boční opěrou do lože z betonu prostého</t>
  </si>
  <si>
    <t>391426279</t>
  </si>
  <si>
    <t>Osazení silničního obrubníku betonového se zřízením lože, s vyplněním a zatřením spár cementovou maltou stojatého s boční opěrou z betonu prostého, do lože z betonu prostého</t>
  </si>
  <si>
    <t>"osazení bet. silničních obrubníků do lože z betonu C20/25n XF3 dle výk. výměr" 418,5</t>
  </si>
  <si>
    <t>145</t>
  </si>
  <si>
    <t>59217031</t>
  </si>
  <si>
    <t>obrubník betonový silniční 1000x150x250mm</t>
  </si>
  <si>
    <t>-323639300</t>
  </si>
  <si>
    <t>"bet. silniční obrubníky dle výk. výměr" 418,5</t>
  </si>
  <si>
    <t>147</t>
  </si>
  <si>
    <t>916231213</t>
  </si>
  <si>
    <t>Osazení chodníkového obrubníku betonového stojatého s boční opěrou do lože z betonu prostého</t>
  </si>
  <si>
    <t>-718546603</t>
  </si>
  <si>
    <t>Osazení chodníkového obrubníku betonového se zřízením lože, s vyplněním a zatřením spár cementovou maltou stojatého s boční opěrou z betonu prostého, do lože z betonu prostého</t>
  </si>
  <si>
    <t>"osazení bet. parkových obrubníků do lože z betonu C20/25n XF3 dle výk. výměr" 429,40</t>
  </si>
  <si>
    <t>148</t>
  </si>
  <si>
    <t>59217016</t>
  </si>
  <si>
    <t>obrubník betonový chodníkový 1000x80x250mm</t>
  </si>
  <si>
    <t>798686563</t>
  </si>
  <si>
    <t>"bet. parkové obrubníky dle výk. výměr" 429,4</t>
  </si>
  <si>
    <t>149</t>
  </si>
  <si>
    <t>919112213</t>
  </si>
  <si>
    <t>Řezání spár pro vytvoření komůrky š 10 mm hl 25 mm pro těsnící zálivku v živičném krytu</t>
  </si>
  <si>
    <t>-1690523126</t>
  </si>
  <si>
    <t>Řezání dilatačních spár v živičném krytu vytvoření komůrky pro těsnící zálivku šířky 10 mm, hloubky 25 mm</t>
  </si>
  <si>
    <t>"dle řezání AB krytu" 448,50</t>
  </si>
  <si>
    <t>150</t>
  </si>
  <si>
    <t>919121213</t>
  </si>
  <si>
    <t>Těsnění spár zálivkou za studena pro komůrky š 10 mm hl 25 mm bez těsnicího profilu</t>
  </si>
  <si>
    <t>1863658957</t>
  </si>
  <si>
    <t>Utěsnění dilatačních spár zálivkou za studena v cementobetonovém nebo živičném krytu včetně adhezního nátěru bez těsnicího profilu pod zálivkou, pro komůrky šířky 10 mm, hloubky 25 mm</t>
  </si>
  <si>
    <t>151</t>
  </si>
  <si>
    <t>919413111</t>
  </si>
  <si>
    <t>Vtoková jímka z betonu prostého propustku z trub do DN 800</t>
  </si>
  <si>
    <t>907417166</t>
  </si>
  <si>
    <t>Vtoková jímka propustku z betonu prostého tř. C 12/15, propustku z trub DN do 800 mm</t>
  </si>
  <si>
    <t>"uvažuje se pro lapače splavenin, dle výk. výměr" 2</t>
  </si>
  <si>
    <t>"uvažuje se pro vtok. objekty jednoduché, dle výk. výměr" 2</t>
  </si>
  <si>
    <t xml:space="preserve">komplet dle typových výkresů </t>
  </si>
  <si>
    <t>včetně mříží, dlažeb a pod.</t>
  </si>
  <si>
    <t>156</t>
  </si>
  <si>
    <t>919726121</t>
  </si>
  <si>
    <t>Geotextilie pro ochranu, separaci a filtraci netkaná měrná hm do 200 g/m2</t>
  </si>
  <si>
    <t>469897062</t>
  </si>
  <si>
    <t>Geotextilie netkaná pro ochranu, separaci nebo filtraci měrná hmotnost do 200 g/m2</t>
  </si>
  <si>
    <t>separační geotextilie o pl. hmotnosti 150 g/m2, na parapláň</t>
  </si>
  <si>
    <t>"dle uvažované plochy pláně" 6608,95</t>
  </si>
  <si>
    <t>"přičte se cca 30% na přesahy a boky" 6608,95*0,3</t>
  </si>
  <si>
    <t>vykazovat dle skutečnosti po odsouhlasení TDS</t>
  </si>
  <si>
    <t>157</t>
  </si>
  <si>
    <t>919735112</t>
  </si>
  <si>
    <t>Řezání stávajícího živičného krytu hl přes 50 do 100 mm</t>
  </si>
  <si>
    <t>1380110984</t>
  </si>
  <si>
    <t>Řezání stávajícího živičného krytu nebo podkladu hloubky přes 50 do 100 mm</t>
  </si>
  <si>
    <t>"řezání AB krytu dle výk. výměr" 448,50</t>
  </si>
  <si>
    <t>159</t>
  </si>
  <si>
    <t>935111111</t>
  </si>
  <si>
    <t>Osazení příkopového žlabu do štěrkopísku tl 100 mm z betonových tvárnic š 500 mm</t>
  </si>
  <si>
    <t>390695791</t>
  </si>
  <si>
    <t>Osazení betonového příkopového žlabu s vyplněním a zatřením spár cementovou maltou s ložem tl. 100 mm z kameniva těženého nebo štěrkopísku z betonových příkopových tvárnic šířky do 500 mm</t>
  </si>
  <si>
    <t>"odvodňovací bet. rigol dlevýk. výměr" 75,3</t>
  </si>
  <si>
    <t>160</t>
  </si>
  <si>
    <t>59227029</t>
  </si>
  <si>
    <t>žlabovka příkopová betonová 500x680x60mm</t>
  </si>
  <si>
    <t>1449262338</t>
  </si>
  <si>
    <t>"uvažovat žlabovky šířky 0.5 m, dle osazení" 75,30</t>
  </si>
  <si>
    <t>161</t>
  </si>
  <si>
    <t>935921111</t>
  </si>
  <si>
    <t>Obrubníkový odvodňovací žlab z polymerbetonu pro zatížení C 250 výšky do 275 mm základní prvek</t>
  </si>
  <si>
    <t>-1124688950</t>
  </si>
  <si>
    <t>Obrubníkový odvodňovací žlab z polymerbetonu pro třídu zatížení C 250 konstrukční výšky do 275 mm prvek základní</t>
  </si>
  <si>
    <t>"obrubníkové odvodnění dle výk. výměr" 15,0</t>
  </si>
  <si>
    <t>"odečte se vpusťový a revizní díl" -0,5-0,5</t>
  </si>
  <si>
    <t>162</t>
  </si>
  <si>
    <t>935921112</t>
  </si>
  <si>
    <t>Obrubníkový odvodňovací žlab z polymerbetonu pro zatížení C 250 výšky do 275 mm revizní prvek</t>
  </si>
  <si>
    <t>475285135</t>
  </si>
  <si>
    <t>Obrubníkový odvodňovací žlab z polymerbetonu pro třídu zatížení C 250 konstrukční výšky do 275 mm prvek revizní</t>
  </si>
  <si>
    <t>"uvažuje se pro revizní díl a komplet. vpusť" 0,5+0,5</t>
  </si>
  <si>
    <t>163</t>
  </si>
  <si>
    <t>935921117</t>
  </si>
  <si>
    <t>Čelní stěna pro začátek a konec obrubníkového odvodňovacího žlabu z polymerbetonu pro zatížení C 250 výšky do 275 mm</t>
  </si>
  <si>
    <t>1926858670</t>
  </si>
  <si>
    <t>Obrubníkový odvodňovací žlab z polymerbetonu pro třídu zatížení C 250 konstrukční výšky do 275 mm čelní stěna pro začátek a konec</t>
  </si>
  <si>
    <t>"pro obrubníkové odvodnění, 2 ks" 2</t>
  </si>
  <si>
    <t>166</t>
  </si>
  <si>
    <t>966006132</t>
  </si>
  <si>
    <t>Odstranění značek dopravních nebo orientačních se sloupky s betonovými patkami</t>
  </si>
  <si>
    <t>363384672</t>
  </si>
  <si>
    <t>Odstranění dopravních nebo orientačních značek se sloupkem s uložením hmot na vzdálenost do 20 m nebo s naložením na dopravní prostředek, se zásypem jam a jeho zhutněním s betonovou patkou</t>
  </si>
  <si>
    <t>"stranově posouvané tyče označníků dle výk. výměr" 8</t>
  </si>
  <si>
    <t>"rušené sloupky svislých DZ dle výk. výměr" 1</t>
  </si>
  <si>
    <t>167</t>
  </si>
  <si>
    <t>966006211</t>
  </si>
  <si>
    <t>Odstranění svislých dopravních značek ze sloupů, sloupků nebo konzol</t>
  </si>
  <si>
    <t>1303795272</t>
  </si>
  <si>
    <t>Odstranění (demontáž) svislých dopravních značek s odklizením materiálu na skládku na vzdálenost do 20 m nebo s naložením na dopravní prostředek ze sloupů, sloupků nebo konzol</t>
  </si>
  <si>
    <t>"rušené svislé DZ dle výk. výměr" 1</t>
  </si>
  <si>
    <t>168</t>
  </si>
  <si>
    <t>966007111</t>
  </si>
  <si>
    <t>Odstranění vodorovného značení frézováním barvy z čáry š do 125 mm</t>
  </si>
  <si>
    <t>-209436826</t>
  </si>
  <si>
    <t>Odstranění vodorovného dopravního značení frézováním značeného barvou čáry šířky do 125 mm</t>
  </si>
  <si>
    <t>"V4, dle výk. výměr" 4,50</t>
  </si>
  <si>
    <t>169</t>
  </si>
  <si>
    <t>966008111.1</t>
  </si>
  <si>
    <t>Bourání trubního propustku DN do 300</t>
  </si>
  <si>
    <t>673006531</t>
  </si>
  <si>
    <t>Bourání trubního propustku s odklizením a uložením vybouraného materiálu na skládku na vzdálenost do 3 m nebo s naložením na dopravní prostředek z trub betonových nebo železobetonových DN do 300 mm</t>
  </si>
  <si>
    <t>"bere se pro vybourání plast. potrubí DN200, dle výk. výměr" 6,2</t>
  </si>
  <si>
    <t>170</t>
  </si>
  <si>
    <t>966008111</t>
  </si>
  <si>
    <t>1564184835</t>
  </si>
  <si>
    <t>"odstranění bet. trub DN300, dle výk. výměr" 10,80</t>
  </si>
  <si>
    <t>171</t>
  </si>
  <si>
    <t>966008112</t>
  </si>
  <si>
    <t>Bourání trubního propustku DN přes 300 do 500</t>
  </si>
  <si>
    <t>-1706711727</t>
  </si>
  <si>
    <t>Bourání trubního propustku s odklizením a uložením vybouraného materiálu na skládku na vzdálenost do 3 m nebo s naložením na dopravní prostředek z trub betonových nebo železobetonových DN přes 300 do 500 mm</t>
  </si>
  <si>
    <t>"odstranění bet. trub DN500, dle výk. výměr" 6,0</t>
  </si>
  <si>
    <t>173</t>
  </si>
  <si>
    <t>966008211</t>
  </si>
  <si>
    <t>Bourání odvodňovacího žlabu z betonových příkopových tvárnic š do 500 mm</t>
  </si>
  <si>
    <t>-214269601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</si>
  <si>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</si>
  <si>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"pro odstranění bet. přídlažby dle výk. výměr" 2,3/0,5</t>
  </si>
  <si>
    <t>174</t>
  </si>
  <si>
    <t>966008221</t>
  </si>
  <si>
    <t>Bourání betonového nebo polymerbetonového odvodňovacího žlabu š do 200 mm</t>
  </si>
  <si>
    <t>-942369543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</si>
  <si>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</si>
  <si>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"odstranění odvod. žlabu s roštem, dle výk. výměr" 12,10</t>
  </si>
  <si>
    <t>997</t>
  </si>
  <si>
    <t>Přesun sutě</t>
  </si>
  <si>
    <t>175</t>
  </si>
  <si>
    <t>997221551</t>
  </si>
  <si>
    <t>Vodorovná doprava suti ze sypkých materiálů do 1 km</t>
  </si>
  <si>
    <t>1734226072</t>
  </si>
  <si>
    <t>Vodorovná doprava suti bez naložení, ale se složením a s hrubým urovnáním ze sypkých materiálů, na vzdálenost do 1 km</t>
  </si>
  <si>
    <t>uvažován odvoz na skládku do 4 km</t>
  </si>
  <si>
    <t>"kamenivo drcené" 1,7+14,059+42,166</t>
  </si>
  <si>
    <t>"vyfrézovabý asfalt" 0,543</t>
  </si>
  <si>
    <t>176</t>
  </si>
  <si>
    <t>997221559</t>
  </si>
  <si>
    <t>Příplatek ZKD 1 km u vodorovné dopravy suti ze sypkých materiálů</t>
  </si>
  <si>
    <t>-291069131</t>
  </si>
  <si>
    <t>Vodorovná doprava suti bez naložení, ale se složením a s hrubým urovnáním Příplatek k ceně za každý další i započatý 1 km přes 1 km</t>
  </si>
  <si>
    <t>"kamenivo drcené" (1,7+14,059+42,166)*(4-1)</t>
  </si>
  <si>
    <t>"vyfrézovabý asfalt" 0,543*(4-1)</t>
  </si>
  <si>
    <t>177</t>
  </si>
  <si>
    <t>997221561</t>
  </si>
  <si>
    <t>Vodorovná doprava suti z kusových materiálů do 1 km</t>
  </si>
  <si>
    <t>-282444511</t>
  </si>
  <si>
    <t>Vodorovná doprava suti bez naložení, ale se složením a s hrubým urovnáním z kusových materiálů, na vzdálenost do 1 km</t>
  </si>
  <si>
    <t>"rozebraná zámk. dlažba chodníků" 2,60</t>
  </si>
  <si>
    <t>"rozebraná zámk. dlažba vozovek" 23,718</t>
  </si>
  <si>
    <t>"odstraněný asfalt" 45,946</t>
  </si>
  <si>
    <t>"odstraněný beton" 2,112+21,0+(1,908*2,3)</t>
  </si>
  <si>
    <t>"odstraněný bet. žlab" 1,15</t>
  </si>
  <si>
    <t>uvažován odvoz na deponii do 2 km</t>
  </si>
  <si>
    <t>"odstraněná dlažba z lomového kamene" 2,25</t>
  </si>
  <si>
    <t>178</t>
  </si>
  <si>
    <t>997221569</t>
  </si>
  <si>
    <t>Příplatek ZKD 1 km u vodorovné dopravy suti z kusových materiálů</t>
  </si>
  <si>
    <t>1892259922</t>
  </si>
  <si>
    <t>"rozebraná zámk. dlažba chodníků" 2,60*(4-1)</t>
  </si>
  <si>
    <t>"rozebraná zámk. dlažba vozovek" 23,718*(4-1)</t>
  </si>
  <si>
    <t>"odstraněný asfalt" 45,946*(4-1)</t>
  </si>
  <si>
    <t>"odstraněný beton" (2,112+21,0+(1,908*2,3))*(4-1)</t>
  </si>
  <si>
    <t>"odstraněný bet. žlab" 1,15*(4-1)</t>
  </si>
  <si>
    <t>"odstraněná dlažba z lomového kamene" 2,25*(2-1)</t>
  </si>
  <si>
    <t>179</t>
  </si>
  <si>
    <t>997221571</t>
  </si>
  <si>
    <t>Vodorovná doprava vybouraných hmot do 1 km</t>
  </si>
  <si>
    <t>1192178560</t>
  </si>
  <si>
    <t>Vodorovná doprava vybouraných hmot bez naložení, ale se složením a s hrubým urovnáním na vzdálenost do 1 km</t>
  </si>
  <si>
    <t>Na skládku odpadů do 4 km</t>
  </si>
  <si>
    <t>"vybourané obrubníky" 11,223+3,342</t>
  </si>
  <si>
    <t>"vybourané propustky betonové" 8,132+5,88</t>
  </si>
  <si>
    <t>Na deponii stavebníka do 2 km</t>
  </si>
  <si>
    <t>"plast. potrubí propustků" 4,669</t>
  </si>
  <si>
    <t>"žlaby z polymerbetonu" 10,890</t>
  </si>
  <si>
    <t>"značky a sloupky" 0,082+0,004</t>
  </si>
  <si>
    <t>180</t>
  </si>
  <si>
    <t>997221579</t>
  </si>
  <si>
    <t>Příplatek ZKD 1 km u vodorovné dopravy vybouraných hmot</t>
  </si>
  <si>
    <t>-624302324</t>
  </si>
  <si>
    <t>Vodorovná doprava vybouraných hmot bez naložení, ale se složením a s hrubým urovnáním na vzdálenost Příplatek k ceně za každý další i započatý 1 km přes 1 km</t>
  </si>
  <si>
    <t>"vybourané obrubníky" (11,223+3,342)*(4-1)</t>
  </si>
  <si>
    <t>"vybourané propustky betonové" (8,132+5,88)*(4-1)</t>
  </si>
  <si>
    <t>"plast. potrubí propustků" 4,669*(2-1)</t>
  </si>
  <si>
    <t>"žlaby z polymerbetonu" 10,890*(2-1)</t>
  </si>
  <si>
    <t>"značky a sloupky" (0,082+0,004)*(2-1)</t>
  </si>
  <si>
    <t>181</t>
  </si>
  <si>
    <t>997221615</t>
  </si>
  <si>
    <t>Poplatek za uložení na skládce (skládkovné) stavebního odpadu betonového kód odpadu 17 01 01</t>
  </si>
  <si>
    <t>1461805405</t>
  </si>
  <si>
    <t>Poplatek za uložení stavebního odpadu na skládce (skládkovné) z prostého betonu zatříděného do Katalogu odpadů pod kódem 17 01 01</t>
  </si>
  <si>
    <t>182</t>
  </si>
  <si>
    <t>997221645</t>
  </si>
  <si>
    <t>Poplatek za uložení na skládce (skládkovné) odpadu asfaltového bez dehtu kód odpadu 17 03 02</t>
  </si>
  <si>
    <t>407939899</t>
  </si>
  <si>
    <t>Poplatek za uložení stavebního odpadu na skládce (skládkovné) asfaltového bez obsahu dehtu zatříděného do Katalogu odpadů pod kódem 17 03 02</t>
  </si>
  <si>
    <t>poplatek za likvidaci přebytečných asfaltových směsí - AB</t>
  </si>
  <si>
    <t>předpokládá se zatřídění jako ostatní odpad - O, nutno laboratorně ověřit</t>
  </si>
  <si>
    <t>183</t>
  </si>
  <si>
    <t>997221655</t>
  </si>
  <si>
    <t>1718509231</t>
  </si>
  <si>
    <t>998</t>
  </si>
  <si>
    <t>Přesun hmot</t>
  </si>
  <si>
    <t>184</t>
  </si>
  <si>
    <t>998225111</t>
  </si>
  <si>
    <t>Přesun hmot pro pozemní komunikace s krytem z kamene, monolitickým betonovým nebo živičným</t>
  </si>
  <si>
    <t>-649799546</t>
  </si>
  <si>
    <t>Přesun hmot pro komunikace s krytem z kameniva, monolitickým betonovým nebo živičným dopravní vzdálenost do 200 m jakékoliv délky objektu</t>
  </si>
  <si>
    <t>187</t>
  </si>
  <si>
    <t>Překl.1</t>
  </si>
  <si>
    <t>Úprava polohy kabelu, vč. zemních prací a doplnění chráničky</t>
  </si>
  <si>
    <t>-1041162456</t>
  </si>
  <si>
    <t>úprava polohy sdělovacích kabelů, včetně zemních prací</t>
  </si>
  <si>
    <t>včetně veškerého elektromateriálu, spojek a pod.</t>
  </si>
  <si>
    <t>"dle výk. výměr" 106,7</t>
  </si>
  <si>
    <t>188</t>
  </si>
  <si>
    <t>Překl.2</t>
  </si>
  <si>
    <t>Doplnění ochrany kabelů, bet žlábky s víky</t>
  </si>
  <si>
    <t>163109198</t>
  </si>
  <si>
    <t>doplnění chráničky kabelů NN a VN</t>
  </si>
  <si>
    <t>včetně zemních prací</t>
  </si>
  <si>
    <t>"dle výk. výměr" 3,6+4,7</t>
  </si>
  <si>
    <t>190</t>
  </si>
  <si>
    <t>000překl 52</t>
  </si>
  <si>
    <t>Dodání a montáž lamp VO</t>
  </si>
  <si>
    <t>1330790728</t>
  </si>
  <si>
    <t>"kompletní dodání a osazení svítidla VO se solárním napájením, dle výk. výměr"  2,0</t>
  </si>
  <si>
    <t>včetně realizační dokumentace, dle požadavků stavebníka</t>
  </si>
  <si>
    <t>umístění dle situačních výkresů</t>
  </si>
  <si>
    <t>včetně zemních prací, stožárů a potřebné technologie</t>
  </si>
  <si>
    <t>Svítidla o výkonu 50W, teplota chromatičnosti 2700K, světelný tok 5900lm, životnost 100 000h a krytí IP 65.</t>
  </si>
  <si>
    <t>101B - Sjezdy přes stezku (neuznatelné náklady)</t>
  </si>
  <si>
    <t>113105112</t>
  </si>
  <si>
    <t>Rozebrání dlažeb z lomového kamene kladených na sucho vyspárované MC</t>
  </si>
  <si>
    <t>661605229</t>
  </si>
  <si>
    <t>Rozebrání dlažeb z lomového kamene s přemístěním hmot na skládku na vzdálenost do 3 m nebo s naložením na dopravní prostředek, kladených na sucho se spárami zalitými cementovou maltou</t>
  </si>
  <si>
    <t>"odstranění kamenné dlažby, dle výk. výměr" 4,11</t>
  </si>
  <si>
    <t>"odstranění kce sjezdů, ZD, tl. 200 mm dle výk. výměr" 59,80</t>
  </si>
  <si>
    <t>"odečte se pl. bet. přídlažby dle výk. výměr" -1,20</t>
  </si>
  <si>
    <t>"odstranění kce vozovky, vrstvy ŠD v tl. cca 0.15 m, dle výk. výměr" 3,6</t>
  </si>
  <si>
    <t>"odstranění kce vozovky, vrstvy AB v tl. cca 0.15 m, dle výk. výměr" 3,6</t>
  </si>
  <si>
    <t>"odstranění kce sjezdů, bet. tl. 0.20 m, dle výk. výměr" 58,60</t>
  </si>
  <si>
    <t>"frézování AB krytu v tl. 40 mm, podél nových obrub, dle výk. výměr" 2,0</t>
  </si>
  <si>
    <t>"odhumusování tl. 100 mm dle výk. výměr" 77,47</t>
  </si>
  <si>
    <t>"odhumusování tl. 300mm dle výk. výměr" 68,0</t>
  </si>
  <si>
    <t>"bere se cca 5% odkopávek a vykopávek, dle výk. výměr" (82,68+11,556+13,743+2,88)*0,05</t>
  </si>
  <si>
    <t>"výkop pro nové konstrukce dle výk. výměr" 38,21</t>
  </si>
  <si>
    <t>"výkop pro výměnu AZ dle výk. výměr" 44,47</t>
  </si>
  <si>
    <t>"dle výk. výměr" 38,52*0,3</t>
  </si>
  <si>
    <t>"pro DN 100 - 200, šířka 0.9 m" (9,1+0,8)*0,9*0,8</t>
  </si>
  <si>
    <t>"pro propustek DN 400, šířka 1.35 m, prům. hloubky 0.5 m" 1,35*0,5*9,8</t>
  </si>
  <si>
    <t>"pro obrubníkové ul. vpusti, půdor. 1,2x1,2m, cca hl. 2.0m pod plání " 1,2*1,2*2,0*1</t>
  </si>
  <si>
    <t>1273775970</t>
  </si>
  <si>
    <t>"šachet ul. vpustí" 1,2*2*4*1</t>
  </si>
  <si>
    <t>272038859</t>
  </si>
  <si>
    <t>"dle zřízení" 9,60</t>
  </si>
  <si>
    <t>"odkopávka" 82,68</t>
  </si>
  <si>
    <t>"jámy" 11,556</t>
  </si>
  <si>
    <t>"rýhy" 13,743</t>
  </si>
  <si>
    <t>"šachty" 2,88</t>
  </si>
  <si>
    <t>"odečte se zásyp" -11,04</t>
  </si>
  <si>
    <t>"odečte se násyp mimo akt. zónu" -5,06</t>
  </si>
  <si>
    <t>"odečte se dod. násyp" -4,15</t>
  </si>
  <si>
    <t>"přebytečná zemina na skládku dle přemístění" 90,609*1,8</t>
  </si>
  <si>
    <t>"pro násyp mimo akt. zónu dle výk. výměr" 5,06</t>
  </si>
  <si>
    <t>"pro dodatečný násyp dle výk. výměr" 4,15</t>
  </si>
  <si>
    <t>"násyp aktivní zóny, výměna zeminy, dle výk. výměr" 52,77</t>
  </si>
  <si>
    <t>"dle uložení" 52,77*2,0</t>
  </si>
  <si>
    <t>"výkop rýh pro přípojky" 13,743</t>
  </si>
  <si>
    <t>"výkop šachet" 2,88</t>
  </si>
  <si>
    <t>"odečte se obsyp vč. potrubí přípojek" -4,127</t>
  </si>
  <si>
    <t>"De 160" -0,9*9,10*0,1</t>
  </si>
  <si>
    <t>"De 200" -0,9*0,80*0,1</t>
  </si>
  <si>
    <t xml:space="preserve">odečte se zemina vytlačená tělesy ul. vpustí </t>
  </si>
  <si>
    <t>"uliční vpusti" -0,3*0,3*3,14*2,0*1,0</t>
  </si>
  <si>
    <t>"De 160" (0,16+0,3)*0,9*9,1</t>
  </si>
  <si>
    <t>"De 200" (0,2+0,3)*0,9*0,8</t>
  </si>
  <si>
    <t>"De 160" -(0,08*0,08)*3,14*9,1</t>
  </si>
  <si>
    <t>"De 200" -(0,1*0,1)*3,14*0,8</t>
  </si>
  <si>
    <t>propustky po pláň, štěrkodrtí ŠD 0-32</t>
  </si>
  <si>
    <t>"DN 300, bere se cca 0.35 m3/m" 0,35*3,6</t>
  </si>
  <si>
    <t>"DN 400, bere se cca 0.55 m3/m" 0,55*9,8</t>
  </si>
  <si>
    <t>"písek pro obsyp, cca 2,0 t/m3" (4,127-0,208)*2,0</t>
  </si>
  <si>
    <t>39</t>
  </si>
  <si>
    <t>58344171</t>
  </si>
  <si>
    <t>štěrkodrť frakce 0/32</t>
  </si>
  <si>
    <t>-1743008874</t>
  </si>
  <si>
    <t>"obsyp potrubí propustků, cca 2,0 t/m3" 6,65*2,0</t>
  </si>
  <si>
    <t>"ohumusování v rovině tl. 100 mm dle výk. výměr" 13,5</t>
  </si>
  <si>
    <t>"dle ohumusování v rovině dle výk. výměr" 13,5</t>
  </si>
  <si>
    <t>13,50*0,03</t>
  </si>
  <si>
    <t>13,5*10*10*0,001</t>
  </si>
  <si>
    <t>"uvažuje se pro plochy ohumusování v rovině dle výk. výměr" 13,5</t>
  </si>
  <si>
    <t>"plocha parapláně dle kubatury násypu akt. zóny" 52,77/0,3</t>
  </si>
  <si>
    <t>"plocha pláně dle výk. výměr" 310,96</t>
  </si>
  <si>
    <t>"lože pod dlažbu z lomového kamene tl. 100 mm, dle výk. výměr"  38,52</t>
  </si>
  <si>
    <t>1178178458</t>
  </si>
  <si>
    <t>"De 160" 0,9*9,1*0,1</t>
  </si>
  <si>
    <t>"De 200" 0,9*0,8*0,1</t>
  </si>
  <si>
    <t>pod potrubí propustků tl. 0.15 m, dle výk. výměr</t>
  </si>
  <si>
    <t>"DN 300" 1,05*3,6*0,15</t>
  </si>
  <si>
    <t>"DN 400" 1,35*9,8*0,15</t>
  </si>
  <si>
    <t>pro nové uliční vpust</t>
  </si>
  <si>
    <t>"dle výk. výměr" 1</t>
  </si>
  <si>
    <t>"dlažba z lomového kamene tl. 200 mm, dle výk. výměr" 38,52</t>
  </si>
  <si>
    <t>"vrstva ŠDa dle výk. výměr" 27,40</t>
  </si>
  <si>
    <t>"stezka dle výk. výměr" 59,90</t>
  </si>
  <si>
    <t>"vrstva ŠDa dle výk. výměr" 19,40</t>
  </si>
  <si>
    <t>"sjezdy a nástupiště dle výk. výměr" 164,40</t>
  </si>
  <si>
    <t>"stezka dle výk. výměr" 164,40</t>
  </si>
  <si>
    <t>"dle výk. výměr" 59,90</t>
  </si>
  <si>
    <t>"dle výk. výměr" 10,0</t>
  </si>
  <si>
    <t>"zesíl. kce stezky dle výk. výměr" 59,90</t>
  </si>
  <si>
    <t>"spojovací chodník z ŠD tl. 100 mm dle výk. výměr" 14,40</t>
  </si>
  <si>
    <t>"plocha sjezdů z ŠD tl. 100 mm dle výk. výměr" 46,60</t>
  </si>
  <si>
    <t>"dosypání krajnic z ŠD tl. 100 mm dle výk. výměr" 14,79</t>
  </si>
  <si>
    <t>" dle výk. výměr" 10,0</t>
  </si>
  <si>
    <t>"nová kce vozovky, pod kryt a ložnou vrstvu, dle výk. výměr" 10,0*2</t>
  </si>
  <si>
    <t>"zesílená kce stezky, pod kryt, dle výk. výměr" 59,90</t>
  </si>
  <si>
    <t>"nová kce sjezdů a nástupiště dle výk. výměr" 164,40</t>
  </si>
  <si>
    <t>"povrchová úprava vozovky dle výk. výměr" 2,0</t>
  </si>
  <si>
    <t>"nová kce vozovky dle výk. výměr" 10,0</t>
  </si>
  <si>
    <t>"povrch. úprava vozovky, dle výk. výměr" 2,0</t>
  </si>
  <si>
    <t>nová zesílená kce sjezdů, kryt ACO 8, tl. 50 mm, barva červená</t>
  </si>
  <si>
    <t>"nová kce sjezdů a nástupiště - varovné a signální pásy, dle výk. výměr" 12,50</t>
  </si>
  <si>
    <t>"nová kce sjezdů a nástupiště - kontrastní pásy, dle výk. výměr" 13,20</t>
  </si>
  <si>
    <t>102</t>
  </si>
  <si>
    <t>59245008</t>
  </si>
  <si>
    <t>dlažba tvar obdélník betonová 200x100x60mm barevná</t>
  </si>
  <si>
    <t>-1905732315</t>
  </si>
  <si>
    <t>dle kladení, přičteno ztratné 3%</t>
  </si>
  <si>
    <t>"kontrastní pásy dle výk. výměr" 13,20</t>
  </si>
  <si>
    <t>13,2*1,03 'Přepočtené koeficientem množství</t>
  </si>
  <si>
    <t>"varovné a signální pásy stezky dle výk. výměr" 12,50</t>
  </si>
  <si>
    <t>12,5*1,03 'Přepočtené koeficientem množství</t>
  </si>
  <si>
    <t>"přípojky De160, SN10, dle výk. výměr" 9,10</t>
  </si>
  <si>
    <t>"přípojky De200, SN10, dle výk. výměr" 0,8</t>
  </si>
  <si>
    <t>"nové uliční vpusti obrubníkové, dle výk. výměr" 1</t>
  </si>
  <si>
    <t>"dle osazení" 1</t>
  </si>
  <si>
    <t>"pro oboruník. ul. vpusti, dle osazení" 1</t>
  </si>
  <si>
    <t>"pro potrubí De315, DN271, 1 ks" 1</t>
  </si>
  <si>
    <t>"sedlo pro zaústění přípojek, dle montáže" 1,0</t>
  </si>
  <si>
    <t>"pro obet. útesů, cca 0.2 m3/útes" 1*0,2</t>
  </si>
  <si>
    <t>"bednění pro obet. útesů, cca 1.0 m2/útes" 1,0*1,0</t>
  </si>
  <si>
    <t>"nové svislé DZ dle výk. výměr" 1</t>
  </si>
  <si>
    <t>135</t>
  </si>
  <si>
    <t>40445645</t>
  </si>
  <si>
    <t>informativní značky jiné IJ4b 500mm</t>
  </si>
  <si>
    <t>-103127372</t>
  </si>
  <si>
    <t>"DZ IJ4b, dle TZ" 1</t>
  </si>
  <si>
    <t>"nové sloupky svislých DZ dle výk. výměr" 1</t>
  </si>
  <si>
    <t>"znovuosazení svislých DZ dle výk. výměr" 1</t>
  </si>
  <si>
    <t>"obnova VDZ V4, dle výk. výměr" 20,0</t>
  </si>
  <si>
    <t>"dle liniového VDZ" 20,0</t>
  </si>
  <si>
    <t>"osazení bet. silničních obrubníků do lože z betonu C20/25n XF3 dle výk. výměr" 13,0+11,0</t>
  </si>
  <si>
    <t>"bet. silniční obrubníky dle výk. výměr" 11,0</t>
  </si>
  <si>
    <t>146</t>
  </si>
  <si>
    <t>59217034</t>
  </si>
  <si>
    <t>obrubník betonový silniční 1000x150x300mm</t>
  </si>
  <si>
    <t>1742360336</t>
  </si>
  <si>
    <t>"bet. zvýšené silniční obrubníky dle výk. výměr" 13,0</t>
  </si>
  <si>
    <t>"osazení bet. parkových obrubníků do lože z betonu C20/25n XF3 dle výk. výměr" 5,60</t>
  </si>
  <si>
    <t>"bet. parkové obrubníky dle výk. výměr" 5,60</t>
  </si>
  <si>
    <t>"dle řezání AB krytu" 25,50</t>
  </si>
  <si>
    <t>152</t>
  </si>
  <si>
    <t>919551111</t>
  </si>
  <si>
    <t>Zřízení propustku z trub plastových PE rýhovaných se spojkami nebo s hrdlem DN 300 mm</t>
  </si>
  <si>
    <t>522365151</t>
  </si>
  <si>
    <t>Zřízení propustku z trub plastových polyetylenových rýhovaných se spojkami nebo s hrdlem DN 300 mm</t>
  </si>
  <si>
    <t>"pro plast. troubu DN 300, dle výk. výměr" 3,6</t>
  </si>
  <si>
    <t>včetně sešikmení potrubí dle šikmých čel</t>
  </si>
  <si>
    <t>153</t>
  </si>
  <si>
    <t>56241110</t>
  </si>
  <si>
    <t>trouba HDPE flexibilní 8kPA D 300mm</t>
  </si>
  <si>
    <t>693826352</t>
  </si>
  <si>
    <t>"dle zřízení, ztratné 1.5%" 3,6</t>
  </si>
  <si>
    <t>3,6*1,015 'Přepočtené koeficientem množství</t>
  </si>
  <si>
    <t>154</t>
  </si>
  <si>
    <t>919551112</t>
  </si>
  <si>
    <t>Zřízení propustku z trub plastových PE rýhovaných se spojkami nebo s hrdlem DN 400 mm</t>
  </si>
  <si>
    <t>1732478638</t>
  </si>
  <si>
    <t>Zřízení propustku z trub plastových polyetylenových rýhovaných se spojkami nebo s hrdlem DN 400 mm</t>
  </si>
  <si>
    <t>"pro plast. troubu propustku DN 400, dle výk. výměr" 9,80</t>
  </si>
  <si>
    <t>155</t>
  </si>
  <si>
    <t>56241111</t>
  </si>
  <si>
    <t>trouba HDPE flexibilní 8kPA D 400mm</t>
  </si>
  <si>
    <t>1115558758</t>
  </si>
  <si>
    <t>"dle zřízení, ztratné 1.5%" 9,8</t>
  </si>
  <si>
    <t>9,8*1,015 'Přepočtené koeficientem množství</t>
  </si>
  <si>
    <t>"dle uvažované plochy pláně" 310,96</t>
  </si>
  <si>
    <t>"přičte se cca 30% na přesahy a boky" 310,96*0,3</t>
  </si>
  <si>
    <t>"řezání AB krytu dle výk. výměr" 25,50</t>
  </si>
  <si>
    <t>158</t>
  </si>
  <si>
    <t>919735122</t>
  </si>
  <si>
    <t>Řezání stávajícího betonového krytu hl přes 50 do 100 mm</t>
  </si>
  <si>
    <t>1803182912</t>
  </si>
  <si>
    <t>Řezání stávajícího betonového krytu nebo podkladu hloubky přes 50 do 100 mm</t>
  </si>
  <si>
    <t>"řezání BET. krytu dle výk. výměr" 11,0</t>
  </si>
  <si>
    <t>164</t>
  </si>
  <si>
    <t>935932511</t>
  </si>
  <si>
    <t>Odvodňovací plastový žlab pro zatížení E600 vnitřní š 100 mm s roštem můstkovým z litiny</t>
  </si>
  <si>
    <t>410129550</t>
  </si>
  <si>
    <t>Odvodňovací plastový žlab pro třídu zatížení E 600 vnitřní šířky 100 mm s krycím roštem můstkovým z litiny</t>
  </si>
  <si>
    <t>"odvodňovací žlab z polymerbetonu monoblokové konstrukce DN 100, dle výk. výměr" 11,6</t>
  </si>
  <si>
    <t>"odečte se dl. vpusťového dílu" -0,5</t>
  </si>
  <si>
    <t>kompletní dodání včetně osazení</t>
  </si>
  <si>
    <t>165</t>
  </si>
  <si>
    <t>935932611</t>
  </si>
  <si>
    <t>Vpusť s kalovým košem pro plastový žlab vnitřní š 100 mm</t>
  </si>
  <si>
    <t>331959346</t>
  </si>
  <si>
    <t>Odvodňovací plastový žlab vpusť s kalovým košem pro žlab vnitřní šířky 100 mm</t>
  </si>
  <si>
    <t>"vpust žlabu z polymerbetonu monoblokové konstrukce, 1 kus"  1,0</t>
  </si>
  <si>
    <t>kompletní vpust včetně osazení</t>
  </si>
  <si>
    <t>"znovuosazované svislé DZ dle výk. výměr" 1</t>
  </si>
  <si>
    <t>"odstranění bet. trub DN300, dle výk. výměr" 5,60</t>
  </si>
  <si>
    <t>"odstranění bet. trub DN500, dle výk. výměr" 15,30</t>
  </si>
  <si>
    <t>172</t>
  </si>
  <si>
    <t>966008113</t>
  </si>
  <si>
    <t>Bourání trubního propustku DN přes 500 do 800</t>
  </si>
  <si>
    <t>-2077812270</t>
  </si>
  <si>
    <t>Bourání trubního propustku s odklizením a uložením vybouraného materiálu na skládku na vzdálenost do 3 m nebo s naložením na dopravní prostředek z trub betonových nebo železobetonových DN přes 500 do 800 mm</t>
  </si>
  <si>
    <t>"odstranění bet. trub DN800, dle výk. výměr" 17,70</t>
  </si>
  <si>
    <t>"pro odstranění bet. přídlažby dle výk. výměr" 1,2/0,5</t>
  </si>
  <si>
    <t>"pro odstranění bet. rigolu dle výk. výměr" 4,0</t>
  </si>
  <si>
    <t>"kamenivo drcené" 10,166+1,044</t>
  </si>
  <si>
    <t>"vyfrézovabý asfalt" 0,184</t>
  </si>
  <si>
    <t>"kamenivo drcené" (10,166+1,044)*(4-1)</t>
  </si>
  <si>
    <t>"vyfrézovabý asfalt" 0,184*(4-1)</t>
  </si>
  <si>
    <t>"rozebraná zámk. dlažba vozovek" 17,287</t>
  </si>
  <si>
    <t>"odstraněný asfalt" 1,138</t>
  </si>
  <si>
    <t>"odstraněný beton" 36,625</t>
  </si>
  <si>
    <t>"odstraněný bet. žlab" 1,60</t>
  </si>
  <si>
    <t>"odstraněná dlažba z lomového kamene" 1,973</t>
  </si>
  <si>
    <t>"rozebraná zámk. dlažba vozovek" 17,287*(4-1)</t>
  </si>
  <si>
    <t>"odstraněný asfalt" 1,138*(4-1)</t>
  </si>
  <si>
    <t>"odstraněný beton" 36,625*(4-1)</t>
  </si>
  <si>
    <t>"odstraněný bet. žlab" 1,60*(4-1)</t>
  </si>
  <si>
    <t>"odstraněná dlažba z lomového kamene" 1,973*(2-1)</t>
  </si>
  <si>
    <t>"vybourané propustky betonové" 4,217+14,994+36,374</t>
  </si>
  <si>
    <t>"vybourané propustky betonové" (4,217+14,994+36,374)*(4-1)</t>
  </si>
  <si>
    <t>185</t>
  </si>
  <si>
    <t>000přístřešek1</t>
  </si>
  <si>
    <t>Přístřešek autobusové zastávky typový</t>
  </si>
  <si>
    <t>-501437349</t>
  </si>
  <si>
    <t>zastávkový přístřešek délky 4,0 a šířky 2.0 m bez bočních stěn a s oblou střechou - viz- TZ</t>
  </si>
  <si>
    <t>"dle výkazu výměr" 1</t>
  </si>
  <si>
    <t>kompletní dodání včetně osazení a základu</t>
  </si>
  <si>
    <t>typ přístřešku upřesní stavebník</t>
  </si>
  <si>
    <t>186</t>
  </si>
  <si>
    <t>000přís_odstr</t>
  </si>
  <si>
    <t>Odstranění přístřešku, včetně odvozu</t>
  </si>
  <si>
    <t>-1246267253</t>
  </si>
  <si>
    <t>Odstranění přístřešku, včetně odvozu, likvidace</t>
  </si>
  <si>
    <t>"odstranění st. přístřešků AZ dle výk. výměr" 1</t>
  </si>
  <si>
    <t>včetně odvozu na deponii stavebníka</t>
  </si>
  <si>
    <t>"dle výk. výměr" 12,80</t>
  </si>
  <si>
    <t>189</t>
  </si>
  <si>
    <t>Překl.3</t>
  </si>
  <si>
    <t>Rezervní chránička pro sdělovací kabely, vč. zemních prací</t>
  </si>
  <si>
    <t>1574083140</t>
  </si>
  <si>
    <t>založení rezervní chráničky podél stavby stezky</t>
  </si>
  <si>
    <t>Výkop rýhy 35/50 od zemní pláně, 2x trubka HDPE 32 pro optický kabel včetně spojek, pískové lóže, výstražná fólie oranžové barvy, zásyp,</t>
  </si>
  <si>
    <t>hutnění, odvoz přebytečné zeminy. Trubku ukončit těsnými koncovkami a geodeticky zaměřit.</t>
  </si>
  <si>
    <t>"na požadavek stavebníka, dle výk. výměr" 1660,0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</si>
</sst>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7" customHeight="1"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7" t="s">
        <v>14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3"/>
      <c r="AL5" s="23"/>
      <c r="AM5" s="23"/>
      <c r="AN5" s="23"/>
      <c r="AO5" s="23"/>
      <c r="AP5" s="23"/>
      <c r="AQ5" s="23"/>
      <c r="AR5" s="21"/>
      <c r="BE5" s="264" t="s">
        <v>15</v>
      </c>
      <c r="BS5" s="18" t="s">
        <v>6</v>
      </c>
    </row>
    <row r="6" spans="2:71" s="1" customFormat="1" ht="37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9" t="s">
        <v>17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3"/>
      <c r="AL6" s="23"/>
      <c r="AM6" s="23"/>
      <c r="AN6" s="23"/>
      <c r="AO6" s="23"/>
      <c r="AP6" s="23"/>
      <c r="AQ6" s="23"/>
      <c r="AR6" s="21"/>
      <c r="BE6" s="26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5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5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5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5"/>
      <c r="BS10" s="18" t="s">
        <v>6</v>
      </c>
    </row>
    <row r="11" spans="2:71" s="1" customFormat="1" ht="18.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5"/>
      <c r="BS11" s="18" t="s">
        <v>6</v>
      </c>
    </row>
    <row r="12" spans="2:71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5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5"/>
      <c r="BS13" s="18" t="s">
        <v>6</v>
      </c>
    </row>
    <row r="14" spans="2:71" ht="12.5">
      <c r="B14" s="22"/>
      <c r="C14" s="23"/>
      <c r="D14" s="23"/>
      <c r="E14" s="270" t="s">
        <v>29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5"/>
      <c r="BS14" s="18" t="s">
        <v>6</v>
      </c>
    </row>
    <row r="15" spans="2:71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5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265"/>
      <c r="BS16" s="18" t="s">
        <v>4</v>
      </c>
    </row>
    <row r="17" spans="2:71" s="1" customFormat="1" ht="18.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5"/>
      <c r="BS17" s="18" t="s">
        <v>33</v>
      </c>
    </row>
    <row r="18" spans="2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5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5"/>
      <c r="BS19" s="18" t="s">
        <v>6</v>
      </c>
    </row>
    <row r="20" spans="2:71" s="1" customFormat="1" ht="18.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5"/>
      <c r="BS20" s="18" t="s">
        <v>33</v>
      </c>
    </row>
    <row r="21" spans="2:57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5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5"/>
    </row>
    <row r="23" spans="2:57" s="1" customFormat="1" ht="16.5" customHeight="1">
      <c r="B23" s="22"/>
      <c r="C23" s="23"/>
      <c r="D23" s="23"/>
      <c r="E23" s="272" t="s">
        <v>1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3"/>
      <c r="AP23" s="23"/>
      <c r="AQ23" s="23"/>
      <c r="AR23" s="21"/>
      <c r="BE23" s="265"/>
    </row>
    <row r="24" spans="2:57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5"/>
    </row>
    <row r="25" spans="2:57" s="1" customFormat="1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5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3">
        <f>ROUND(AG94,2)</f>
        <v>0</v>
      </c>
      <c r="AL26" s="274"/>
      <c r="AM26" s="274"/>
      <c r="AN26" s="274"/>
      <c r="AO26" s="274"/>
      <c r="AP26" s="37"/>
      <c r="AQ26" s="37"/>
      <c r="AR26" s="40"/>
      <c r="BE26" s="265"/>
    </row>
    <row r="27" spans="1:57" s="2" customFormat="1" ht="7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5"/>
    </row>
    <row r="28" spans="1:57" s="2" customFormat="1" ht="12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5" t="s">
        <v>38</v>
      </c>
      <c r="M28" s="275"/>
      <c r="N28" s="275"/>
      <c r="O28" s="275"/>
      <c r="P28" s="275"/>
      <c r="Q28" s="37"/>
      <c r="R28" s="37"/>
      <c r="S28" s="37"/>
      <c r="T28" s="37"/>
      <c r="U28" s="37"/>
      <c r="V28" s="37"/>
      <c r="W28" s="275" t="s">
        <v>39</v>
      </c>
      <c r="X28" s="275"/>
      <c r="Y28" s="275"/>
      <c r="Z28" s="275"/>
      <c r="AA28" s="275"/>
      <c r="AB28" s="275"/>
      <c r="AC28" s="275"/>
      <c r="AD28" s="275"/>
      <c r="AE28" s="275"/>
      <c r="AF28" s="37"/>
      <c r="AG28" s="37"/>
      <c r="AH28" s="37"/>
      <c r="AI28" s="37"/>
      <c r="AJ28" s="37"/>
      <c r="AK28" s="275" t="s">
        <v>40</v>
      </c>
      <c r="AL28" s="275"/>
      <c r="AM28" s="275"/>
      <c r="AN28" s="275"/>
      <c r="AO28" s="275"/>
      <c r="AP28" s="37"/>
      <c r="AQ28" s="37"/>
      <c r="AR28" s="40"/>
      <c r="BE28" s="265"/>
    </row>
    <row r="29" spans="2:57" s="3" customFormat="1" ht="14.4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278">
        <v>0.21</v>
      </c>
      <c r="M29" s="277"/>
      <c r="N29" s="277"/>
      <c r="O29" s="277"/>
      <c r="P29" s="277"/>
      <c r="Q29" s="42"/>
      <c r="R29" s="42"/>
      <c r="S29" s="42"/>
      <c r="T29" s="42"/>
      <c r="U29" s="42"/>
      <c r="V29" s="42"/>
      <c r="W29" s="276">
        <f>ROUND(AZ94,2)</f>
        <v>0</v>
      </c>
      <c r="X29" s="277"/>
      <c r="Y29" s="277"/>
      <c r="Z29" s="277"/>
      <c r="AA29" s="277"/>
      <c r="AB29" s="277"/>
      <c r="AC29" s="277"/>
      <c r="AD29" s="277"/>
      <c r="AE29" s="277"/>
      <c r="AF29" s="42"/>
      <c r="AG29" s="42"/>
      <c r="AH29" s="42"/>
      <c r="AI29" s="42"/>
      <c r="AJ29" s="42"/>
      <c r="AK29" s="276">
        <f>ROUND(AV94,2)</f>
        <v>0</v>
      </c>
      <c r="AL29" s="277"/>
      <c r="AM29" s="277"/>
      <c r="AN29" s="277"/>
      <c r="AO29" s="277"/>
      <c r="AP29" s="42"/>
      <c r="AQ29" s="42"/>
      <c r="AR29" s="43"/>
      <c r="BE29" s="266"/>
    </row>
    <row r="30" spans="2:57" s="3" customFormat="1" ht="14.4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278">
        <v>0.15</v>
      </c>
      <c r="M30" s="277"/>
      <c r="N30" s="277"/>
      <c r="O30" s="277"/>
      <c r="P30" s="277"/>
      <c r="Q30" s="42"/>
      <c r="R30" s="42"/>
      <c r="S30" s="42"/>
      <c r="T30" s="42"/>
      <c r="U30" s="42"/>
      <c r="V30" s="42"/>
      <c r="W30" s="276">
        <f>ROUND(BA94,2)</f>
        <v>0</v>
      </c>
      <c r="X30" s="277"/>
      <c r="Y30" s="277"/>
      <c r="Z30" s="277"/>
      <c r="AA30" s="277"/>
      <c r="AB30" s="277"/>
      <c r="AC30" s="277"/>
      <c r="AD30" s="277"/>
      <c r="AE30" s="277"/>
      <c r="AF30" s="42"/>
      <c r="AG30" s="42"/>
      <c r="AH30" s="42"/>
      <c r="AI30" s="42"/>
      <c r="AJ30" s="42"/>
      <c r="AK30" s="276">
        <f>ROUND(AW94,2)</f>
        <v>0</v>
      </c>
      <c r="AL30" s="277"/>
      <c r="AM30" s="277"/>
      <c r="AN30" s="277"/>
      <c r="AO30" s="277"/>
      <c r="AP30" s="42"/>
      <c r="AQ30" s="42"/>
      <c r="AR30" s="43"/>
      <c r="BE30" s="266"/>
    </row>
    <row r="31" spans="2:57" s="3" customFormat="1" ht="14.4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278">
        <v>0.21</v>
      </c>
      <c r="M31" s="277"/>
      <c r="N31" s="277"/>
      <c r="O31" s="277"/>
      <c r="P31" s="277"/>
      <c r="Q31" s="42"/>
      <c r="R31" s="42"/>
      <c r="S31" s="42"/>
      <c r="T31" s="42"/>
      <c r="U31" s="42"/>
      <c r="V31" s="42"/>
      <c r="W31" s="276">
        <f>ROUND(BB94,2)</f>
        <v>0</v>
      </c>
      <c r="X31" s="277"/>
      <c r="Y31" s="277"/>
      <c r="Z31" s="277"/>
      <c r="AA31" s="277"/>
      <c r="AB31" s="277"/>
      <c r="AC31" s="277"/>
      <c r="AD31" s="277"/>
      <c r="AE31" s="277"/>
      <c r="AF31" s="42"/>
      <c r="AG31" s="42"/>
      <c r="AH31" s="42"/>
      <c r="AI31" s="42"/>
      <c r="AJ31" s="42"/>
      <c r="AK31" s="276">
        <v>0</v>
      </c>
      <c r="AL31" s="277"/>
      <c r="AM31" s="277"/>
      <c r="AN31" s="277"/>
      <c r="AO31" s="277"/>
      <c r="AP31" s="42"/>
      <c r="AQ31" s="42"/>
      <c r="AR31" s="43"/>
      <c r="BE31" s="266"/>
    </row>
    <row r="32" spans="2:57" s="3" customFormat="1" ht="14.4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278">
        <v>0.15</v>
      </c>
      <c r="M32" s="277"/>
      <c r="N32" s="277"/>
      <c r="O32" s="277"/>
      <c r="P32" s="277"/>
      <c r="Q32" s="42"/>
      <c r="R32" s="42"/>
      <c r="S32" s="42"/>
      <c r="T32" s="42"/>
      <c r="U32" s="42"/>
      <c r="V32" s="42"/>
      <c r="W32" s="276">
        <f>ROUND(BC94,2)</f>
        <v>0</v>
      </c>
      <c r="X32" s="277"/>
      <c r="Y32" s="277"/>
      <c r="Z32" s="277"/>
      <c r="AA32" s="277"/>
      <c r="AB32" s="277"/>
      <c r="AC32" s="277"/>
      <c r="AD32" s="277"/>
      <c r="AE32" s="277"/>
      <c r="AF32" s="42"/>
      <c r="AG32" s="42"/>
      <c r="AH32" s="42"/>
      <c r="AI32" s="42"/>
      <c r="AJ32" s="42"/>
      <c r="AK32" s="276">
        <v>0</v>
      </c>
      <c r="AL32" s="277"/>
      <c r="AM32" s="277"/>
      <c r="AN32" s="277"/>
      <c r="AO32" s="277"/>
      <c r="AP32" s="42"/>
      <c r="AQ32" s="42"/>
      <c r="AR32" s="43"/>
      <c r="BE32" s="266"/>
    </row>
    <row r="33" spans="2:57" s="3" customFormat="1" ht="14.4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278">
        <v>0</v>
      </c>
      <c r="M33" s="277"/>
      <c r="N33" s="277"/>
      <c r="O33" s="277"/>
      <c r="P33" s="277"/>
      <c r="Q33" s="42"/>
      <c r="R33" s="42"/>
      <c r="S33" s="42"/>
      <c r="T33" s="42"/>
      <c r="U33" s="42"/>
      <c r="V33" s="42"/>
      <c r="W33" s="276">
        <f>ROUND(BD94,2)</f>
        <v>0</v>
      </c>
      <c r="X33" s="277"/>
      <c r="Y33" s="277"/>
      <c r="Z33" s="277"/>
      <c r="AA33" s="277"/>
      <c r="AB33" s="277"/>
      <c r="AC33" s="277"/>
      <c r="AD33" s="277"/>
      <c r="AE33" s="277"/>
      <c r="AF33" s="42"/>
      <c r="AG33" s="42"/>
      <c r="AH33" s="42"/>
      <c r="AI33" s="42"/>
      <c r="AJ33" s="42"/>
      <c r="AK33" s="276">
        <v>0</v>
      </c>
      <c r="AL33" s="277"/>
      <c r="AM33" s="277"/>
      <c r="AN33" s="277"/>
      <c r="AO33" s="277"/>
      <c r="AP33" s="42"/>
      <c r="AQ33" s="42"/>
      <c r="AR33" s="43"/>
      <c r="BE33" s="266"/>
    </row>
    <row r="34" spans="1:57" s="2" customFormat="1" ht="7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79" t="s">
        <v>49</v>
      </c>
      <c r="Y35" s="280"/>
      <c r="Z35" s="280"/>
      <c r="AA35" s="280"/>
      <c r="AB35" s="280"/>
      <c r="AC35" s="46"/>
      <c r="AD35" s="46"/>
      <c r="AE35" s="46"/>
      <c r="AF35" s="46"/>
      <c r="AG35" s="46"/>
      <c r="AH35" s="46"/>
      <c r="AI35" s="46"/>
      <c r="AJ35" s="46"/>
      <c r="AK35" s="281">
        <f>SUM(AK26:AK33)</f>
        <v>0</v>
      </c>
      <c r="AL35" s="280"/>
      <c r="AM35" s="280"/>
      <c r="AN35" s="280"/>
      <c r="AO35" s="282"/>
      <c r="AP35" s="44"/>
      <c r="AQ35" s="44"/>
      <c r="AR35" s="40"/>
      <c r="BE35" s="35"/>
    </row>
    <row r="36" spans="1:57" s="2" customFormat="1" ht="7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2:44" ht="10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0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7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7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1111a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7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3" t="str">
        <f>K6</f>
        <v>Výstavba cyklostezek v k.ú. Dačice a Bílkov – trasa 4, Dačice – Bílkov II</v>
      </c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64"/>
      <c r="AL85" s="64"/>
      <c r="AM85" s="64"/>
      <c r="AN85" s="64"/>
      <c r="AO85" s="64"/>
      <c r="AP85" s="64"/>
      <c r="AQ85" s="64"/>
      <c r="AR85" s="65"/>
    </row>
    <row r="86" spans="1:57" s="2" customFormat="1" ht="7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Dačice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5" t="str">
        <f>IF(AN8="","",AN8)</f>
        <v>25. 4. 2023</v>
      </c>
      <c r="AN87" s="285"/>
      <c r="AO87" s="37"/>
      <c r="AP87" s="37"/>
      <c r="AQ87" s="37"/>
      <c r="AR87" s="40"/>
      <c r="BE87" s="35"/>
    </row>
    <row r="88" spans="1:57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Dačice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6" t="str">
        <f>IF(E17="","",E17)</f>
        <v>WAY project s.r.o.</v>
      </c>
      <c r="AN89" s="287"/>
      <c r="AO89" s="287"/>
      <c r="AP89" s="287"/>
      <c r="AQ89" s="37"/>
      <c r="AR89" s="40"/>
      <c r="AS89" s="288" t="s">
        <v>57</v>
      </c>
      <c r="AT89" s="28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86" t="str">
        <f>IF(E20="","",E20)</f>
        <v xml:space="preserve"> </v>
      </c>
      <c r="AN90" s="287"/>
      <c r="AO90" s="287"/>
      <c r="AP90" s="287"/>
      <c r="AQ90" s="37"/>
      <c r="AR90" s="40"/>
      <c r="AS90" s="290"/>
      <c r="AT90" s="29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7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2"/>
      <c r="AT91" s="29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4" t="s">
        <v>58</v>
      </c>
      <c r="D92" s="295"/>
      <c r="E92" s="295"/>
      <c r="F92" s="295"/>
      <c r="G92" s="295"/>
      <c r="H92" s="74"/>
      <c r="I92" s="296" t="s">
        <v>59</v>
      </c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7" t="s">
        <v>60</v>
      </c>
      <c r="AH92" s="295"/>
      <c r="AI92" s="295"/>
      <c r="AJ92" s="295"/>
      <c r="AK92" s="295"/>
      <c r="AL92" s="295"/>
      <c r="AM92" s="295"/>
      <c r="AN92" s="296" t="s">
        <v>61</v>
      </c>
      <c r="AO92" s="295"/>
      <c r="AP92" s="298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57" s="2" customFormat="1" ht="10.7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2">
        <f>ROUND(SUM(AG95:AG97),2)</f>
        <v>0</v>
      </c>
      <c r="AH94" s="302"/>
      <c r="AI94" s="302"/>
      <c r="AJ94" s="302"/>
      <c r="AK94" s="302"/>
      <c r="AL94" s="302"/>
      <c r="AM94" s="302"/>
      <c r="AN94" s="303">
        <f>SUM(AG94,AT94)</f>
        <v>0</v>
      </c>
      <c r="AO94" s="303"/>
      <c r="AP94" s="303"/>
      <c r="AQ94" s="86" t="s">
        <v>1</v>
      </c>
      <c r="AR94" s="87"/>
      <c r="AS94" s="88">
        <f>ROUND(SUM(AS95:AS97),2)</f>
        <v>0</v>
      </c>
      <c r="AT94" s="89">
        <f>ROUND(SUM(AV94:AW94),2)</f>
        <v>0</v>
      </c>
      <c r="AU94" s="90">
        <f>ROUND(SUM(AU95:AU97),5)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ROUND(SUM(AZ95:AZ97),2)</f>
        <v>0</v>
      </c>
      <c r="BA94" s="89">
        <f>ROUND(SUM(BA95:BA97),2)</f>
        <v>0</v>
      </c>
      <c r="BB94" s="89">
        <f>ROUND(SUM(BB95:BB97),2)</f>
        <v>0</v>
      </c>
      <c r="BC94" s="89">
        <f>ROUND(SUM(BC95:BC97),2)</f>
        <v>0</v>
      </c>
      <c r="BD94" s="91">
        <f>ROUND(SUM(BD95:BD97),2)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1:91" s="7" customFormat="1" ht="16.5" customHeight="1">
      <c r="A95" s="94" t="s">
        <v>81</v>
      </c>
      <c r="B95" s="95"/>
      <c r="C95" s="96"/>
      <c r="D95" s="301" t="s">
        <v>82</v>
      </c>
      <c r="E95" s="301"/>
      <c r="F95" s="301"/>
      <c r="G95" s="301"/>
      <c r="H95" s="301"/>
      <c r="I95" s="97"/>
      <c r="J95" s="301" t="s">
        <v>83</v>
      </c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299">
        <f>'02 - Ostatní a vedlejší n...'!J30</f>
        <v>0</v>
      </c>
      <c r="AH95" s="300"/>
      <c r="AI95" s="300"/>
      <c r="AJ95" s="300"/>
      <c r="AK95" s="300"/>
      <c r="AL95" s="300"/>
      <c r="AM95" s="300"/>
      <c r="AN95" s="299">
        <f>SUM(AG95,AT95)</f>
        <v>0</v>
      </c>
      <c r="AO95" s="300"/>
      <c r="AP95" s="300"/>
      <c r="AQ95" s="98" t="s">
        <v>84</v>
      </c>
      <c r="AR95" s="99"/>
      <c r="AS95" s="100">
        <v>0</v>
      </c>
      <c r="AT95" s="101">
        <f>ROUND(SUM(AV95:AW95),2)</f>
        <v>0</v>
      </c>
      <c r="AU95" s="102">
        <f>'02 - Ostatní a vedlejší n...'!P122</f>
        <v>0</v>
      </c>
      <c r="AV95" s="101">
        <f>'02 - Ostatní a vedlejší n...'!J33</f>
        <v>0</v>
      </c>
      <c r="AW95" s="101">
        <f>'02 - Ostatní a vedlejší n...'!J34</f>
        <v>0</v>
      </c>
      <c r="AX95" s="101">
        <f>'02 - Ostatní a vedlejší n...'!J35</f>
        <v>0</v>
      </c>
      <c r="AY95" s="101">
        <f>'02 - Ostatní a vedlejší n...'!J36</f>
        <v>0</v>
      </c>
      <c r="AZ95" s="101">
        <f>'02 - Ostatní a vedlejší n...'!F33</f>
        <v>0</v>
      </c>
      <c r="BA95" s="101">
        <f>'02 - Ostatní a vedlejší n...'!F34</f>
        <v>0</v>
      </c>
      <c r="BB95" s="101">
        <f>'02 - Ostatní a vedlejší n...'!F35</f>
        <v>0</v>
      </c>
      <c r="BC95" s="101">
        <f>'02 - Ostatní a vedlejší n...'!F36</f>
        <v>0</v>
      </c>
      <c r="BD95" s="103">
        <f>'02 - Ostatní a vedlejší n...'!F37</f>
        <v>0</v>
      </c>
      <c r="BT95" s="104" t="s">
        <v>85</v>
      </c>
      <c r="BV95" s="104" t="s">
        <v>79</v>
      </c>
      <c r="BW95" s="104" t="s">
        <v>86</v>
      </c>
      <c r="BX95" s="104" t="s">
        <v>5</v>
      </c>
      <c r="CL95" s="104" t="s">
        <v>1</v>
      </c>
      <c r="CM95" s="104" t="s">
        <v>87</v>
      </c>
    </row>
    <row r="96" spans="1:91" s="7" customFormat="1" ht="24.75" customHeight="1">
      <c r="A96" s="94" t="s">
        <v>81</v>
      </c>
      <c r="B96" s="95"/>
      <c r="C96" s="96"/>
      <c r="D96" s="301" t="s">
        <v>88</v>
      </c>
      <c r="E96" s="301"/>
      <c r="F96" s="301"/>
      <c r="G96" s="301"/>
      <c r="H96" s="301"/>
      <c r="I96" s="97"/>
      <c r="J96" s="301" t="s">
        <v>89</v>
      </c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299">
        <f>'101A - Stezka pro chodce ...'!J30</f>
        <v>0</v>
      </c>
      <c r="AH96" s="300"/>
      <c r="AI96" s="300"/>
      <c r="AJ96" s="300"/>
      <c r="AK96" s="300"/>
      <c r="AL96" s="300"/>
      <c r="AM96" s="300"/>
      <c r="AN96" s="299">
        <f>SUM(AG96,AT96)</f>
        <v>0</v>
      </c>
      <c r="AO96" s="300"/>
      <c r="AP96" s="300"/>
      <c r="AQ96" s="98" t="s">
        <v>84</v>
      </c>
      <c r="AR96" s="99"/>
      <c r="AS96" s="100">
        <v>0</v>
      </c>
      <c r="AT96" s="101">
        <f>ROUND(SUM(AV96:AW96),2)</f>
        <v>0</v>
      </c>
      <c r="AU96" s="102">
        <f>'101A - Stezka pro chodce ...'!P125</f>
        <v>0</v>
      </c>
      <c r="AV96" s="101">
        <f>'101A - Stezka pro chodce ...'!J33</f>
        <v>0</v>
      </c>
      <c r="AW96" s="101">
        <f>'101A - Stezka pro chodce ...'!J34</f>
        <v>0</v>
      </c>
      <c r="AX96" s="101">
        <f>'101A - Stezka pro chodce ...'!J35</f>
        <v>0</v>
      </c>
      <c r="AY96" s="101">
        <f>'101A - Stezka pro chodce ...'!J36</f>
        <v>0</v>
      </c>
      <c r="AZ96" s="101">
        <f>'101A - Stezka pro chodce ...'!F33</f>
        <v>0</v>
      </c>
      <c r="BA96" s="101">
        <f>'101A - Stezka pro chodce ...'!F34</f>
        <v>0</v>
      </c>
      <c r="BB96" s="101">
        <f>'101A - Stezka pro chodce ...'!F35</f>
        <v>0</v>
      </c>
      <c r="BC96" s="101">
        <f>'101A - Stezka pro chodce ...'!F36</f>
        <v>0</v>
      </c>
      <c r="BD96" s="103">
        <f>'101A - Stezka pro chodce ...'!F37</f>
        <v>0</v>
      </c>
      <c r="BT96" s="104" t="s">
        <v>85</v>
      </c>
      <c r="BV96" s="104" t="s">
        <v>79</v>
      </c>
      <c r="BW96" s="104" t="s">
        <v>90</v>
      </c>
      <c r="BX96" s="104" t="s">
        <v>5</v>
      </c>
      <c r="CL96" s="104" t="s">
        <v>91</v>
      </c>
      <c r="CM96" s="104" t="s">
        <v>87</v>
      </c>
    </row>
    <row r="97" spans="1:91" s="7" customFormat="1" ht="24.75" customHeight="1">
      <c r="A97" s="94" t="s">
        <v>81</v>
      </c>
      <c r="B97" s="95"/>
      <c r="C97" s="96"/>
      <c r="D97" s="301" t="s">
        <v>92</v>
      </c>
      <c r="E97" s="301"/>
      <c r="F97" s="301"/>
      <c r="G97" s="301"/>
      <c r="H97" s="301"/>
      <c r="I97" s="97"/>
      <c r="J97" s="301" t="s">
        <v>93</v>
      </c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299">
        <f>'101B - Sjezdy přes stezku...'!J30</f>
        <v>0</v>
      </c>
      <c r="AH97" s="300"/>
      <c r="AI97" s="300"/>
      <c r="AJ97" s="300"/>
      <c r="AK97" s="300"/>
      <c r="AL97" s="300"/>
      <c r="AM97" s="300"/>
      <c r="AN97" s="299">
        <f>SUM(AG97,AT97)</f>
        <v>0</v>
      </c>
      <c r="AO97" s="300"/>
      <c r="AP97" s="300"/>
      <c r="AQ97" s="98" t="s">
        <v>84</v>
      </c>
      <c r="AR97" s="99"/>
      <c r="AS97" s="105">
        <v>0</v>
      </c>
      <c r="AT97" s="106">
        <f>ROUND(SUM(AV97:AW97),2)</f>
        <v>0</v>
      </c>
      <c r="AU97" s="107">
        <f>'101B - Sjezdy přes stezku...'!P124</f>
        <v>0</v>
      </c>
      <c r="AV97" s="106">
        <f>'101B - Sjezdy přes stezku...'!J33</f>
        <v>0</v>
      </c>
      <c r="AW97" s="106">
        <f>'101B - Sjezdy přes stezku...'!J34</f>
        <v>0</v>
      </c>
      <c r="AX97" s="106">
        <f>'101B - Sjezdy přes stezku...'!J35</f>
        <v>0</v>
      </c>
      <c r="AY97" s="106">
        <f>'101B - Sjezdy přes stezku...'!J36</f>
        <v>0</v>
      </c>
      <c r="AZ97" s="106">
        <f>'101B - Sjezdy přes stezku...'!F33</f>
        <v>0</v>
      </c>
      <c r="BA97" s="106">
        <f>'101B - Sjezdy přes stezku...'!F34</f>
        <v>0</v>
      </c>
      <c r="BB97" s="106">
        <f>'101B - Sjezdy přes stezku...'!F35</f>
        <v>0</v>
      </c>
      <c r="BC97" s="106">
        <f>'101B - Sjezdy přes stezku...'!F36</f>
        <v>0</v>
      </c>
      <c r="BD97" s="108">
        <f>'101B - Sjezdy přes stezku...'!F37</f>
        <v>0</v>
      </c>
      <c r="BT97" s="104" t="s">
        <v>85</v>
      </c>
      <c r="BV97" s="104" t="s">
        <v>79</v>
      </c>
      <c r="BW97" s="104" t="s">
        <v>94</v>
      </c>
      <c r="BX97" s="104" t="s">
        <v>5</v>
      </c>
      <c r="CL97" s="104" t="s">
        <v>91</v>
      </c>
      <c r="CM97" s="104" t="s">
        <v>87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7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algorithmName="SHA-512" hashValue="D//gbkeRPNAdcCxrRXXAxG+pZ6I04HpoNd2GQ1+c3LMgNQi8hFUb2PTJvT/Ltg7mIH85IB7tr/Z0WinvgXq+rg==" saltValue="hHD5NZX68WOVuLAD8rAQfxdRLadZoPm2qkLARnwimOf4OfPvaSAKMTG4TkTOljYL3d6Ug9pynOmkpLt1vZQe7g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Ostatní a vedlejší n...'!C2" display="/"/>
    <hyperlink ref="A96" location="'101A - Stezka pro chodce ...'!C2" display="/"/>
    <hyperlink ref="A97" location="'101B - Sjezdy přes stezk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86</v>
      </c>
    </row>
    <row r="3" spans="2:46" s="1" customFormat="1" ht="7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87</v>
      </c>
    </row>
    <row r="4" spans="2:46" s="1" customFormat="1" ht="25" customHeight="1">
      <c r="B4" s="21"/>
      <c r="D4" s="111" t="s">
        <v>95</v>
      </c>
      <c r="L4" s="21"/>
      <c r="M4" s="112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5" t="str">
        <f>'Rekapitulace stavby'!K6</f>
        <v>Výstavba cyklostezek v k.ú. Dačice a Bílkov – trasa 4, Dačice – Bílkov II</v>
      </c>
      <c r="F7" s="306"/>
      <c r="G7" s="306"/>
      <c r="H7" s="306"/>
      <c r="L7" s="21"/>
    </row>
    <row r="8" spans="1:31" s="2" customFormat="1" ht="12" customHeight="1">
      <c r="A8" s="35"/>
      <c r="B8" s="40"/>
      <c r="C8" s="35"/>
      <c r="D8" s="113" t="s">
        <v>96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7" t="s">
        <v>97</v>
      </c>
      <c r="F9" s="308"/>
      <c r="G9" s="308"/>
      <c r="H9" s="30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9" t="str">
        <f>'Rekapitulace stavby'!E14</f>
        <v>Vyplň údaj</v>
      </c>
      <c r="F18" s="310"/>
      <c r="G18" s="310"/>
      <c r="H18" s="310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1" t="s">
        <v>1</v>
      </c>
      <c r="F27" s="311"/>
      <c r="G27" s="311"/>
      <c r="H27" s="311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3" t="s">
        <v>41</v>
      </c>
      <c r="E33" s="113" t="s">
        <v>42</v>
      </c>
      <c r="F33" s="124">
        <f>ROUND((SUM(BE122:BE183)),2)</f>
        <v>0</v>
      </c>
      <c r="G33" s="35"/>
      <c r="H33" s="35"/>
      <c r="I33" s="125">
        <v>0.21</v>
      </c>
      <c r="J33" s="124">
        <f>ROUND(((SUM(BE122:BE183))*I33),2)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3" t="s">
        <v>43</v>
      </c>
      <c r="F34" s="124">
        <f>ROUND((SUM(BF122:BF183)),2)</f>
        <v>0</v>
      </c>
      <c r="G34" s="35"/>
      <c r="H34" s="35"/>
      <c r="I34" s="125">
        <v>0.15</v>
      </c>
      <c r="J34" s="124">
        <f>ROUND(((SUM(BF122:BF183))*I34),2)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3" t="s">
        <v>44</v>
      </c>
      <c r="F35" s="124">
        <f>ROUND((SUM(BG122:BG183)),2)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3" t="s">
        <v>45</v>
      </c>
      <c r="F36" s="124">
        <f>ROUND((SUM(BH122:BH183)),2)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3" t="s">
        <v>46</v>
      </c>
      <c r="F37" s="124">
        <f>ROUND((SUM(BI122:BI183)),2)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Výstavba cyklostezek v k.ú. Dačice a Bílkov – trasa 4, Dačice – Bílkov II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3" t="str">
        <f>E9</f>
        <v>02 - Ostatní a vedlejší náklady</v>
      </c>
      <c r="F87" s="314"/>
      <c r="G87" s="314"/>
      <c r="H87" s="31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Dačice</v>
      </c>
      <c r="G89" s="37"/>
      <c r="H89" s="37"/>
      <c r="I89" s="30" t="s">
        <v>22</v>
      </c>
      <c r="J89" s="67" t="str">
        <f>IF(J12="","",J12)</f>
        <v>25. 4. 2023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Město Dačice</v>
      </c>
      <c r="G91" s="37"/>
      <c r="H91" s="37"/>
      <c r="I91" s="30" t="s">
        <v>30</v>
      </c>
      <c r="J91" s="33" t="str">
        <f>E21</f>
        <v>WAY project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99</v>
      </c>
      <c r="D94" s="145"/>
      <c r="E94" s="145"/>
      <c r="F94" s="145"/>
      <c r="G94" s="145"/>
      <c r="H94" s="145"/>
      <c r="I94" s="145"/>
      <c r="J94" s="146" t="s">
        <v>100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47" t="s">
        <v>101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2:12" s="9" customFormat="1" ht="25" customHeight="1">
      <c r="B97" s="148"/>
      <c r="C97" s="149"/>
      <c r="D97" s="150" t="s">
        <v>103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10" customFormat="1" ht="19.9" customHeight="1">
      <c r="B98" s="154"/>
      <c r="C98" s="155"/>
      <c r="D98" s="156" t="s">
        <v>104</v>
      </c>
      <c r="E98" s="157"/>
      <c r="F98" s="157"/>
      <c r="G98" s="157"/>
      <c r="H98" s="157"/>
      <c r="I98" s="157"/>
      <c r="J98" s="158">
        <f>J124</f>
        <v>0</v>
      </c>
      <c r="K98" s="155"/>
      <c r="L98" s="159"/>
    </row>
    <row r="99" spans="2:12" s="10" customFormat="1" ht="19.9" customHeight="1">
      <c r="B99" s="154"/>
      <c r="C99" s="155"/>
      <c r="D99" s="156" t="s">
        <v>105</v>
      </c>
      <c r="E99" s="157"/>
      <c r="F99" s="157"/>
      <c r="G99" s="157"/>
      <c r="H99" s="157"/>
      <c r="I99" s="157"/>
      <c r="J99" s="158">
        <f>J146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106</v>
      </c>
      <c r="E100" s="157"/>
      <c r="F100" s="157"/>
      <c r="G100" s="157"/>
      <c r="H100" s="157"/>
      <c r="I100" s="157"/>
      <c r="J100" s="158">
        <f>J156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107</v>
      </c>
      <c r="E101" s="157"/>
      <c r="F101" s="157"/>
      <c r="G101" s="157"/>
      <c r="H101" s="157"/>
      <c r="I101" s="157"/>
      <c r="J101" s="158">
        <f>J176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108</v>
      </c>
      <c r="E102" s="157"/>
      <c r="F102" s="157"/>
      <c r="G102" s="157"/>
      <c r="H102" s="157"/>
      <c r="I102" s="157"/>
      <c r="J102" s="158">
        <f>J180</f>
        <v>0</v>
      </c>
      <c r="K102" s="155"/>
      <c r="L102" s="159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7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7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5" customHeight="1">
      <c r="A109" s="35"/>
      <c r="B109" s="36"/>
      <c r="C109" s="24" t="s">
        <v>109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7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2" t="str">
        <f>E7</f>
        <v>Výstavba cyklostezek v k.ú. Dačice a Bílkov – trasa 4, Dačice – Bílkov II</v>
      </c>
      <c r="F112" s="313"/>
      <c r="G112" s="313"/>
      <c r="H112" s="313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96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83" t="str">
        <f>E9</f>
        <v>02 - Ostatní a vedlejší náklady</v>
      </c>
      <c r="F114" s="314"/>
      <c r="G114" s="314"/>
      <c r="H114" s="31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7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Dačice</v>
      </c>
      <c r="G116" s="37"/>
      <c r="H116" s="37"/>
      <c r="I116" s="30" t="s">
        <v>22</v>
      </c>
      <c r="J116" s="67" t="str">
        <f>IF(J12="","",J12)</f>
        <v>25. 4. 2023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30" t="s">
        <v>24</v>
      </c>
      <c r="D118" s="37"/>
      <c r="E118" s="37"/>
      <c r="F118" s="28" t="str">
        <f>E15</f>
        <v>Město Dačice</v>
      </c>
      <c r="G118" s="37"/>
      <c r="H118" s="37"/>
      <c r="I118" s="30" t="s">
        <v>30</v>
      </c>
      <c r="J118" s="33" t="str">
        <f>E21</f>
        <v>WAY project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30" t="s">
        <v>28</v>
      </c>
      <c r="D119" s="37"/>
      <c r="E119" s="37"/>
      <c r="F119" s="28" t="str">
        <f>IF(E18="","",E18)</f>
        <v>Vyplň údaj</v>
      </c>
      <c r="G119" s="37"/>
      <c r="H119" s="37"/>
      <c r="I119" s="30" t="s">
        <v>34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2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0"/>
      <c r="B121" s="161"/>
      <c r="C121" s="162" t="s">
        <v>110</v>
      </c>
      <c r="D121" s="163" t="s">
        <v>62</v>
      </c>
      <c r="E121" s="163" t="s">
        <v>58</v>
      </c>
      <c r="F121" s="163" t="s">
        <v>59</v>
      </c>
      <c r="G121" s="163" t="s">
        <v>111</v>
      </c>
      <c r="H121" s="163" t="s">
        <v>112</v>
      </c>
      <c r="I121" s="163" t="s">
        <v>113</v>
      </c>
      <c r="J121" s="163" t="s">
        <v>100</v>
      </c>
      <c r="K121" s="164" t="s">
        <v>114</v>
      </c>
      <c r="L121" s="165"/>
      <c r="M121" s="76" t="s">
        <v>1</v>
      </c>
      <c r="N121" s="77" t="s">
        <v>41</v>
      </c>
      <c r="O121" s="77" t="s">
        <v>115</v>
      </c>
      <c r="P121" s="77" t="s">
        <v>116</v>
      </c>
      <c r="Q121" s="77" t="s">
        <v>117</v>
      </c>
      <c r="R121" s="77" t="s">
        <v>118</v>
      </c>
      <c r="S121" s="77" t="s">
        <v>119</v>
      </c>
      <c r="T121" s="78" t="s">
        <v>120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3" s="2" customFormat="1" ht="22.75" customHeight="1">
      <c r="A122" s="35"/>
      <c r="B122" s="36"/>
      <c r="C122" s="83" t="s">
        <v>121</v>
      </c>
      <c r="D122" s="37"/>
      <c r="E122" s="37"/>
      <c r="F122" s="37"/>
      <c r="G122" s="37"/>
      <c r="H122" s="37"/>
      <c r="I122" s="37"/>
      <c r="J122" s="166">
        <f>BK122</f>
        <v>0</v>
      </c>
      <c r="K122" s="37"/>
      <c r="L122" s="40"/>
      <c r="M122" s="79"/>
      <c r="N122" s="167"/>
      <c r="O122" s="80"/>
      <c r="P122" s="168">
        <f>P123</f>
        <v>0</v>
      </c>
      <c r="Q122" s="80"/>
      <c r="R122" s="168">
        <f>R123</f>
        <v>0</v>
      </c>
      <c r="S122" s="80"/>
      <c r="T122" s="169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76</v>
      </c>
      <c r="AU122" s="18" t="s">
        <v>102</v>
      </c>
      <c r="BK122" s="170">
        <f>BK123</f>
        <v>0</v>
      </c>
    </row>
    <row r="123" spans="2:63" s="12" customFormat="1" ht="25.9" customHeight="1">
      <c r="B123" s="171"/>
      <c r="C123" s="172"/>
      <c r="D123" s="173" t="s">
        <v>76</v>
      </c>
      <c r="E123" s="174" t="s">
        <v>122</v>
      </c>
      <c r="F123" s="174" t="s">
        <v>123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P124+P146+P156+P176+P180</f>
        <v>0</v>
      </c>
      <c r="Q123" s="179"/>
      <c r="R123" s="180">
        <f>R124+R146+R156+R176+R180</f>
        <v>0</v>
      </c>
      <c r="S123" s="179"/>
      <c r="T123" s="181">
        <f>T124+T146+T156+T176+T180</f>
        <v>0</v>
      </c>
      <c r="AR123" s="182" t="s">
        <v>124</v>
      </c>
      <c r="AT123" s="183" t="s">
        <v>76</v>
      </c>
      <c r="AU123" s="183" t="s">
        <v>77</v>
      </c>
      <c r="AY123" s="182" t="s">
        <v>125</v>
      </c>
      <c r="BK123" s="184">
        <f>BK124+BK146+BK156+BK176+BK180</f>
        <v>0</v>
      </c>
    </row>
    <row r="124" spans="2:63" s="12" customFormat="1" ht="22.75" customHeight="1">
      <c r="B124" s="171"/>
      <c r="C124" s="172"/>
      <c r="D124" s="173" t="s">
        <v>76</v>
      </c>
      <c r="E124" s="185" t="s">
        <v>126</v>
      </c>
      <c r="F124" s="185" t="s">
        <v>127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SUM(P125:P145)</f>
        <v>0</v>
      </c>
      <c r="Q124" s="179"/>
      <c r="R124" s="180">
        <f>SUM(R125:R145)</f>
        <v>0</v>
      </c>
      <c r="S124" s="179"/>
      <c r="T124" s="181">
        <f>SUM(T125:T145)</f>
        <v>0</v>
      </c>
      <c r="AR124" s="182" t="s">
        <v>124</v>
      </c>
      <c r="AT124" s="183" t="s">
        <v>76</v>
      </c>
      <c r="AU124" s="183" t="s">
        <v>85</v>
      </c>
      <c r="AY124" s="182" t="s">
        <v>125</v>
      </c>
      <c r="BK124" s="184">
        <f>SUM(BK125:BK145)</f>
        <v>0</v>
      </c>
    </row>
    <row r="125" spans="1:65" s="2" customFormat="1" ht="16.5" customHeight="1">
      <c r="A125" s="35"/>
      <c r="B125" s="36"/>
      <c r="C125" s="187" t="s">
        <v>85</v>
      </c>
      <c r="D125" s="187" t="s">
        <v>128</v>
      </c>
      <c r="E125" s="188" t="s">
        <v>129</v>
      </c>
      <c r="F125" s="189" t="s">
        <v>130</v>
      </c>
      <c r="G125" s="190" t="s">
        <v>131</v>
      </c>
      <c r="H125" s="191">
        <v>1</v>
      </c>
      <c r="I125" s="192"/>
      <c r="J125" s="193">
        <f>ROUND(I125*H125,2)</f>
        <v>0</v>
      </c>
      <c r="K125" s="189" t="s">
        <v>132</v>
      </c>
      <c r="L125" s="40"/>
      <c r="M125" s="194" t="s">
        <v>1</v>
      </c>
      <c r="N125" s="195" t="s">
        <v>42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133</v>
      </c>
      <c r="AT125" s="198" t="s">
        <v>128</v>
      </c>
      <c r="AU125" s="198" t="s">
        <v>87</v>
      </c>
      <c r="AY125" s="18" t="s">
        <v>125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85</v>
      </c>
      <c r="BK125" s="199">
        <f>ROUND(I125*H125,2)</f>
        <v>0</v>
      </c>
      <c r="BL125" s="18" t="s">
        <v>133</v>
      </c>
      <c r="BM125" s="198" t="s">
        <v>134</v>
      </c>
    </row>
    <row r="126" spans="1:47" s="2" customFormat="1" ht="10">
      <c r="A126" s="35"/>
      <c r="B126" s="36"/>
      <c r="C126" s="37"/>
      <c r="D126" s="200" t="s">
        <v>135</v>
      </c>
      <c r="E126" s="37"/>
      <c r="F126" s="201" t="s">
        <v>130</v>
      </c>
      <c r="G126" s="37"/>
      <c r="H126" s="37"/>
      <c r="I126" s="202"/>
      <c r="J126" s="37"/>
      <c r="K126" s="37"/>
      <c r="L126" s="40"/>
      <c r="M126" s="203"/>
      <c r="N126" s="204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135</v>
      </c>
      <c r="AU126" s="18" t="s">
        <v>87</v>
      </c>
    </row>
    <row r="127" spans="2:51" s="13" customFormat="1" ht="10">
      <c r="B127" s="205"/>
      <c r="C127" s="206"/>
      <c r="D127" s="200" t="s">
        <v>136</v>
      </c>
      <c r="E127" s="207" t="s">
        <v>1</v>
      </c>
      <c r="F127" s="208" t="s">
        <v>137</v>
      </c>
      <c r="G127" s="206"/>
      <c r="H127" s="207" t="s">
        <v>1</v>
      </c>
      <c r="I127" s="209"/>
      <c r="J127" s="206"/>
      <c r="K127" s="206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136</v>
      </c>
      <c r="AU127" s="214" t="s">
        <v>87</v>
      </c>
      <c r="AV127" s="13" t="s">
        <v>85</v>
      </c>
      <c r="AW127" s="13" t="s">
        <v>33</v>
      </c>
      <c r="AX127" s="13" t="s">
        <v>77</v>
      </c>
      <c r="AY127" s="214" t="s">
        <v>125</v>
      </c>
    </row>
    <row r="128" spans="2:51" s="14" customFormat="1" ht="10">
      <c r="B128" s="215"/>
      <c r="C128" s="216"/>
      <c r="D128" s="200" t="s">
        <v>136</v>
      </c>
      <c r="E128" s="217" t="s">
        <v>1</v>
      </c>
      <c r="F128" s="218" t="s">
        <v>138</v>
      </c>
      <c r="G128" s="216"/>
      <c r="H128" s="219">
        <v>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136</v>
      </c>
      <c r="AU128" s="225" t="s">
        <v>87</v>
      </c>
      <c r="AV128" s="14" t="s">
        <v>87</v>
      </c>
      <c r="AW128" s="14" t="s">
        <v>33</v>
      </c>
      <c r="AX128" s="14" t="s">
        <v>85</v>
      </c>
      <c r="AY128" s="225" t="s">
        <v>125</v>
      </c>
    </row>
    <row r="129" spans="1:65" s="2" customFormat="1" ht="16.5" customHeight="1">
      <c r="A129" s="35"/>
      <c r="B129" s="36"/>
      <c r="C129" s="187" t="s">
        <v>87</v>
      </c>
      <c r="D129" s="187" t="s">
        <v>128</v>
      </c>
      <c r="E129" s="188" t="s">
        <v>139</v>
      </c>
      <c r="F129" s="189" t="s">
        <v>140</v>
      </c>
      <c r="G129" s="190" t="s">
        <v>131</v>
      </c>
      <c r="H129" s="191">
        <v>1</v>
      </c>
      <c r="I129" s="192"/>
      <c r="J129" s="193">
        <f>ROUND(I129*H129,2)</f>
        <v>0</v>
      </c>
      <c r="K129" s="189" t="s">
        <v>132</v>
      </c>
      <c r="L129" s="40"/>
      <c r="M129" s="194" t="s">
        <v>1</v>
      </c>
      <c r="N129" s="195" t="s">
        <v>42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133</v>
      </c>
      <c r="AT129" s="198" t="s">
        <v>128</v>
      </c>
      <c r="AU129" s="198" t="s">
        <v>87</v>
      </c>
      <c r="AY129" s="18" t="s">
        <v>125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85</v>
      </c>
      <c r="BK129" s="199">
        <f>ROUND(I129*H129,2)</f>
        <v>0</v>
      </c>
      <c r="BL129" s="18" t="s">
        <v>133</v>
      </c>
      <c r="BM129" s="198" t="s">
        <v>141</v>
      </c>
    </row>
    <row r="130" spans="1:47" s="2" customFormat="1" ht="10">
      <c r="A130" s="35"/>
      <c r="B130" s="36"/>
      <c r="C130" s="37"/>
      <c r="D130" s="200" t="s">
        <v>135</v>
      </c>
      <c r="E130" s="37"/>
      <c r="F130" s="201" t="s">
        <v>140</v>
      </c>
      <c r="G130" s="37"/>
      <c r="H130" s="37"/>
      <c r="I130" s="202"/>
      <c r="J130" s="37"/>
      <c r="K130" s="37"/>
      <c r="L130" s="40"/>
      <c r="M130" s="203"/>
      <c r="N130" s="204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135</v>
      </c>
      <c r="AU130" s="18" t="s">
        <v>87</v>
      </c>
    </row>
    <row r="131" spans="2:51" s="13" customFormat="1" ht="10">
      <c r="B131" s="205"/>
      <c r="C131" s="206"/>
      <c r="D131" s="200" t="s">
        <v>136</v>
      </c>
      <c r="E131" s="207" t="s">
        <v>1</v>
      </c>
      <c r="F131" s="208" t="s">
        <v>142</v>
      </c>
      <c r="G131" s="206"/>
      <c r="H131" s="207" t="s">
        <v>1</v>
      </c>
      <c r="I131" s="209"/>
      <c r="J131" s="206"/>
      <c r="K131" s="206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136</v>
      </c>
      <c r="AU131" s="214" t="s">
        <v>87</v>
      </c>
      <c r="AV131" s="13" t="s">
        <v>85</v>
      </c>
      <c r="AW131" s="13" t="s">
        <v>33</v>
      </c>
      <c r="AX131" s="13" t="s">
        <v>77</v>
      </c>
      <c r="AY131" s="214" t="s">
        <v>125</v>
      </c>
    </row>
    <row r="132" spans="2:51" s="13" customFormat="1" ht="10">
      <c r="B132" s="205"/>
      <c r="C132" s="206"/>
      <c r="D132" s="200" t="s">
        <v>136</v>
      </c>
      <c r="E132" s="207" t="s">
        <v>1</v>
      </c>
      <c r="F132" s="208" t="s">
        <v>143</v>
      </c>
      <c r="G132" s="206"/>
      <c r="H132" s="207" t="s">
        <v>1</v>
      </c>
      <c r="I132" s="209"/>
      <c r="J132" s="206"/>
      <c r="K132" s="206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136</v>
      </c>
      <c r="AU132" s="214" t="s">
        <v>87</v>
      </c>
      <c r="AV132" s="13" t="s">
        <v>85</v>
      </c>
      <c r="AW132" s="13" t="s">
        <v>33</v>
      </c>
      <c r="AX132" s="13" t="s">
        <v>77</v>
      </c>
      <c r="AY132" s="214" t="s">
        <v>125</v>
      </c>
    </row>
    <row r="133" spans="2:51" s="14" customFormat="1" ht="10">
      <c r="B133" s="215"/>
      <c r="C133" s="216"/>
      <c r="D133" s="200" t="s">
        <v>136</v>
      </c>
      <c r="E133" s="217" t="s">
        <v>1</v>
      </c>
      <c r="F133" s="218" t="s">
        <v>138</v>
      </c>
      <c r="G133" s="216"/>
      <c r="H133" s="219">
        <v>1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136</v>
      </c>
      <c r="AU133" s="225" t="s">
        <v>87</v>
      </c>
      <c r="AV133" s="14" t="s">
        <v>87</v>
      </c>
      <c r="AW133" s="14" t="s">
        <v>33</v>
      </c>
      <c r="AX133" s="14" t="s">
        <v>85</v>
      </c>
      <c r="AY133" s="225" t="s">
        <v>125</v>
      </c>
    </row>
    <row r="134" spans="1:65" s="2" customFormat="1" ht="16.5" customHeight="1">
      <c r="A134" s="35"/>
      <c r="B134" s="36"/>
      <c r="C134" s="187" t="s">
        <v>144</v>
      </c>
      <c r="D134" s="187" t="s">
        <v>128</v>
      </c>
      <c r="E134" s="188" t="s">
        <v>145</v>
      </c>
      <c r="F134" s="189" t="s">
        <v>146</v>
      </c>
      <c r="G134" s="190" t="s">
        <v>131</v>
      </c>
      <c r="H134" s="191">
        <v>1</v>
      </c>
      <c r="I134" s="192"/>
      <c r="J134" s="193">
        <f>ROUND(I134*H134,2)</f>
        <v>0</v>
      </c>
      <c r="K134" s="189" t="s">
        <v>132</v>
      </c>
      <c r="L134" s="40"/>
      <c r="M134" s="194" t="s">
        <v>1</v>
      </c>
      <c r="N134" s="195" t="s">
        <v>42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133</v>
      </c>
      <c r="AT134" s="198" t="s">
        <v>128</v>
      </c>
      <c r="AU134" s="198" t="s">
        <v>87</v>
      </c>
      <c r="AY134" s="18" t="s">
        <v>125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85</v>
      </c>
      <c r="BK134" s="199">
        <f>ROUND(I134*H134,2)</f>
        <v>0</v>
      </c>
      <c r="BL134" s="18" t="s">
        <v>133</v>
      </c>
      <c r="BM134" s="198" t="s">
        <v>147</v>
      </c>
    </row>
    <row r="135" spans="1:47" s="2" customFormat="1" ht="10">
      <c r="A135" s="35"/>
      <c r="B135" s="36"/>
      <c r="C135" s="37"/>
      <c r="D135" s="200" t="s">
        <v>135</v>
      </c>
      <c r="E135" s="37"/>
      <c r="F135" s="201" t="s">
        <v>146</v>
      </c>
      <c r="G135" s="37"/>
      <c r="H135" s="37"/>
      <c r="I135" s="202"/>
      <c r="J135" s="37"/>
      <c r="K135" s="37"/>
      <c r="L135" s="40"/>
      <c r="M135" s="203"/>
      <c r="N135" s="204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135</v>
      </c>
      <c r="AU135" s="18" t="s">
        <v>87</v>
      </c>
    </row>
    <row r="136" spans="2:51" s="13" customFormat="1" ht="10">
      <c r="B136" s="205"/>
      <c r="C136" s="206"/>
      <c r="D136" s="200" t="s">
        <v>136</v>
      </c>
      <c r="E136" s="207" t="s">
        <v>1</v>
      </c>
      <c r="F136" s="208" t="s">
        <v>148</v>
      </c>
      <c r="G136" s="206"/>
      <c r="H136" s="207" t="s">
        <v>1</v>
      </c>
      <c r="I136" s="209"/>
      <c r="J136" s="206"/>
      <c r="K136" s="206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136</v>
      </c>
      <c r="AU136" s="214" t="s">
        <v>87</v>
      </c>
      <c r="AV136" s="13" t="s">
        <v>85</v>
      </c>
      <c r="AW136" s="13" t="s">
        <v>33</v>
      </c>
      <c r="AX136" s="13" t="s">
        <v>77</v>
      </c>
      <c r="AY136" s="214" t="s">
        <v>125</v>
      </c>
    </row>
    <row r="137" spans="2:51" s="14" customFormat="1" ht="10">
      <c r="B137" s="215"/>
      <c r="C137" s="216"/>
      <c r="D137" s="200" t="s">
        <v>136</v>
      </c>
      <c r="E137" s="217" t="s">
        <v>1</v>
      </c>
      <c r="F137" s="218" t="s">
        <v>138</v>
      </c>
      <c r="G137" s="216"/>
      <c r="H137" s="219">
        <v>1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136</v>
      </c>
      <c r="AU137" s="225" t="s">
        <v>87</v>
      </c>
      <c r="AV137" s="14" t="s">
        <v>87</v>
      </c>
      <c r="AW137" s="14" t="s">
        <v>33</v>
      </c>
      <c r="AX137" s="14" t="s">
        <v>85</v>
      </c>
      <c r="AY137" s="225" t="s">
        <v>125</v>
      </c>
    </row>
    <row r="138" spans="1:65" s="2" customFormat="1" ht="16.5" customHeight="1">
      <c r="A138" s="35"/>
      <c r="B138" s="36"/>
      <c r="C138" s="187" t="s">
        <v>149</v>
      </c>
      <c r="D138" s="187" t="s">
        <v>128</v>
      </c>
      <c r="E138" s="188" t="s">
        <v>150</v>
      </c>
      <c r="F138" s="189" t="s">
        <v>151</v>
      </c>
      <c r="G138" s="190" t="s">
        <v>131</v>
      </c>
      <c r="H138" s="191">
        <v>1</v>
      </c>
      <c r="I138" s="192"/>
      <c r="J138" s="193">
        <f>ROUND(I138*H138,2)</f>
        <v>0</v>
      </c>
      <c r="K138" s="189" t="s">
        <v>132</v>
      </c>
      <c r="L138" s="40"/>
      <c r="M138" s="194" t="s">
        <v>1</v>
      </c>
      <c r="N138" s="195" t="s">
        <v>42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133</v>
      </c>
      <c r="AT138" s="198" t="s">
        <v>128</v>
      </c>
      <c r="AU138" s="198" t="s">
        <v>87</v>
      </c>
      <c r="AY138" s="18" t="s">
        <v>125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85</v>
      </c>
      <c r="BK138" s="199">
        <f>ROUND(I138*H138,2)</f>
        <v>0</v>
      </c>
      <c r="BL138" s="18" t="s">
        <v>133</v>
      </c>
      <c r="BM138" s="198" t="s">
        <v>152</v>
      </c>
    </row>
    <row r="139" spans="1:47" s="2" customFormat="1" ht="10">
      <c r="A139" s="35"/>
      <c r="B139" s="36"/>
      <c r="C139" s="37"/>
      <c r="D139" s="200" t="s">
        <v>135</v>
      </c>
      <c r="E139" s="37"/>
      <c r="F139" s="201" t="s">
        <v>151</v>
      </c>
      <c r="G139" s="37"/>
      <c r="H139" s="37"/>
      <c r="I139" s="202"/>
      <c r="J139" s="37"/>
      <c r="K139" s="37"/>
      <c r="L139" s="40"/>
      <c r="M139" s="203"/>
      <c r="N139" s="204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135</v>
      </c>
      <c r="AU139" s="18" t="s">
        <v>87</v>
      </c>
    </row>
    <row r="140" spans="2:51" s="13" customFormat="1" ht="10">
      <c r="B140" s="205"/>
      <c r="C140" s="206"/>
      <c r="D140" s="200" t="s">
        <v>136</v>
      </c>
      <c r="E140" s="207" t="s">
        <v>1</v>
      </c>
      <c r="F140" s="208" t="s">
        <v>153</v>
      </c>
      <c r="G140" s="206"/>
      <c r="H140" s="207" t="s">
        <v>1</v>
      </c>
      <c r="I140" s="209"/>
      <c r="J140" s="206"/>
      <c r="K140" s="206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136</v>
      </c>
      <c r="AU140" s="214" t="s">
        <v>87</v>
      </c>
      <c r="AV140" s="13" t="s">
        <v>85</v>
      </c>
      <c r="AW140" s="13" t="s">
        <v>33</v>
      </c>
      <c r="AX140" s="13" t="s">
        <v>77</v>
      </c>
      <c r="AY140" s="214" t="s">
        <v>125</v>
      </c>
    </row>
    <row r="141" spans="2:51" s="14" customFormat="1" ht="10">
      <c r="B141" s="215"/>
      <c r="C141" s="216"/>
      <c r="D141" s="200" t="s">
        <v>136</v>
      </c>
      <c r="E141" s="217" t="s">
        <v>1</v>
      </c>
      <c r="F141" s="218" t="s">
        <v>154</v>
      </c>
      <c r="G141" s="216"/>
      <c r="H141" s="219">
        <v>1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136</v>
      </c>
      <c r="AU141" s="225" t="s">
        <v>87</v>
      </c>
      <c r="AV141" s="14" t="s">
        <v>87</v>
      </c>
      <c r="AW141" s="14" t="s">
        <v>33</v>
      </c>
      <c r="AX141" s="14" t="s">
        <v>85</v>
      </c>
      <c r="AY141" s="225" t="s">
        <v>125</v>
      </c>
    </row>
    <row r="142" spans="1:65" s="2" customFormat="1" ht="16.5" customHeight="1">
      <c r="A142" s="35"/>
      <c r="B142" s="36"/>
      <c r="C142" s="187" t="s">
        <v>124</v>
      </c>
      <c r="D142" s="187" t="s">
        <v>128</v>
      </c>
      <c r="E142" s="188" t="s">
        <v>155</v>
      </c>
      <c r="F142" s="189" t="s">
        <v>156</v>
      </c>
      <c r="G142" s="190" t="s">
        <v>131</v>
      </c>
      <c r="H142" s="191">
        <v>1</v>
      </c>
      <c r="I142" s="192"/>
      <c r="J142" s="193">
        <f>ROUND(I142*H142,2)</f>
        <v>0</v>
      </c>
      <c r="K142" s="189" t="s">
        <v>132</v>
      </c>
      <c r="L142" s="40"/>
      <c r="M142" s="194" t="s">
        <v>1</v>
      </c>
      <c r="N142" s="195" t="s">
        <v>42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133</v>
      </c>
      <c r="AT142" s="198" t="s">
        <v>128</v>
      </c>
      <c r="AU142" s="198" t="s">
        <v>87</v>
      </c>
      <c r="AY142" s="18" t="s">
        <v>125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85</v>
      </c>
      <c r="BK142" s="199">
        <f>ROUND(I142*H142,2)</f>
        <v>0</v>
      </c>
      <c r="BL142" s="18" t="s">
        <v>133</v>
      </c>
      <c r="BM142" s="198" t="s">
        <v>157</v>
      </c>
    </row>
    <row r="143" spans="1:47" s="2" customFormat="1" ht="10">
      <c r="A143" s="35"/>
      <c r="B143" s="36"/>
      <c r="C143" s="37"/>
      <c r="D143" s="200" t="s">
        <v>135</v>
      </c>
      <c r="E143" s="37"/>
      <c r="F143" s="201" t="s">
        <v>156</v>
      </c>
      <c r="G143" s="37"/>
      <c r="H143" s="37"/>
      <c r="I143" s="202"/>
      <c r="J143" s="37"/>
      <c r="K143" s="37"/>
      <c r="L143" s="40"/>
      <c r="M143" s="203"/>
      <c r="N143" s="204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135</v>
      </c>
      <c r="AU143" s="18" t="s">
        <v>87</v>
      </c>
    </row>
    <row r="144" spans="2:51" s="13" customFormat="1" ht="10">
      <c r="B144" s="205"/>
      <c r="C144" s="206"/>
      <c r="D144" s="200" t="s">
        <v>136</v>
      </c>
      <c r="E144" s="207" t="s">
        <v>1</v>
      </c>
      <c r="F144" s="208" t="s">
        <v>158</v>
      </c>
      <c r="G144" s="206"/>
      <c r="H144" s="207" t="s">
        <v>1</v>
      </c>
      <c r="I144" s="209"/>
      <c r="J144" s="206"/>
      <c r="K144" s="206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136</v>
      </c>
      <c r="AU144" s="214" t="s">
        <v>87</v>
      </c>
      <c r="AV144" s="13" t="s">
        <v>85</v>
      </c>
      <c r="AW144" s="13" t="s">
        <v>33</v>
      </c>
      <c r="AX144" s="13" t="s">
        <v>77</v>
      </c>
      <c r="AY144" s="214" t="s">
        <v>125</v>
      </c>
    </row>
    <row r="145" spans="2:51" s="14" customFormat="1" ht="10">
      <c r="B145" s="215"/>
      <c r="C145" s="216"/>
      <c r="D145" s="200" t="s">
        <v>136</v>
      </c>
      <c r="E145" s="217" t="s">
        <v>1</v>
      </c>
      <c r="F145" s="218" t="s">
        <v>138</v>
      </c>
      <c r="G145" s="216"/>
      <c r="H145" s="219">
        <v>1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136</v>
      </c>
      <c r="AU145" s="225" t="s">
        <v>87</v>
      </c>
      <c r="AV145" s="14" t="s">
        <v>87</v>
      </c>
      <c r="AW145" s="14" t="s">
        <v>33</v>
      </c>
      <c r="AX145" s="14" t="s">
        <v>85</v>
      </c>
      <c r="AY145" s="225" t="s">
        <v>125</v>
      </c>
    </row>
    <row r="146" spans="2:63" s="12" customFormat="1" ht="22.75" customHeight="1">
      <c r="B146" s="171"/>
      <c r="C146" s="172"/>
      <c r="D146" s="173" t="s">
        <v>76</v>
      </c>
      <c r="E146" s="185" t="s">
        <v>159</v>
      </c>
      <c r="F146" s="185" t="s">
        <v>160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SUM(P147:P155)</f>
        <v>0</v>
      </c>
      <c r="Q146" s="179"/>
      <c r="R146" s="180">
        <f>SUM(R147:R155)</f>
        <v>0</v>
      </c>
      <c r="S146" s="179"/>
      <c r="T146" s="181">
        <f>SUM(T147:T155)</f>
        <v>0</v>
      </c>
      <c r="AR146" s="182" t="s">
        <v>124</v>
      </c>
      <c r="AT146" s="183" t="s">
        <v>76</v>
      </c>
      <c r="AU146" s="183" t="s">
        <v>85</v>
      </c>
      <c r="AY146" s="182" t="s">
        <v>125</v>
      </c>
      <c r="BK146" s="184">
        <f>SUM(BK147:BK155)</f>
        <v>0</v>
      </c>
    </row>
    <row r="147" spans="1:65" s="2" customFormat="1" ht="16.5" customHeight="1">
      <c r="A147" s="35"/>
      <c r="B147" s="36"/>
      <c r="C147" s="187" t="s">
        <v>161</v>
      </c>
      <c r="D147" s="187" t="s">
        <v>128</v>
      </c>
      <c r="E147" s="188" t="s">
        <v>162</v>
      </c>
      <c r="F147" s="189" t="s">
        <v>163</v>
      </c>
      <c r="G147" s="190" t="s">
        <v>131</v>
      </c>
      <c r="H147" s="191">
        <v>1</v>
      </c>
      <c r="I147" s="192"/>
      <c r="J147" s="193">
        <f>ROUND(I147*H147,2)</f>
        <v>0</v>
      </c>
      <c r="K147" s="189" t="s">
        <v>132</v>
      </c>
      <c r="L147" s="40"/>
      <c r="M147" s="194" t="s">
        <v>1</v>
      </c>
      <c r="N147" s="195" t="s">
        <v>42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133</v>
      </c>
      <c r="AT147" s="198" t="s">
        <v>128</v>
      </c>
      <c r="AU147" s="198" t="s">
        <v>87</v>
      </c>
      <c r="AY147" s="18" t="s">
        <v>125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85</v>
      </c>
      <c r="BK147" s="199">
        <f>ROUND(I147*H147,2)</f>
        <v>0</v>
      </c>
      <c r="BL147" s="18" t="s">
        <v>133</v>
      </c>
      <c r="BM147" s="198" t="s">
        <v>164</v>
      </c>
    </row>
    <row r="148" spans="1:47" s="2" customFormat="1" ht="10">
      <c r="A148" s="35"/>
      <c r="B148" s="36"/>
      <c r="C148" s="37"/>
      <c r="D148" s="200" t="s">
        <v>135</v>
      </c>
      <c r="E148" s="37"/>
      <c r="F148" s="201" t="s">
        <v>163</v>
      </c>
      <c r="G148" s="37"/>
      <c r="H148" s="37"/>
      <c r="I148" s="202"/>
      <c r="J148" s="37"/>
      <c r="K148" s="37"/>
      <c r="L148" s="40"/>
      <c r="M148" s="203"/>
      <c r="N148" s="204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135</v>
      </c>
      <c r="AU148" s="18" t="s">
        <v>87</v>
      </c>
    </row>
    <row r="149" spans="2:51" s="13" customFormat="1" ht="10">
      <c r="B149" s="205"/>
      <c r="C149" s="206"/>
      <c r="D149" s="200" t="s">
        <v>136</v>
      </c>
      <c r="E149" s="207" t="s">
        <v>1</v>
      </c>
      <c r="F149" s="208" t="s">
        <v>165</v>
      </c>
      <c r="G149" s="206"/>
      <c r="H149" s="207" t="s">
        <v>1</v>
      </c>
      <c r="I149" s="209"/>
      <c r="J149" s="206"/>
      <c r="K149" s="206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136</v>
      </c>
      <c r="AU149" s="214" t="s">
        <v>87</v>
      </c>
      <c r="AV149" s="13" t="s">
        <v>85</v>
      </c>
      <c r="AW149" s="13" t="s">
        <v>33</v>
      </c>
      <c r="AX149" s="13" t="s">
        <v>77</v>
      </c>
      <c r="AY149" s="214" t="s">
        <v>125</v>
      </c>
    </row>
    <row r="150" spans="2:51" s="14" customFormat="1" ht="10">
      <c r="B150" s="215"/>
      <c r="C150" s="216"/>
      <c r="D150" s="200" t="s">
        <v>136</v>
      </c>
      <c r="E150" s="217" t="s">
        <v>1</v>
      </c>
      <c r="F150" s="218" t="s">
        <v>166</v>
      </c>
      <c r="G150" s="216"/>
      <c r="H150" s="219">
        <v>1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136</v>
      </c>
      <c r="AU150" s="225" t="s">
        <v>87</v>
      </c>
      <c r="AV150" s="14" t="s">
        <v>87</v>
      </c>
      <c r="AW150" s="14" t="s">
        <v>33</v>
      </c>
      <c r="AX150" s="14" t="s">
        <v>85</v>
      </c>
      <c r="AY150" s="225" t="s">
        <v>125</v>
      </c>
    </row>
    <row r="151" spans="1:65" s="2" customFormat="1" ht="16.5" customHeight="1">
      <c r="A151" s="35"/>
      <c r="B151" s="36"/>
      <c r="C151" s="187" t="s">
        <v>167</v>
      </c>
      <c r="D151" s="187" t="s">
        <v>128</v>
      </c>
      <c r="E151" s="188" t="s">
        <v>168</v>
      </c>
      <c r="F151" s="189" t="s">
        <v>169</v>
      </c>
      <c r="G151" s="190" t="s">
        <v>131</v>
      </c>
      <c r="H151" s="191">
        <v>1</v>
      </c>
      <c r="I151" s="192"/>
      <c r="J151" s="193">
        <f>ROUND(I151*H151,2)</f>
        <v>0</v>
      </c>
      <c r="K151" s="189" t="s">
        <v>132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133</v>
      </c>
      <c r="AT151" s="198" t="s">
        <v>128</v>
      </c>
      <c r="AU151" s="198" t="s">
        <v>87</v>
      </c>
      <c r="AY151" s="18" t="s">
        <v>125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85</v>
      </c>
      <c r="BK151" s="199">
        <f>ROUND(I151*H151,2)</f>
        <v>0</v>
      </c>
      <c r="BL151" s="18" t="s">
        <v>133</v>
      </c>
      <c r="BM151" s="198" t="s">
        <v>170</v>
      </c>
    </row>
    <row r="152" spans="1:47" s="2" customFormat="1" ht="10">
      <c r="A152" s="35"/>
      <c r="B152" s="36"/>
      <c r="C152" s="37"/>
      <c r="D152" s="200" t="s">
        <v>135</v>
      </c>
      <c r="E152" s="37"/>
      <c r="F152" s="201" t="s">
        <v>169</v>
      </c>
      <c r="G152" s="37"/>
      <c r="H152" s="37"/>
      <c r="I152" s="202"/>
      <c r="J152" s="37"/>
      <c r="K152" s="37"/>
      <c r="L152" s="40"/>
      <c r="M152" s="203"/>
      <c r="N152" s="204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135</v>
      </c>
      <c r="AU152" s="18" t="s">
        <v>87</v>
      </c>
    </row>
    <row r="153" spans="2:51" s="13" customFormat="1" ht="10">
      <c r="B153" s="205"/>
      <c r="C153" s="206"/>
      <c r="D153" s="200" t="s">
        <v>136</v>
      </c>
      <c r="E153" s="207" t="s">
        <v>1</v>
      </c>
      <c r="F153" s="208" t="s">
        <v>171</v>
      </c>
      <c r="G153" s="206"/>
      <c r="H153" s="207" t="s">
        <v>1</v>
      </c>
      <c r="I153" s="209"/>
      <c r="J153" s="206"/>
      <c r="K153" s="206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136</v>
      </c>
      <c r="AU153" s="214" t="s">
        <v>87</v>
      </c>
      <c r="AV153" s="13" t="s">
        <v>85</v>
      </c>
      <c r="AW153" s="13" t="s">
        <v>33</v>
      </c>
      <c r="AX153" s="13" t="s">
        <v>77</v>
      </c>
      <c r="AY153" s="214" t="s">
        <v>125</v>
      </c>
    </row>
    <row r="154" spans="2:51" s="13" customFormat="1" ht="10">
      <c r="B154" s="205"/>
      <c r="C154" s="206"/>
      <c r="D154" s="200" t="s">
        <v>136</v>
      </c>
      <c r="E154" s="207" t="s">
        <v>1</v>
      </c>
      <c r="F154" s="208" t="s">
        <v>172</v>
      </c>
      <c r="G154" s="206"/>
      <c r="H154" s="207" t="s">
        <v>1</v>
      </c>
      <c r="I154" s="209"/>
      <c r="J154" s="206"/>
      <c r="K154" s="206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136</v>
      </c>
      <c r="AU154" s="214" t="s">
        <v>87</v>
      </c>
      <c r="AV154" s="13" t="s">
        <v>85</v>
      </c>
      <c r="AW154" s="13" t="s">
        <v>33</v>
      </c>
      <c r="AX154" s="13" t="s">
        <v>77</v>
      </c>
      <c r="AY154" s="214" t="s">
        <v>125</v>
      </c>
    </row>
    <row r="155" spans="2:51" s="14" customFormat="1" ht="10">
      <c r="B155" s="215"/>
      <c r="C155" s="216"/>
      <c r="D155" s="200" t="s">
        <v>136</v>
      </c>
      <c r="E155" s="217" t="s">
        <v>1</v>
      </c>
      <c r="F155" s="218" t="s">
        <v>166</v>
      </c>
      <c r="G155" s="216"/>
      <c r="H155" s="219">
        <v>1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136</v>
      </c>
      <c r="AU155" s="225" t="s">
        <v>87</v>
      </c>
      <c r="AV155" s="14" t="s">
        <v>87</v>
      </c>
      <c r="AW155" s="14" t="s">
        <v>33</v>
      </c>
      <c r="AX155" s="14" t="s">
        <v>85</v>
      </c>
      <c r="AY155" s="225" t="s">
        <v>125</v>
      </c>
    </row>
    <row r="156" spans="2:63" s="12" customFormat="1" ht="22.75" customHeight="1">
      <c r="B156" s="171"/>
      <c r="C156" s="172"/>
      <c r="D156" s="173" t="s">
        <v>76</v>
      </c>
      <c r="E156" s="185" t="s">
        <v>173</v>
      </c>
      <c r="F156" s="185" t="s">
        <v>174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SUM(P157:P175)</f>
        <v>0</v>
      </c>
      <c r="Q156" s="179"/>
      <c r="R156" s="180">
        <f>SUM(R157:R175)</f>
        <v>0</v>
      </c>
      <c r="S156" s="179"/>
      <c r="T156" s="181">
        <f>SUM(T157:T175)</f>
        <v>0</v>
      </c>
      <c r="AR156" s="182" t="s">
        <v>124</v>
      </c>
      <c r="AT156" s="183" t="s">
        <v>76</v>
      </c>
      <c r="AU156" s="183" t="s">
        <v>85</v>
      </c>
      <c r="AY156" s="182" t="s">
        <v>125</v>
      </c>
      <c r="BK156" s="184">
        <f>SUM(BK157:BK175)</f>
        <v>0</v>
      </c>
    </row>
    <row r="157" spans="1:65" s="2" customFormat="1" ht="16.5" customHeight="1">
      <c r="A157" s="35"/>
      <c r="B157" s="36"/>
      <c r="C157" s="187" t="s">
        <v>175</v>
      </c>
      <c r="D157" s="187" t="s">
        <v>128</v>
      </c>
      <c r="E157" s="188" t="s">
        <v>176</v>
      </c>
      <c r="F157" s="189" t="s">
        <v>177</v>
      </c>
      <c r="G157" s="190" t="s">
        <v>131</v>
      </c>
      <c r="H157" s="191">
        <v>1</v>
      </c>
      <c r="I157" s="192"/>
      <c r="J157" s="193">
        <f>ROUND(I157*H157,2)</f>
        <v>0</v>
      </c>
      <c r="K157" s="189" t="s">
        <v>132</v>
      </c>
      <c r="L157" s="40"/>
      <c r="M157" s="194" t="s">
        <v>1</v>
      </c>
      <c r="N157" s="195" t="s">
        <v>42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133</v>
      </c>
      <c r="AT157" s="198" t="s">
        <v>128</v>
      </c>
      <c r="AU157" s="198" t="s">
        <v>87</v>
      </c>
      <c r="AY157" s="18" t="s">
        <v>125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85</v>
      </c>
      <c r="BK157" s="199">
        <f>ROUND(I157*H157,2)</f>
        <v>0</v>
      </c>
      <c r="BL157" s="18" t="s">
        <v>133</v>
      </c>
      <c r="BM157" s="198" t="s">
        <v>178</v>
      </c>
    </row>
    <row r="158" spans="1:47" s="2" customFormat="1" ht="10">
      <c r="A158" s="35"/>
      <c r="B158" s="36"/>
      <c r="C158" s="37"/>
      <c r="D158" s="200" t="s">
        <v>135</v>
      </c>
      <c r="E158" s="37"/>
      <c r="F158" s="201" t="s">
        <v>179</v>
      </c>
      <c r="G158" s="37"/>
      <c r="H158" s="37"/>
      <c r="I158" s="202"/>
      <c r="J158" s="37"/>
      <c r="K158" s="37"/>
      <c r="L158" s="40"/>
      <c r="M158" s="203"/>
      <c r="N158" s="204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135</v>
      </c>
      <c r="AU158" s="18" t="s">
        <v>87</v>
      </c>
    </row>
    <row r="159" spans="2:51" s="13" customFormat="1" ht="10">
      <c r="B159" s="205"/>
      <c r="C159" s="206"/>
      <c r="D159" s="200" t="s">
        <v>136</v>
      </c>
      <c r="E159" s="207" t="s">
        <v>1</v>
      </c>
      <c r="F159" s="208" t="s">
        <v>180</v>
      </c>
      <c r="G159" s="206"/>
      <c r="H159" s="207" t="s">
        <v>1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136</v>
      </c>
      <c r="AU159" s="214" t="s">
        <v>87</v>
      </c>
      <c r="AV159" s="13" t="s">
        <v>85</v>
      </c>
      <c r="AW159" s="13" t="s">
        <v>33</v>
      </c>
      <c r="AX159" s="13" t="s">
        <v>77</v>
      </c>
      <c r="AY159" s="214" t="s">
        <v>125</v>
      </c>
    </row>
    <row r="160" spans="2:51" s="14" customFormat="1" ht="10">
      <c r="B160" s="215"/>
      <c r="C160" s="216"/>
      <c r="D160" s="200" t="s">
        <v>136</v>
      </c>
      <c r="E160" s="217" t="s">
        <v>1</v>
      </c>
      <c r="F160" s="218" t="s">
        <v>181</v>
      </c>
      <c r="G160" s="216"/>
      <c r="H160" s="219">
        <v>1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136</v>
      </c>
      <c r="AU160" s="225" t="s">
        <v>87</v>
      </c>
      <c r="AV160" s="14" t="s">
        <v>87</v>
      </c>
      <c r="AW160" s="14" t="s">
        <v>33</v>
      </c>
      <c r="AX160" s="14" t="s">
        <v>85</v>
      </c>
      <c r="AY160" s="225" t="s">
        <v>125</v>
      </c>
    </row>
    <row r="161" spans="2:51" s="13" customFormat="1" ht="10">
      <c r="B161" s="205"/>
      <c r="C161" s="206"/>
      <c r="D161" s="200" t="s">
        <v>136</v>
      </c>
      <c r="E161" s="207" t="s">
        <v>1</v>
      </c>
      <c r="F161" s="208" t="s">
        <v>182</v>
      </c>
      <c r="G161" s="206"/>
      <c r="H161" s="207" t="s">
        <v>1</v>
      </c>
      <c r="I161" s="209"/>
      <c r="J161" s="206"/>
      <c r="K161" s="206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136</v>
      </c>
      <c r="AU161" s="214" t="s">
        <v>87</v>
      </c>
      <c r="AV161" s="13" t="s">
        <v>85</v>
      </c>
      <c r="AW161" s="13" t="s">
        <v>33</v>
      </c>
      <c r="AX161" s="13" t="s">
        <v>77</v>
      </c>
      <c r="AY161" s="214" t="s">
        <v>125</v>
      </c>
    </row>
    <row r="162" spans="1:65" s="2" customFormat="1" ht="16.5" customHeight="1">
      <c r="A162" s="35"/>
      <c r="B162" s="36"/>
      <c r="C162" s="187" t="s">
        <v>183</v>
      </c>
      <c r="D162" s="187" t="s">
        <v>128</v>
      </c>
      <c r="E162" s="188" t="s">
        <v>184</v>
      </c>
      <c r="F162" s="189" t="s">
        <v>185</v>
      </c>
      <c r="G162" s="190" t="s">
        <v>131</v>
      </c>
      <c r="H162" s="191">
        <v>10000</v>
      </c>
      <c r="I162" s="192"/>
      <c r="J162" s="193">
        <f>ROUND(I162*H162,2)</f>
        <v>0</v>
      </c>
      <c r="K162" s="189" t="s">
        <v>132</v>
      </c>
      <c r="L162" s="40"/>
      <c r="M162" s="194" t="s">
        <v>1</v>
      </c>
      <c r="N162" s="195" t="s">
        <v>42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133</v>
      </c>
      <c r="AT162" s="198" t="s">
        <v>128</v>
      </c>
      <c r="AU162" s="198" t="s">
        <v>87</v>
      </c>
      <c r="AY162" s="18" t="s">
        <v>125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85</v>
      </c>
      <c r="BK162" s="199">
        <f>ROUND(I162*H162,2)</f>
        <v>0</v>
      </c>
      <c r="BL162" s="18" t="s">
        <v>133</v>
      </c>
      <c r="BM162" s="198" t="s">
        <v>186</v>
      </c>
    </row>
    <row r="163" spans="1:47" s="2" customFormat="1" ht="10">
      <c r="A163" s="35"/>
      <c r="B163" s="36"/>
      <c r="C163" s="37"/>
      <c r="D163" s="200" t="s">
        <v>135</v>
      </c>
      <c r="E163" s="37"/>
      <c r="F163" s="201" t="s">
        <v>179</v>
      </c>
      <c r="G163" s="37"/>
      <c r="H163" s="37"/>
      <c r="I163" s="202"/>
      <c r="J163" s="37"/>
      <c r="K163" s="37"/>
      <c r="L163" s="40"/>
      <c r="M163" s="203"/>
      <c r="N163" s="204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135</v>
      </c>
      <c r="AU163" s="18" t="s">
        <v>87</v>
      </c>
    </row>
    <row r="164" spans="2:51" s="13" customFormat="1" ht="10">
      <c r="B164" s="205"/>
      <c r="C164" s="206"/>
      <c r="D164" s="200" t="s">
        <v>136</v>
      </c>
      <c r="E164" s="207" t="s">
        <v>1</v>
      </c>
      <c r="F164" s="208" t="s">
        <v>180</v>
      </c>
      <c r="G164" s="206"/>
      <c r="H164" s="207" t="s">
        <v>1</v>
      </c>
      <c r="I164" s="209"/>
      <c r="J164" s="206"/>
      <c r="K164" s="206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136</v>
      </c>
      <c r="AU164" s="214" t="s">
        <v>87</v>
      </c>
      <c r="AV164" s="13" t="s">
        <v>85</v>
      </c>
      <c r="AW164" s="13" t="s">
        <v>33</v>
      </c>
      <c r="AX164" s="13" t="s">
        <v>77</v>
      </c>
      <c r="AY164" s="214" t="s">
        <v>125</v>
      </c>
    </row>
    <row r="165" spans="2:51" s="14" customFormat="1" ht="10">
      <c r="B165" s="215"/>
      <c r="C165" s="216"/>
      <c r="D165" s="200" t="s">
        <v>136</v>
      </c>
      <c r="E165" s="217" t="s">
        <v>1</v>
      </c>
      <c r="F165" s="218" t="s">
        <v>187</v>
      </c>
      <c r="G165" s="216"/>
      <c r="H165" s="219">
        <v>10000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136</v>
      </c>
      <c r="AU165" s="225" t="s">
        <v>87</v>
      </c>
      <c r="AV165" s="14" t="s">
        <v>87</v>
      </c>
      <c r="AW165" s="14" t="s">
        <v>33</v>
      </c>
      <c r="AX165" s="14" t="s">
        <v>85</v>
      </c>
      <c r="AY165" s="225" t="s">
        <v>125</v>
      </c>
    </row>
    <row r="166" spans="2:51" s="13" customFormat="1" ht="10">
      <c r="B166" s="205"/>
      <c r="C166" s="206"/>
      <c r="D166" s="200" t="s">
        <v>136</v>
      </c>
      <c r="E166" s="207" t="s">
        <v>1</v>
      </c>
      <c r="F166" s="208" t="s">
        <v>188</v>
      </c>
      <c r="G166" s="206"/>
      <c r="H166" s="207" t="s">
        <v>1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136</v>
      </c>
      <c r="AU166" s="214" t="s">
        <v>87</v>
      </c>
      <c r="AV166" s="13" t="s">
        <v>85</v>
      </c>
      <c r="AW166" s="13" t="s">
        <v>33</v>
      </c>
      <c r="AX166" s="13" t="s">
        <v>77</v>
      </c>
      <c r="AY166" s="214" t="s">
        <v>125</v>
      </c>
    </row>
    <row r="167" spans="1:65" s="2" customFormat="1" ht="16.5" customHeight="1">
      <c r="A167" s="35"/>
      <c r="B167" s="36"/>
      <c r="C167" s="187" t="s">
        <v>189</v>
      </c>
      <c r="D167" s="187" t="s">
        <v>128</v>
      </c>
      <c r="E167" s="188" t="s">
        <v>190</v>
      </c>
      <c r="F167" s="189" t="s">
        <v>191</v>
      </c>
      <c r="G167" s="190" t="s">
        <v>131</v>
      </c>
      <c r="H167" s="191">
        <v>1</v>
      </c>
      <c r="I167" s="192"/>
      <c r="J167" s="193">
        <f>ROUND(I167*H167,2)</f>
        <v>0</v>
      </c>
      <c r="K167" s="189" t="s">
        <v>132</v>
      </c>
      <c r="L167" s="40"/>
      <c r="M167" s="194" t="s">
        <v>1</v>
      </c>
      <c r="N167" s="195" t="s">
        <v>42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133</v>
      </c>
      <c r="AT167" s="198" t="s">
        <v>128</v>
      </c>
      <c r="AU167" s="198" t="s">
        <v>87</v>
      </c>
      <c r="AY167" s="18" t="s">
        <v>125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85</v>
      </c>
      <c r="BK167" s="199">
        <f>ROUND(I167*H167,2)</f>
        <v>0</v>
      </c>
      <c r="BL167" s="18" t="s">
        <v>133</v>
      </c>
      <c r="BM167" s="198" t="s">
        <v>192</v>
      </c>
    </row>
    <row r="168" spans="1:47" s="2" customFormat="1" ht="10">
      <c r="A168" s="35"/>
      <c r="B168" s="36"/>
      <c r="C168" s="37"/>
      <c r="D168" s="200" t="s">
        <v>135</v>
      </c>
      <c r="E168" s="37"/>
      <c r="F168" s="201" t="s">
        <v>193</v>
      </c>
      <c r="G168" s="37"/>
      <c r="H168" s="37"/>
      <c r="I168" s="202"/>
      <c r="J168" s="37"/>
      <c r="K168" s="37"/>
      <c r="L168" s="40"/>
      <c r="M168" s="203"/>
      <c r="N168" s="204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135</v>
      </c>
      <c r="AU168" s="18" t="s">
        <v>87</v>
      </c>
    </row>
    <row r="169" spans="2:51" s="13" customFormat="1" ht="10">
      <c r="B169" s="205"/>
      <c r="C169" s="206"/>
      <c r="D169" s="200" t="s">
        <v>136</v>
      </c>
      <c r="E169" s="207" t="s">
        <v>1</v>
      </c>
      <c r="F169" s="208" t="s">
        <v>194</v>
      </c>
      <c r="G169" s="206"/>
      <c r="H169" s="207" t="s">
        <v>1</v>
      </c>
      <c r="I169" s="209"/>
      <c r="J169" s="206"/>
      <c r="K169" s="206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136</v>
      </c>
      <c r="AU169" s="214" t="s">
        <v>87</v>
      </c>
      <c r="AV169" s="13" t="s">
        <v>85</v>
      </c>
      <c r="AW169" s="13" t="s">
        <v>33</v>
      </c>
      <c r="AX169" s="13" t="s">
        <v>77</v>
      </c>
      <c r="AY169" s="214" t="s">
        <v>125</v>
      </c>
    </row>
    <row r="170" spans="2:51" s="14" customFormat="1" ht="10">
      <c r="B170" s="215"/>
      <c r="C170" s="216"/>
      <c r="D170" s="200" t="s">
        <v>136</v>
      </c>
      <c r="E170" s="217" t="s">
        <v>1</v>
      </c>
      <c r="F170" s="218" t="s">
        <v>195</v>
      </c>
      <c r="G170" s="216"/>
      <c r="H170" s="219">
        <v>1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136</v>
      </c>
      <c r="AU170" s="225" t="s">
        <v>87</v>
      </c>
      <c r="AV170" s="14" t="s">
        <v>87</v>
      </c>
      <c r="AW170" s="14" t="s">
        <v>33</v>
      </c>
      <c r="AX170" s="14" t="s">
        <v>85</v>
      </c>
      <c r="AY170" s="225" t="s">
        <v>125</v>
      </c>
    </row>
    <row r="171" spans="1:65" s="2" customFormat="1" ht="16.5" customHeight="1">
      <c r="A171" s="35"/>
      <c r="B171" s="36"/>
      <c r="C171" s="187" t="s">
        <v>196</v>
      </c>
      <c r="D171" s="187" t="s">
        <v>128</v>
      </c>
      <c r="E171" s="188" t="s">
        <v>197</v>
      </c>
      <c r="F171" s="189" t="s">
        <v>198</v>
      </c>
      <c r="G171" s="190" t="s">
        <v>131</v>
      </c>
      <c r="H171" s="191">
        <v>10000</v>
      </c>
      <c r="I171" s="192"/>
      <c r="J171" s="193">
        <f>ROUND(I171*H171,2)</f>
        <v>0</v>
      </c>
      <c r="K171" s="189" t="s">
        <v>132</v>
      </c>
      <c r="L171" s="40"/>
      <c r="M171" s="194" t="s">
        <v>1</v>
      </c>
      <c r="N171" s="195" t="s">
        <v>42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133</v>
      </c>
      <c r="AT171" s="198" t="s">
        <v>128</v>
      </c>
      <c r="AU171" s="198" t="s">
        <v>87</v>
      </c>
      <c r="AY171" s="18" t="s">
        <v>125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85</v>
      </c>
      <c r="BK171" s="199">
        <f>ROUND(I171*H171,2)</f>
        <v>0</v>
      </c>
      <c r="BL171" s="18" t="s">
        <v>133</v>
      </c>
      <c r="BM171" s="198" t="s">
        <v>199</v>
      </c>
    </row>
    <row r="172" spans="1:47" s="2" customFormat="1" ht="10">
      <c r="A172" s="35"/>
      <c r="B172" s="36"/>
      <c r="C172" s="37"/>
      <c r="D172" s="200" t="s">
        <v>135</v>
      </c>
      <c r="E172" s="37"/>
      <c r="F172" s="201" t="s">
        <v>193</v>
      </c>
      <c r="G172" s="37"/>
      <c r="H172" s="37"/>
      <c r="I172" s="202"/>
      <c r="J172" s="37"/>
      <c r="K172" s="37"/>
      <c r="L172" s="40"/>
      <c r="M172" s="203"/>
      <c r="N172" s="204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135</v>
      </c>
      <c r="AU172" s="18" t="s">
        <v>87</v>
      </c>
    </row>
    <row r="173" spans="2:51" s="13" customFormat="1" ht="10">
      <c r="B173" s="205"/>
      <c r="C173" s="206"/>
      <c r="D173" s="200" t="s">
        <v>136</v>
      </c>
      <c r="E173" s="207" t="s">
        <v>1</v>
      </c>
      <c r="F173" s="208" t="s">
        <v>194</v>
      </c>
      <c r="G173" s="206"/>
      <c r="H173" s="207" t="s">
        <v>1</v>
      </c>
      <c r="I173" s="209"/>
      <c r="J173" s="206"/>
      <c r="K173" s="206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136</v>
      </c>
      <c r="AU173" s="214" t="s">
        <v>87</v>
      </c>
      <c r="AV173" s="13" t="s">
        <v>85</v>
      </c>
      <c r="AW173" s="13" t="s">
        <v>33</v>
      </c>
      <c r="AX173" s="13" t="s">
        <v>77</v>
      </c>
      <c r="AY173" s="214" t="s">
        <v>125</v>
      </c>
    </row>
    <row r="174" spans="2:51" s="14" customFormat="1" ht="10">
      <c r="B174" s="215"/>
      <c r="C174" s="216"/>
      <c r="D174" s="200" t="s">
        <v>136</v>
      </c>
      <c r="E174" s="217" t="s">
        <v>1</v>
      </c>
      <c r="F174" s="218" t="s">
        <v>200</v>
      </c>
      <c r="G174" s="216"/>
      <c r="H174" s="219">
        <v>10000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136</v>
      </c>
      <c r="AU174" s="225" t="s">
        <v>87</v>
      </c>
      <c r="AV174" s="14" t="s">
        <v>87</v>
      </c>
      <c r="AW174" s="14" t="s">
        <v>33</v>
      </c>
      <c r="AX174" s="14" t="s">
        <v>85</v>
      </c>
      <c r="AY174" s="225" t="s">
        <v>125</v>
      </c>
    </row>
    <row r="175" spans="2:51" s="13" customFormat="1" ht="10">
      <c r="B175" s="205"/>
      <c r="C175" s="206"/>
      <c r="D175" s="200" t="s">
        <v>136</v>
      </c>
      <c r="E175" s="207" t="s">
        <v>1</v>
      </c>
      <c r="F175" s="208" t="s">
        <v>188</v>
      </c>
      <c r="G175" s="206"/>
      <c r="H175" s="207" t="s">
        <v>1</v>
      </c>
      <c r="I175" s="209"/>
      <c r="J175" s="206"/>
      <c r="K175" s="206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136</v>
      </c>
      <c r="AU175" s="214" t="s">
        <v>87</v>
      </c>
      <c r="AV175" s="13" t="s">
        <v>85</v>
      </c>
      <c r="AW175" s="13" t="s">
        <v>33</v>
      </c>
      <c r="AX175" s="13" t="s">
        <v>77</v>
      </c>
      <c r="AY175" s="214" t="s">
        <v>125</v>
      </c>
    </row>
    <row r="176" spans="2:63" s="12" customFormat="1" ht="22.75" customHeight="1">
      <c r="B176" s="171"/>
      <c r="C176" s="172"/>
      <c r="D176" s="173" t="s">
        <v>76</v>
      </c>
      <c r="E176" s="185" t="s">
        <v>201</v>
      </c>
      <c r="F176" s="185" t="s">
        <v>202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SUM(P177:P179)</f>
        <v>0</v>
      </c>
      <c r="Q176" s="179"/>
      <c r="R176" s="180">
        <f>SUM(R177:R179)</f>
        <v>0</v>
      </c>
      <c r="S176" s="179"/>
      <c r="T176" s="181">
        <f>SUM(T177:T179)</f>
        <v>0</v>
      </c>
      <c r="AR176" s="182" t="s">
        <v>124</v>
      </c>
      <c r="AT176" s="183" t="s">
        <v>76</v>
      </c>
      <c r="AU176" s="183" t="s">
        <v>85</v>
      </c>
      <c r="AY176" s="182" t="s">
        <v>125</v>
      </c>
      <c r="BK176" s="184">
        <f>SUM(BK177:BK179)</f>
        <v>0</v>
      </c>
    </row>
    <row r="177" spans="1:65" s="2" customFormat="1" ht="16.5" customHeight="1">
      <c r="A177" s="35"/>
      <c r="B177" s="36"/>
      <c r="C177" s="187" t="s">
        <v>203</v>
      </c>
      <c r="D177" s="187" t="s">
        <v>128</v>
      </c>
      <c r="E177" s="188" t="s">
        <v>204</v>
      </c>
      <c r="F177" s="189" t="s">
        <v>205</v>
      </c>
      <c r="G177" s="190" t="s">
        <v>131</v>
      </c>
      <c r="H177" s="191">
        <v>1</v>
      </c>
      <c r="I177" s="192"/>
      <c r="J177" s="193">
        <f>ROUND(I177*H177,2)</f>
        <v>0</v>
      </c>
      <c r="K177" s="189" t="s">
        <v>132</v>
      </c>
      <c r="L177" s="40"/>
      <c r="M177" s="194" t="s">
        <v>1</v>
      </c>
      <c r="N177" s="195" t="s">
        <v>42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133</v>
      </c>
      <c r="AT177" s="198" t="s">
        <v>128</v>
      </c>
      <c r="AU177" s="198" t="s">
        <v>87</v>
      </c>
      <c r="AY177" s="18" t="s">
        <v>125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85</v>
      </c>
      <c r="BK177" s="199">
        <f>ROUND(I177*H177,2)</f>
        <v>0</v>
      </c>
      <c r="BL177" s="18" t="s">
        <v>133</v>
      </c>
      <c r="BM177" s="198" t="s">
        <v>206</v>
      </c>
    </row>
    <row r="178" spans="1:47" s="2" customFormat="1" ht="10">
      <c r="A178" s="35"/>
      <c r="B178" s="36"/>
      <c r="C178" s="37"/>
      <c r="D178" s="200" t="s">
        <v>135</v>
      </c>
      <c r="E178" s="37"/>
      <c r="F178" s="201" t="s">
        <v>205</v>
      </c>
      <c r="G178" s="37"/>
      <c r="H178" s="37"/>
      <c r="I178" s="202"/>
      <c r="J178" s="37"/>
      <c r="K178" s="37"/>
      <c r="L178" s="40"/>
      <c r="M178" s="203"/>
      <c r="N178" s="204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135</v>
      </c>
      <c r="AU178" s="18" t="s">
        <v>87</v>
      </c>
    </row>
    <row r="179" spans="2:51" s="14" customFormat="1" ht="10">
      <c r="B179" s="215"/>
      <c r="C179" s="216"/>
      <c r="D179" s="200" t="s">
        <v>136</v>
      </c>
      <c r="E179" s="217" t="s">
        <v>1</v>
      </c>
      <c r="F179" s="218" t="s">
        <v>207</v>
      </c>
      <c r="G179" s="216"/>
      <c r="H179" s="219">
        <v>1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136</v>
      </c>
      <c r="AU179" s="225" t="s">
        <v>87</v>
      </c>
      <c r="AV179" s="14" t="s">
        <v>87</v>
      </c>
      <c r="AW179" s="14" t="s">
        <v>33</v>
      </c>
      <c r="AX179" s="14" t="s">
        <v>85</v>
      </c>
      <c r="AY179" s="225" t="s">
        <v>125</v>
      </c>
    </row>
    <row r="180" spans="2:63" s="12" customFormat="1" ht="22.75" customHeight="1">
      <c r="B180" s="171"/>
      <c r="C180" s="172"/>
      <c r="D180" s="173" t="s">
        <v>76</v>
      </c>
      <c r="E180" s="185" t="s">
        <v>208</v>
      </c>
      <c r="F180" s="185" t="s">
        <v>209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SUM(P181:P183)</f>
        <v>0</v>
      </c>
      <c r="Q180" s="179"/>
      <c r="R180" s="180">
        <f>SUM(R181:R183)</f>
        <v>0</v>
      </c>
      <c r="S180" s="179"/>
      <c r="T180" s="181">
        <f>SUM(T181:T183)</f>
        <v>0</v>
      </c>
      <c r="AR180" s="182" t="s">
        <v>124</v>
      </c>
      <c r="AT180" s="183" t="s">
        <v>76</v>
      </c>
      <c r="AU180" s="183" t="s">
        <v>85</v>
      </c>
      <c r="AY180" s="182" t="s">
        <v>125</v>
      </c>
      <c r="BK180" s="184">
        <f>SUM(BK181:BK183)</f>
        <v>0</v>
      </c>
    </row>
    <row r="181" spans="1:65" s="2" customFormat="1" ht="16.5" customHeight="1">
      <c r="A181" s="35"/>
      <c r="B181" s="36"/>
      <c r="C181" s="187" t="s">
        <v>210</v>
      </c>
      <c r="D181" s="187" t="s">
        <v>128</v>
      </c>
      <c r="E181" s="188" t="s">
        <v>211</v>
      </c>
      <c r="F181" s="189" t="s">
        <v>212</v>
      </c>
      <c r="G181" s="190" t="s">
        <v>131</v>
      </c>
      <c r="H181" s="191">
        <v>1</v>
      </c>
      <c r="I181" s="192"/>
      <c r="J181" s="193">
        <f>ROUND(I181*H181,2)</f>
        <v>0</v>
      </c>
      <c r="K181" s="189" t="s">
        <v>132</v>
      </c>
      <c r="L181" s="40"/>
      <c r="M181" s="194" t="s">
        <v>1</v>
      </c>
      <c r="N181" s="195" t="s">
        <v>42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133</v>
      </c>
      <c r="AT181" s="198" t="s">
        <v>128</v>
      </c>
      <c r="AU181" s="198" t="s">
        <v>87</v>
      </c>
      <c r="AY181" s="18" t="s">
        <v>125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85</v>
      </c>
      <c r="BK181" s="199">
        <f>ROUND(I181*H181,2)</f>
        <v>0</v>
      </c>
      <c r="BL181" s="18" t="s">
        <v>133</v>
      </c>
      <c r="BM181" s="198" t="s">
        <v>213</v>
      </c>
    </row>
    <row r="182" spans="1:47" s="2" customFormat="1" ht="10">
      <c r="A182" s="35"/>
      <c r="B182" s="36"/>
      <c r="C182" s="37"/>
      <c r="D182" s="200" t="s">
        <v>135</v>
      </c>
      <c r="E182" s="37"/>
      <c r="F182" s="201" t="s">
        <v>212</v>
      </c>
      <c r="G182" s="37"/>
      <c r="H182" s="37"/>
      <c r="I182" s="202"/>
      <c r="J182" s="37"/>
      <c r="K182" s="37"/>
      <c r="L182" s="40"/>
      <c r="M182" s="203"/>
      <c r="N182" s="204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135</v>
      </c>
      <c r="AU182" s="18" t="s">
        <v>87</v>
      </c>
    </row>
    <row r="183" spans="2:51" s="14" customFormat="1" ht="10">
      <c r="B183" s="215"/>
      <c r="C183" s="216"/>
      <c r="D183" s="200" t="s">
        <v>136</v>
      </c>
      <c r="E183" s="217" t="s">
        <v>1</v>
      </c>
      <c r="F183" s="218" t="s">
        <v>166</v>
      </c>
      <c r="G183" s="216"/>
      <c r="H183" s="219">
        <v>1</v>
      </c>
      <c r="I183" s="220"/>
      <c r="J183" s="216"/>
      <c r="K183" s="216"/>
      <c r="L183" s="221"/>
      <c r="M183" s="226"/>
      <c r="N183" s="227"/>
      <c r="O183" s="227"/>
      <c r="P183" s="227"/>
      <c r="Q183" s="227"/>
      <c r="R183" s="227"/>
      <c r="S183" s="227"/>
      <c r="T183" s="228"/>
      <c r="AT183" s="225" t="s">
        <v>136</v>
      </c>
      <c r="AU183" s="225" t="s">
        <v>87</v>
      </c>
      <c r="AV183" s="14" t="s">
        <v>87</v>
      </c>
      <c r="AW183" s="14" t="s">
        <v>33</v>
      </c>
      <c r="AX183" s="14" t="s">
        <v>85</v>
      </c>
      <c r="AY183" s="225" t="s">
        <v>125</v>
      </c>
    </row>
    <row r="184" spans="1:31" s="2" customFormat="1" ht="7" customHeight="1">
      <c r="A184" s="35"/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40"/>
      <c r="M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</sheetData>
  <sheetProtection algorithmName="SHA-512" hashValue="eMS7mxqbWdvzrfVAe78zlleMDUhiTBFYhFQgGdDMuDXnKig0Ap02+/+Yy1jK1peJ+ErdL4Jr4rJU6I86Fg1bAw==" saltValue="7jTUN8lDQzS7id7eHtRa0e51TA61IyQ4zh//HlD4rqBGxhvgMUws2xf45KPmS5hOz938gcDu/UYlkKWVNp/02Q==" spinCount="100000" sheet="1" objects="1" scenarios="1" formatColumns="0" formatRows="0" autoFilter="0"/>
  <autoFilter ref="C121:K18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1"/>
  <sheetViews>
    <sheetView showGridLines="0" tabSelected="1" workbookViewId="0" topLeftCell="A893">
      <selection activeCell="F920" sqref="F920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90</v>
      </c>
    </row>
    <row r="3" spans="2:46" s="1" customFormat="1" ht="7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87</v>
      </c>
    </row>
    <row r="4" spans="2:46" s="1" customFormat="1" ht="25" customHeight="1">
      <c r="B4" s="21"/>
      <c r="D4" s="111" t="s">
        <v>95</v>
      </c>
      <c r="L4" s="21"/>
      <c r="M4" s="112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5" t="str">
        <f>'Rekapitulace stavby'!K6</f>
        <v>Výstavba cyklostezek v k.ú. Dačice a Bílkov – trasa 4, Dačice – Bílkov II</v>
      </c>
      <c r="F7" s="306"/>
      <c r="G7" s="306"/>
      <c r="H7" s="306"/>
      <c r="L7" s="21"/>
    </row>
    <row r="8" spans="1:31" s="2" customFormat="1" ht="12" customHeight="1">
      <c r="A8" s="35"/>
      <c r="B8" s="40"/>
      <c r="C8" s="35"/>
      <c r="D8" s="113" t="s">
        <v>96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7" t="s">
        <v>214</v>
      </c>
      <c r="F9" s="308"/>
      <c r="G9" s="308"/>
      <c r="H9" s="30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91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9" t="str">
        <f>'Rekapitulace stavby'!E14</f>
        <v>Vyplň údaj</v>
      </c>
      <c r="F18" s="310"/>
      <c r="G18" s="310"/>
      <c r="H18" s="310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1" t="s">
        <v>1</v>
      </c>
      <c r="F27" s="311"/>
      <c r="G27" s="311"/>
      <c r="H27" s="311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3" t="s">
        <v>41</v>
      </c>
      <c r="E33" s="113" t="s">
        <v>42</v>
      </c>
      <c r="F33" s="124">
        <f>ROUND((SUM(BE125:BE920)),2)</f>
        <v>0</v>
      </c>
      <c r="G33" s="35"/>
      <c r="H33" s="35"/>
      <c r="I33" s="125">
        <v>0.21</v>
      </c>
      <c r="J33" s="124">
        <f>ROUND(((SUM(BE125:BE920))*I33),2)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3" t="s">
        <v>43</v>
      </c>
      <c r="F34" s="124">
        <f>ROUND((SUM(BF125:BF920)),2)</f>
        <v>0</v>
      </c>
      <c r="G34" s="35"/>
      <c r="H34" s="35"/>
      <c r="I34" s="125">
        <v>0.15</v>
      </c>
      <c r="J34" s="124">
        <f>ROUND(((SUM(BF125:BF920))*I34),2)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3" t="s">
        <v>44</v>
      </c>
      <c r="F35" s="124">
        <f>ROUND((SUM(BG125:BG920)),2)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3" t="s">
        <v>45</v>
      </c>
      <c r="F36" s="124">
        <f>ROUND((SUM(BH125:BH920)),2)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3" t="s">
        <v>46</v>
      </c>
      <c r="F37" s="124">
        <f>ROUND((SUM(BI125:BI920)),2)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Výstavba cyklostezek v k.ú. Dačice a Bílkov – trasa 4, Dačice – Bílkov II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3" t="str">
        <f>E9</f>
        <v>101A - Stezka pro chodce a cyklisty (uznatelné náklady)</v>
      </c>
      <c r="F87" s="314"/>
      <c r="G87" s="314"/>
      <c r="H87" s="31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Dačice</v>
      </c>
      <c r="G89" s="37"/>
      <c r="H89" s="37"/>
      <c r="I89" s="30" t="s">
        <v>22</v>
      </c>
      <c r="J89" s="67" t="str">
        <f>IF(J12="","",J12)</f>
        <v>25. 4. 2023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Město Dačice</v>
      </c>
      <c r="G91" s="37"/>
      <c r="H91" s="37"/>
      <c r="I91" s="30" t="s">
        <v>30</v>
      </c>
      <c r="J91" s="33" t="str">
        <f>E21</f>
        <v>WAY project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99</v>
      </c>
      <c r="D94" s="145"/>
      <c r="E94" s="145"/>
      <c r="F94" s="145"/>
      <c r="G94" s="145"/>
      <c r="H94" s="145"/>
      <c r="I94" s="145"/>
      <c r="J94" s="146" t="s">
        <v>100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47" t="s">
        <v>101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2:12" s="9" customFormat="1" ht="25" customHeight="1">
      <c r="B97" s="148"/>
      <c r="C97" s="149"/>
      <c r="D97" s="150" t="s">
        <v>215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0" customFormat="1" ht="19.9" customHeight="1">
      <c r="B98" s="154"/>
      <c r="C98" s="155"/>
      <c r="D98" s="156" t="s">
        <v>216</v>
      </c>
      <c r="E98" s="157"/>
      <c r="F98" s="157"/>
      <c r="G98" s="157"/>
      <c r="H98" s="157"/>
      <c r="I98" s="157"/>
      <c r="J98" s="158">
        <f>J127</f>
        <v>0</v>
      </c>
      <c r="K98" s="155"/>
      <c r="L98" s="159"/>
    </row>
    <row r="99" spans="2:12" s="10" customFormat="1" ht="19.9" customHeight="1">
      <c r="B99" s="154"/>
      <c r="C99" s="155"/>
      <c r="D99" s="156" t="s">
        <v>217</v>
      </c>
      <c r="E99" s="157"/>
      <c r="F99" s="157"/>
      <c r="G99" s="157"/>
      <c r="H99" s="157"/>
      <c r="I99" s="157"/>
      <c r="J99" s="158">
        <f>J459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218</v>
      </c>
      <c r="E100" s="157"/>
      <c r="F100" s="157"/>
      <c r="G100" s="157"/>
      <c r="H100" s="157"/>
      <c r="I100" s="157"/>
      <c r="J100" s="158">
        <f>J482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219</v>
      </c>
      <c r="E101" s="157"/>
      <c r="F101" s="157"/>
      <c r="G101" s="157"/>
      <c r="H101" s="157"/>
      <c r="I101" s="157"/>
      <c r="J101" s="158">
        <f>J505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220</v>
      </c>
      <c r="E102" s="157"/>
      <c r="F102" s="157"/>
      <c r="G102" s="157"/>
      <c r="H102" s="157"/>
      <c r="I102" s="157"/>
      <c r="J102" s="158">
        <f>J615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221</v>
      </c>
      <c r="E103" s="157"/>
      <c r="F103" s="157"/>
      <c r="G103" s="157"/>
      <c r="H103" s="157"/>
      <c r="I103" s="157"/>
      <c r="J103" s="158">
        <f>J716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222</v>
      </c>
      <c r="E104" s="157"/>
      <c r="F104" s="157"/>
      <c r="G104" s="157"/>
      <c r="H104" s="157"/>
      <c r="I104" s="157"/>
      <c r="J104" s="158">
        <f>J827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223</v>
      </c>
      <c r="E105" s="157"/>
      <c r="F105" s="157"/>
      <c r="G105" s="157"/>
      <c r="H105" s="157"/>
      <c r="I105" s="157"/>
      <c r="J105" s="158">
        <f>J901</f>
        <v>0</v>
      </c>
      <c r="K105" s="155"/>
      <c r="L105" s="159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7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7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5" customHeight="1">
      <c r="A112" s="35"/>
      <c r="B112" s="36"/>
      <c r="C112" s="24" t="s">
        <v>109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7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12" t="str">
        <f>E7</f>
        <v>Výstavba cyklostezek v k.ú. Dačice a Bílkov – trasa 4, Dačice – Bílkov II</v>
      </c>
      <c r="F115" s="313"/>
      <c r="G115" s="313"/>
      <c r="H115" s="313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96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83" t="str">
        <f>E9</f>
        <v>101A - Stezka pro chodce a cyklisty (uznatelné náklady)</v>
      </c>
      <c r="F117" s="314"/>
      <c r="G117" s="314"/>
      <c r="H117" s="314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7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>Dačice</v>
      </c>
      <c r="G119" s="37"/>
      <c r="H119" s="37"/>
      <c r="I119" s="30" t="s">
        <v>22</v>
      </c>
      <c r="J119" s="67" t="str">
        <f>IF(J12="","",J12)</f>
        <v>25. 4. 2023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7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24</v>
      </c>
      <c r="D121" s="37"/>
      <c r="E121" s="37"/>
      <c r="F121" s="28" t="str">
        <f>E15</f>
        <v>Město Dačice</v>
      </c>
      <c r="G121" s="37"/>
      <c r="H121" s="37"/>
      <c r="I121" s="30" t="s">
        <v>30</v>
      </c>
      <c r="J121" s="33" t="str">
        <f>E21</f>
        <v>WAY project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30" t="s">
        <v>28</v>
      </c>
      <c r="D122" s="37"/>
      <c r="E122" s="37"/>
      <c r="F122" s="28" t="str">
        <f>IF(E18="","",E18)</f>
        <v>Vyplň údaj</v>
      </c>
      <c r="G122" s="37"/>
      <c r="H122" s="37"/>
      <c r="I122" s="30" t="s">
        <v>34</v>
      </c>
      <c r="J122" s="33" t="str">
        <f>E24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2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0"/>
      <c r="B124" s="161"/>
      <c r="C124" s="162" t="s">
        <v>110</v>
      </c>
      <c r="D124" s="163" t="s">
        <v>62</v>
      </c>
      <c r="E124" s="163" t="s">
        <v>58</v>
      </c>
      <c r="F124" s="163" t="s">
        <v>59</v>
      </c>
      <c r="G124" s="163" t="s">
        <v>111</v>
      </c>
      <c r="H124" s="163" t="s">
        <v>112</v>
      </c>
      <c r="I124" s="163" t="s">
        <v>113</v>
      </c>
      <c r="J124" s="163" t="s">
        <v>100</v>
      </c>
      <c r="K124" s="164" t="s">
        <v>114</v>
      </c>
      <c r="L124" s="165"/>
      <c r="M124" s="76" t="s">
        <v>1</v>
      </c>
      <c r="N124" s="77" t="s">
        <v>41</v>
      </c>
      <c r="O124" s="77" t="s">
        <v>115</v>
      </c>
      <c r="P124" s="77" t="s">
        <v>116</v>
      </c>
      <c r="Q124" s="77" t="s">
        <v>117</v>
      </c>
      <c r="R124" s="77" t="s">
        <v>118</v>
      </c>
      <c r="S124" s="77" t="s">
        <v>119</v>
      </c>
      <c r="T124" s="78" t="s">
        <v>120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3" s="2" customFormat="1" ht="22.75" customHeight="1">
      <c r="A125" s="35"/>
      <c r="B125" s="36"/>
      <c r="C125" s="83" t="s">
        <v>121</v>
      </c>
      <c r="D125" s="37"/>
      <c r="E125" s="37"/>
      <c r="F125" s="37"/>
      <c r="G125" s="37"/>
      <c r="H125" s="37"/>
      <c r="I125" s="37"/>
      <c r="J125" s="166">
        <f>BK125</f>
        <v>0</v>
      </c>
      <c r="K125" s="37"/>
      <c r="L125" s="40"/>
      <c r="M125" s="79"/>
      <c r="N125" s="167"/>
      <c r="O125" s="80"/>
      <c r="P125" s="168">
        <f>P126</f>
        <v>0</v>
      </c>
      <c r="Q125" s="80"/>
      <c r="R125" s="168">
        <f>R126</f>
        <v>4993.5060028372</v>
      </c>
      <c r="S125" s="80"/>
      <c r="T125" s="169">
        <f>T126</f>
        <v>202.12194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76</v>
      </c>
      <c r="AU125" s="18" t="s">
        <v>102</v>
      </c>
      <c r="BK125" s="170">
        <f>BK126</f>
        <v>0</v>
      </c>
    </row>
    <row r="126" spans="2:63" s="12" customFormat="1" ht="25.9" customHeight="1">
      <c r="B126" s="171"/>
      <c r="C126" s="172"/>
      <c r="D126" s="173" t="s">
        <v>76</v>
      </c>
      <c r="E126" s="174" t="s">
        <v>224</v>
      </c>
      <c r="F126" s="174" t="s">
        <v>225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P127+P459+P482+P505+P615+P716+P827+P901</f>
        <v>0</v>
      </c>
      <c r="Q126" s="179"/>
      <c r="R126" s="180">
        <f>R127+R459+R482+R505+R615+R716+R827+R901</f>
        <v>4993.5060028372</v>
      </c>
      <c r="S126" s="179"/>
      <c r="T126" s="181">
        <f>T127+T459+T482+T505+T615+T716+T827+T901</f>
        <v>202.12194</v>
      </c>
      <c r="AR126" s="182" t="s">
        <v>85</v>
      </c>
      <c r="AT126" s="183" t="s">
        <v>76</v>
      </c>
      <c r="AU126" s="183" t="s">
        <v>77</v>
      </c>
      <c r="AY126" s="182" t="s">
        <v>125</v>
      </c>
      <c r="BK126" s="184">
        <f>BK127+BK459+BK482+BK505+BK615+BK716+BK827+BK901</f>
        <v>0</v>
      </c>
    </row>
    <row r="127" spans="2:63" s="12" customFormat="1" ht="22.75" customHeight="1">
      <c r="B127" s="171"/>
      <c r="C127" s="172"/>
      <c r="D127" s="173" t="s">
        <v>76</v>
      </c>
      <c r="E127" s="185" t="s">
        <v>85</v>
      </c>
      <c r="F127" s="185" t="s">
        <v>226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SUM(P128:P458)</f>
        <v>0</v>
      </c>
      <c r="Q127" s="179"/>
      <c r="R127" s="180">
        <f>SUM(R128:R458)</f>
        <v>4271.0881242</v>
      </c>
      <c r="S127" s="179"/>
      <c r="T127" s="181">
        <f>SUM(T128:T458)</f>
        <v>170.65894</v>
      </c>
      <c r="AR127" s="182" t="s">
        <v>85</v>
      </c>
      <c r="AT127" s="183" t="s">
        <v>76</v>
      </c>
      <c r="AU127" s="183" t="s">
        <v>85</v>
      </c>
      <c r="AY127" s="182" t="s">
        <v>125</v>
      </c>
      <c r="BK127" s="184">
        <f>SUM(BK128:BK458)</f>
        <v>0</v>
      </c>
    </row>
    <row r="128" spans="1:65" s="2" customFormat="1" ht="16.5" customHeight="1">
      <c r="A128" s="35"/>
      <c r="B128" s="36"/>
      <c r="C128" s="187" t="s">
        <v>85</v>
      </c>
      <c r="D128" s="187" t="s">
        <v>128</v>
      </c>
      <c r="E128" s="188" t="s">
        <v>227</v>
      </c>
      <c r="F128" s="189" t="s">
        <v>228</v>
      </c>
      <c r="G128" s="190" t="s">
        <v>229</v>
      </c>
      <c r="H128" s="191">
        <v>1</v>
      </c>
      <c r="I128" s="192"/>
      <c r="J128" s="193">
        <f>ROUND(I128*H128,2)</f>
        <v>0</v>
      </c>
      <c r="K128" s="189" t="s">
        <v>132</v>
      </c>
      <c r="L128" s="40"/>
      <c r="M128" s="194" t="s">
        <v>1</v>
      </c>
      <c r="N128" s="195" t="s">
        <v>42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149</v>
      </c>
      <c r="AT128" s="198" t="s">
        <v>128</v>
      </c>
      <c r="AU128" s="198" t="s">
        <v>87</v>
      </c>
      <c r="AY128" s="18" t="s">
        <v>125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85</v>
      </c>
      <c r="BK128" s="199">
        <f>ROUND(I128*H128,2)</f>
        <v>0</v>
      </c>
      <c r="BL128" s="18" t="s">
        <v>149</v>
      </c>
      <c r="BM128" s="198" t="s">
        <v>230</v>
      </c>
    </row>
    <row r="129" spans="1:47" s="2" customFormat="1" ht="10">
      <c r="A129" s="35"/>
      <c r="B129" s="36"/>
      <c r="C129" s="37"/>
      <c r="D129" s="200" t="s">
        <v>135</v>
      </c>
      <c r="E129" s="37"/>
      <c r="F129" s="201" t="s">
        <v>231</v>
      </c>
      <c r="G129" s="37"/>
      <c r="H129" s="37"/>
      <c r="I129" s="202"/>
      <c r="J129" s="37"/>
      <c r="K129" s="37"/>
      <c r="L129" s="40"/>
      <c r="M129" s="203"/>
      <c r="N129" s="204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135</v>
      </c>
      <c r="AU129" s="18" t="s">
        <v>87</v>
      </c>
    </row>
    <row r="130" spans="2:51" s="14" customFormat="1" ht="10">
      <c r="B130" s="215"/>
      <c r="C130" s="216"/>
      <c r="D130" s="200" t="s">
        <v>136</v>
      </c>
      <c r="E130" s="217" t="s">
        <v>1</v>
      </c>
      <c r="F130" s="218" t="s">
        <v>232</v>
      </c>
      <c r="G130" s="216"/>
      <c r="H130" s="219">
        <v>1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136</v>
      </c>
      <c r="AU130" s="225" t="s">
        <v>87</v>
      </c>
      <c r="AV130" s="14" t="s">
        <v>87</v>
      </c>
      <c r="AW130" s="14" t="s">
        <v>33</v>
      </c>
      <c r="AX130" s="14" t="s">
        <v>85</v>
      </c>
      <c r="AY130" s="225" t="s">
        <v>125</v>
      </c>
    </row>
    <row r="131" spans="1:65" s="2" customFormat="1" ht="16.5" customHeight="1">
      <c r="A131" s="35"/>
      <c r="B131" s="36"/>
      <c r="C131" s="187" t="s">
        <v>87</v>
      </c>
      <c r="D131" s="187" t="s">
        <v>128</v>
      </c>
      <c r="E131" s="188" t="s">
        <v>233</v>
      </c>
      <c r="F131" s="189" t="s">
        <v>234</v>
      </c>
      <c r="G131" s="190" t="s">
        <v>229</v>
      </c>
      <c r="H131" s="191">
        <v>1</v>
      </c>
      <c r="I131" s="192"/>
      <c r="J131" s="193">
        <f>ROUND(I131*H131,2)</f>
        <v>0</v>
      </c>
      <c r="K131" s="189" t="s">
        <v>132</v>
      </c>
      <c r="L131" s="40"/>
      <c r="M131" s="194" t="s">
        <v>1</v>
      </c>
      <c r="N131" s="195" t="s">
        <v>42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149</v>
      </c>
      <c r="AT131" s="198" t="s">
        <v>128</v>
      </c>
      <c r="AU131" s="198" t="s">
        <v>87</v>
      </c>
      <c r="AY131" s="18" t="s">
        <v>125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85</v>
      </c>
      <c r="BK131" s="199">
        <f>ROUND(I131*H131,2)</f>
        <v>0</v>
      </c>
      <c r="BL131" s="18" t="s">
        <v>149</v>
      </c>
      <c r="BM131" s="198" t="s">
        <v>235</v>
      </c>
    </row>
    <row r="132" spans="1:47" s="2" customFormat="1" ht="10">
      <c r="A132" s="35"/>
      <c r="B132" s="36"/>
      <c r="C132" s="37"/>
      <c r="D132" s="200" t="s">
        <v>135</v>
      </c>
      <c r="E132" s="37"/>
      <c r="F132" s="201" t="s">
        <v>236</v>
      </c>
      <c r="G132" s="37"/>
      <c r="H132" s="37"/>
      <c r="I132" s="202"/>
      <c r="J132" s="37"/>
      <c r="K132" s="37"/>
      <c r="L132" s="40"/>
      <c r="M132" s="203"/>
      <c r="N132" s="204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135</v>
      </c>
      <c r="AU132" s="18" t="s">
        <v>87</v>
      </c>
    </row>
    <row r="133" spans="2:51" s="14" customFormat="1" ht="10">
      <c r="B133" s="215"/>
      <c r="C133" s="216"/>
      <c r="D133" s="200" t="s">
        <v>136</v>
      </c>
      <c r="E133" s="217" t="s">
        <v>1</v>
      </c>
      <c r="F133" s="218" t="s">
        <v>237</v>
      </c>
      <c r="G133" s="216"/>
      <c r="H133" s="219">
        <v>1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136</v>
      </c>
      <c r="AU133" s="225" t="s">
        <v>87</v>
      </c>
      <c r="AV133" s="14" t="s">
        <v>87</v>
      </c>
      <c r="AW133" s="14" t="s">
        <v>33</v>
      </c>
      <c r="AX133" s="14" t="s">
        <v>85</v>
      </c>
      <c r="AY133" s="225" t="s">
        <v>125</v>
      </c>
    </row>
    <row r="134" spans="1:65" s="2" customFormat="1" ht="16.5" customHeight="1">
      <c r="A134" s="35"/>
      <c r="B134" s="36"/>
      <c r="C134" s="187" t="s">
        <v>144</v>
      </c>
      <c r="D134" s="187" t="s">
        <v>128</v>
      </c>
      <c r="E134" s="188" t="s">
        <v>238</v>
      </c>
      <c r="F134" s="189" t="s">
        <v>239</v>
      </c>
      <c r="G134" s="190" t="s">
        <v>229</v>
      </c>
      <c r="H134" s="191">
        <v>1</v>
      </c>
      <c r="I134" s="192"/>
      <c r="J134" s="193">
        <f>ROUND(I134*H134,2)</f>
        <v>0</v>
      </c>
      <c r="K134" s="189" t="s">
        <v>132</v>
      </c>
      <c r="L134" s="40"/>
      <c r="M134" s="194" t="s">
        <v>1</v>
      </c>
      <c r="N134" s="195" t="s">
        <v>42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149</v>
      </c>
      <c r="AT134" s="198" t="s">
        <v>128</v>
      </c>
      <c r="AU134" s="198" t="s">
        <v>87</v>
      </c>
      <c r="AY134" s="18" t="s">
        <v>125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85</v>
      </c>
      <c r="BK134" s="199">
        <f>ROUND(I134*H134,2)</f>
        <v>0</v>
      </c>
      <c r="BL134" s="18" t="s">
        <v>149</v>
      </c>
      <c r="BM134" s="198" t="s">
        <v>240</v>
      </c>
    </row>
    <row r="135" spans="1:47" s="2" customFormat="1" ht="10">
      <c r="A135" s="35"/>
      <c r="B135" s="36"/>
      <c r="C135" s="37"/>
      <c r="D135" s="200" t="s">
        <v>135</v>
      </c>
      <c r="E135" s="37"/>
      <c r="F135" s="201" t="s">
        <v>241</v>
      </c>
      <c r="G135" s="37"/>
      <c r="H135" s="37"/>
      <c r="I135" s="202"/>
      <c r="J135" s="37"/>
      <c r="K135" s="37"/>
      <c r="L135" s="40"/>
      <c r="M135" s="203"/>
      <c r="N135" s="204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135</v>
      </c>
      <c r="AU135" s="18" t="s">
        <v>87</v>
      </c>
    </row>
    <row r="136" spans="2:51" s="14" customFormat="1" ht="10">
      <c r="B136" s="215"/>
      <c r="C136" s="216"/>
      <c r="D136" s="200" t="s">
        <v>136</v>
      </c>
      <c r="E136" s="217" t="s">
        <v>1</v>
      </c>
      <c r="F136" s="218" t="s">
        <v>237</v>
      </c>
      <c r="G136" s="216"/>
      <c r="H136" s="219">
        <v>1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136</v>
      </c>
      <c r="AU136" s="225" t="s">
        <v>87</v>
      </c>
      <c r="AV136" s="14" t="s">
        <v>87</v>
      </c>
      <c r="AW136" s="14" t="s">
        <v>33</v>
      </c>
      <c r="AX136" s="14" t="s">
        <v>85</v>
      </c>
      <c r="AY136" s="225" t="s">
        <v>125</v>
      </c>
    </row>
    <row r="137" spans="1:65" s="2" customFormat="1" ht="16.5" customHeight="1">
      <c r="A137" s="35"/>
      <c r="B137" s="36"/>
      <c r="C137" s="187" t="s">
        <v>124</v>
      </c>
      <c r="D137" s="187" t="s">
        <v>128</v>
      </c>
      <c r="E137" s="188" t="s">
        <v>242</v>
      </c>
      <c r="F137" s="189" t="s">
        <v>243</v>
      </c>
      <c r="G137" s="190" t="s">
        <v>244</v>
      </c>
      <c r="H137" s="191">
        <v>3.84</v>
      </c>
      <c r="I137" s="192"/>
      <c r="J137" s="193">
        <f>ROUND(I137*H137,2)</f>
        <v>0</v>
      </c>
      <c r="K137" s="189" t="s">
        <v>132</v>
      </c>
      <c r="L137" s="40"/>
      <c r="M137" s="194" t="s">
        <v>1</v>
      </c>
      <c r="N137" s="195" t="s">
        <v>42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0.586</v>
      </c>
      <c r="T137" s="197">
        <f>S137*H137</f>
        <v>2.25024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149</v>
      </c>
      <c r="AT137" s="198" t="s">
        <v>128</v>
      </c>
      <c r="AU137" s="198" t="s">
        <v>87</v>
      </c>
      <c r="AY137" s="18" t="s">
        <v>125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85</v>
      </c>
      <c r="BK137" s="199">
        <f>ROUND(I137*H137,2)</f>
        <v>0</v>
      </c>
      <c r="BL137" s="18" t="s">
        <v>149</v>
      </c>
      <c r="BM137" s="198" t="s">
        <v>245</v>
      </c>
    </row>
    <row r="138" spans="1:47" s="2" customFormat="1" ht="18">
      <c r="A138" s="35"/>
      <c r="B138" s="36"/>
      <c r="C138" s="37"/>
      <c r="D138" s="200" t="s">
        <v>135</v>
      </c>
      <c r="E138" s="37"/>
      <c r="F138" s="201" t="s">
        <v>246</v>
      </c>
      <c r="G138" s="37"/>
      <c r="H138" s="37"/>
      <c r="I138" s="202"/>
      <c r="J138" s="37"/>
      <c r="K138" s="37"/>
      <c r="L138" s="40"/>
      <c r="M138" s="203"/>
      <c r="N138" s="204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135</v>
      </c>
      <c r="AU138" s="18" t="s">
        <v>87</v>
      </c>
    </row>
    <row r="139" spans="2:51" s="14" customFormat="1" ht="10">
      <c r="B139" s="215"/>
      <c r="C139" s="216"/>
      <c r="D139" s="200" t="s">
        <v>136</v>
      </c>
      <c r="E139" s="217" t="s">
        <v>1</v>
      </c>
      <c r="F139" s="218" t="s">
        <v>247</v>
      </c>
      <c r="G139" s="216"/>
      <c r="H139" s="219">
        <v>3.84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136</v>
      </c>
      <c r="AU139" s="225" t="s">
        <v>87</v>
      </c>
      <c r="AV139" s="14" t="s">
        <v>87</v>
      </c>
      <c r="AW139" s="14" t="s">
        <v>33</v>
      </c>
      <c r="AX139" s="14" t="s">
        <v>85</v>
      </c>
      <c r="AY139" s="225" t="s">
        <v>125</v>
      </c>
    </row>
    <row r="140" spans="2:51" s="13" customFormat="1" ht="10">
      <c r="B140" s="205"/>
      <c r="C140" s="206"/>
      <c r="D140" s="200" t="s">
        <v>136</v>
      </c>
      <c r="E140" s="207" t="s">
        <v>1</v>
      </c>
      <c r="F140" s="208" t="s">
        <v>248</v>
      </c>
      <c r="G140" s="206"/>
      <c r="H140" s="207" t="s">
        <v>1</v>
      </c>
      <c r="I140" s="209"/>
      <c r="J140" s="206"/>
      <c r="K140" s="206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136</v>
      </c>
      <c r="AU140" s="214" t="s">
        <v>87</v>
      </c>
      <c r="AV140" s="13" t="s">
        <v>85</v>
      </c>
      <c r="AW140" s="13" t="s">
        <v>33</v>
      </c>
      <c r="AX140" s="13" t="s">
        <v>77</v>
      </c>
      <c r="AY140" s="214" t="s">
        <v>125</v>
      </c>
    </row>
    <row r="141" spans="1:65" s="2" customFormat="1" ht="16.5" customHeight="1">
      <c r="A141" s="35"/>
      <c r="B141" s="36"/>
      <c r="C141" s="187" t="s">
        <v>161</v>
      </c>
      <c r="D141" s="187" t="s">
        <v>128</v>
      </c>
      <c r="E141" s="188" t="s">
        <v>249</v>
      </c>
      <c r="F141" s="189" t="s">
        <v>250</v>
      </c>
      <c r="G141" s="190" t="s">
        <v>244</v>
      </c>
      <c r="H141" s="191">
        <v>10</v>
      </c>
      <c r="I141" s="192"/>
      <c r="J141" s="193">
        <f>ROUND(I141*H141,2)</f>
        <v>0</v>
      </c>
      <c r="K141" s="189" t="s">
        <v>132</v>
      </c>
      <c r="L141" s="40"/>
      <c r="M141" s="194" t="s">
        <v>1</v>
      </c>
      <c r="N141" s="195" t="s">
        <v>42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0.26</v>
      </c>
      <c r="T141" s="197">
        <f>S141*H141</f>
        <v>2.6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149</v>
      </c>
      <c r="AT141" s="198" t="s">
        <v>128</v>
      </c>
      <c r="AU141" s="198" t="s">
        <v>87</v>
      </c>
      <c r="AY141" s="18" t="s">
        <v>125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85</v>
      </c>
      <c r="BK141" s="199">
        <f>ROUND(I141*H141,2)</f>
        <v>0</v>
      </c>
      <c r="BL141" s="18" t="s">
        <v>149</v>
      </c>
      <c r="BM141" s="198" t="s">
        <v>251</v>
      </c>
    </row>
    <row r="142" spans="1:47" s="2" customFormat="1" ht="18">
      <c r="A142" s="35"/>
      <c r="B142" s="36"/>
      <c r="C142" s="37"/>
      <c r="D142" s="200" t="s">
        <v>135</v>
      </c>
      <c r="E142" s="37"/>
      <c r="F142" s="201" t="s">
        <v>252</v>
      </c>
      <c r="G142" s="37"/>
      <c r="H142" s="37"/>
      <c r="I142" s="202"/>
      <c r="J142" s="37"/>
      <c r="K142" s="37"/>
      <c r="L142" s="40"/>
      <c r="M142" s="203"/>
      <c r="N142" s="204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135</v>
      </c>
      <c r="AU142" s="18" t="s">
        <v>87</v>
      </c>
    </row>
    <row r="143" spans="2:51" s="14" customFormat="1" ht="10">
      <c r="B143" s="215"/>
      <c r="C143" s="216"/>
      <c r="D143" s="200" t="s">
        <v>136</v>
      </c>
      <c r="E143" s="217" t="s">
        <v>1</v>
      </c>
      <c r="F143" s="218" t="s">
        <v>253</v>
      </c>
      <c r="G143" s="216"/>
      <c r="H143" s="219">
        <v>10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136</v>
      </c>
      <c r="AU143" s="225" t="s">
        <v>87</v>
      </c>
      <c r="AV143" s="14" t="s">
        <v>87</v>
      </c>
      <c r="AW143" s="14" t="s">
        <v>33</v>
      </c>
      <c r="AX143" s="14" t="s">
        <v>85</v>
      </c>
      <c r="AY143" s="225" t="s">
        <v>125</v>
      </c>
    </row>
    <row r="144" spans="1:65" s="2" customFormat="1" ht="21.75" customHeight="1">
      <c r="A144" s="35"/>
      <c r="B144" s="36"/>
      <c r="C144" s="187" t="s">
        <v>167</v>
      </c>
      <c r="D144" s="187" t="s">
        <v>128</v>
      </c>
      <c r="E144" s="188" t="s">
        <v>254</v>
      </c>
      <c r="F144" s="189" t="s">
        <v>255</v>
      </c>
      <c r="G144" s="190" t="s">
        <v>244</v>
      </c>
      <c r="H144" s="191">
        <v>80.4</v>
      </c>
      <c r="I144" s="192"/>
      <c r="J144" s="193">
        <f>ROUND(I144*H144,2)</f>
        <v>0</v>
      </c>
      <c r="K144" s="189" t="s">
        <v>132</v>
      </c>
      <c r="L144" s="40"/>
      <c r="M144" s="194" t="s">
        <v>1</v>
      </c>
      <c r="N144" s="195" t="s">
        <v>42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0.295</v>
      </c>
      <c r="T144" s="197">
        <f>S144*H144</f>
        <v>23.718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149</v>
      </c>
      <c r="AT144" s="198" t="s">
        <v>128</v>
      </c>
      <c r="AU144" s="198" t="s">
        <v>87</v>
      </c>
      <c r="AY144" s="18" t="s">
        <v>125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85</v>
      </c>
      <c r="BK144" s="199">
        <f>ROUND(I144*H144,2)</f>
        <v>0</v>
      </c>
      <c r="BL144" s="18" t="s">
        <v>149</v>
      </c>
      <c r="BM144" s="198" t="s">
        <v>256</v>
      </c>
    </row>
    <row r="145" spans="1:47" s="2" customFormat="1" ht="18">
      <c r="A145" s="35"/>
      <c r="B145" s="36"/>
      <c r="C145" s="37"/>
      <c r="D145" s="200" t="s">
        <v>135</v>
      </c>
      <c r="E145" s="37"/>
      <c r="F145" s="201" t="s">
        <v>257</v>
      </c>
      <c r="G145" s="37"/>
      <c r="H145" s="37"/>
      <c r="I145" s="202"/>
      <c r="J145" s="37"/>
      <c r="K145" s="37"/>
      <c r="L145" s="40"/>
      <c r="M145" s="203"/>
      <c r="N145" s="204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135</v>
      </c>
      <c r="AU145" s="18" t="s">
        <v>87</v>
      </c>
    </row>
    <row r="146" spans="2:51" s="14" customFormat="1" ht="10">
      <c r="B146" s="215"/>
      <c r="C146" s="216"/>
      <c r="D146" s="200" t="s">
        <v>136</v>
      </c>
      <c r="E146" s="217" t="s">
        <v>1</v>
      </c>
      <c r="F146" s="218" t="s">
        <v>258</v>
      </c>
      <c r="G146" s="216"/>
      <c r="H146" s="219">
        <v>82.7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136</v>
      </c>
      <c r="AU146" s="225" t="s">
        <v>87</v>
      </c>
      <c r="AV146" s="14" t="s">
        <v>87</v>
      </c>
      <c r="AW146" s="14" t="s">
        <v>33</v>
      </c>
      <c r="AX146" s="14" t="s">
        <v>77</v>
      </c>
      <c r="AY146" s="225" t="s">
        <v>125</v>
      </c>
    </row>
    <row r="147" spans="2:51" s="14" customFormat="1" ht="10">
      <c r="B147" s="215"/>
      <c r="C147" s="216"/>
      <c r="D147" s="200" t="s">
        <v>136</v>
      </c>
      <c r="E147" s="217" t="s">
        <v>1</v>
      </c>
      <c r="F147" s="218" t="s">
        <v>259</v>
      </c>
      <c r="G147" s="216"/>
      <c r="H147" s="219">
        <v>-2.3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136</v>
      </c>
      <c r="AU147" s="225" t="s">
        <v>87</v>
      </c>
      <c r="AV147" s="14" t="s">
        <v>87</v>
      </c>
      <c r="AW147" s="14" t="s">
        <v>33</v>
      </c>
      <c r="AX147" s="14" t="s">
        <v>77</v>
      </c>
      <c r="AY147" s="225" t="s">
        <v>125</v>
      </c>
    </row>
    <row r="148" spans="2:51" s="15" customFormat="1" ht="10">
      <c r="B148" s="229"/>
      <c r="C148" s="230"/>
      <c r="D148" s="200" t="s">
        <v>136</v>
      </c>
      <c r="E148" s="231" t="s">
        <v>1</v>
      </c>
      <c r="F148" s="232" t="s">
        <v>260</v>
      </c>
      <c r="G148" s="230"/>
      <c r="H148" s="233">
        <v>80.4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136</v>
      </c>
      <c r="AU148" s="239" t="s">
        <v>87</v>
      </c>
      <c r="AV148" s="15" t="s">
        <v>149</v>
      </c>
      <c r="AW148" s="15" t="s">
        <v>33</v>
      </c>
      <c r="AX148" s="15" t="s">
        <v>85</v>
      </c>
      <c r="AY148" s="239" t="s">
        <v>125</v>
      </c>
    </row>
    <row r="149" spans="1:65" s="2" customFormat="1" ht="16.5" customHeight="1">
      <c r="A149" s="35"/>
      <c r="B149" s="36"/>
      <c r="C149" s="187" t="s">
        <v>175</v>
      </c>
      <c r="D149" s="187" t="s">
        <v>128</v>
      </c>
      <c r="E149" s="188" t="s">
        <v>261</v>
      </c>
      <c r="F149" s="189" t="s">
        <v>262</v>
      </c>
      <c r="G149" s="190" t="s">
        <v>244</v>
      </c>
      <c r="H149" s="191">
        <v>10</v>
      </c>
      <c r="I149" s="192"/>
      <c r="J149" s="193">
        <f>ROUND(I149*H149,2)</f>
        <v>0</v>
      </c>
      <c r="K149" s="189" t="s">
        <v>132</v>
      </c>
      <c r="L149" s="40"/>
      <c r="M149" s="194" t="s">
        <v>1</v>
      </c>
      <c r="N149" s="195" t="s">
        <v>42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0.17</v>
      </c>
      <c r="T149" s="197">
        <f>S149*H149</f>
        <v>1.7000000000000002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149</v>
      </c>
      <c r="AT149" s="198" t="s">
        <v>128</v>
      </c>
      <c r="AU149" s="198" t="s">
        <v>87</v>
      </c>
      <c r="AY149" s="18" t="s">
        <v>125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85</v>
      </c>
      <c r="BK149" s="199">
        <f>ROUND(I149*H149,2)</f>
        <v>0</v>
      </c>
      <c r="BL149" s="18" t="s">
        <v>149</v>
      </c>
      <c r="BM149" s="198" t="s">
        <v>263</v>
      </c>
    </row>
    <row r="150" spans="1:47" s="2" customFormat="1" ht="18">
      <c r="A150" s="35"/>
      <c r="B150" s="36"/>
      <c r="C150" s="37"/>
      <c r="D150" s="200" t="s">
        <v>135</v>
      </c>
      <c r="E150" s="37"/>
      <c r="F150" s="201" t="s">
        <v>264</v>
      </c>
      <c r="G150" s="37"/>
      <c r="H150" s="37"/>
      <c r="I150" s="202"/>
      <c r="J150" s="37"/>
      <c r="K150" s="37"/>
      <c r="L150" s="40"/>
      <c r="M150" s="203"/>
      <c r="N150" s="204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135</v>
      </c>
      <c r="AU150" s="18" t="s">
        <v>87</v>
      </c>
    </row>
    <row r="151" spans="2:51" s="14" customFormat="1" ht="10">
      <c r="B151" s="215"/>
      <c r="C151" s="216"/>
      <c r="D151" s="200" t="s">
        <v>136</v>
      </c>
      <c r="E151" s="217" t="s">
        <v>1</v>
      </c>
      <c r="F151" s="218" t="s">
        <v>253</v>
      </c>
      <c r="G151" s="216"/>
      <c r="H151" s="219">
        <v>10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136</v>
      </c>
      <c r="AU151" s="225" t="s">
        <v>87</v>
      </c>
      <c r="AV151" s="14" t="s">
        <v>87</v>
      </c>
      <c r="AW151" s="14" t="s">
        <v>33</v>
      </c>
      <c r="AX151" s="14" t="s">
        <v>85</v>
      </c>
      <c r="AY151" s="225" t="s">
        <v>125</v>
      </c>
    </row>
    <row r="152" spans="1:65" s="2" customFormat="1" ht="16.5" customHeight="1">
      <c r="A152" s="35"/>
      <c r="B152" s="36"/>
      <c r="C152" s="187" t="s">
        <v>183</v>
      </c>
      <c r="D152" s="187" t="s">
        <v>128</v>
      </c>
      <c r="E152" s="188" t="s">
        <v>265</v>
      </c>
      <c r="F152" s="189" t="s">
        <v>266</v>
      </c>
      <c r="G152" s="190" t="s">
        <v>244</v>
      </c>
      <c r="H152" s="191">
        <v>82.7</v>
      </c>
      <c r="I152" s="192"/>
      <c r="J152" s="193">
        <f>ROUND(I152*H152,2)</f>
        <v>0</v>
      </c>
      <c r="K152" s="189" t="s">
        <v>132</v>
      </c>
      <c r="L152" s="40"/>
      <c r="M152" s="194" t="s">
        <v>1</v>
      </c>
      <c r="N152" s="195" t="s">
        <v>42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0.17</v>
      </c>
      <c r="T152" s="197">
        <f>S152*H152</f>
        <v>14.059000000000001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149</v>
      </c>
      <c r="AT152" s="198" t="s">
        <v>128</v>
      </c>
      <c r="AU152" s="198" t="s">
        <v>87</v>
      </c>
      <c r="AY152" s="18" t="s">
        <v>125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85</v>
      </c>
      <c r="BK152" s="199">
        <f>ROUND(I152*H152,2)</f>
        <v>0</v>
      </c>
      <c r="BL152" s="18" t="s">
        <v>149</v>
      </c>
      <c r="BM152" s="198" t="s">
        <v>267</v>
      </c>
    </row>
    <row r="153" spans="1:47" s="2" customFormat="1" ht="18">
      <c r="A153" s="35"/>
      <c r="B153" s="36"/>
      <c r="C153" s="37"/>
      <c r="D153" s="200" t="s">
        <v>135</v>
      </c>
      <c r="E153" s="37"/>
      <c r="F153" s="201" t="s">
        <v>268</v>
      </c>
      <c r="G153" s="37"/>
      <c r="H153" s="37"/>
      <c r="I153" s="202"/>
      <c r="J153" s="37"/>
      <c r="K153" s="37"/>
      <c r="L153" s="40"/>
      <c r="M153" s="203"/>
      <c r="N153" s="204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135</v>
      </c>
      <c r="AU153" s="18" t="s">
        <v>87</v>
      </c>
    </row>
    <row r="154" spans="2:51" s="14" customFormat="1" ht="10">
      <c r="B154" s="215"/>
      <c r="C154" s="216"/>
      <c r="D154" s="200" t="s">
        <v>136</v>
      </c>
      <c r="E154" s="217" t="s">
        <v>1</v>
      </c>
      <c r="F154" s="218" t="s">
        <v>269</v>
      </c>
      <c r="G154" s="216"/>
      <c r="H154" s="219">
        <v>82.7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136</v>
      </c>
      <c r="AU154" s="225" t="s">
        <v>87</v>
      </c>
      <c r="AV154" s="14" t="s">
        <v>87</v>
      </c>
      <c r="AW154" s="14" t="s">
        <v>33</v>
      </c>
      <c r="AX154" s="14" t="s">
        <v>85</v>
      </c>
      <c r="AY154" s="225" t="s">
        <v>125</v>
      </c>
    </row>
    <row r="155" spans="1:65" s="2" customFormat="1" ht="21.75" customHeight="1">
      <c r="A155" s="35"/>
      <c r="B155" s="36"/>
      <c r="C155" s="187" t="s">
        <v>189</v>
      </c>
      <c r="D155" s="187" t="s">
        <v>128</v>
      </c>
      <c r="E155" s="188" t="s">
        <v>270</v>
      </c>
      <c r="F155" s="189" t="s">
        <v>271</v>
      </c>
      <c r="G155" s="190" t="s">
        <v>244</v>
      </c>
      <c r="H155" s="191">
        <v>145.4</v>
      </c>
      <c r="I155" s="192"/>
      <c r="J155" s="193">
        <f>ROUND(I155*H155,2)</f>
        <v>0</v>
      </c>
      <c r="K155" s="189" t="s">
        <v>132</v>
      </c>
      <c r="L155" s="40"/>
      <c r="M155" s="194" t="s">
        <v>1</v>
      </c>
      <c r="N155" s="195" t="s">
        <v>42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0.29</v>
      </c>
      <c r="T155" s="197">
        <f>S155*H155</f>
        <v>42.166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149</v>
      </c>
      <c r="AT155" s="198" t="s">
        <v>128</v>
      </c>
      <c r="AU155" s="198" t="s">
        <v>87</v>
      </c>
      <c r="AY155" s="18" t="s">
        <v>125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85</v>
      </c>
      <c r="BK155" s="199">
        <f>ROUND(I155*H155,2)</f>
        <v>0</v>
      </c>
      <c r="BL155" s="18" t="s">
        <v>149</v>
      </c>
      <c r="BM155" s="198" t="s">
        <v>272</v>
      </c>
    </row>
    <row r="156" spans="1:47" s="2" customFormat="1" ht="18">
      <c r="A156" s="35"/>
      <c r="B156" s="36"/>
      <c r="C156" s="37"/>
      <c r="D156" s="200" t="s">
        <v>135</v>
      </c>
      <c r="E156" s="37"/>
      <c r="F156" s="201" t="s">
        <v>273</v>
      </c>
      <c r="G156" s="37"/>
      <c r="H156" s="37"/>
      <c r="I156" s="202"/>
      <c r="J156" s="37"/>
      <c r="K156" s="37"/>
      <c r="L156" s="40"/>
      <c r="M156" s="203"/>
      <c r="N156" s="204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135</v>
      </c>
      <c r="AU156" s="18" t="s">
        <v>87</v>
      </c>
    </row>
    <row r="157" spans="2:51" s="14" customFormat="1" ht="10">
      <c r="B157" s="215"/>
      <c r="C157" s="216"/>
      <c r="D157" s="200" t="s">
        <v>136</v>
      </c>
      <c r="E157" s="217" t="s">
        <v>1</v>
      </c>
      <c r="F157" s="218" t="s">
        <v>274</v>
      </c>
      <c r="G157" s="216"/>
      <c r="H157" s="219">
        <v>145.4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136</v>
      </c>
      <c r="AU157" s="225" t="s">
        <v>87</v>
      </c>
      <c r="AV157" s="14" t="s">
        <v>87</v>
      </c>
      <c r="AW157" s="14" t="s">
        <v>33</v>
      </c>
      <c r="AX157" s="14" t="s">
        <v>85</v>
      </c>
      <c r="AY157" s="225" t="s">
        <v>125</v>
      </c>
    </row>
    <row r="158" spans="1:65" s="2" customFormat="1" ht="16.5" customHeight="1">
      <c r="A158" s="35"/>
      <c r="B158" s="36"/>
      <c r="C158" s="187" t="s">
        <v>196</v>
      </c>
      <c r="D158" s="187" t="s">
        <v>128</v>
      </c>
      <c r="E158" s="188" t="s">
        <v>275</v>
      </c>
      <c r="F158" s="189" t="s">
        <v>276</v>
      </c>
      <c r="G158" s="190" t="s">
        <v>244</v>
      </c>
      <c r="H158" s="191">
        <v>145.4</v>
      </c>
      <c r="I158" s="192"/>
      <c r="J158" s="193">
        <f>ROUND(I158*H158,2)</f>
        <v>0</v>
      </c>
      <c r="K158" s="189" t="s">
        <v>132</v>
      </c>
      <c r="L158" s="40"/>
      <c r="M158" s="194" t="s">
        <v>1</v>
      </c>
      <c r="N158" s="195" t="s">
        <v>42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0.316</v>
      </c>
      <c r="T158" s="197">
        <f>S158*H158</f>
        <v>45.946400000000004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149</v>
      </c>
      <c r="AT158" s="198" t="s">
        <v>128</v>
      </c>
      <c r="AU158" s="198" t="s">
        <v>87</v>
      </c>
      <c r="AY158" s="18" t="s">
        <v>125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85</v>
      </c>
      <c r="BK158" s="199">
        <f>ROUND(I158*H158,2)</f>
        <v>0</v>
      </c>
      <c r="BL158" s="18" t="s">
        <v>149</v>
      </c>
      <c r="BM158" s="198" t="s">
        <v>277</v>
      </c>
    </row>
    <row r="159" spans="1:47" s="2" customFormat="1" ht="18">
      <c r="A159" s="35"/>
      <c r="B159" s="36"/>
      <c r="C159" s="37"/>
      <c r="D159" s="200" t="s">
        <v>135</v>
      </c>
      <c r="E159" s="37"/>
      <c r="F159" s="201" t="s">
        <v>278</v>
      </c>
      <c r="G159" s="37"/>
      <c r="H159" s="37"/>
      <c r="I159" s="202"/>
      <c r="J159" s="37"/>
      <c r="K159" s="37"/>
      <c r="L159" s="40"/>
      <c r="M159" s="203"/>
      <c r="N159" s="204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135</v>
      </c>
      <c r="AU159" s="18" t="s">
        <v>87</v>
      </c>
    </row>
    <row r="160" spans="2:51" s="14" customFormat="1" ht="10">
      <c r="B160" s="215"/>
      <c r="C160" s="216"/>
      <c r="D160" s="200" t="s">
        <v>136</v>
      </c>
      <c r="E160" s="217" t="s">
        <v>1</v>
      </c>
      <c r="F160" s="218" t="s">
        <v>279</v>
      </c>
      <c r="G160" s="216"/>
      <c r="H160" s="219">
        <v>145.4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136</v>
      </c>
      <c r="AU160" s="225" t="s">
        <v>87</v>
      </c>
      <c r="AV160" s="14" t="s">
        <v>87</v>
      </c>
      <c r="AW160" s="14" t="s">
        <v>33</v>
      </c>
      <c r="AX160" s="14" t="s">
        <v>85</v>
      </c>
      <c r="AY160" s="225" t="s">
        <v>125</v>
      </c>
    </row>
    <row r="161" spans="1:65" s="2" customFormat="1" ht="16.5" customHeight="1">
      <c r="A161" s="35"/>
      <c r="B161" s="36"/>
      <c r="C161" s="187" t="s">
        <v>203</v>
      </c>
      <c r="D161" s="187" t="s">
        <v>128</v>
      </c>
      <c r="E161" s="188" t="s">
        <v>280</v>
      </c>
      <c r="F161" s="189" t="s">
        <v>281</v>
      </c>
      <c r="G161" s="190" t="s">
        <v>244</v>
      </c>
      <c r="H161" s="191">
        <v>8.8</v>
      </c>
      <c r="I161" s="192"/>
      <c r="J161" s="193">
        <f>ROUND(I161*H161,2)</f>
        <v>0</v>
      </c>
      <c r="K161" s="189" t="s">
        <v>132</v>
      </c>
      <c r="L161" s="40"/>
      <c r="M161" s="194" t="s">
        <v>1</v>
      </c>
      <c r="N161" s="195" t="s">
        <v>42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0.24</v>
      </c>
      <c r="T161" s="197">
        <f>S161*H161</f>
        <v>2.112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149</v>
      </c>
      <c r="AT161" s="198" t="s">
        <v>128</v>
      </c>
      <c r="AU161" s="198" t="s">
        <v>87</v>
      </c>
      <c r="AY161" s="18" t="s">
        <v>125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85</v>
      </c>
      <c r="BK161" s="199">
        <f>ROUND(I161*H161,2)</f>
        <v>0</v>
      </c>
      <c r="BL161" s="18" t="s">
        <v>149</v>
      </c>
      <c r="BM161" s="198" t="s">
        <v>282</v>
      </c>
    </row>
    <row r="162" spans="1:47" s="2" customFormat="1" ht="18">
      <c r="A162" s="35"/>
      <c r="B162" s="36"/>
      <c r="C162" s="37"/>
      <c r="D162" s="200" t="s">
        <v>135</v>
      </c>
      <c r="E162" s="37"/>
      <c r="F162" s="201" t="s">
        <v>283</v>
      </c>
      <c r="G162" s="37"/>
      <c r="H162" s="37"/>
      <c r="I162" s="202"/>
      <c r="J162" s="37"/>
      <c r="K162" s="37"/>
      <c r="L162" s="40"/>
      <c r="M162" s="203"/>
      <c r="N162" s="204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135</v>
      </c>
      <c r="AU162" s="18" t="s">
        <v>87</v>
      </c>
    </row>
    <row r="163" spans="2:51" s="14" customFormat="1" ht="10">
      <c r="B163" s="215"/>
      <c r="C163" s="216"/>
      <c r="D163" s="200" t="s">
        <v>136</v>
      </c>
      <c r="E163" s="217" t="s">
        <v>1</v>
      </c>
      <c r="F163" s="218" t="s">
        <v>284</v>
      </c>
      <c r="G163" s="216"/>
      <c r="H163" s="219">
        <v>8.8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136</v>
      </c>
      <c r="AU163" s="225" t="s">
        <v>87</v>
      </c>
      <c r="AV163" s="14" t="s">
        <v>87</v>
      </c>
      <c r="AW163" s="14" t="s">
        <v>33</v>
      </c>
      <c r="AX163" s="14" t="s">
        <v>85</v>
      </c>
      <c r="AY163" s="225" t="s">
        <v>125</v>
      </c>
    </row>
    <row r="164" spans="1:65" s="2" customFormat="1" ht="16.5" customHeight="1">
      <c r="A164" s="35"/>
      <c r="B164" s="36"/>
      <c r="C164" s="187" t="s">
        <v>210</v>
      </c>
      <c r="D164" s="187" t="s">
        <v>128</v>
      </c>
      <c r="E164" s="188" t="s">
        <v>285</v>
      </c>
      <c r="F164" s="189" t="s">
        <v>286</v>
      </c>
      <c r="G164" s="190" t="s">
        <v>244</v>
      </c>
      <c r="H164" s="191">
        <v>33.6</v>
      </c>
      <c r="I164" s="192"/>
      <c r="J164" s="193">
        <f>ROUND(I164*H164,2)</f>
        <v>0</v>
      </c>
      <c r="K164" s="189" t="s">
        <v>132</v>
      </c>
      <c r="L164" s="40"/>
      <c r="M164" s="194" t="s">
        <v>1</v>
      </c>
      <c r="N164" s="195" t="s">
        <v>42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0.625</v>
      </c>
      <c r="T164" s="197">
        <f>S164*H164</f>
        <v>21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149</v>
      </c>
      <c r="AT164" s="198" t="s">
        <v>128</v>
      </c>
      <c r="AU164" s="198" t="s">
        <v>87</v>
      </c>
      <c r="AY164" s="18" t="s">
        <v>125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85</v>
      </c>
      <c r="BK164" s="199">
        <f>ROUND(I164*H164,2)</f>
        <v>0</v>
      </c>
      <c r="BL164" s="18" t="s">
        <v>149</v>
      </c>
      <c r="BM164" s="198" t="s">
        <v>287</v>
      </c>
    </row>
    <row r="165" spans="1:47" s="2" customFormat="1" ht="18">
      <c r="A165" s="35"/>
      <c r="B165" s="36"/>
      <c r="C165" s="37"/>
      <c r="D165" s="200" t="s">
        <v>135</v>
      </c>
      <c r="E165" s="37"/>
      <c r="F165" s="201" t="s">
        <v>288</v>
      </c>
      <c r="G165" s="37"/>
      <c r="H165" s="37"/>
      <c r="I165" s="202"/>
      <c r="J165" s="37"/>
      <c r="K165" s="37"/>
      <c r="L165" s="40"/>
      <c r="M165" s="203"/>
      <c r="N165" s="204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135</v>
      </c>
      <c r="AU165" s="18" t="s">
        <v>87</v>
      </c>
    </row>
    <row r="166" spans="2:51" s="14" customFormat="1" ht="10">
      <c r="B166" s="215"/>
      <c r="C166" s="216"/>
      <c r="D166" s="200" t="s">
        <v>136</v>
      </c>
      <c r="E166" s="217" t="s">
        <v>1</v>
      </c>
      <c r="F166" s="218" t="s">
        <v>289</v>
      </c>
      <c r="G166" s="216"/>
      <c r="H166" s="219">
        <v>33.6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136</v>
      </c>
      <c r="AU166" s="225" t="s">
        <v>87</v>
      </c>
      <c r="AV166" s="14" t="s">
        <v>87</v>
      </c>
      <c r="AW166" s="14" t="s">
        <v>33</v>
      </c>
      <c r="AX166" s="14" t="s">
        <v>85</v>
      </c>
      <c r="AY166" s="225" t="s">
        <v>125</v>
      </c>
    </row>
    <row r="167" spans="1:65" s="2" customFormat="1" ht="16.5" customHeight="1">
      <c r="A167" s="35"/>
      <c r="B167" s="36"/>
      <c r="C167" s="187" t="s">
        <v>290</v>
      </c>
      <c r="D167" s="187" t="s">
        <v>128</v>
      </c>
      <c r="E167" s="188" t="s">
        <v>291</v>
      </c>
      <c r="F167" s="189" t="s">
        <v>292</v>
      </c>
      <c r="G167" s="190" t="s">
        <v>244</v>
      </c>
      <c r="H167" s="191">
        <v>5.9</v>
      </c>
      <c r="I167" s="192"/>
      <c r="J167" s="193">
        <f>ROUND(I167*H167,2)</f>
        <v>0</v>
      </c>
      <c r="K167" s="189" t="s">
        <v>132</v>
      </c>
      <c r="L167" s="40"/>
      <c r="M167" s="194" t="s">
        <v>1</v>
      </c>
      <c r="N167" s="195" t="s">
        <v>42</v>
      </c>
      <c r="O167" s="72"/>
      <c r="P167" s="196">
        <f>O167*H167</f>
        <v>0</v>
      </c>
      <c r="Q167" s="196">
        <v>3E-05</v>
      </c>
      <c r="R167" s="196">
        <f>Q167*H167</f>
        <v>0.00017700000000000002</v>
      </c>
      <c r="S167" s="196">
        <v>0.092</v>
      </c>
      <c r="T167" s="197">
        <f>S167*H167</f>
        <v>0.5428000000000001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149</v>
      </c>
      <c r="AT167" s="198" t="s">
        <v>128</v>
      </c>
      <c r="AU167" s="198" t="s">
        <v>87</v>
      </c>
      <c r="AY167" s="18" t="s">
        <v>125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85</v>
      </c>
      <c r="BK167" s="199">
        <f>ROUND(I167*H167,2)</f>
        <v>0</v>
      </c>
      <c r="BL167" s="18" t="s">
        <v>149</v>
      </c>
      <c r="BM167" s="198" t="s">
        <v>293</v>
      </c>
    </row>
    <row r="168" spans="1:47" s="2" customFormat="1" ht="18">
      <c r="A168" s="35"/>
      <c r="B168" s="36"/>
      <c r="C168" s="37"/>
      <c r="D168" s="200" t="s">
        <v>135</v>
      </c>
      <c r="E168" s="37"/>
      <c r="F168" s="201" t="s">
        <v>294</v>
      </c>
      <c r="G168" s="37"/>
      <c r="H168" s="37"/>
      <c r="I168" s="202"/>
      <c r="J168" s="37"/>
      <c r="K168" s="37"/>
      <c r="L168" s="40"/>
      <c r="M168" s="203"/>
      <c r="N168" s="204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135</v>
      </c>
      <c r="AU168" s="18" t="s">
        <v>87</v>
      </c>
    </row>
    <row r="169" spans="2:51" s="14" customFormat="1" ht="10">
      <c r="B169" s="215"/>
      <c r="C169" s="216"/>
      <c r="D169" s="200" t="s">
        <v>136</v>
      </c>
      <c r="E169" s="217" t="s">
        <v>1</v>
      </c>
      <c r="F169" s="218" t="s">
        <v>295</v>
      </c>
      <c r="G169" s="216"/>
      <c r="H169" s="219">
        <v>5.9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136</v>
      </c>
      <c r="AU169" s="225" t="s">
        <v>87</v>
      </c>
      <c r="AV169" s="14" t="s">
        <v>87</v>
      </c>
      <c r="AW169" s="14" t="s">
        <v>33</v>
      </c>
      <c r="AX169" s="14" t="s">
        <v>85</v>
      </c>
      <c r="AY169" s="225" t="s">
        <v>125</v>
      </c>
    </row>
    <row r="170" spans="1:65" s="2" customFormat="1" ht="16.5" customHeight="1">
      <c r="A170" s="35"/>
      <c r="B170" s="36"/>
      <c r="C170" s="187" t="s">
        <v>8</v>
      </c>
      <c r="D170" s="187" t="s">
        <v>128</v>
      </c>
      <c r="E170" s="188" t="s">
        <v>296</v>
      </c>
      <c r="F170" s="189" t="s">
        <v>297</v>
      </c>
      <c r="G170" s="190" t="s">
        <v>298</v>
      </c>
      <c r="H170" s="191">
        <v>38.7</v>
      </c>
      <c r="I170" s="192"/>
      <c r="J170" s="193">
        <f>ROUND(I170*H170,2)</f>
        <v>0</v>
      </c>
      <c r="K170" s="189" t="s">
        <v>132</v>
      </c>
      <c r="L170" s="40"/>
      <c r="M170" s="194" t="s">
        <v>1</v>
      </c>
      <c r="N170" s="195" t="s">
        <v>42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0.29</v>
      </c>
      <c r="T170" s="197">
        <f>S170*H170</f>
        <v>11.223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149</v>
      </c>
      <c r="AT170" s="198" t="s">
        <v>128</v>
      </c>
      <c r="AU170" s="198" t="s">
        <v>87</v>
      </c>
      <c r="AY170" s="18" t="s">
        <v>125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85</v>
      </c>
      <c r="BK170" s="199">
        <f>ROUND(I170*H170,2)</f>
        <v>0</v>
      </c>
      <c r="BL170" s="18" t="s">
        <v>149</v>
      </c>
      <c r="BM170" s="198" t="s">
        <v>299</v>
      </c>
    </row>
    <row r="171" spans="1:47" s="2" customFormat="1" ht="18">
      <c r="A171" s="35"/>
      <c r="B171" s="36"/>
      <c r="C171" s="37"/>
      <c r="D171" s="200" t="s">
        <v>135</v>
      </c>
      <c r="E171" s="37"/>
      <c r="F171" s="201" t="s">
        <v>300</v>
      </c>
      <c r="G171" s="37"/>
      <c r="H171" s="37"/>
      <c r="I171" s="202"/>
      <c r="J171" s="37"/>
      <c r="K171" s="37"/>
      <c r="L171" s="40"/>
      <c r="M171" s="203"/>
      <c r="N171" s="204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135</v>
      </c>
      <c r="AU171" s="18" t="s">
        <v>87</v>
      </c>
    </row>
    <row r="172" spans="2:51" s="14" customFormat="1" ht="10">
      <c r="B172" s="215"/>
      <c r="C172" s="216"/>
      <c r="D172" s="200" t="s">
        <v>136</v>
      </c>
      <c r="E172" s="217" t="s">
        <v>1</v>
      </c>
      <c r="F172" s="218" t="s">
        <v>301</v>
      </c>
      <c r="G172" s="216"/>
      <c r="H172" s="219">
        <v>38.7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136</v>
      </c>
      <c r="AU172" s="225" t="s">
        <v>87</v>
      </c>
      <c r="AV172" s="14" t="s">
        <v>87</v>
      </c>
      <c r="AW172" s="14" t="s">
        <v>33</v>
      </c>
      <c r="AX172" s="14" t="s">
        <v>85</v>
      </c>
      <c r="AY172" s="225" t="s">
        <v>125</v>
      </c>
    </row>
    <row r="173" spans="1:65" s="2" customFormat="1" ht="16.5" customHeight="1">
      <c r="A173" s="35"/>
      <c r="B173" s="36"/>
      <c r="C173" s="187" t="s">
        <v>302</v>
      </c>
      <c r="D173" s="187" t="s">
        <v>128</v>
      </c>
      <c r="E173" s="188" t="s">
        <v>303</v>
      </c>
      <c r="F173" s="189" t="s">
        <v>304</v>
      </c>
      <c r="G173" s="190" t="s">
        <v>298</v>
      </c>
      <c r="H173" s="191">
        <v>16.3</v>
      </c>
      <c r="I173" s="192"/>
      <c r="J173" s="193">
        <f>ROUND(I173*H173,2)</f>
        <v>0</v>
      </c>
      <c r="K173" s="189" t="s">
        <v>132</v>
      </c>
      <c r="L173" s="40"/>
      <c r="M173" s="194" t="s">
        <v>1</v>
      </c>
      <c r="N173" s="195" t="s">
        <v>42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0.205</v>
      </c>
      <c r="T173" s="197">
        <f>S173*H173</f>
        <v>3.3415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149</v>
      </c>
      <c r="AT173" s="198" t="s">
        <v>128</v>
      </c>
      <c r="AU173" s="198" t="s">
        <v>87</v>
      </c>
      <c r="AY173" s="18" t="s">
        <v>125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85</v>
      </c>
      <c r="BK173" s="199">
        <f>ROUND(I173*H173,2)</f>
        <v>0</v>
      </c>
      <c r="BL173" s="18" t="s">
        <v>149</v>
      </c>
      <c r="BM173" s="198" t="s">
        <v>305</v>
      </c>
    </row>
    <row r="174" spans="1:47" s="2" customFormat="1" ht="18">
      <c r="A174" s="35"/>
      <c r="B174" s="36"/>
      <c r="C174" s="37"/>
      <c r="D174" s="200" t="s">
        <v>135</v>
      </c>
      <c r="E174" s="37"/>
      <c r="F174" s="201" t="s">
        <v>306</v>
      </c>
      <c r="G174" s="37"/>
      <c r="H174" s="37"/>
      <c r="I174" s="202"/>
      <c r="J174" s="37"/>
      <c r="K174" s="37"/>
      <c r="L174" s="40"/>
      <c r="M174" s="203"/>
      <c r="N174" s="204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135</v>
      </c>
      <c r="AU174" s="18" t="s">
        <v>87</v>
      </c>
    </row>
    <row r="175" spans="2:51" s="14" customFormat="1" ht="10">
      <c r="B175" s="215"/>
      <c r="C175" s="216"/>
      <c r="D175" s="200" t="s">
        <v>136</v>
      </c>
      <c r="E175" s="217" t="s">
        <v>1</v>
      </c>
      <c r="F175" s="218" t="s">
        <v>307</v>
      </c>
      <c r="G175" s="216"/>
      <c r="H175" s="219">
        <v>16.3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136</v>
      </c>
      <c r="AU175" s="225" t="s">
        <v>87</v>
      </c>
      <c r="AV175" s="14" t="s">
        <v>87</v>
      </c>
      <c r="AW175" s="14" t="s">
        <v>33</v>
      </c>
      <c r="AX175" s="14" t="s">
        <v>85</v>
      </c>
      <c r="AY175" s="225" t="s">
        <v>125</v>
      </c>
    </row>
    <row r="176" spans="1:65" s="2" customFormat="1" ht="16.5" customHeight="1">
      <c r="A176" s="35"/>
      <c r="B176" s="36"/>
      <c r="C176" s="187" t="s">
        <v>308</v>
      </c>
      <c r="D176" s="187" t="s">
        <v>128</v>
      </c>
      <c r="E176" s="188" t="s">
        <v>309</v>
      </c>
      <c r="F176" s="189" t="s">
        <v>310</v>
      </c>
      <c r="G176" s="190" t="s">
        <v>244</v>
      </c>
      <c r="H176" s="191">
        <v>3174.3</v>
      </c>
      <c r="I176" s="192"/>
      <c r="J176" s="193">
        <f>ROUND(I176*H176,2)</f>
        <v>0</v>
      </c>
      <c r="K176" s="189" t="s">
        <v>132</v>
      </c>
      <c r="L176" s="40"/>
      <c r="M176" s="194" t="s">
        <v>1</v>
      </c>
      <c r="N176" s="195" t="s">
        <v>42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149</v>
      </c>
      <c r="AT176" s="198" t="s">
        <v>128</v>
      </c>
      <c r="AU176" s="198" t="s">
        <v>87</v>
      </c>
      <c r="AY176" s="18" t="s">
        <v>125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85</v>
      </c>
      <c r="BK176" s="199">
        <f>ROUND(I176*H176,2)</f>
        <v>0</v>
      </c>
      <c r="BL176" s="18" t="s">
        <v>149</v>
      </c>
      <c r="BM176" s="198" t="s">
        <v>311</v>
      </c>
    </row>
    <row r="177" spans="1:47" s="2" customFormat="1" ht="10">
      <c r="A177" s="35"/>
      <c r="B177" s="36"/>
      <c r="C177" s="37"/>
      <c r="D177" s="200" t="s">
        <v>135</v>
      </c>
      <c r="E177" s="37"/>
      <c r="F177" s="201" t="s">
        <v>312</v>
      </c>
      <c r="G177" s="37"/>
      <c r="H177" s="37"/>
      <c r="I177" s="202"/>
      <c r="J177" s="37"/>
      <c r="K177" s="37"/>
      <c r="L177" s="40"/>
      <c r="M177" s="203"/>
      <c r="N177" s="204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135</v>
      </c>
      <c r="AU177" s="18" t="s">
        <v>87</v>
      </c>
    </row>
    <row r="178" spans="2:51" s="14" customFormat="1" ht="10">
      <c r="B178" s="215"/>
      <c r="C178" s="216"/>
      <c r="D178" s="200" t="s">
        <v>136</v>
      </c>
      <c r="E178" s="217" t="s">
        <v>1</v>
      </c>
      <c r="F178" s="218" t="s">
        <v>313</v>
      </c>
      <c r="G178" s="216"/>
      <c r="H178" s="219">
        <v>3174.3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136</v>
      </c>
      <c r="AU178" s="225" t="s">
        <v>87</v>
      </c>
      <c r="AV178" s="14" t="s">
        <v>87</v>
      </c>
      <c r="AW178" s="14" t="s">
        <v>33</v>
      </c>
      <c r="AX178" s="14" t="s">
        <v>85</v>
      </c>
      <c r="AY178" s="225" t="s">
        <v>125</v>
      </c>
    </row>
    <row r="179" spans="2:51" s="13" customFormat="1" ht="10">
      <c r="B179" s="205"/>
      <c r="C179" s="206"/>
      <c r="D179" s="200" t="s">
        <v>136</v>
      </c>
      <c r="E179" s="207" t="s">
        <v>1</v>
      </c>
      <c r="F179" s="208" t="s">
        <v>314</v>
      </c>
      <c r="G179" s="206"/>
      <c r="H179" s="207" t="s">
        <v>1</v>
      </c>
      <c r="I179" s="209"/>
      <c r="J179" s="206"/>
      <c r="K179" s="206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136</v>
      </c>
      <c r="AU179" s="214" t="s">
        <v>87</v>
      </c>
      <c r="AV179" s="13" t="s">
        <v>85</v>
      </c>
      <c r="AW179" s="13" t="s">
        <v>33</v>
      </c>
      <c r="AX179" s="13" t="s">
        <v>77</v>
      </c>
      <c r="AY179" s="214" t="s">
        <v>125</v>
      </c>
    </row>
    <row r="180" spans="2:51" s="13" customFormat="1" ht="10">
      <c r="B180" s="205"/>
      <c r="C180" s="206"/>
      <c r="D180" s="200" t="s">
        <v>136</v>
      </c>
      <c r="E180" s="207" t="s">
        <v>1</v>
      </c>
      <c r="F180" s="208" t="s">
        <v>315</v>
      </c>
      <c r="G180" s="206"/>
      <c r="H180" s="207" t="s">
        <v>1</v>
      </c>
      <c r="I180" s="209"/>
      <c r="J180" s="206"/>
      <c r="K180" s="206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136</v>
      </c>
      <c r="AU180" s="214" t="s">
        <v>87</v>
      </c>
      <c r="AV180" s="13" t="s">
        <v>85</v>
      </c>
      <c r="AW180" s="13" t="s">
        <v>33</v>
      </c>
      <c r="AX180" s="13" t="s">
        <v>77</v>
      </c>
      <c r="AY180" s="214" t="s">
        <v>125</v>
      </c>
    </row>
    <row r="181" spans="1:65" s="2" customFormat="1" ht="16.5" customHeight="1">
      <c r="A181" s="35"/>
      <c r="B181" s="36"/>
      <c r="C181" s="187" t="s">
        <v>316</v>
      </c>
      <c r="D181" s="187" t="s">
        <v>128</v>
      </c>
      <c r="E181" s="188" t="s">
        <v>317</v>
      </c>
      <c r="F181" s="189" t="s">
        <v>318</v>
      </c>
      <c r="G181" s="190" t="s">
        <v>244</v>
      </c>
      <c r="H181" s="191">
        <v>3281.5</v>
      </c>
      <c r="I181" s="192"/>
      <c r="J181" s="193">
        <f>ROUND(I181*H181,2)</f>
        <v>0</v>
      </c>
      <c r="K181" s="189" t="s">
        <v>132</v>
      </c>
      <c r="L181" s="40"/>
      <c r="M181" s="194" t="s">
        <v>1</v>
      </c>
      <c r="N181" s="195" t="s">
        <v>42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149</v>
      </c>
      <c r="AT181" s="198" t="s">
        <v>128</v>
      </c>
      <c r="AU181" s="198" t="s">
        <v>87</v>
      </c>
      <c r="AY181" s="18" t="s">
        <v>125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85</v>
      </c>
      <c r="BK181" s="199">
        <f>ROUND(I181*H181,2)</f>
        <v>0</v>
      </c>
      <c r="BL181" s="18" t="s">
        <v>149</v>
      </c>
      <c r="BM181" s="198" t="s">
        <v>319</v>
      </c>
    </row>
    <row r="182" spans="1:47" s="2" customFormat="1" ht="10">
      <c r="A182" s="35"/>
      <c r="B182" s="36"/>
      <c r="C182" s="37"/>
      <c r="D182" s="200" t="s">
        <v>135</v>
      </c>
      <c r="E182" s="37"/>
      <c r="F182" s="201" t="s">
        <v>320</v>
      </c>
      <c r="G182" s="37"/>
      <c r="H182" s="37"/>
      <c r="I182" s="202"/>
      <c r="J182" s="37"/>
      <c r="K182" s="37"/>
      <c r="L182" s="40"/>
      <c r="M182" s="203"/>
      <c r="N182" s="204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135</v>
      </c>
      <c r="AU182" s="18" t="s">
        <v>87</v>
      </c>
    </row>
    <row r="183" spans="2:51" s="14" customFormat="1" ht="10">
      <c r="B183" s="215"/>
      <c r="C183" s="216"/>
      <c r="D183" s="200" t="s">
        <v>136</v>
      </c>
      <c r="E183" s="217" t="s">
        <v>1</v>
      </c>
      <c r="F183" s="218" t="s">
        <v>321</v>
      </c>
      <c r="G183" s="216"/>
      <c r="H183" s="219">
        <v>3281.5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136</v>
      </c>
      <c r="AU183" s="225" t="s">
        <v>87</v>
      </c>
      <c r="AV183" s="14" t="s">
        <v>87</v>
      </c>
      <c r="AW183" s="14" t="s">
        <v>33</v>
      </c>
      <c r="AX183" s="14" t="s">
        <v>85</v>
      </c>
      <c r="AY183" s="225" t="s">
        <v>125</v>
      </c>
    </row>
    <row r="184" spans="2:51" s="13" customFormat="1" ht="10">
      <c r="B184" s="205"/>
      <c r="C184" s="206"/>
      <c r="D184" s="200" t="s">
        <v>136</v>
      </c>
      <c r="E184" s="207" t="s">
        <v>1</v>
      </c>
      <c r="F184" s="208" t="s">
        <v>314</v>
      </c>
      <c r="G184" s="206"/>
      <c r="H184" s="207" t="s">
        <v>1</v>
      </c>
      <c r="I184" s="209"/>
      <c r="J184" s="206"/>
      <c r="K184" s="206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136</v>
      </c>
      <c r="AU184" s="214" t="s">
        <v>87</v>
      </c>
      <c r="AV184" s="13" t="s">
        <v>85</v>
      </c>
      <c r="AW184" s="13" t="s">
        <v>33</v>
      </c>
      <c r="AX184" s="13" t="s">
        <v>77</v>
      </c>
      <c r="AY184" s="214" t="s">
        <v>125</v>
      </c>
    </row>
    <row r="185" spans="2:51" s="13" customFormat="1" ht="10">
      <c r="B185" s="205"/>
      <c r="C185" s="206"/>
      <c r="D185" s="200" t="s">
        <v>136</v>
      </c>
      <c r="E185" s="207" t="s">
        <v>1</v>
      </c>
      <c r="F185" s="208" t="s">
        <v>315</v>
      </c>
      <c r="G185" s="206"/>
      <c r="H185" s="207" t="s">
        <v>1</v>
      </c>
      <c r="I185" s="209"/>
      <c r="J185" s="206"/>
      <c r="K185" s="206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136</v>
      </c>
      <c r="AU185" s="214" t="s">
        <v>87</v>
      </c>
      <c r="AV185" s="13" t="s">
        <v>85</v>
      </c>
      <c r="AW185" s="13" t="s">
        <v>33</v>
      </c>
      <c r="AX185" s="13" t="s">
        <v>77</v>
      </c>
      <c r="AY185" s="214" t="s">
        <v>125</v>
      </c>
    </row>
    <row r="186" spans="1:65" s="2" customFormat="1" ht="16.5" customHeight="1">
      <c r="A186" s="35"/>
      <c r="B186" s="36"/>
      <c r="C186" s="187" t="s">
        <v>322</v>
      </c>
      <c r="D186" s="187" t="s">
        <v>128</v>
      </c>
      <c r="E186" s="188" t="s">
        <v>323</v>
      </c>
      <c r="F186" s="189" t="s">
        <v>324</v>
      </c>
      <c r="G186" s="190" t="s">
        <v>325</v>
      </c>
      <c r="H186" s="191">
        <v>150.046</v>
      </c>
      <c r="I186" s="192"/>
      <c r="J186" s="193">
        <f>ROUND(I186*H186,2)</f>
        <v>0</v>
      </c>
      <c r="K186" s="189" t="s">
        <v>132</v>
      </c>
      <c r="L186" s="40"/>
      <c r="M186" s="194" t="s">
        <v>1</v>
      </c>
      <c r="N186" s="195" t="s">
        <v>42</v>
      </c>
      <c r="O186" s="72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149</v>
      </c>
      <c r="AT186" s="198" t="s">
        <v>128</v>
      </c>
      <c r="AU186" s="198" t="s">
        <v>87</v>
      </c>
      <c r="AY186" s="18" t="s">
        <v>125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85</v>
      </c>
      <c r="BK186" s="199">
        <f>ROUND(I186*H186,2)</f>
        <v>0</v>
      </c>
      <c r="BL186" s="18" t="s">
        <v>149</v>
      </c>
      <c r="BM186" s="198" t="s">
        <v>326</v>
      </c>
    </row>
    <row r="187" spans="1:47" s="2" customFormat="1" ht="10">
      <c r="A187" s="35"/>
      <c r="B187" s="36"/>
      <c r="C187" s="37"/>
      <c r="D187" s="200" t="s">
        <v>135</v>
      </c>
      <c r="E187" s="37"/>
      <c r="F187" s="201" t="s">
        <v>327</v>
      </c>
      <c r="G187" s="37"/>
      <c r="H187" s="37"/>
      <c r="I187" s="202"/>
      <c r="J187" s="37"/>
      <c r="K187" s="37"/>
      <c r="L187" s="40"/>
      <c r="M187" s="203"/>
      <c r="N187" s="204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135</v>
      </c>
      <c r="AU187" s="18" t="s">
        <v>87</v>
      </c>
    </row>
    <row r="188" spans="2:51" s="14" customFormat="1" ht="10">
      <c r="B188" s="215"/>
      <c r="C188" s="216"/>
      <c r="D188" s="200" t="s">
        <v>136</v>
      </c>
      <c r="E188" s="217" t="s">
        <v>1</v>
      </c>
      <c r="F188" s="218" t="s">
        <v>328</v>
      </c>
      <c r="G188" s="216"/>
      <c r="H188" s="219">
        <v>150.046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136</v>
      </c>
      <c r="AU188" s="225" t="s">
        <v>87</v>
      </c>
      <c r="AV188" s="14" t="s">
        <v>87</v>
      </c>
      <c r="AW188" s="14" t="s">
        <v>33</v>
      </c>
      <c r="AX188" s="14" t="s">
        <v>85</v>
      </c>
      <c r="AY188" s="225" t="s">
        <v>125</v>
      </c>
    </row>
    <row r="189" spans="1:65" s="2" customFormat="1" ht="21.75" customHeight="1">
      <c r="A189" s="35"/>
      <c r="B189" s="36"/>
      <c r="C189" s="187" t="s">
        <v>329</v>
      </c>
      <c r="D189" s="187" t="s">
        <v>128</v>
      </c>
      <c r="E189" s="188" t="s">
        <v>330</v>
      </c>
      <c r="F189" s="189" t="s">
        <v>331</v>
      </c>
      <c r="G189" s="190" t="s">
        <v>325</v>
      </c>
      <c r="H189" s="191">
        <v>1987.13</v>
      </c>
      <c r="I189" s="192"/>
      <c r="J189" s="193">
        <f>ROUND(I189*H189,2)</f>
        <v>0</v>
      </c>
      <c r="K189" s="189" t="s">
        <v>132</v>
      </c>
      <c r="L189" s="40"/>
      <c r="M189" s="194" t="s">
        <v>1</v>
      </c>
      <c r="N189" s="195" t="s">
        <v>42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149</v>
      </c>
      <c r="AT189" s="198" t="s">
        <v>128</v>
      </c>
      <c r="AU189" s="198" t="s">
        <v>87</v>
      </c>
      <c r="AY189" s="18" t="s">
        <v>125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85</v>
      </c>
      <c r="BK189" s="199">
        <f>ROUND(I189*H189,2)</f>
        <v>0</v>
      </c>
      <c r="BL189" s="18" t="s">
        <v>149</v>
      </c>
      <c r="BM189" s="198" t="s">
        <v>332</v>
      </c>
    </row>
    <row r="190" spans="1:47" s="2" customFormat="1" ht="10">
      <c r="A190" s="35"/>
      <c r="B190" s="36"/>
      <c r="C190" s="37"/>
      <c r="D190" s="200" t="s">
        <v>135</v>
      </c>
      <c r="E190" s="37"/>
      <c r="F190" s="201" t="s">
        <v>333</v>
      </c>
      <c r="G190" s="37"/>
      <c r="H190" s="37"/>
      <c r="I190" s="202"/>
      <c r="J190" s="37"/>
      <c r="K190" s="37"/>
      <c r="L190" s="40"/>
      <c r="M190" s="203"/>
      <c r="N190" s="204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135</v>
      </c>
      <c r="AU190" s="18" t="s">
        <v>87</v>
      </c>
    </row>
    <row r="191" spans="2:51" s="14" customFormat="1" ht="10">
      <c r="B191" s="215"/>
      <c r="C191" s="216"/>
      <c r="D191" s="200" t="s">
        <v>136</v>
      </c>
      <c r="E191" s="217" t="s">
        <v>1</v>
      </c>
      <c r="F191" s="218" t="s">
        <v>334</v>
      </c>
      <c r="G191" s="216"/>
      <c r="H191" s="219">
        <v>697.45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136</v>
      </c>
      <c r="AU191" s="225" t="s">
        <v>87</v>
      </c>
      <c r="AV191" s="14" t="s">
        <v>87</v>
      </c>
      <c r="AW191" s="14" t="s">
        <v>33</v>
      </c>
      <c r="AX191" s="14" t="s">
        <v>77</v>
      </c>
      <c r="AY191" s="225" t="s">
        <v>125</v>
      </c>
    </row>
    <row r="192" spans="2:51" s="14" customFormat="1" ht="10">
      <c r="B192" s="215"/>
      <c r="C192" s="216"/>
      <c r="D192" s="200" t="s">
        <v>136</v>
      </c>
      <c r="E192" s="217" t="s">
        <v>1</v>
      </c>
      <c r="F192" s="218" t="s">
        <v>335</v>
      </c>
      <c r="G192" s="216"/>
      <c r="H192" s="219">
        <v>1289.68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136</v>
      </c>
      <c r="AU192" s="225" t="s">
        <v>87</v>
      </c>
      <c r="AV192" s="14" t="s">
        <v>87</v>
      </c>
      <c r="AW192" s="14" t="s">
        <v>33</v>
      </c>
      <c r="AX192" s="14" t="s">
        <v>77</v>
      </c>
      <c r="AY192" s="225" t="s">
        <v>125</v>
      </c>
    </row>
    <row r="193" spans="2:51" s="15" customFormat="1" ht="10">
      <c r="B193" s="229"/>
      <c r="C193" s="230"/>
      <c r="D193" s="200" t="s">
        <v>136</v>
      </c>
      <c r="E193" s="231" t="s">
        <v>1</v>
      </c>
      <c r="F193" s="232" t="s">
        <v>260</v>
      </c>
      <c r="G193" s="230"/>
      <c r="H193" s="233">
        <v>1987.13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136</v>
      </c>
      <c r="AU193" s="239" t="s">
        <v>87</v>
      </c>
      <c r="AV193" s="15" t="s">
        <v>149</v>
      </c>
      <c r="AW193" s="15" t="s">
        <v>33</v>
      </c>
      <c r="AX193" s="15" t="s">
        <v>85</v>
      </c>
      <c r="AY193" s="239" t="s">
        <v>125</v>
      </c>
    </row>
    <row r="194" spans="1:65" s="2" customFormat="1" ht="16.5" customHeight="1">
      <c r="A194" s="35"/>
      <c r="B194" s="36"/>
      <c r="C194" s="187" t="s">
        <v>7</v>
      </c>
      <c r="D194" s="187" t="s">
        <v>128</v>
      </c>
      <c r="E194" s="188" t="s">
        <v>336</v>
      </c>
      <c r="F194" s="189" t="s">
        <v>337</v>
      </c>
      <c r="G194" s="190" t="s">
        <v>325</v>
      </c>
      <c r="H194" s="191">
        <v>1.908</v>
      </c>
      <c r="I194" s="192"/>
      <c r="J194" s="193">
        <f>ROUND(I194*H194,2)</f>
        <v>0</v>
      </c>
      <c r="K194" s="189" t="s">
        <v>132</v>
      </c>
      <c r="L194" s="40"/>
      <c r="M194" s="194" t="s">
        <v>1</v>
      </c>
      <c r="N194" s="195" t="s">
        <v>42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149</v>
      </c>
      <c r="AT194" s="198" t="s">
        <v>128</v>
      </c>
      <c r="AU194" s="198" t="s">
        <v>87</v>
      </c>
      <c r="AY194" s="18" t="s">
        <v>125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8" t="s">
        <v>85</v>
      </c>
      <c r="BK194" s="199">
        <f>ROUND(I194*H194,2)</f>
        <v>0</v>
      </c>
      <c r="BL194" s="18" t="s">
        <v>149</v>
      </c>
      <c r="BM194" s="198" t="s">
        <v>338</v>
      </c>
    </row>
    <row r="195" spans="1:47" s="2" customFormat="1" ht="18">
      <c r="A195" s="35"/>
      <c r="B195" s="36"/>
      <c r="C195" s="37"/>
      <c r="D195" s="200" t="s">
        <v>135</v>
      </c>
      <c r="E195" s="37"/>
      <c r="F195" s="201" t="s">
        <v>339</v>
      </c>
      <c r="G195" s="37"/>
      <c r="H195" s="37"/>
      <c r="I195" s="202"/>
      <c r="J195" s="37"/>
      <c r="K195" s="37"/>
      <c r="L195" s="40"/>
      <c r="M195" s="203"/>
      <c r="N195" s="204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135</v>
      </c>
      <c r="AU195" s="18" t="s">
        <v>87</v>
      </c>
    </row>
    <row r="196" spans="2:51" s="13" customFormat="1" ht="10">
      <c r="B196" s="205"/>
      <c r="C196" s="206"/>
      <c r="D196" s="200" t="s">
        <v>136</v>
      </c>
      <c r="E196" s="207" t="s">
        <v>1</v>
      </c>
      <c r="F196" s="208" t="s">
        <v>340</v>
      </c>
      <c r="G196" s="206"/>
      <c r="H196" s="207" t="s">
        <v>1</v>
      </c>
      <c r="I196" s="209"/>
      <c r="J196" s="206"/>
      <c r="K196" s="206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136</v>
      </c>
      <c r="AU196" s="214" t="s">
        <v>87</v>
      </c>
      <c r="AV196" s="13" t="s">
        <v>85</v>
      </c>
      <c r="AW196" s="13" t="s">
        <v>33</v>
      </c>
      <c r="AX196" s="13" t="s">
        <v>77</v>
      </c>
      <c r="AY196" s="214" t="s">
        <v>125</v>
      </c>
    </row>
    <row r="197" spans="2:51" s="14" customFormat="1" ht="10">
      <c r="B197" s="215"/>
      <c r="C197" s="216"/>
      <c r="D197" s="200" t="s">
        <v>136</v>
      </c>
      <c r="E197" s="217" t="s">
        <v>1</v>
      </c>
      <c r="F197" s="218" t="s">
        <v>341</v>
      </c>
      <c r="G197" s="216"/>
      <c r="H197" s="219">
        <v>1.908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136</v>
      </c>
      <c r="AU197" s="225" t="s">
        <v>87</v>
      </c>
      <c r="AV197" s="14" t="s">
        <v>87</v>
      </c>
      <c r="AW197" s="14" t="s">
        <v>33</v>
      </c>
      <c r="AX197" s="14" t="s">
        <v>85</v>
      </c>
      <c r="AY197" s="225" t="s">
        <v>125</v>
      </c>
    </row>
    <row r="198" spans="1:65" s="2" customFormat="1" ht="16.5" customHeight="1">
      <c r="A198" s="35"/>
      <c r="B198" s="36"/>
      <c r="C198" s="187" t="s">
        <v>342</v>
      </c>
      <c r="D198" s="187" t="s">
        <v>128</v>
      </c>
      <c r="E198" s="188" t="s">
        <v>343</v>
      </c>
      <c r="F198" s="189" t="s">
        <v>344</v>
      </c>
      <c r="G198" s="190" t="s">
        <v>325</v>
      </c>
      <c r="H198" s="191">
        <v>7.992</v>
      </c>
      <c r="I198" s="192"/>
      <c r="J198" s="193">
        <f>ROUND(I198*H198,2)</f>
        <v>0</v>
      </c>
      <c r="K198" s="189" t="s">
        <v>132</v>
      </c>
      <c r="L198" s="40"/>
      <c r="M198" s="194" t="s">
        <v>1</v>
      </c>
      <c r="N198" s="195" t="s">
        <v>42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149</v>
      </c>
      <c r="AT198" s="198" t="s">
        <v>128</v>
      </c>
      <c r="AU198" s="198" t="s">
        <v>87</v>
      </c>
      <c r="AY198" s="18" t="s">
        <v>125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85</v>
      </c>
      <c r="BK198" s="199">
        <f>ROUND(I198*H198,2)</f>
        <v>0</v>
      </c>
      <c r="BL198" s="18" t="s">
        <v>149</v>
      </c>
      <c r="BM198" s="198" t="s">
        <v>345</v>
      </c>
    </row>
    <row r="199" spans="1:47" s="2" customFormat="1" ht="18">
      <c r="A199" s="35"/>
      <c r="B199" s="36"/>
      <c r="C199" s="37"/>
      <c r="D199" s="200" t="s">
        <v>135</v>
      </c>
      <c r="E199" s="37"/>
      <c r="F199" s="201" t="s">
        <v>346</v>
      </c>
      <c r="G199" s="37"/>
      <c r="H199" s="37"/>
      <c r="I199" s="202"/>
      <c r="J199" s="37"/>
      <c r="K199" s="37"/>
      <c r="L199" s="40"/>
      <c r="M199" s="203"/>
      <c r="N199" s="204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135</v>
      </c>
      <c r="AU199" s="18" t="s">
        <v>87</v>
      </c>
    </row>
    <row r="200" spans="2:51" s="13" customFormat="1" ht="10">
      <c r="B200" s="205"/>
      <c r="C200" s="206"/>
      <c r="D200" s="200" t="s">
        <v>136</v>
      </c>
      <c r="E200" s="207" t="s">
        <v>1</v>
      </c>
      <c r="F200" s="208" t="s">
        <v>347</v>
      </c>
      <c r="G200" s="206"/>
      <c r="H200" s="207" t="s">
        <v>1</v>
      </c>
      <c r="I200" s="209"/>
      <c r="J200" s="206"/>
      <c r="K200" s="206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136</v>
      </c>
      <c r="AU200" s="214" t="s">
        <v>87</v>
      </c>
      <c r="AV200" s="13" t="s">
        <v>85</v>
      </c>
      <c r="AW200" s="13" t="s">
        <v>33</v>
      </c>
      <c r="AX200" s="13" t="s">
        <v>77</v>
      </c>
      <c r="AY200" s="214" t="s">
        <v>125</v>
      </c>
    </row>
    <row r="201" spans="2:51" s="14" customFormat="1" ht="10">
      <c r="B201" s="215"/>
      <c r="C201" s="216"/>
      <c r="D201" s="200" t="s">
        <v>136</v>
      </c>
      <c r="E201" s="217" t="s">
        <v>1</v>
      </c>
      <c r="F201" s="218" t="s">
        <v>348</v>
      </c>
      <c r="G201" s="216"/>
      <c r="H201" s="219">
        <v>7.992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136</v>
      </c>
      <c r="AU201" s="225" t="s">
        <v>87</v>
      </c>
      <c r="AV201" s="14" t="s">
        <v>87</v>
      </c>
      <c r="AW201" s="14" t="s">
        <v>33</v>
      </c>
      <c r="AX201" s="14" t="s">
        <v>85</v>
      </c>
      <c r="AY201" s="225" t="s">
        <v>125</v>
      </c>
    </row>
    <row r="202" spans="1:65" s="2" customFormat="1" ht="21.75" customHeight="1">
      <c r="A202" s="35"/>
      <c r="B202" s="36"/>
      <c r="C202" s="187" t="s">
        <v>349</v>
      </c>
      <c r="D202" s="187" t="s">
        <v>128</v>
      </c>
      <c r="E202" s="188" t="s">
        <v>350</v>
      </c>
      <c r="F202" s="189" t="s">
        <v>351</v>
      </c>
      <c r="G202" s="190" t="s">
        <v>325</v>
      </c>
      <c r="H202" s="191">
        <v>528.9</v>
      </c>
      <c r="I202" s="192"/>
      <c r="J202" s="193">
        <f>ROUND(I202*H202,2)</f>
        <v>0</v>
      </c>
      <c r="K202" s="189" t="s">
        <v>132</v>
      </c>
      <c r="L202" s="40"/>
      <c r="M202" s="194" t="s">
        <v>1</v>
      </c>
      <c r="N202" s="195" t="s">
        <v>42</v>
      </c>
      <c r="O202" s="72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149</v>
      </c>
      <c r="AT202" s="198" t="s">
        <v>128</v>
      </c>
      <c r="AU202" s="198" t="s">
        <v>87</v>
      </c>
      <c r="AY202" s="18" t="s">
        <v>125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85</v>
      </c>
      <c r="BK202" s="199">
        <f>ROUND(I202*H202,2)</f>
        <v>0</v>
      </c>
      <c r="BL202" s="18" t="s">
        <v>149</v>
      </c>
      <c r="BM202" s="198" t="s">
        <v>352</v>
      </c>
    </row>
    <row r="203" spans="1:47" s="2" customFormat="1" ht="18">
      <c r="A203" s="35"/>
      <c r="B203" s="36"/>
      <c r="C203" s="37"/>
      <c r="D203" s="200" t="s">
        <v>135</v>
      </c>
      <c r="E203" s="37"/>
      <c r="F203" s="201" t="s">
        <v>353</v>
      </c>
      <c r="G203" s="37"/>
      <c r="H203" s="37"/>
      <c r="I203" s="202"/>
      <c r="J203" s="37"/>
      <c r="K203" s="37"/>
      <c r="L203" s="40"/>
      <c r="M203" s="203"/>
      <c r="N203" s="204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135</v>
      </c>
      <c r="AU203" s="18" t="s">
        <v>87</v>
      </c>
    </row>
    <row r="204" spans="2:51" s="14" customFormat="1" ht="10">
      <c r="B204" s="215"/>
      <c r="C204" s="216"/>
      <c r="D204" s="200" t="s">
        <v>136</v>
      </c>
      <c r="E204" s="217" t="s">
        <v>1</v>
      </c>
      <c r="F204" s="218" t="s">
        <v>354</v>
      </c>
      <c r="G204" s="216"/>
      <c r="H204" s="219">
        <v>500.4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136</v>
      </c>
      <c r="AU204" s="225" t="s">
        <v>87</v>
      </c>
      <c r="AV204" s="14" t="s">
        <v>87</v>
      </c>
      <c r="AW204" s="14" t="s">
        <v>33</v>
      </c>
      <c r="AX204" s="14" t="s">
        <v>77</v>
      </c>
      <c r="AY204" s="225" t="s">
        <v>125</v>
      </c>
    </row>
    <row r="205" spans="2:51" s="14" customFormat="1" ht="10">
      <c r="B205" s="215"/>
      <c r="C205" s="216"/>
      <c r="D205" s="200" t="s">
        <v>136</v>
      </c>
      <c r="E205" s="217" t="s">
        <v>1</v>
      </c>
      <c r="F205" s="218" t="s">
        <v>355</v>
      </c>
      <c r="G205" s="216"/>
      <c r="H205" s="219">
        <v>28.5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136</v>
      </c>
      <c r="AU205" s="225" t="s">
        <v>87</v>
      </c>
      <c r="AV205" s="14" t="s">
        <v>87</v>
      </c>
      <c r="AW205" s="14" t="s">
        <v>33</v>
      </c>
      <c r="AX205" s="14" t="s">
        <v>77</v>
      </c>
      <c r="AY205" s="225" t="s">
        <v>125</v>
      </c>
    </row>
    <row r="206" spans="2:51" s="15" customFormat="1" ht="10">
      <c r="B206" s="229"/>
      <c r="C206" s="230"/>
      <c r="D206" s="200" t="s">
        <v>136</v>
      </c>
      <c r="E206" s="231" t="s">
        <v>1</v>
      </c>
      <c r="F206" s="232" t="s">
        <v>260</v>
      </c>
      <c r="G206" s="230"/>
      <c r="H206" s="233">
        <v>528.9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136</v>
      </c>
      <c r="AU206" s="239" t="s">
        <v>87</v>
      </c>
      <c r="AV206" s="15" t="s">
        <v>149</v>
      </c>
      <c r="AW206" s="15" t="s">
        <v>33</v>
      </c>
      <c r="AX206" s="15" t="s">
        <v>85</v>
      </c>
      <c r="AY206" s="239" t="s">
        <v>125</v>
      </c>
    </row>
    <row r="207" spans="1:65" s="2" customFormat="1" ht="21.75" customHeight="1">
      <c r="A207" s="35"/>
      <c r="B207" s="36"/>
      <c r="C207" s="187" t="s">
        <v>356</v>
      </c>
      <c r="D207" s="187" t="s">
        <v>128</v>
      </c>
      <c r="E207" s="188" t="s">
        <v>357</v>
      </c>
      <c r="F207" s="189" t="s">
        <v>358</v>
      </c>
      <c r="G207" s="190" t="s">
        <v>325</v>
      </c>
      <c r="H207" s="191">
        <v>431.462</v>
      </c>
      <c r="I207" s="192"/>
      <c r="J207" s="193">
        <f>ROUND(I207*H207,2)</f>
        <v>0</v>
      </c>
      <c r="K207" s="189" t="s">
        <v>359</v>
      </c>
      <c r="L207" s="40"/>
      <c r="M207" s="194" t="s">
        <v>1</v>
      </c>
      <c r="N207" s="195" t="s">
        <v>42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149</v>
      </c>
      <c r="AT207" s="198" t="s">
        <v>128</v>
      </c>
      <c r="AU207" s="198" t="s">
        <v>87</v>
      </c>
      <c r="AY207" s="18" t="s">
        <v>125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85</v>
      </c>
      <c r="BK207" s="199">
        <f>ROUND(I207*H207,2)</f>
        <v>0</v>
      </c>
      <c r="BL207" s="18" t="s">
        <v>149</v>
      </c>
      <c r="BM207" s="198" t="s">
        <v>360</v>
      </c>
    </row>
    <row r="208" spans="1:47" s="2" customFormat="1" ht="18">
      <c r="A208" s="35"/>
      <c r="B208" s="36"/>
      <c r="C208" s="37"/>
      <c r="D208" s="200" t="s">
        <v>135</v>
      </c>
      <c r="E208" s="37"/>
      <c r="F208" s="201" t="s">
        <v>361</v>
      </c>
      <c r="G208" s="37"/>
      <c r="H208" s="37"/>
      <c r="I208" s="202"/>
      <c r="J208" s="37"/>
      <c r="K208" s="37"/>
      <c r="L208" s="40"/>
      <c r="M208" s="203"/>
      <c r="N208" s="204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135</v>
      </c>
      <c r="AU208" s="18" t="s">
        <v>87</v>
      </c>
    </row>
    <row r="209" spans="2:51" s="14" customFormat="1" ht="10">
      <c r="B209" s="215"/>
      <c r="C209" s="216"/>
      <c r="D209" s="200" t="s">
        <v>136</v>
      </c>
      <c r="E209" s="217" t="s">
        <v>1</v>
      </c>
      <c r="F209" s="218" t="s">
        <v>362</v>
      </c>
      <c r="G209" s="216"/>
      <c r="H209" s="219">
        <v>416.99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136</v>
      </c>
      <c r="AU209" s="225" t="s">
        <v>87</v>
      </c>
      <c r="AV209" s="14" t="s">
        <v>87</v>
      </c>
      <c r="AW209" s="14" t="s">
        <v>33</v>
      </c>
      <c r="AX209" s="14" t="s">
        <v>77</v>
      </c>
      <c r="AY209" s="225" t="s">
        <v>125</v>
      </c>
    </row>
    <row r="210" spans="2:51" s="13" customFormat="1" ht="10">
      <c r="B210" s="205"/>
      <c r="C210" s="206"/>
      <c r="D210" s="200" t="s">
        <v>136</v>
      </c>
      <c r="E210" s="207" t="s">
        <v>1</v>
      </c>
      <c r="F210" s="208" t="s">
        <v>363</v>
      </c>
      <c r="G210" s="206"/>
      <c r="H210" s="207" t="s">
        <v>1</v>
      </c>
      <c r="I210" s="209"/>
      <c r="J210" s="206"/>
      <c r="K210" s="206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136</v>
      </c>
      <c r="AU210" s="214" t="s">
        <v>87</v>
      </c>
      <c r="AV210" s="13" t="s">
        <v>85</v>
      </c>
      <c r="AW210" s="13" t="s">
        <v>33</v>
      </c>
      <c r="AX210" s="13" t="s">
        <v>77</v>
      </c>
      <c r="AY210" s="214" t="s">
        <v>125</v>
      </c>
    </row>
    <row r="211" spans="2:51" s="14" customFormat="1" ht="10">
      <c r="B211" s="215"/>
      <c r="C211" s="216"/>
      <c r="D211" s="200" t="s">
        <v>136</v>
      </c>
      <c r="E211" s="217" t="s">
        <v>1</v>
      </c>
      <c r="F211" s="218" t="s">
        <v>364</v>
      </c>
      <c r="G211" s="216"/>
      <c r="H211" s="219">
        <v>14.472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136</v>
      </c>
      <c r="AU211" s="225" t="s">
        <v>87</v>
      </c>
      <c r="AV211" s="14" t="s">
        <v>87</v>
      </c>
      <c r="AW211" s="14" t="s">
        <v>33</v>
      </c>
      <c r="AX211" s="14" t="s">
        <v>77</v>
      </c>
      <c r="AY211" s="225" t="s">
        <v>125</v>
      </c>
    </row>
    <row r="212" spans="2:51" s="15" customFormat="1" ht="10">
      <c r="B212" s="229"/>
      <c r="C212" s="230"/>
      <c r="D212" s="200" t="s">
        <v>136</v>
      </c>
      <c r="E212" s="231" t="s">
        <v>1</v>
      </c>
      <c r="F212" s="232" t="s">
        <v>260</v>
      </c>
      <c r="G212" s="230"/>
      <c r="H212" s="233">
        <v>431.462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136</v>
      </c>
      <c r="AU212" s="239" t="s">
        <v>87</v>
      </c>
      <c r="AV212" s="15" t="s">
        <v>149</v>
      </c>
      <c r="AW212" s="15" t="s">
        <v>33</v>
      </c>
      <c r="AX212" s="15" t="s">
        <v>85</v>
      </c>
      <c r="AY212" s="239" t="s">
        <v>125</v>
      </c>
    </row>
    <row r="213" spans="1:65" s="2" customFormat="1" ht="16.5" customHeight="1">
      <c r="A213" s="35"/>
      <c r="B213" s="36"/>
      <c r="C213" s="187" t="s">
        <v>365</v>
      </c>
      <c r="D213" s="187" t="s">
        <v>128</v>
      </c>
      <c r="E213" s="188" t="s">
        <v>366</v>
      </c>
      <c r="F213" s="189" t="s">
        <v>367</v>
      </c>
      <c r="G213" s="190" t="s">
        <v>325</v>
      </c>
      <c r="H213" s="191">
        <v>45.428</v>
      </c>
      <c r="I213" s="192"/>
      <c r="J213" s="193">
        <f>ROUND(I213*H213,2)</f>
        <v>0</v>
      </c>
      <c r="K213" s="189" t="s">
        <v>132</v>
      </c>
      <c r="L213" s="40"/>
      <c r="M213" s="194" t="s">
        <v>1</v>
      </c>
      <c r="N213" s="195" t="s">
        <v>42</v>
      </c>
      <c r="O213" s="72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149</v>
      </c>
      <c r="AT213" s="198" t="s">
        <v>128</v>
      </c>
      <c r="AU213" s="198" t="s">
        <v>87</v>
      </c>
      <c r="AY213" s="18" t="s">
        <v>125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85</v>
      </c>
      <c r="BK213" s="199">
        <f>ROUND(I213*H213,2)</f>
        <v>0</v>
      </c>
      <c r="BL213" s="18" t="s">
        <v>149</v>
      </c>
      <c r="BM213" s="198" t="s">
        <v>368</v>
      </c>
    </row>
    <row r="214" spans="1:47" s="2" customFormat="1" ht="10">
      <c r="A214" s="35"/>
      <c r="B214" s="36"/>
      <c r="C214" s="37"/>
      <c r="D214" s="200" t="s">
        <v>135</v>
      </c>
      <c r="E214" s="37"/>
      <c r="F214" s="201" t="s">
        <v>369</v>
      </c>
      <c r="G214" s="37"/>
      <c r="H214" s="37"/>
      <c r="I214" s="202"/>
      <c r="J214" s="37"/>
      <c r="K214" s="37"/>
      <c r="L214" s="40"/>
      <c r="M214" s="203"/>
      <c r="N214" s="204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135</v>
      </c>
      <c r="AU214" s="18" t="s">
        <v>87</v>
      </c>
    </row>
    <row r="215" spans="2:51" s="14" customFormat="1" ht="10">
      <c r="B215" s="215"/>
      <c r="C215" s="216"/>
      <c r="D215" s="200" t="s">
        <v>136</v>
      </c>
      <c r="E215" s="217" t="s">
        <v>1</v>
      </c>
      <c r="F215" s="218" t="s">
        <v>370</v>
      </c>
      <c r="G215" s="216"/>
      <c r="H215" s="219">
        <v>17.28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136</v>
      </c>
      <c r="AU215" s="225" t="s">
        <v>87</v>
      </c>
      <c r="AV215" s="14" t="s">
        <v>87</v>
      </c>
      <c r="AW215" s="14" t="s">
        <v>33</v>
      </c>
      <c r="AX215" s="14" t="s">
        <v>77</v>
      </c>
      <c r="AY215" s="225" t="s">
        <v>125</v>
      </c>
    </row>
    <row r="216" spans="2:51" s="14" customFormat="1" ht="10">
      <c r="B216" s="215"/>
      <c r="C216" s="216"/>
      <c r="D216" s="200" t="s">
        <v>136</v>
      </c>
      <c r="E216" s="217" t="s">
        <v>1</v>
      </c>
      <c r="F216" s="218" t="s">
        <v>371</v>
      </c>
      <c r="G216" s="216"/>
      <c r="H216" s="219">
        <v>2.548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136</v>
      </c>
      <c r="AU216" s="225" t="s">
        <v>87</v>
      </c>
      <c r="AV216" s="14" t="s">
        <v>87</v>
      </c>
      <c r="AW216" s="14" t="s">
        <v>33</v>
      </c>
      <c r="AX216" s="14" t="s">
        <v>77</v>
      </c>
      <c r="AY216" s="225" t="s">
        <v>125</v>
      </c>
    </row>
    <row r="217" spans="2:51" s="14" customFormat="1" ht="10">
      <c r="B217" s="215"/>
      <c r="C217" s="216"/>
      <c r="D217" s="200" t="s">
        <v>136</v>
      </c>
      <c r="E217" s="217" t="s">
        <v>1</v>
      </c>
      <c r="F217" s="218" t="s">
        <v>372</v>
      </c>
      <c r="G217" s="216"/>
      <c r="H217" s="219">
        <v>12.8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136</v>
      </c>
      <c r="AU217" s="225" t="s">
        <v>87</v>
      </c>
      <c r="AV217" s="14" t="s">
        <v>87</v>
      </c>
      <c r="AW217" s="14" t="s">
        <v>33</v>
      </c>
      <c r="AX217" s="14" t="s">
        <v>77</v>
      </c>
      <c r="AY217" s="225" t="s">
        <v>125</v>
      </c>
    </row>
    <row r="218" spans="2:51" s="14" customFormat="1" ht="10">
      <c r="B218" s="215"/>
      <c r="C218" s="216"/>
      <c r="D218" s="200" t="s">
        <v>136</v>
      </c>
      <c r="E218" s="217" t="s">
        <v>1</v>
      </c>
      <c r="F218" s="218" t="s">
        <v>373</v>
      </c>
      <c r="G218" s="216"/>
      <c r="H218" s="219">
        <v>12.8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136</v>
      </c>
      <c r="AU218" s="225" t="s">
        <v>87</v>
      </c>
      <c r="AV218" s="14" t="s">
        <v>87</v>
      </c>
      <c r="AW218" s="14" t="s">
        <v>33</v>
      </c>
      <c r="AX218" s="14" t="s">
        <v>77</v>
      </c>
      <c r="AY218" s="225" t="s">
        <v>125</v>
      </c>
    </row>
    <row r="219" spans="2:51" s="15" customFormat="1" ht="10">
      <c r="B219" s="229"/>
      <c r="C219" s="230"/>
      <c r="D219" s="200" t="s">
        <v>136</v>
      </c>
      <c r="E219" s="231" t="s">
        <v>1</v>
      </c>
      <c r="F219" s="232" t="s">
        <v>260</v>
      </c>
      <c r="G219" s="230"/>
      <c r="H219" s="233">
        <v>45.428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136</v>
      </c>
      <c r="AU219" s="239" t="s">
        <v>87</v>
      </c>
      <c r="AV219" s="15" t="s">
        <v>149</v>
      </c>
      <c r="AW219" s="15" t="s">
        <v>33</v>
      </c>
      <c r="AX219" s="15" t="s">
        <v>85</v>
      </c>
      <c r="AY219" s="239" t="s">
        <v>125</v>
      </c>
    </row>
    <row r="220" spans="1:65" s="2" customFormat="1" ht="16.5" customHeight="1">
      <c r="A220" s="35"/>
      <c r="B220" s="36"/>
      <c r="C220" s="187" t="s">
        <v>374</v>
      </c>
      <c r="D220" s="187" t="s">
        <v>128</v>
      </c>
      <c r="E220" s="188" t="s">
        <v>375</v>
      </c>
      <c r="F220" s="189" t="s">
        <v>376</v>
      </c>
      <c r="G220" s="190" t="s">
        <v>244</v>
      </c>
      <c r="H220" s="191">
        <v>116.08</v>
      </c>
      <c r="I220" s="192"/>
      <c r="J220" s="193">
        <f>ROUND(I220*H220,2)</f>
        <v>0</v>
      </c>
      <c r="K220" s="189" t="s">
        <v>359</v>
      </c>
      <c r="L220" s="40"/>
      <c r="M220" s="194" t="s">
        <v>1</v>
      </c>
      <c r="N220" s="195" t="s">
        <v>42</v>
      </c>
      <c r="O220" s="72"/>
      <c r="P220" s="196">
        <f>O220*H220</f>
        <v>0</v>
      </c>
      <c r="Q220" s="196">
        <v>0.00084</v>
      </c>
      <c r="R220" s="196">
        <f>Q220*H220</f>
        <v>0.0975072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149</v>
      </c>
      <c r="AT220" s="198" t="s">
        <v>128</v>
      </c>
      <c r="AU220" s="198" t="s">
        <v>87</v>
      </c>
      <c r="AY220" s="18" t="s">
        <v>125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85</v>
      </c>
      <c r="BK220" s="199">
        <f>ROUND(I220*H220,2)</f>
        <v>0</v>
      </c>
      <c r="BL220" s="18" t="s">
        <v>149</v>
      </c>
      <c r="BM220" s="198" t="s">
        <v>377</v>
      </c>
    </row>
    <row r="221" spans="1:47" s="2" customFormat="1" ht="10">
      <c r="A221" s="35"/>
      <c r="B221" s="36"/>
      <c r="C221" s="37"/>
      <c r="D221" s="200" t="s">
        <v>135</v>
      </c>
      <c r="E221" s="37"/>
      <c r="F221" s="201" t="s">
        <v>378</v>
      </c>
      <c r="G221" s="37"/>
      <c r="H221" s="37"/>
      <c r="I221" s="202"/>
      <c r="J221" s="37"/>
      <c r="K221" s="37"/>
      <c r="L221" s="40"/>
      <c r="M221" s="203"/>
      <c r="N221" s="204"/>
      <c r="O221" s="72"/>
      <c r="P221" s="72"/>
      <c r="Q221" s="72"/>
      <c r="R221" s="72"/>
      <c r="S221" s="72"/>
      <c r="T221" s="73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135</v>
      </c>
      <c r="AU221" s="18" t="s">
        <v>87</v>
      </c>
    </row>
    <row r="222" spans="2:51" s="14" customFormat="1" ht="10">
      <c r="B222" s="215"/>
      <c r="C222" s="216"/>
      <c r="D222" s="200" t="s">
        <v>136</v>
      </c>
      <c r="E222" s="217" t="s">
        <v>1</v>
      </c>
      <c r="F222" s="218" t="s">
        <v>379</v>
      </c>
      <c r="G222" s="216"/>
      <c r="H222" s="219">
        <v>57.6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136</v>
      </c>
      <c r="AU222" s="225" t="s">
        <v>87</v>
      </c>
      <c r="AV222" s="14" t="s">
        <v>87</v>
      </c>
      <c r="AW222" s="14" t="s">
        <v>33</v>
      </c>
      <c r="AX222" s="14" t="s">
        <v>77</v>
      </c>
      <c r="AY222" s="225" t="s">
        <v>125</v>
      </c>
    </row>
    <row r="223" spans="2:51" s="14" customFormat="1" ht="10">
      <c r="B223" s="215"/>
      <c r="C223" s="216"/>
      <c r="D223" s="200" t="s">
        <v>136</v>
      </c>
      <c r="E223" s="217" t="s">
        <v>1</v>
      </c>
      <c r="F223" s="218" t="s">
        <v>380</v>
      </c>
      <c r="G223" s="216"/>
      <c r="H223" s="219">
        <v>7.28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136</v>
      </c>
      <c r="AU223" s="225" t="s">
        <v>87</v>
      </c>
      <c r="AV223" s="14" t="s">
        <v>87</v>
      </c>
      <c r="AW223" s="14" t="s">
        <v>33</v>
      </c>
      <c r="AX223" s="14" t="s">
        <v>77</v>
      </c>
      <c r="AY223" s="225" t="s">
        <v>125</v>
      </c>
    </row>
    <row r="224" spans="2:51" s="14" customFormat="1" ht="10">
      <c r="B224" s="215"/>
      <c r="C224" s="216"/>
      <c r="D224" s="200" t="s">
        <v>136</v>
      </c>
      <c r="E224" s="217" t="s">
        <v>1</v>
      </c>
      <c r="F224" s="218" t="s">
        <v>381</v>
      </c>
      <c r="G224" s="216"/>
      <c r="H224" s="219">
        <v>25.6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136</v>
      </c>
      <c r="AU224" s="225" t="s">
        <v>87</v>
      </c>
      <c r="AV224" s="14" t="s">
        <v>87</v>
      </c>
      <c r="AW224" s="14" t="s">
        <v>33</v>
      </c>
      <c r="AX224" s="14" t="s">
        <v>77</v>
      </c>
      <c r="AY224" s="225" t="s">
        <v>125</v>
      </c>
    </row>
    <row r="225" spans="2:51" s="14" customFormat="1" ht="10">
      <c r="B225" s="215"/>
      <c r="C225" s="216"/>
      <c r="D225" s="200" t="s">
        <v>136</v>
      </c>
      <c r="E225" s="217" t="s">
        <v>1</v>
      </c>
      <c r="F225" s="218" t="s">
        <v>382</v>
      </c>
      <c r="G225" s="216"/>
      <c r="H225" s="219">
        <v>25.6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136</v>
      </c>
      <c r="AU225" s="225" t="s">
        <v>87</v>
      </c>
      <c r="AV225" s="14" t="s">
        <v>87</v>
      </c>
      <c r="AW225" s="14" t="s">
        <v>33</v>
      </c>
      <c r="AX225" s="14" t="s">
        <v>77</v>
      </c>
      <c r="AY225" s="225" t="s">
        <v>125</v>
      </c>
    </row>
    <row r="226" spans="2:51" s="15" customFormat="1" ht="10">
      <c r="B226" s="229"/>
      <c r="C226" s="230"/>
      <c r="D226" s="200" t="s">
        <v>136</v>
      </c>
      <c r="E226" s="231" t="s">
        <v>1</v>
      </c>
      <c r="F226" s="232" t="s">
        <v>260</v>
      </c>
      <c r="G226" s="230"/>
      <c r="H226" s="233">
        <v>116.08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136</v>
      </c>
      <c r="AU226" s="239" t="s">
        <v>87</v>
      </c>
      <c r="AV226" s="15" t="s">
        <v>149</v>
      </c>
      <c r="AW226" s="15" t="s">
        <v>33</v>
      </c>
      <c r="AX226" s="15" t="s">
        <v>85</v>
      </c>
      <c r="AY226" s="239" t="s">
        <v>125</v>
      </c>
    </row>
    <row r="227" spans="1:65" s="2" customFormat="1" ht="16.5" customHeight="1">
      <c r="A227" s="35"/>
      <c r="B227" s="36"/>
      <c r="C227" s="187" t="s">
        <v>383</v>
      </c>
      <c r="D227" s="187" t="s">
        <v>128</v>
      </c>
      <c r="E227" s="188" t="s">
        <v>384</v>
      </c>
      <c r="F227" s="189" t="s">
        <v>385</v>
      </c>
      <c r="G227" s="190" t="s">
        <v>244</v>
      </c>
      <c r="H227" s="191">
        <v>116.08</v>
      </c>
      <c r="I227" s="192"/>
      <c r="J227" s="193">
        <f>ROUND(I227*H227,2)</f>
        <v>0</v>
      </c>
      <c r="K227" s="189" t="s">
        <v>359</v>
      </c>
      <c r="L227" s="40"/>
      <c r="M227" s="194" t="s">
        <v>1</v>
      </c>
      <c r="N227" s="195" t="s">
        <v>42</v>
      </c>
      <c r="O227" s="72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149</v>
      </c>
      <c r="AT227" s="198" t="s">
        <v>128</v>
      </c>
      <c r="AU227" s="198" t="s">
        <v>87</v>
      </c>
      <c r="AY227" s="18" t="s">
        <v>125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85</v>
      </c>
      <c r="BK227" s="199">
        <f>ROUND(I227*H227,2)</f>
        <v>0</v>
      </c>
      <c r="BL227" s="18" t="s">
        <v>149</v>
      </c>
      <c r="BM227" s="198" t="s">
        <v>386</v>
      </c>
    </row>
    <row r="228" spans="1:47" s="2" customFormat="1" ht="18">
      <c r="A228" s="35"/>
      <c r="B228" s="36"/>
      <c r="C228" s="37"/>
      <c r="D228" s="200" t="s">
        <v>135</v>
      </c>
      <c r="E228" s="37"/>
      <c r="F228" s="201" t="s">
        <v>387</v>
      </c>
      <c r="G228" s="37"/>
      <c r="H228" s="37"/>
      <c r="I228" s="202"/>
      <c r="J228" s="37"/>
      <c r="K228" s="37"/>
      <c r="L228" s="40"/>
      <c r="M228" s="203"/>
      <c r="N228" s="204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135</v>
      </c>
      <c r="AU228" s="18" t="s">
        <v>87</v>
      </c>
    </row>
    <row r="229" spans="2:51" s="14" customFormat="1" ht="10">
      <c r="B229" s="215"/>
      <c r="C229" s="216"/>
      <c r="D229" s="200" t="s">
        <v>136</v>
      </c>
      <c r="E229" s="217" t="s">
        <v>1</v>
      </c>
      <c r="F229" s="218" t="s">
        <v>388</v>
      </c>
      <c r="G229" s="216"/>
      <c r="H229" s="219">
        <v>116.08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136</v>
      </c>
      <c r="AU229" s="225" t="s">
        <v>87</v>
      </c>
      <c r="AV229" s="14" t="s">
        <v>87</v>
      </c>
      <c r="AW229" s="14" t="s">
        <v>33</v>
      </c>
      <c r="AX229" s="14" t="s">
        <v>85</v>
      </c>
      <c r="AY229" s="225" t="s">
        <v>125</v>
      </c>
    </row>
    <row r="230" spans="1:65" s="2" customFormat="1" ht="16.5" customHeight="1">
      <c r="A230" s="35"/>
      <c r="B230" s="36"/>
      <c r="C230" s="187" t="s">
        <v>389</v>
      </c>
      <c r="D230" s="187" t="s">
        <v>128</v>
      </c>
      <c r="E230" s="188" t="s">
        <v>390</v>
      </c>
      <c r="F230" s="189" t="s">
        <v>391</v>
      </c>
      <c r="G230" s="190" t="s">
        <v>229</v>
      </c>
      <c r="H230" s="191">
        <v>1</v>
      </c>
      <c r="I230" s="192"/>
      <c r="J230" s="193">
        <f>ROUND(I230*H230,2)</f>
        <v>0</v>
      </c>
      <c r="K230" s="189" t="s">
        <v>132</v>
      </c>
      <c r="L230" s="40"/>
      <c r="M230" s="194" t="s">
        <v>1</v>
      </c>
      <c r="N230" s="195" t="s">
        <v>42</v>
      </c>
      <c r="O230" s="72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149</v>
      </c>
      <c r="AT230" s="198" t="s">
        <v>128</v>
      </c>
      <c r="AU230" s="198" t="s">
        <v>87</v>
      </c>
      <c r="AY230" s="18" t="s">
        <v>125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85</v>
      </c>
      <c r="BK230" s="199">
        <f>ROUND(I230*H230,2)</f>
        <v>0</v>
      </c>
      <c r="BL230" s="18" t="s">
        <v>149</v>
      </c>
      <c r="BM230" s="198" t="s">
        <v>392</v>
      </c>
    </row>
    <row r="231" spans="1:47" s="2" customFormat="1" ht="18">
      <c r="A231" s="35"/>
      <c r="B231" s="36"/>
      <c r="C231" s="37"/>
      <c r="D231" s="200" t="s">
        <v>135</v>
      </c>
      <c r="E231" s="37"/>
      <c r="F231" s="201" t="s">
        <v>393</v>
      </c>
      <c r="G231" s="37"/>
      <c r="H231" s="37"/>
      <c r="I231" s="202"/>
      <c r="J231" s="37"/>
      <c r="K231" s="37"/>
      <c r="L231" s="40"/>
      <c r="M231" s="203"/>
      <c r="N231" s="204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135</v>
      </c>
      <c r="AU231" s="18" t="s">
        <v>87</v>
      </c>
    </row>
    <row r="232" spans="2:51" s="14" customFormat="1" ht="10">
      <c r="B232" s="215"/>
      <c r="C232" s="216"/>
      <c r="D232" s="200" t="s">
        <v>136</v>
      </c>
      <c r="E232" s="217" t="s">
        <v>1</v>
      </c>
      <c r="F232" s="218" t="s">
        <v>237</v>
      </c>
      <c r="G232" s="216"/>
      <c r="H232" s="219">
        <v>1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136</v>
      </c>
      <c r="AU232" s="225" t="s">
        <v>87</v>
      </c>
      <c r="AV232" s="14" t="s">
        <v>87</v>
      </c>
      <c r="AW232" s="14" t="s">
        <v>33</v>
      </c>
      <c r="AX232" s="14" t="s">
        <v>85</v>
      </c>
      <c r="AY232" s="225" t="s">
        <v>125</v>
      </c>
    </row>
    <row r="233" spans="1:65" s="2" customFormat="1" ht="16.5" customHeight="1">
      <c r="A233" s="35"/>
      <c r="B233" s="36"/>
      <c r="C233" s="187" t="s">
        <v>394</v>
      </c>
      <c r="D233" s="187" t="s">
        <v>128</v>
      </c>
      <c r="E233" s="188" t="s">
        <v>395</v>
      </c>
      <c r="F233" s="189" t="s">
        <v>396</v>
      </c>
      <c r="G233" s="190" t="s">
        <v>229</v>
      </c>
      <c r="H233" s="191">
        <v>1</v>
      </c>
      <c r="I233" s="192"/>
      <c r="J233" s="193">
        <f>ROUND(I233*H233,2)</f>
        <v>0</v>
      </c>
      <c r="K233" s="189" t="s">
        <v>132</v>
      </c>
      <c r="L233" s="40"/>
      <c r="M233" s="194" t="s">
        <v>1</v>
      </c>
      <c r="N233" s="195" t="s">
        <v>42</v>
      </c>
      <c r="O233" s="72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149</v>
      </c>
      <c r="AT233" s="198" t="s">
        <v>128</v>
      </c>
      <c r="AU233" s="198" t="s">
        <v>87</v>
      </c>
      <c r="AY233" s="18" t="s">
        <v>125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85</v>
      </c>
      <c r="BK233" s="199">
        <f>ROUND(I233*H233,2)</f>
        <v>0</v>
      </c>
      <c r="BL233" s="18" t="s">
        <v>149</v>
      </c>
      <c r="BM233" s="198" t="s">
        <v>397</v>
      </c>
    </row>
    <row r="234" spans="1:47" s="2" customFormat="1" ht="18">
      <c r="A234" s="35"/>
      <c r="B234" s="36"/>
      <c r="C234" s="37"/>
      <c r="D234" s="200" t="s">
        <v>135</v>
      </c>
      <c r="E234" s="37"/>
      <c r="F234" s="201" t="s">
        <v>398</v>
      </c>
      <c r="G234" s="37"/>
      <c r="H234" s="37"/>
      <c r="I234" s="202"/>
      <c r="J234" s="37"/>
      <c r="K234" s="37"/>
      <c r="L234" s="40"/>
      <c r="M234" s="203"/>
      <c r="N234" s="204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135</v>
      </c>
      <c r="AU234" s="18" t="s">
        <v>87</v>
      </c>
    </row>
    <row r="235" spans="2:51" s="14" customFormat="1" ht="10">
      <c r="B235" s="215"/>
      <c r="C235" s="216"/>
      <c r="D235" s="200" t="s">
        <v>136</v>
      </c>
      <c r="E235" s="217" t="s">
        <v>1</v>
      </c>
      <c r="F235" s="218" t="s">
        <v>237</v>
      </c>
      <c r="G235" s="216"/>
      <c r="H235" s="219">
        <v>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136</v>
      </c>
      <c r="AU235" s="225" t="s">
        <v>87</v>
      </c>
      <c r="AV235" s="14" t="s">
        <v>87</v>
      </c>
      <c r="AW235" s="14" t="s">
        <v>33</v>
      </c>
      <c r="AX235" s="14" t="s">
        <v>85</v>
      </c>
      <c r="AY235" s="225" t="s">
        <v>125</v>
      </c>
    </row>
    <row r="236" spans="1:65" s="2" customFormat="1" ht="21.75" customHeight="1">
      <c r="A236" s="35"/>
      <c r="B236" s="36"/>
      <c r="C236" s="187" t="s">
        <v>399</v>
      </c>
      <c r="D236" s="187" t="s">
        <v>128</v>
      </c>
      <c r="E236" s="188" t="s">
        <v>400</v>
      </c>
      <c r="F236" s="189" t="s">
        <v>401</v>
      </c>
      <c r="G236" s="190" t="s">
        <v>325</v>
      </c>
      <c r="H236" s="191">
        <v>2509.949</v>
      </c>
      <c r="I236" s="192"/>
      <c r="J236" s="193">
        <f>ROUND(I236*H236,2)</f>
        <v>0</v>
      </c>
      <c r="K236" s="189" t="s">
        <v>132</v>
      </c>
      <c r="L236" s="40"/>
      <c r="M236" s="194" t="s">
        <v>1</v>
      </c>
      <c r="N236" s="195" t="s">
        <v>42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149</v>
      </c>
      <c r="AT236" s="198" t="s">
        <v>128</v>
      </c>
      <c r="AU236" s="198" t="s">
        <v>87</v>
      </c>
      <c r="AY236" s="18" t="s">
        <v>125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85</v>
      </c>
      <c r="BK236" s="199">
        <f>ROUND(I236*H236,2)</f>
        <v>0</v>
      </c>
      <c r="BL236" s="18" t="s">
        <v>149</v>
      </c>
      <c r="BM236" s="198" t="s">
        <v>402</v>
      </c>
    </row>
    <row r="237" spans="1:47" s="2" customFormat="1" ht="18">
      <c r="A237" s="35"/>
      <c r="B237" s="36"/>
      <c r="C237" s="37"/>
      <c r="D237" s="200" t="s">
        <v>135</v>
      </c>
      <c r="E237" s="37"/>
      <c r="F237" s="201" t="s">
        <v>403</v>
      </c>
      <c r="G237" s="37"/>
      <c r="H237" s="37"/>
      <c r="I237" s="202"/>
      <c r="J237" s="37"/>
      <c r="K237" s="37"/>
      <c r="L237" s="40"/>
      <c r="M237" s="203"/>
      <c r="N237" s="204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135</v>
      </c>
      <c r="AU237" s="18" t="s">
        <v>87</v>
      </c>
    </row>
    <row r="238" spans="2:51" s="13" customFormat="1" ht="10">
      <c r="B238" s="205"/>
      <c r="C238" s="206"/>
      <c r="D238" s="200" t="s">
        <v>136</v>
      </c>
      <c r="E238" s="207" t="s">
        <v>1</v>
      </c>
      <c r="F238" s="208" t="s">
        <v>404</v>
      </c>
      <c r="G238" s="206"/>
      <c r="H238" s="207" t="s">
        <v>1</v>
      </c>
      <c r="I238" s="209"/>
      <c r="J238" s="206"/>
      <c r="K238" s="206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136</v>
      </c>
      <c r="AU238" s="214" t="s">
        <v>87</v>
      </c>
      <c r="AV238" s="13" t="s">
        <v>85</v>
      </c>
      <c r="AW238" s="13" t="s">
        <v>33</v>
      </c>
      <c r="AX238" s="13" t="s">
        <v>77</v>
      </c>
      <c r="AY238" s="214" t="s">
        <v>125</v>
      </c>
    </row>
    <row r="239" spans="2:51" s="13" customFormat="1" ht="10">
      <c r="B239" s="205"/>
      <c r="C239" s="206"/>
      <c r="D239" s="200" t="s">
        <v>136</v>
      </c>
      <c r="E239" s="207" t="s">
        <v>1</v>
      </c>
      <c r="F239" s="208" t="s">
        <v>405</v>
      </c>
      <c r="G239" s="206"/>
      <c r="H239" s="207" t="s">
        <v>1</v>
      </c>
      <c r="I239" s="209"/>
      <c r="J239" s="206"/>
      <c r="K239" s="206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136</v>
      </c>
      <c r="AU239" s="214" t="s">
        <v>87</v>
      </c>
      <c r="AV239" s="13" t="s">
        <v>85</v>
      </c>
      <c r="AW239" s="13" t="s">
        <v>33</v>
      </c>
      <c r="AX239" s="13" t="s">
        <v>77</v>
      </c>
      <c r="AY239" s="214" t="s">
        <v>125</v>
      </c>
    </row>
    <row r="240" spans="2:51" s="14" customFormat="1" ht="10">
      <c r="B240" s="215"/>
      <c r="C240" s="216"/>
      <c r="D240" s="200" t="s">
        <v>136</v>
      </c>
      <c r="E240" s="217" t="s">
        <v>1</v>
      </c>
      <c r="F240" s="218" t="s">
        <v>406</v>
      </c>
      <c r="G240" s="216"/>
      <c r="H240" s="219">
        <v>1987.13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136</v>
      </c>
      <c r="AU240" s="225" t="s">
        <v>87</v>
      </c>
      <c r="AV240" s="14" t="s">
        <v>87</v>
      </c>
      <c r="AW240" s="14" t="s">
        <v>33</v>
      </c>
      <c r="AX240" s="14" t="s">
        <v>77</v>
      </c>
      <c r="AY240" s="225" t="s">
        <v>125</v>
      </c>
    </row>
    <row r="241" spans="2:51" s="14" customFormat="1" ht="10">
      <c r="B241" s="215"/>
      <c r="C241" s="216"/>
      <c r="D241" s="200" t="s">
        <v>136</v>
      </c>
      <c r="E241" s="217" t="s">
        <v>1</v>
      </c>
      <c r="F241" s="218" t="s">
        <v>407</v>
      </c>
      <c r="G241" s="216"/>
      <c r="H241" s="219">
        <v>7.992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136</v>
      </c>
      <c r="AU241" s="225" t="s">
        <v>87</v>
      </c>
      <c r="AV241" s="14" t="s">
        <v>87</v>
      </c>
      <c r="AW241" s="14" t="s">
        <v>33</v>
      </c>
      <c r="AX241" s="14" t="s">
        <v>77</v>
      </c>
      <c r="AY241" s="225" t="s">
        <v>125</v>
      </c>
    </row>
    <row r="242" spans="2:51" s="14" customFormat="1" ht="10">
      <c r="B242" s="215"/>
      <c r="C242" s="216"/>
      <c r="D242" s="200" t="s">
        <v>136</v>
      </c>
      <c r="E242" s="217" t="s">
        <v>1</v>
      </c>
      <c r="F242" s="218" t="s">
        <v>408</v>
      </c>
      <c r="G242" s="216"/>
      <c r="H242" s="219">
        <v>960.362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136</v>
      </c>
      <c r="AU242" s="225" t="s">
        <v>87</v>
      </c>
      <c r="AV242" s="14" t="s">
        <v>87</v>
      </c>
      <c r="AW242" s="14" t="s">
        <v>33</v>
      </c>
      <c r="AX242" s="14" t="s">
        <v>77</v>
      </c>
      <c r="AY242" s="225" t="s">
        <v>125</v>
      </c>
    </row>
    <row r="243" spans="2:51" s="14" customFormat="1" ht="10">
      <c r="B243" s="215"/>
      <c r="C243" s="216"/>
      <c r="D243" s="200" t="s">
        <v>136</v>
      </c>
      <c r="E243" s="217" t="s">
        <v>1</v>
      </c>
      <c r="F243" s="218" t="s">
        <v>409</v>
      </c>
      <c r="G243" s="216"/>
      <c r="H243" s="219">
        <v>45.428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136</v>
      </c>
      <c r="AU243" s="225" t="s">
        <v>87</v>
      </c>
      <c r="AV243" s="14" t="s">
        <v>87</v>
      </c>
      <c r="AW243" s="14" t="s">
        <v>33</v>
      </c>
      <c r="AX243" s="14" t="s">
        <v>77</v>
      </c>
      <c r="AY243" s="225" t="s">
        <v>125</v>
      </c>
    </row>
    <row r="244" spans="2:51" s="14" customFormat="1" ht="10">
      <c r="B244" s="215"/>
      <c r="C244" s="216"/>
      <c r="D244" s="200" t="s">
        <v>136</v>
      </c>
      <c r="E244" s="217" t="s">
        <v>1</v>
      </c>
      <c r="F244" s="218" t="s">
        <v>410</v>
      </c>
      <c r="G244" s="216"/>
      <c r="H244" s="219">
        <v>-31.133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136</v>
      </c>
      <c r="AU244" s="225" t="s">
        <v>87</v>
      </c>
      <c r="AV244" s="14" t="s">
        <v>87</v>
      </c>
      <c r="AW244" s="14" t="s">
        <v>33</v>
      </c>
      <c r="AX244" s="14" t="s">
        <v>77</v>
      </c>
      <c r="AY244" s="225" t="s">
        <v>125</v>
      </c>
    </row>
    <row r="245" spans="2:51" s="14" customFormat="1" ht="10">
      <c r="B245" s="215"/>
      <c r="C245" s="216"/>
      <c r="D245" s="200" t="s">
        <v>136</v>
      </c>
      <c r="E245" s="217" t="s">
        <v>1</v>
      </c>
      <c r="F245" s="218" t="s">
        <v>411</v>
      </c>
      <c r="G245" s="216"/>
      <c r="H245" s="219">
        <v>-334.18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136</v>
      </c>
      <c r="AU245" s="225" t="s">
        <v>87</v>
      </c>
      <c r="AV245" s="14" t="s">
        <v>87</v>
      </c>
      <c r="AW245" s="14" t="s">
        <v>33</v>
      </c>
      <c r="AX245" s="14" t="s">
        <v>77</v>
      </c>
      <c r="AY245" s="225" t="s">
        <v>125</v>
      </c>
    </row>
    <row r="246" spans="2:51" s="14" customFormat="1" ht="10">
      <c r="B246" s="215"/>
      <c r="C246" s="216"/>
      <c r="D246" s="200" t="s">
        <v>136</v>
      </c>
      <c r="E246" s="217" t="s">
        <v>1</v>
      </c>
      <c r="F246" s="218" t="s">
        <v>412</v>
      </c>
      <c r="G246" s="216"/>
      <c r="H246" s="219">
        <v>-125.65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136</v>
      </c>
      <c r="AU246" s="225" t="s">
        <v>87</v>
      </c>
      <c r="AV246" s="14" t="s">
        <v>87</v>
      </c>
      <c r="AW246" s="14" t="s">
        <v>33</v>
      </c>
      <c r="AX246" s="14" t="s">
        <v>77</v>
      </c>
      <c r="AY246" s="225" t="s">
        <v>125</v>
      </c>
    </row>
    <row r="247" spans="2:51" s="15" customFormat="1" ht="10">
      <c r="B247" s="229"/>
      <c r="C247" s="230"/>
      <c r="D247" s="200" t="s">
        <v>136</v>
      </c>
      <c r="E247" s="231" t="s">
        <v>1</v>
      </c>
      <c r="F247" s="232" t="s">
        <v>260</v>
      </c>
      <c r="G247" s="230"/>
      <c r="H247" s="233">
        <v>2509.949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136</v>
      </c>
      <c r="AU247" s="239" t="s">
        <v>87</v>
      </c>
      <c r="AV247" s="15" t="s">
        <v>149</v>
      </c>
      <c r="AW247" s="15" t="s">
        <v>33</v>
      </c>
      <c r="AX247" s="15" t="s">
        <v>85</v>
      </c>
      <c r="AY247" s="239" t="s">
        <v>125</v>
      </c>
    </row>
    <row r="248" spans="1:65" s="2" customFormat="1" ht="16.5" customHeight="1">
      <c r="A248" s="35"/>
      <c r="B248" s="36"/>
      <c r="C248" s="187" t="s">
        <v>413</v>
      </c>
      <c r="D248" s="187" t="s">
        <v>128</v>
      </c>
      <c r="E248" s="188" t="s">
        <v>414</v>
      </c>
      <c r="F248" s="189" t="s">
        <v>415</v>
      </c>
      <c r="G248" s="190" t="s">
        <v>416</v>
      </c>
      <c r="H248" s="191">
        <v>4517.908</v>
      </c>
      <c r="I248" s="192"/>
      <c r="J248" s="193">
        <f>ROUND(I248*H248,2)</f>
        <v>0</v>
      </c>
      <c r="K248" s="189" t="s">
        <v>132</v>
      </c>
      <c r="L248" s="40"/>
      <c r="M248" s="194" t="s">
        <v>1</v>
      </c>
      <c r="N248" s="195" t="s">
        <v>42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149</v>
      </c>
      <c r="AT248" s="198" t="s">
        <v>128</v>
      </c>
      <c r="AU248" s="198" t="s">
        <v>87</v>
      </c>
      <c r="AY248" s="18" t="s">
        <v>125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85</v>
      </c>
      <c r="BK248" s="199">
        <f>ROUND(I248*H248,2)</f>
        <v>0</v>
      </c>
      <c r="BL248" s="18" t="s">
        <v>149</v>
      </c>
      <c r="BM248" s="198" t="s">
        <v>417</v>
      </c>
    </row>
    <row r="249" spans="1:47" s="2" customFormat="1" ht="10">
      <c r="A249" s="35"/>
      <c r="B249" s="36"/>
      <c r="C249" s="37"/>
      <c r="D249" s="200" t="s">
        <v>135</v>
      </c>
      <c r="E249" s="37"/>
      <c r="F249" s="201" t="s">
        <v>418</v>
      </c>
      <c r="G249" s="37"/>
      <c r="H249" s="37"/>
      <c r="I249" s="202"/>
      <c r="J249" s="37"/>
      <c r="K249" s="37"/>
      <c r="L249" s="40"/>
      <c r="M249" s="203"/>
      <c r="N249" s="204"/>
      <c r="O249" s="72"/>
      <c r="P249" s="72"/>
      <c r="Q249" s="72"/>
      <c r="R249" s="72"/>
      <c r="S249" s="72"/>
      <c r="T249" s="73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135</v>
      </c>
      <c r="AU249" s="18" t="s">
        <v>87</v>
      </c>
    </row>
    <row r="250" spans="2:51" s="14" customFormat="1" ht="10">
      <c r="B250" s="215"/>
      <c r="C250" s="216"/>
      <c r="D250" s="200" t="s">
        <v>136</v>
      </c>
      <c r="E250" s="217" t="s">
        <v>1</v>
      </c>
      <c r="F250" s="218" t="s">
        <v>419</v>
      </c>
      <c r="G250" s="216"/>
      <c r="H250" s="219">
        <v>4517.908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136</v>
      </c>
      <c r="AU250" s="225" t="s">
        <v>87</v>
      </c>
      <c r="AV250" s="14" t="s">
        <v>87</v>
      </c>
      <c r="AW250" s="14" t="s">
        <v>33</v>
      </c>
      <c r="AX250" s="14" t="s">
        <v>85</v>
      </c>
      <c r="AY250" s="225" t="s">
        <v>125</v>
      </c>
    </row>
    <row r="251" spans="1:65" s="2" customFormat="1" ht="21.75" customHeight="1">
      <c r="A251" s="35"/>
      <c r="B251" s="36"/>
      <c r="C251" s="187" t="s">
        <v>420</v>
      </c>
      <c r="D251" s="187" t="s">
        <v>128</v>
      </c>
      <c r="E251" s="188" t="s">
        <v>421</v>
      </c>
      <c r="F251" s="189" t="s">
        <v>422</v>
      </c>
      <c r="G251" s="190" t="s">
        <v>325</v>
      </c>
      <c r="H251" s="191">
        <v>459.83</v>
      </c>
      <c r="I251" s="192"/>
      <c r="J251" s="193">
        <f>ROUND(I251*H251,2)</f>
        <v>0</v>
      </c>
      <c r="K251" s="189" t="s">
        <v>132</v>
      </c>
      <c r="L251" s="40"/>
      <c r="M251" s="194" t="s">
        <v>1</v>
      </c>
      <c r="N251" s="195" t="s">
        <v>42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149</v>
      </c>
      <c r="AT251" s="198" t="s">
        <v>128</v>
      </c>
      <c r="AU251" s="198" t="s">
        <v>87</v>
      </c>
      <c r="AY251" s="18" t="s">
        <v>125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85</v>
      </c>
      <c r="BK251" s="199">
        <f>ROUND(I251*H251,2)</f>
        <v>0</v>
      </c>
      <c r="BL251" s="18" t="s">
        <v>149</v>
      </c>
      <c r="BM251" s="198" t="s">
        <v>423</v>
      </c>
    </row>
    <row r="252" spans="1:47" s="2" customFormat="1" ht="18">
      <c r="A252" s="35"/>
      <c r="B252" s="36"/>
      <c r="C252" s="37"/>
      <c r="D252" s="200" t="s">
        <v>135</v>
      </c>
      <c r="E252" s="37"/>
      <c r="F252" s="201" t="s">
        <v>424</v>
      </c>
      <c r="G252" s="37"/>
      <c r="H252" s="37"/>
      <c r="I252" s="202"/>
      <c r="J252" s="37"/>
      <c r="K252" s="37"/>
      <c r="L252" s="40"/>
      <c r="M252" s="203"/>
      <c r="N252" s="204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135</v>
      </c>
      <c r="AU252" s="18" t="s">
        <v>87</v>
      </c>
    </row>
    <row r="253" spans="2:51" s="14" customFormat="1" ht="10">
      <c r="B253" s="215"/>
      <c r="C253" s="216"/>
      <c r="D253" s="200" t="s">
        <v>136</v>
      </c>
      <c r="E253" s="217" t="s">
        <v>1</v>
      </c>
      <c r="F253" s="218" t="s">
        <v>425</v>
      </c>
      <c r="G253" s="216"/>
      <c r="H253" s="219">
        <v>334.18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136</v>
      </c>
      <c r="AU253" s="225" t="s">
        <v>87</v>
      </c>
      <c r="AV253" s="14" t="s">
        <v>87</v>
      </c>
      <c r="AW253" s="14" t="s">
        <v>33</v>
      </c>
      <c r="AX253" s="14" t="s">
        <v>77</v>
      </c>
      <c r="AY253" s="225" t="s">
        <v>125</v>
      </c>
    </row>
    <row r="254" spans="2:51" s="14" customFormat="1" ht="10">
      <c r="B254" s="215"/>
      <c r="C254" s="216"/>
      <c r="D254" s="200" t="s">
        <v>136</v>
      </c>
      <c r="E254" s="217" t="s">
        <v>1</v>
      </c>
      <c r="F254" s="218" t="s">
        <v>426</v>
      </c>
      <c r="G254" s="216"/>
      <c r="H254" s="219">
        <v>125.65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136</v>
      </c>
      <c r="AU254" s="225" t="s">
        <v>87</v>
      </c>
      <c r="AV254" s="14" t="s">
        <v>87</v>
      </c>
      <c r="AW254" s="14" t="s">
        <v>33</v>
      </c>
      <c r="AX254" s="14" t="s">
        <v>77</v>
      </c>
      <c r="AY254" s="225" t="s">
        <v>125</v>
      </c>
    </row>
    <row r="255" spans="2:51" s="15" customFormat="1" ht="10">
      <c r="B255" s="229"/>
      <c r="C255" s="230"/>
      <c r="D255" s="200" t="s">
        <v>136</v>
      </c>
      <c r="E255" s="231" t="s">
        <v>1</v>
      </c>
      <c r="F255" s="232" t="s">
        <v>260</v>
      </c>
      <c r="G255" s="230"/>
      <c r="H255" s="233">
        <v>459.83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136</v>
      </c>
      <c r="AU255" s="239" t="s">
        <v>87</v>
      </c>
      <c r="AV255" s="15" t="s">
        <v>149</v>
      </c>
      <c r="AW255" s="15" t="s">
        <v>33</v>
      </c>
      <c r="AX255" s="15" t="s">
        <v>85</v>
      </c>
      <c r="AY255" s="239" t="s">
        <v>125</v>
      </c>
    </row>
    <row r="256" spans="2:51" s="13" customFormat="1" ht="10">
      <c r="B256" s="205"/>
      <c r="C256" s="206"/>
      <c r="D256" s="200" t="s">
        <v>136</v>
      </c>
      <c r="E256" s="207" t="s">
        <v>1</v>
      </c>
      <c r="F256" s="208" t="s">
        <v>427</v>
      </c>
      <c r="G256" s="206"/>
      <c r="H256" s="207" t="s">
        <v>1</v>
      </c>
      <c r="I256" s="209"/>
      <c r="J256" s="206"/>
      <c r="K256" s="206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136</v>
      </c>
      <c r="AU256" s="214" t="s">
        <v>87</v>
      </c>
      <c r="AV256" s="13" t="s">
        <v>85</v>
      </c>
      <c r="AW256" s="13" t="s">
        <v>33</v>
      </c>
      <c r="AX256" s="13" t="s">
        <v>77</v>
      </c>
      <c r="AY256" s="214" t="s">
        <v>125</v>
      </c>
    </row>
    <row r="257" spans="1:65" s="2" customFormat="1" ht="21.75" customHeight="1">
      <c r="A257" s="35"/>
      <c r="B257" s="36"/>
      <c r="C257" s="187" t="s">
        <v>428</v>
      </c>
      <c r="D257" s="187" t="s">
        <v>128</v>
      </c>
      <c r="E257" s="188" t="s">
        <v>429</v>
      </c>
      <c r="F257" s="189" t="s">
        <v>430</v>
      </c>
      <c r="G257" s="190" t="s">
        <v>325</v>
      </c>
      <c r="H257" s="191">
        <v>1689.78</v>
      </c>
      <c r="I257" s="192"/>
      <c r="J257" s="193">
        <f>ROUND(I257*H257,2)</f>
        <v>0</v>
      </c>
      <c r="K257" s="189" t="s">
        <v>132</v>
      </c>
      <c r="L257" s="40"/>
      <c r="M257" s="194" t="s">
        <v>1</v>
      </c>
      <c r="N257" s="195" t="s">
        <v>42</v>
      </c>
      <c r="O257" s="72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149</v>
      </c>
      <c r="AT257" s="198" t="s">
        <v>128</v>
      </c>
      <c r="AU257" s="198" t="s">
        <v>87</v>
      </c>
      <c r="AY257" s="18" t="s">
        <v>125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85</v>
      </c>
      <c r="BK257" s="199">
        <f>ROUND(I257*H257,2)</f>
        <v>0</v>
      </c>
      <c r="BL257" s="18" t="s">
        <v>149</v>
      </c>
      <c r="BM257" s="198" t="s">
        <v>431</v>
      </c>
    </row>
    <row r="258" spans="1:47" s="2" customFormat="1" ht="18">
      <c r="A258" s="35"/>
      <c r="B258" s="36"/>
      <c r="C258" s="37"/>
      <c r="D258" s="200" t="s">
        <v>135</v>
      </c>
      <c r="E258" s="37"/>
      <c r="F258" s="201" t="s">
        <v>432</v>
      </c>
      <c r="G258" s="37"/>
      <c r="H258" s="37"/>
      <c r="I258" s="202"/>
      <c r="J258" s="37"/>
      <c r="K258" s="37"/>
      <c r="L258" s="40"/>
      <c r="M258" s="203"/>
      <c r="N258" s="204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135</v>
      </c>
      <c r="AU258" s="18" t="s">
        <v>87</v>
      </c>
    </row>
    <row r="259" spans="2:51" s="14" customFormat="1" ht="10">
      <c r="B259" s="215"/>
      <c r="C259" s="216"/>
      <c r="D259" s="200" t="s">
        <v>136</v>
      </c>
      <c r="E259" s="217" t="s">
        <v>1</v>
      </c>
      <c r="F259" s="218" t="s">
        <v>433</v>
      </c>
      <c r="G259" s="216"/>
      <c r="H259" s="219">
        <v>1689.78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136</v>
      </c>
      <c r="AU259" s="225" t="s">
        <v>87</v>
      </c>
      <c r="AV259" s="14" t="s">
        <v>87</v>
      </c>
      <c r="AW259" s="14" t="s">
        <v>33</v>
      </c>
      <c r="AX259" s="14" t="s">
        <v>85</v>
      </c>
      <c r="AY259" s="225" t="s">
        <v>125</v>
      </c>
    </row>
    <row r="260" spans="1:65" s="2" customFormat="1" ht="16.5" customHeight="1">
      <c r="A260" s="35"/>
      <c r="B260" s="36"/>
      <c r="C260" s="240" t="s">
        <v>434</v>
      </c>
      <c r="D260" s="240" t="s">
        <v>435</v>
      </c>
      <c r="E260" s="241" t="s">
        <v>436</v>
      </c>
      <c r="F260" s="242" t="s">
        <v>437</v>
      </c>
      <c r="G260" s="243" t="s">
        <v>416</v>
      </c>
      <c r="H260" s="244">
        <v>3379.56</v>
      </c>
      <c r="I260" s="245"/>
      <c r="J260" s="246">
        <f>ROUND(I260*H260,2)</f>
        <v>0</v>
      </c>
      <c r="K260" s="242" t="s">
        <v>132</v>
      </c>
      <c r="L260" s="247"/>
      <c r="M260" s="248" t="s">
        <v>1</v>
      </c>
      <c r="N260" s="249" t="s">
        <v>42</v>
      </c>
      <c r="O260" s="72"/>
      <c r="P260" s="196">
        <f>O260*H260</f>
        <v>0</v>
      </c>
      <c r="Q260" s="196">
        <v>1</v>
      </c>
      <c r="R260" s="196">
        <f>Q260*H260</f>
        <v>3379.56</v>
      </c>
      <c r="S260" s="196">
        <v>0</v>
      </c>
      <c r="T260" s="19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175</v>
      </c>
      <c r="AT260" s="198" t="s">
        <v>435</v>
      </c>
      <c r="AU260" s="198" t="s">
        <v>87</v>
      </c>
      <c r="AY260" s="18" t="s">
        <v>125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85</v>
      </c>
      <c r="BK260" s="199">
        <f>ROUND(I260*H260,2)</f>
        <v>0</v>
      </c>
      <c r="BL260" s="18" t="s">
        <v>149</v>
      </c>
      <c r="BM260" s="198" t="s">
        <v>438</v>
      </c>
    </row>
    <row r="261" spans="1:47" s="2" customFormat="1" ht="10">
      <c r="A261" s="35"/>
      <c r="B261" s="36"/>
      <c r="C261" s="37"/>
      <c r="D261" s="200" t="s">
        <v>135</v>
      </c>
      <c r="E261" s="37"/>
      <c r="F261" s="201" t="s">
        <v>437</v>
      </c>
      <c r="G261" s="37"/>
      <c r="H261" s="37"/>
      <c r="I261" s="202"/>
      <c r="J261" s="37"/>
      <c r="K261" s="37"/>
      <c r="L261" s="40"/>
      <c r="M261" s="203"/>
      <c r="N261" s="204"/>
      <c r="O261" s="72"/>
      <c r="P261" s="72"/>
      <c r="Q261" s="72"/>
      <c r="R261" s="72"/>
      <c r="S261" s="72"/>
      <c r="T261" s="73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135</v>
      </c>
      <c r="AU261" s="18" t="s">
        <v>87</v>
      </c>
    </row>
    <row r="262" spans="2:51" s="13" customFormat="1" ht="10">
      <c r="B262" s="205"/>
      <c r="C262" s="206"/>
      <c r="D262" s="200" t="s">
        <v>136</v>
      </c>
      <c r="E262" s="207" t="s">
        <v>1</v>
      </c>
      <c r="F262" s="208" t="s">
        <v>439</v>
      </c>
      <c r="G262" s="206"/>
      <c r="H262" s="207" t="s">
        <v>1</v>
      </c>
      <c r="I262" s="209"/>
      <c r="J262" s="206"/>
      <c r="K262" s="206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136</v>
      </c>
      <c r="AU262" s="214" t="s">
        <v>87</v>
      </c>
      <c r="AV262" s="13" t="s">
        <v>85</v>
      </c>
      <c r="AW262" s="13" t="s">
        <v>33</v>
      </c>
      <c r="AX262" s="13" t="s">
        <v>77</v>
      </c>
      <c r="AY262" s="214" t="s">
        <v>125</v>
      </c>
    </row>
    <row r="263" spans="2:51" s="14" customFormat="1" ht="10">
      <c r="B263" s="215"/>
      <c r="C263" s="216"/>
      <c r="D263" s="200" t="s">
        <v>136</v>
      </c>
      <c r="E263" s="217" t="s">
        <v>1</v>
      </c>
      <c r="F263" s="218" t="s">
        <v>440</v>
      </c>
      <c r="G263" s="216"/>
      <c r="H263" s="219">
        <v>3379.56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136</v>
      </c>
      <c r="AU263" s="225" t="s">
        <v>87</v>
      </c>
      <c r="AV263" s="14" t="s">
        <v>87</v>
      </c>
      <c r="AW263" s="14" t="s">
        <v>33</v>
      </c>
      <c r="AX263" s="14" t="s">
        <v>85</v>
      </c>
      <c r="AY263" s="225" t="s">
        <v>125</v>
      </c>
    </row>
    <row r="264" spans="1:65" s="2" customFormat="1" ht="16.5" customHeight="1">
      <c r="A264" s="35"/>
      <c r="B264" s="36"/>
      <c r="C264" s="187" t="s">
        <v>441</v>
      </c>
      <c r="D264" s="187" t="s">
        <v>128</v>
      </c>
      <c r="E264" s="188" t="s">
        <v>442</v>
      </c>
      <c r="F264" s="189" t="s">
        <v>443</v>
      </c>
      <c r="G264" s="190" t="s">
        <v>325</v>
      </c>
      <c r="H264" s="191">
        <v>95.66</v>
      </c>
      <c r="I264" s="192"/>
      <c r="J264" s="193">
        <f>ROUND(I264*H264,2)</f>
        <v>0</v>
      </c>
      <c r="K264" s="189" t="s">
        <v>132</v>
      </c>
      <c r="L264" s="40"/>
      <c r="M264" s="194" t="s">
        <v>1</v>
      </c>
      <c r="N264" s="195" t="s">
        <v>42</v>
      </c>
      <c r="O264" s="72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149</v>
      </c>
      <c r="AT264" s="198" t="s">
        <v>128</v>
      </c>
      <c r="AU264" s="198" t="s">
        <v>87</v>
      </c>
      <c r="AY264" s="18" t="s">
        <v>125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85</v>
      </c>
      <c r="BK264" s="199">
        <f>ROUND(I264*H264,2)</f>
        <v>0</v>
      </c>
      <c r="BL264" s="18" t="s">
        <v>149</v>
      </c>
      <c r="BM264" s="198" t="s">
        <v>444</v>
      </c>
    </row>
    <row r="265" spans="1:47" s="2" customFormat="1" ht="10">
      <c r="A265" s="35"/>
      <c r="B265" s="36"/>
      <c r="C265" s="37"/>
      <c r="D265" s="200" t="s">
        <v>135</v>
      </c>
      <c r="E265" s="37"/>
      <c r="F265" s="201" t="s">
        <v>445</v>
      </c>
      <c r="G265" s="37"/>
      <c r="H265" s="37"/>
      <c r="I265" s="202"/>
      <c r="J265" s="37"/>
      <c r="K265" s="37"/>
      <c r="L265" s="40"/>
      <c r="M265" s="203"/>
      <c r="N265" s="204"/>
      <c r="O265" s="72"/>
      <c r="P265" s="72"/>
      <c r="Q265" s="72"/>
      <c r="R265" s="72"/>
      <c r="S265" s="72"/>
      <c r="T265" s="73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135</v>
      </c>
      <c r="AU265" s="18" t="s">
        <v>87</v>
      </c>
    </row>
    <row r="266" spans="2:51" s="13" customFormat="1" ht="10">
      <c r="B266" s="205"/>
      <c r="C266" s="206"/>
      <c r="D266" s="200" t="s">
        <v>136</v>
      </c>
      <c r="E266" s="207" t="s">
        <v>1</v>
      </c>
      <c r="F266" s="208" t="s">
        <v>446</v>
      </c>
      <c r="G266" s="206"/>
      <c r="H266" s="207" t="s">
        <v>1</v>
      </c>
      <c r="I266" s="209"/>
      <c r="J266" s="206"/>
      <c r="K266" s="206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136</v>
      </c>
      <c r="AU266" s="214" t="s">
        <v>87</v>
      </c>
      <c r="AV266" s="13" t="s">
        <v>85</v>
      </c>
      <c r="AW266" s="13" t="s">
        <v>33</v>
      </c>
      <c r="AX266" s="13" t="s">
        <v>77</v>
      </c>
      <c r="AY266" s="214" t="s">
        <v>125</v>
      </c>
    </row>
    <row r="267" spans="2:51" s="14" customFormat="1" ht="10">
      <c r="B267" s="215"/>
      <c r="C267" s="216"/>
      <c r="D267" s="200" t="s">
        <v>136</v>
      </c>
      <c r="E267" s="217" t="s">
        <v>1</v>
      </c>
      <c r="F267" s="218" t="s">
        <v>447</v>
      </c>
      <c r="G267" s="216"/>
      <c r="H267" s="219">
        <v>95.66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136</v>
      </c>
      <c r="AU267" s="225" t="s">
        <v>87</v>
      </c>
      <c r="AV267" s="14" t="s">
        <v>87</v>
      </c>
      <c r="AW267" s="14" t="s">
        <v>33</v>
      </c>
      <c r="AX267" s="14" t="s">
        <v>85</v>
      </c>
      <c r="AY267" s="225" t="s">
        <v>125</v>
      </c>
    </row>
    <row r="268" spans="1:65" s="2" customFormat="1" ht="16.5" customHeight="1">
      <c r="A268" s="35"/>
      <c r="B268" s="36"/>
      <c r="C268" s="240" t="s">
        <v>448</v>
      </c>
      <c r="D268" s="240" t="s">
        <v>435</v>
      </c>
      <c r="E268" s="241" t="s">
        <v>449</v>
      </c>
      <c r="F268" s="242" t="s">
        <v>450</v>
      </c>
      <c r="G268" s="243" t="s">
        <v>416</v>
      </c>
      <c r="H268" s="244">
        <v>191.32</v>
      </c>
      <c r="I268" s="245"/>
      <c r="J268" s="246">
        <f>ROUND(I268*H268,2)</f>
        <v>0</v>
      </c>
      <c r="K268" s="242" t="s">
        <v>132</v>
      </c>
      <c r="L268" s="247"/>
      <c r="M268" s="248" t="s">
        <v>1</v>
      </c>
      <c r="N268" s="249" t="s">
        <v>42</v>
      </c>
      <c r="O268" s="72"/>
      <c r="P268" s="196">
        <f>O268*H268</f>
        <v>0</v>
      </c>
      <c r="Q268" s="196">
        <v>1</v>
      </c>
      <c r="R268" s="196">
        <f>Q268*H268</f>
        <v>191.32</v>
      </c>
      <c r="S268" s="196">
        <v>0</v>
      </c>
      <c r="T268" s="19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175</v>
      </c>
      <c r="AT268" s="198" t="s">
        <v>435</v>
      </c>
      <c r="AU268" s="198" t="s">
        <v>87</v>
      </c>
      <c r="AY268" s="18" t="s">
        <v>125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85</v>
      </c>
      <c r="BK268" s="199">
        <f>ROUND(I268*H268,2)</f>
        <v>0</v>
      </c>
      <c r="BL268" s="18" t="s">
        <v>149</v>
      </c>
      <c r="BM268" s="198" t="s">
        <v>451</v>
      </c>
    </row>
    <row r="269" spans="1:47" s="2" customFormat="1" ht="10">
      <c r="A269" s="35"/>
      <c r="B269" s="36"/>
      <c r="C269" s="37"/>
      <c r="D269" s="200" t="s">
        <v>135</v>
      </c>
      <c r="E269" s="37"/>
      <c r="F269" s="201" t="s">
        <v>450</v>
      </c>
      <c r="G269" s="37"/>
      <c r="H269" s="37"/>
      <c r="I269" s="202"/>
      <c r="J269" s="37"/>
      <c r="K269" s="37"/>
      <c r="L269" s="40"/>
      <c r="M269" s="203"/>
      <c r="N269" s="204"/>
      <c r="O269" s="72"/>
      <c r="P269" s="72"/>
      <c r="Q269" s="72"/>
      <c r="R269" s="72"/>
      <c r="S269" s="72"/>
      <c r="T269" s="73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135</v>
      </c>
      <c r="AU269" s="18" t="s">
        <v>87</v>
      </c>
    </row>
    <row r="270" spans="2:51" s="14" customFormat="1" ht="10">
      <c r="B270" s="215"/>
      <c r="C270" s="216"/>
      <c r="D270" s="200" t="s">
        <v>136</v>
      </c>
      <c r="E270" s="217" t="s">
        <v>1</v>
      </c>
      <c r="F270" s="218" t="s">
        <v>452</v>
      </c>
      <c r="G270" s="216"/>
      <c r="H270" s="219">
        <v>191.32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136</v>
      </c>
      <c r="AU270" s="225" t="s">
        <v>87</v>
      </c>
      <c r="AV270" s="14" t="s">
        <v>87</v>
      </c>
      <c r="AW270" s="14" t="s">
        <v>33</v>
      </c>
      <c r="AX270" s="14" t="s">
        <v>85</v>
      </c>
      <c r="AY270" s="225" t="s">
        <v>125</v>
      </c>
    </row>
    <row r="271" spans="1:65" s="2" customFormat="1" ht="16.5" customHeight="1">
      <c r="A271" s="35"/>
      <c r="B271" s="36"/>
      <c r="C271" s="187" t="s">
        <v>453</v>
      </c>
      <c r="D271" s="187" t="s">
        <v>128</v>
      </c>
      <c r="E271" s="188" t="s">
        <v>454</v>
      </c>
      <c r="F271" s="189" t="s">
        <v>455</v>
      </c>
      <c r="G271" s="190" t="s">
        <v>325</v>
      </c>
      <c r="H271" s="191">
        <v>31.133</v>
      </c>
      <c r="I271" s="192"/>
      <c r="J271" s="193">
        <f>ROUND(I271*H271,2)</f>
        <v>0</v>
      </c>
      <c r="K271" s="189" t="s">
        <v>132</v>
      </c>
      <c r="L271" s="40"/>
      <c r="M271" s="194" t="s">
        <v>1</v>
      </c>
      <c r="N271" s="195" t="s">
        <v>42</v>
      </c>
      <c r="O271" s="72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149</v>
      </c>
      <c r="AT271" s="198" t="s">
        <v>128</v>
      </c>
      <c r="AU271" s="198" t="s">
        <v>87</v>
      </c>
      <c r="AY271" s="18" t="s">
        <v>125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85</v>
      </c>
      <c r="BK271" s="199">
        <f>ROUND(I271*H271,2)</f>
        <v>0</v>
      </c>
      <c r="BL271" s="18" t="s">
        <v>149</v>
      </c>
      <c r="BM271" s="198" t="s">
        <v>456</v>
      </c>
    </row>
    <row r="272" spans="1:47" s="2" customFormat="1" ht="18">
      <c r="A272" s="35"/>
      <c r="B272" s="36"/>
      <c r="C272" s="37"/>
      <c r="D272" s="200" t="s">
        <v>135</v>
      </c>
      <c r="E272" s="37"/>
      <c r="F272" s="201" t="s">
        <v>457</v>
      </c>
      <c r="G272" s="37"/>
      <c r="H272" s="37"/>
      <c r="I272" s="202"/>
      <c r="J272" s="37"/>
      <c r="K272" s="37"/>
      <c r="L272" s="40"/>
      <c r="M272" s="203"/>
      <c r="N272" s="204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135</v>
      </c>
      <c r="AU272" s="18" t="s">
        <v>87</v>
      </c>
    </row>
    <row r="273" spans="2:51" s="14" customFormat="1" ht="10">
      <c r="B273" s="215"/>
      <c r="C273" s="216"/>
      <c r="D273" s="200" t="s">
        <v>136</v>
      </c>
      <c r="E273" s="217" t="s">
        <v>1</v>
      </c>
      <c r="F273" s="218" t="s">
        <v>458</v>
      </c>
      <c r="G273" s="216"/>
      <c r="H273" s="219">
        <v>14.472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136</v>
      </c>
      <c r="AU273" s="225" t="s">
        <v>87</v>
      </c>
      <c r="AV273" s="14" t="s">
        <v>87</v>
      </c>
      <c r="AW273" s="14" t="s">
        <v>33</v>
      </c>
      <c r="AX273" s="14" t="s">
        <v>77</v>
      </c>
      <c r="AY273" s="225" t="s">
        <v>125</v>
      </c>
    </row>
    <row r="274" spans="2:51" s="14" customFormat="1" ht="10">
      <c r="B274" s="215"/>
      <c r="C274" s="216"/>
      <c r="D274" s="200" t="s">
        <v>136</v>
      </c>
      <c r="E274" s="217" t="s">
        <v>1</v>
      </c>
      <c r="F274" s="218" t="s">
        <v>459</v>
      </c>
      <c r="G274" s="216"/>
      <c r="H274" s="219">
        <v>45.428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136</v>
      </c>
      <c r="AU274" s="225" t="s">
        <v>87</v>
      </c>
      <c r="AV274" s="14" t="s">
        <v>87</v>
      </c>
      <c r="AW274" s="14" t="s">
        <v>33</v>
      </c>
      <c r="AX274" s="14" t="s">
        <v>77</v>
      </c>
      <c r="AY274" s="225" t="s">
        <v>125</v>
      </c>
    </row>
    <row r="275" spans="2:51" s="14" customFormat="1" ht="10">
      <c r="B275" s="215"/>
      <c r="C275" s="216"/>
      <c r="D275" s="200" t="s">
        <v>136</v>
      </c>
      <c r="E275" s="217" t="s">
        <v>1</v>
      </c>
      <c r="F275" s="218" t="s">
        <v>460</v>
      </c>
      <c r="G275" s="216"/>
      <c r="H275" s="219">
        <v>-8.608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136</v>
      </c>
      <c r="AU275" s="225" t="s">
        <v>87</v>
      </c>
      <c r="AV275" s="14" t="s">
        <v>87</v>
      </c>
      <c r="AW275" s="14" t="s">
        <v>33</v>
      </c>
      <c r="AX275" s="14" t="s">
        <v>77</v>
      </c>
      <c r="AY275" s="225" t="s">
        <v>125</v>
      </c>
    </row>
    <row r="276" spans="2:51" s="13" customFormat="1" ht="10">
      <c r="B276" s="205"/>
      <c r="C276" s="206"/>
      <c r="D276" s="200" t="s">
        <v>136</v>
      </c>
      <c r="E276" s="207" t="s">
        <v>1</v>
      </c>
      <c r="F276" s="208" t="s">
        <v>461</v>
      </c>
      <c r="G276" s="206"/>
      <c r="H276" s="207" t="s">
        <v>1</v>
      </c>
      <c r="I276" s="209"/>
      <c r="J276" s="206"/>
      <c r="K276" s="206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136</v>
      </c>
      <c r="AU276" s="214" t="s">
        <v>87</v>
      </c>
      <c r="AV276" s="13" t="s">
        <v>85</v>
      </c>
      <c r="AW276" s="13" t="s">
        <v>33</v>
      </c>
      <c r="AX276" s="13" t="s">
        <v>77</v>
      </c>
      <c r="AY276" s="214" t="s">
        <v>125</v>
      </c>
    </row>
    <row r="277" spans="2:51" s="14" customFormat="1" ht="10">
      <c r="B277" s="215"/>
      <c r="C277" s="216"/>
      <c r="D277" s="200" t="s">
        <v>136</v>
      </c>
      <c r="E277" s="217" t="s">
        <v>1</v>
      </c>
      <c r="F277" s="218" t="s">
        <v>462</v>
      </c>
      <c r="G277" s="216"/>
      <c r="H277" s="219">
        <v>-0.45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136</v>
      </c>
      <c r="AU277" s="225" t="s">
        <v>87</v>
      </c>
      <c r="AV277" s="14" t="s">
        <v>87</v>
      </c>
      <c r="AW277" s="14" t="s">
        <v>33</v>
      </c>
      <c r="AX277" s="14" t="s">
        <v>77</v>
      </c>
      <c r="AY277" s="225" t="s">
        <v>125</v>
      </c>
    </row>
    <row r="278" spans="2:51" s="14" customFormat="1" ht="10">
      <c r="B278" s="215"/>
      <c r="C278" s="216"/>
      <c r="D278" s="200" t="s">
        <v>136</v>
      </c>
      <c r="E278" s="217" t="s">
        <v>1</v>
      </c>
      <c r="F278" s="218" t="s">
        <v>463</v>
      </c>
      <c r="G278" s="216"/>
      <c r="H278" s="219">
        <v>-0.081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136</v>
      </c>
      <c r="AU278" s="225" t="s">
        <v>87</v>
      </c>
      <c r="AV278" s="14" t="s">
        <v>87</v>
      </c>
      <c r="AW278" s="14" t="s">
        <v>33</v>
      </c>
      <c r="AX278" s="14" t="s">
        <v>77</v>
      </c>
      <c r="AY278" s="225" t="s">
        <v>125</v>
      </c>
    </row>
    <row r="279" spans="2:51" s="14" customFormat="1" ht="10">
      <c r="B279" s="215"/>
      <c r="C279" s="216"/>
      <c r="D279" s="200" t="s">
        <v>136</v>
      </c>
      <c r="E279" s="217" t="s">
        <v>1</v>
      </c>
      <c r="F279" s="218" t="s">
        <v>464</v>
      </c>
      <c r="G279" s="216"/>
      <c r="H279" s="219">
        <v>-1.278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136</v>
      </c>
      <c r="AU279" s="225" t="s">
        <v>87</v>
      </c>
      <c r="AV279" s="14" t="s">
        <v>87</v>
      </c>
      <c r="AW279" s="14" t="s">
        <v>33</v>
      </c>
      <c r="AX279" s="14" t="s">
        <v>77</v>
      </c>
      <c r="AY279" s="225" t="s">
        <v>125</v>
      </c>
    </row>
    <row r="280" spans="2:51" s="13" customFormat="1" ht="10">
      <c r="B280" s="205"/>
      <c r="C280" s="206"/>
      <c r="D280" s="200" t="s">
        <v>136</v>
      </c>
      <c r="E280" s="207" t="s">
        <v>1</v>
      </c>
      <c r="F280" s="208" t="s">
        <v>465</v>
      </c>
      <c r="G280" s="206"/>
      <c r="H280" s="207" t="s">
        <v>1</v>
      </c>
      <c r="I280" s="209"/>
      <c r="J280" s="206"/>
      <c r="K280" s="206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136</v>
      </c>
      <c r="AU280" s="214" t="s">
        <v>87</v>
      </c>
      <c r="AV280" s="13" t="s">
        <v>85</v>
      </c>
      <c r="AW280" s="13" t="s">
        <v>33</v>
      </c>
      <c r="AX280" s="13" t="s">
        <v>77</v>
      </c>
      <c r="AY280" s="214" t="s">
        <v>125</v>
      </c>
    </row>
    <row r="281" spans="2:51" s="14" customFormat="1" ht="10">
      <c r="B281" s="215"/>
      <c r="C281" s="216"/>
      <c r="D281" s="200" t="s">
        <v>136</v>
      </c>
      <c r="E281" s="217" t="s">
        <v>1</v>
      </c>
      <c r="F281" s="218" t="s">
        <v>466</v>
      </c>
      <c r="G281" s="216"/>
      <c r="H281" s="219">
        <v>-3.391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136</v>
      </c>
      <c r="AU281" s="225" t="s">
        <v>87</v>
      </c>
      <c r="AV281" s="14" t="s">
        <v>87</v>
      </c>
      <c r="AW281" s="14" t="s">
        <v>33</v>
      </c>
      <c r="AX281" s="14" t="s">
        <v>77</v>
      </c>
      <c r="AY281" s="225" t="s">
        <v>125</v>
      </c>
    </row>
    <row r="282" spans="2:51" s="14" customFormat="1" ht="10">
      <c r="B282" s="215"/>
      <c r="C282" s="216"/>
      <c r="D282" s="200" t="s">
        <v>136</v>
      </c>
      <c r="E282" s="217" t="s">
        <v>1</v>
      </c>
      <c r="F282" s="218" t="s">
        <v>467</v>
      </c>
      <c r="G282" s="216"/>
      <c r="H282" s="219">
        <v>-0.559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136</v>
      </c>
      <c r="AU282" s="225" t="s">
        <v>87</v>
      </c>
      <c r="AV282" s="14" t="s">
        <v>87</v>
      </c>
      <c r="AW282" s="14" t="s">
        <v>33</v>
      </c>
      <c r="AX282" s="14" t="s">
        <v>77</v>
      </c>
      <c r="AY282" s="225" t="s">
        <v>125</v>
      </c>
    </row>
    <row r="283" spans="2:51" s="14" customFormat="1" ht="10">
      <c r="B283" s="215"/>
      <c r="C283" s="216"/>
      <c r="D283" s="200" t="s">
        <v>136</v>
      </c>
      <c r="E283" s="217" t="s">
        <v>1</v>
      </c>
      <c r="F283" s="218" t="s">
        <v>468</v>
      </c>
      <c r="G283" s="216"/>
      <c r="H283" s="219">
        <v>-7.2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136</v>
      </c>
      <c r="AU283" s="225" t="s">
        <v>87</v>
      </c>
      <c r="AV283" s="14" t="s">
        <v>87</v>
      </c>
      <c r="AW283" s="14" t="s">
        <v>33</v>
      </c>
      <c r="AX283" s="14" t="s">
        <v>77</v>
      </c>
      <c r="AY283" s="225" t="s">
        <v>125</v>
      </c>
    </row>
    <row r="284" spans="2:51" s="14" customFormat="1" ht="10">
      <c r="B284" s="215"/>
      <c r="C284" s="216"/>
      <c r="D284" s="200" t="s">
        <v>136</v>
      </c>
      <c r="E284" s="217" t="s">
        <v>1</v>
      </c>
      <c r="F284" s="218" t="s">
        <v>469</v>
      </c>
      <c r="G284" s="216"/>
      <c r="H284" s="219">
        <v>-7.2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136</v>
      </c>
      <c r="AU284" s="225" t="s">
        <v>87</v>
      </c>
      <c r="AV284" s="14" t="s">
        <v>87</v>
      </c>
      <c r="AW284" s="14" t="s">
        <v>33</v>
      </c>
      <c r="AX284" s="14" t="s">
        <v>77</v>
      </c>
      <c r="AY284" s="225" t="s">
        <v>125</v>
      </c>
    </row>
    <row r="285" spans="2:51" s="15" customFormat="1" ht="10">
      <c r="B285" s="229"/>
      <c r="C285" s="230"/>
      <c r="D285" s="200" t="s">
        <v>136</v>
      </c>
      <c r="E285" s="231" t="s">
        <v>1</v>
      </c>
      <c r="F285" s="232" t="s">
        <v>260</v>
      </c>
      <c r="G285" s="230"/>
      <c r="H285" s="233">
        <v>31.133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AT285" s="239" t="s">
        <v>136</v>
      </c>
      <c r="AU285" s="239" t="s">
        <v>87</v>
      </c>
      <c r="AV285" s="15" t="s">
        <v>149</v>
      </c>
      <c r="AW285" s="15" t="s">
        <v>33</v>
      </c>
      <c r="AX285" s="15" t="s">
        <v>85</v>
      </c>
      <c r="AY285" s="239" t="s">
        <v>125</v>
      </c>
    </row>
    <row r="286" spans="1:65" s="2" customFormat="1" ht="16.5" customHeight="1">
      <c r="A286" s="35"/>
      <c r="B286" s="36"/>
      <c r="C286" s="187" t="s">
        <v>470</v>
      </c>
      <c r="D286" s="187" t="s">
        <v>128</v>
      </c>
      <c r="E286" s="188" t="s">
        <v>471</v>
      </c>
      <c r="F286" s="189" t="s">
        <v>472</v>
      </c>
      <c r="G286" s="190" t="s">
        <v>325</v>
      </c>
      <c r="H286" s="191">
        <v>347.519</v>
      </c>
      <c r="I286" s="192"/>
      <c r="J286" s="193">
        <f>ROUND(I286*H286,2)</f>
        <v>0</v>
      </c>
      <c r="K286" s="189" t="s">
        <v>132</v>
      </c>
      <c r="L286" s="40"/>
      <c r="M286" s="194" t="s">
        <v>1</v>
      </c>
      <c r="N286" s="195" t="s">
        <v>42</v>
      </c>
      <c r="O286" s="72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8" t="s">
        <v>149</v>
      </c>
      <c r="AT286" s="198" t="s">
        <v>128</v>
      </c>
      <c r="AU286" s="198" t="s">
        <v>87</v>
      </c>
      <c r="AY286" s="18" t="s">
        <v>125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8" t="s">
        <v>85</v>
      </c>
      <c r="BK286" s="199">
        <f>ROUND(I286*H286,2)</f>
        <v>0</v>
      </c>
      <c r="BL286" s="18" t="s">
        <v>149</v>
      </c>
      <c r="BM286" s="198" t="s">
        <v>473</v>
      </c>
    </row>
    <row r="287" spans="1:47" s="2" customFormat="1" ht="18">
      <c r="A287" s="35"/>
      <c r="B287" s="36"/>
      <c r="C287" s="37"/>
      <c r="D287" s="200" t="s">
        <v>135</v>
      </c>
      <c r="E287" s="37"/>
      <c r="F287" s="201" t="s">
        <v>474</v>
      </c>
      <c r="G287" s="37"/>
      <c r="H287" s="37"/>
      <c r="I287" s="202"/>
      <c r="J287" s="37"/>
      <c r="K287" s="37"/>
      <c r="L287" s="40"/>
      <c r="M287" s="203"/>
      <c r="N287" s="204"/>
      <c r="O287" s="72"/>
      <c r="P287" s="72"/>
      <c r="Q287" s="72"/>
      <c r="R287" s="72"/>
      <c r="S287" s="72"/>
      <c r="T287" s="73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135</v>
      </c>
      <c r="AU287" s="18" t="s">
        <v>87</v>
      </c>
    </row>
    <row r="288" spans="2:51" s="13" customFormat="1" ht="10">
      <c r="B288" s="205"/>
      <c r="C288" s="206"/>
      <c r="D288" s="200" t="s">
        <v>136</v>
      </c>
      <c r="E288" s="207" t="s">
        <v>1</v>
      </c>
      <c r="F288" s="208" t="s">
        <v>475</v>
      </c>
      <c r="G288" s="206"/>
      <c r="H288" s="207" t="s">
        <v>1</v>
      </c>
      <c r="I288" s="209"/>
      <c r="J288" s="206"/>
      <c r="K288" s="206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136</v>
      </c>
      <c r="AU288" s="214" t="s">
        <v>87</v>
      </c>
      <c r="AV288" s="13" t="s">
        <v>85</v>
      </c>
      <c r="AW288" s="13" t="s">
        <v>33</v>
      </c>
      <c r="AX288" s="13" t="s">
        <v>77</v>
      </c>
      <c r="AY288" s="214" t="s">
        <v>125</v>
      </c>
    </row>
    <row r="289" spans="2:51" s="14" customFormat="1" ht="10">
      <c r="B289" s="215"/>
      <c r="C289" s="216"/>
      <c r="D289" s="200" t="s">
        <v>136</v>
      </c>
      <c r="E289" s="217" t="s">
        <v>1</v>
      </c>
      <c r="F289" s="218" t="s">
        <v>476</v>
      </c>
      <c r="G289" s="216"/>
      <c r="H289" s="219">
        <v>1.845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136</v>
      </c>
      <c r="AU289" s="225" t="s">
        <v>87</v>
      </c>
      <c r="AV289" s="14" t="s">
        <v>87</v>
      </c>
      <c r="AW289" s="14" t="s">
        <v>33</v>
      </c>
      <c r="AX289" s="14" t="s">
        <v>77</v>
      </c>
      <c r="AY289" s="225" t="s">
        <v>125</v>
      </c>
    </row>
    <row r="290" spans="2:51" s="14" customFormat="1" ht="10">
      <c r="B290" s="215"/>
      <c r="C290" s="216"/>
      <c r="D290" s="200" t="s">
        <v>136</v>
      </c>
      <c r="E290" s="217" t="s">
        <v>1</v>
      </c>
      <c r="F290" s="218" t="s">
        <v>477</v>
      </c>
      <c r="G290" s="216"/>
      <c r="H290" s="219">
        <v>0.373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136</v>
      </c>
      <c r="AU290" s="225" t="s">
        <v>87</v>
      </c>
      <c r="AV290" s="14" t="s">
        <v>87</v>
      </c>
      <c r="AW290" s="14" t="s">
        <v>33</v>
      </c>
      <c r="AX290" s="14" t="s">
        <v>77</v>
      </c>
      <c r="AY290" s="225" t="s">
        <v>125</v>
      </c>
    </row>
    <row r="291" spans="2:51" s="14" customFormat="1" ht="10">
      <c r="B291" s="215"/>
      <c r="C291" s="216"/>
      <c r="D291" s="200" t="s">
        <v>136</v>
      </c>
      <c r="E291" s="217" t="s">
        <v>1</v>
      </c>
      <c r="F291" s="218" t="s">
        <v>478</v>
      </c>
      <c r="G291" s="216"/>
      <c r="H291" s="219">
        <v>6.39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136</v>
      </c>
      <c r="AU291" s="225" t="s">
        <v>87</v>
      </c>
      <c r="AV291" s="14" t="s">
        <v>87</v>
      </c>
      <c r="AW291" s="14" t="s">
        <v>33</v>
      </c>
      <c r="AX291" s="14" t="s">
        <v>77</v>
      </c>
      <c r="AY291" s="225" t="s">
        <v>125</v>
      </c>
    </row>
    <row r="292" spans="2:51" s="16" customFormat="1" ht="10">
      <c r="B292" s="250"/>
      <c r="C292" s="251"/>
      <c r="D292" s="200" t="s">
        <v>136</v>
      </c>
      <c r="E292" s="252" t="s">
        <v>1</v>
      </c>
      <c r="F292" s="253" t="s">
        <v>479</v>
      </c>
      <c r="G292" s="251"/>
      <c r="H292" s="254">
        <v>8.608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AT292" s="260" t="s">
        <v>136</v>
      </c>
      <c r="AU292" s="260" t="s">
        <v>87</v>
      </c>
      <c r="AV292" s="16" t="s">
        <v>144</v>
      </c>
      <c r="AW292" s="16" t="s">
        <v>33</v>
      </c>
      <c r="AX292" s="16" t="s">
        <v>77</v>
      </c>
      <c r="AY292" s="260" t="s">
        <v>125</v>
      </c>
    </row>
    <row r="293" spans="2:51" s="13" customFormat="1" ht="10">
      <c r="B293" s="205"/>
      <c r="C293" s="206"/>
      <c r="D293" s="200" t="s">
        <v>136</v>
      </c>
      <c r="E293" s="207" t="s">
        <v>1</v>
      </c>
      <c r="F293" s="208" t="s">
        <v>480</v>
      </c>
      <c r="G293" s="206"/>
      <c r="H293" s="207" t="s">
        <v>1</v>
      </c>
      <c r="I293" s="209"/>
      <c r="J293" s="206"/>
      <c r="K293" s="206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136</v>
      </c>
      <c r="AU293" s="214" t="s">
        <v>87</v>
      </c>
      <c r="AV293" s="13" t="s">
        <v>85</v>
      </c>
      <c r="AW293" s="13" t="s">
        <v>33</v>
      </c>
      <c r="AX293" s="13" t="s">
        <v>77</v>
      </c>
      <c r="AY293" s="214" t="s">
        <v>125</v>
      </c>
    </row>
    <row r="294" spans="2:51" s="14" customFormat="1" ht="10">
      <c r="B294" s="215"/>
      <c r="C294" s="216"/>
      <c r="D294" s="200" t="s">
        <v>136</v>
      </c>
      <c r="E294" s="217" t="s">
        <v>1</v>
      </c>
      <c r="F294" s="218" t="s">
        <v>481</v>
      </c>
      <c r="G294" s="216"/>
      <c r="H294" s="219">
        <v>-0.047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136</v>
      </c>
      <c r="AU294" s="225" t="s">
        <v>87</v>
      </c>
      <c r="AV294" s="14" t="s">
        <v>87</v>
      </c>
      <c r="AW294" s="14" t="s">
        <v>33</v>
      </c>
      <c r="AX294" s="14" t="s">
        <v>77</v>
      </c>
      <c r="AY294" s="225" t="s">
        <v>125</v>
      </c>
    </row>
    <row r="295" spans="2:51" s="14" customFormat="1" ht="10">
      <c r="B295" s="215"/>
      <c r="C295" s="216"/>
      <c r="D295" s="200" t="s">
        <v>136</v>
      </c>
      <c r="E295" s="217" t="s">
        <v>1</v>
      </c>
      <c r="F295" s="218" t="s">
        <v>482</v>
      </c>
      <c r="G295" s="216"/>
      <c r="H295" s="219">
        <v>-0.018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136</v>
      </c>
      <c r="AU295" s="225" t="s">
        <v>87</v>
      </c>
      <c r="AV295" s="14" t="s">
        <v>87</v>
      </c>
      <c r="AW295" s="14" t="s">
        <v>33</v>
      </c>
      <c r="AX295" s="14" t="s">
        <v>77</v>
      </c>
      <c r="AY295" s="225" t="s">
        <v>125</v>
      </c>
    </row>
    <row r="296" spans="2:51" s="14" customFormat="1" ht="10">
      <c r="B296" s="215"/>
      <c r="C296" s="216"/>
      <c r="D296" s="200" t="s">
        <v>136</v>
      </c>
      <c r="E296" s="217" t="s">
        <v>1</v>
      </c>
      <c r="F296" s="218" t="s">
        <v>483</v>
      </c>
      <c r="G296" s="216"/>
      <c r="H296" s="219">
        <v>-0.446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136</v>
      </c>
      <c r="AU296" s="225" t="s">
        <v>87</v>
      </c>
      <c r="AV296" s="14" t="s">
        <v>87</v>
      </c>
      <c r="AW296" s="14" t="s">
        <v>33</v>
      </c>
      <c r="AX296" s="14" t="s">
        <v>77</v>
      </c>
      <c r="AY296" s="225" t="s">
        <v>125</v>
      </c>
    </row>
    <row r="297" spans="2:51" s="16" customFormat="1" ht="10">
      <c r="B297" s="250"/>
      <c r="C297" s="251"/>
      <c r="D297" s="200" t="s">
        <v>136</v>
      </c>
      <c r="E297" s="252" t="s">
        <v>1</v>
      </c>
      <c r="F297" s="253" t="s">
        <v>479</v>
      </c>
      <c r="G297" s="251"/>
      <c r="H297" s="254">
        <v>-0.511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AT297" s="260" t="s">
        <v>136</v>
      </c>
      <c r="AU297" s="260" t="s">
        <v>87</v>
      </c>
      <c r="AV297" s="16" t="s">
        <v>144</v>
      </c>
      <c r="AW297" s="16" t="s">
        <v>33</v>
      </c>
      <c r="AX297" s="16" t="s">
        <v>77</v>
      </c>
      <c r="AY297" s="260" t="s">
        <v>125</v>
      </c>
    </row>
    <row r="298" spans="2:51" s="13" customFormat="1" ht="10">
      <c r="B298" s="205"/>
      <c r="C298" s="206"/>
      <c r="D298" s="200" t="s">
        <v>136</v>
      </c>
      <c r="E298" s="207" t="s">
        <v>1</v>
      </c>
      <c r="F298" s="208" t="s">
        <v>484</v>
      </c>
      <c r="G298" s="206"/>
      <c r="H298" s="207" t="s">
        <v>1</v>
      </c>
      <c r="I298" s="209"/>
      <c r="J298" s="206"/>
      <c r="K298" s="206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136</v>
      </c>
      <c r="AU298" s="214" t="s">
        <v>87</v>
      </c>
      <c r="AV298" s="13" t="s">
        <v>85</v>
      </c>
      <c r="AW298" s="13" t="s">
        <v>33</v>
      </c>
      <c r="AX298" s="13" t="s">
        <v>77</v>
      </c>
      <c r="AY298" s="214" t="s">
        <v>125</v>
      </c>
    </row>
    <row r="299" spans="2:51" s="14" customFormat="1" ht="10">
      <c r="B299" s="215"/>
      <c r="C299" s="216"/>
      <c r="D299" s="200" t="s">
        <v>136</v>
      </c>
      <c r="E299" s="217" t="s">
        <v>1</v>
      </c>
      <c r="F299" s="218" t="s">
        <v>485</v>
      </c>
      <c r="G299" s="216"/>
      <c r="H299" s="219">
        <v>416.99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136</v>
      </c>
      <c r="AU299" s="225" t="s">
        <v>87</v>
      </c>
      <c r="AV299" s="14" t="s">
        <v>87</v>
      </c>
      <c r="AW299" s="14" t="s">
        <v>33</v>
      </c>
      <c r="AX299" s="14" t="s">
        <v>77</v>
      </c>
      <c r="AY299" s="225" t="s">
        <v>125</v>
      </c>
    </row>
    <row r="300" spans="2:51" s="14" customFormat="1" ht="10">
      <c r="B300" s="215"/>
      <c r="C300" s="216"/>
      <c r="D300" s="200" t="s">
        <v>136</v>
      </c>
      <c r="E300" s="217" t="s">
        <v>1</v>
      </c>
      <c r="F300" s="218" t="s">
        <v>486</v>
      </c>
      <c r="G300" s="216"/>
      <c r="H300" s="219">
        <v>-41.476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136</v>
      </c>
      <c r="AU300" s="225" t="s">
        <v>87</v>
      </c>
      <c r="AV300" s="14" t="s">
        <v>87</v>
      </c>
      <c r="AW300" s="14" t="s">
        <v>33</v>
      </c>
      <c r="AX300" s="14" t="s">
        <v>77</v>
      </c>
      <c r="AY300" s="225" t="s">
        <v>125</v>
      </c>
    </row>
    <row r="301" spans="2:51" s="13" customFormat="1" ht="10">
      <c r="B301" s="205"/>
      <c r="C301" s="206"/>
      <c r="D301" s="200" t="s">
        <v>136</v>
      </c>
      <c r="E301" s="207" t="s">
        <v>1</v>
      </c>
      <c r="F301" s="208" t="s">
        <v>487</v>
      </c>
      <c r="G301" s="206"/>
      <c r="H301" s="207" t="s">
        <v>1</v>
      </c>
      <c r="I301" s="209"/>
      <c r="J301" s="206"/>
      <c r="K301" s="206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136</v>
      </c>
      <c r="AU301" s="214" t="s">
        <v>87</v>
      </c>
      <c r="AV301" s="13" t="s">
        <v>85</v>
      </c>
      <c r="AW301" s="13" t="s">
        <v>33</v>
      </c>
      <c r="AX301" s="13" t="s">
        <v>77</v>
      </c>
      <c r="AY301" s="214" t="s">
        <v>125</v>
      </c>
    </row>
    <row r="302" spans="2:51" s="14" customFormat="1" ht="10">
      <c r="B302" s="215"/>
      <c r="C302" s="216"/>
      <c r="D302" s="200" t="s">
        <v>136</v>
      </c>
      <c r="E302" s="217" t="s">
        <v>1</v>
      </c>
      <c r="F302" s="218" t="s">
        <v>488</v>
      </c>
      <c r="G302" s="216"/>
      <c r="H302" s="219">
        <v>-18.93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136</v>
      </c>
      <c r="AU302" s="225" t="s">
        <v>87</v>
      </c>
      <c r="AV302" s="14" t="s">
        <v>87</v>
      </c>
      <c r="AW302" s="14" t="s">
        <v>33</v>
      </c>
      <c r="AX302" s="14" t="s">
        <v>77</v>
      </c>
      <c r="AY302" s="225" t="s">
        <v>125</v>
      </c>
    </row>
    <row r="303" spans="2:51" s="14" customFormat="1" ht="10">
      <c r="B303" s="215"/>
      <c r="C303" s="216"/>
      <c r="D303" s="200" t="s">
        <v>136</v>
      </c>
      <c r="E303" s="217" t="s">
        <v>1</v>
      </c>
      <c r="F303" s="218" t="s">
        <v>489</v>
      </c>
      <c r="G303" s="216"/>
      <c r="H303" s="219">
        <v>-15.014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136</v>
      </c>
      <c r="AU303" s="225" t="s">
        <v>87</v>
      </c>
      <c r="AV303" s="14" t="s">
        <v>87</v>
      </c>
      <c r="AW303" s="14" t="s">
        <v>33</v>
      </c>
      <c r="AX303" s="14" t="s">
        <v>77</v>
      </c>
      <c r="AY303" s="225" t="s">
        <v>125</v>
      </c>
    </row>
    <row r="304" spans="2:51" s="13" customFormat="1" ht="10">
      <c r="B304" s="205"/>
      <c r="C304" s="206"/>
      <c r="D304" s="200" t="s">
        <v>136</v>
      </c>
      <c r="E304" s="207" t="s">
        <v>1</v>
      </c>
      <c r="F304" s="208" t="s">
        <v>490</v>
      </c>
      <c r="G304" s="206"/>
      <c r="H304" s="207" t="s">
        <v>1</v>
      </c>
      <c r="I304" s="209"/>
      <c r="J304" s="206"/>
      <c r="K304" s="206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136</v>
      </c>
      <c r="AU304" s="214" t="s">
        <v>87</v>
      </c>
      <c r="AV304" s="13" t="s">
        <v>85</v>
      </c>
      <c r="AW304" s="13" t="s">
        <v>33</v>
      </c>
      <c r="AX304" s="13" t="s">
        <v>77</v>
      </c>
      <c r="AY304" s="214" t="s">
        <v>125</v>
      </c>
    </row>
    <row r="305" spans="2:51" s="14" customFormat="1" ht="10">
      <c r="B305" s="215"/>
      <c r="C305" s="216"/>
      <c r="D305" s="200" t="s">
        <v>136</v>
      </c>
      <c r="E305" s="217" t="s">
        <v>1</v>
      </c>
      <c r="F305" s="218" t="s">
        <v>491</v>
      </c>
      <c r="G305" s="216"/>
      <c r="H305" s="219">
        <v>-2.148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136</v>
      </c>
      <c r="AU305" s="225" t="s">
        <v>87</v>
      </c>
      <c r="AV305" s="14" t="s">
        <v>87</v>
      </c>
      <c r="AW305" s="14" t="s">
        <v>33</v>
      </c>
      <c r="AX305" s="14" t="s">
        <v>77</v>
      </c>
      <c r="AY305" s="225" t="s">
        <v>125</v>
      </c>
    </row>
    <row r="306" spans="2:51" s="16" customFormat="1" ht="10">
      <c r="B306" s="250"/>
      <c r="C306" s="251"/>
      <c r="D306" s="200" t="s">
        <v>136</v>
      </c>
      <c r="E306" s="252" t="s">
        <v>1</v>
      </c>
      <c r="F306" s="253" t="s">
        <v>479</v>
      </c>
      <c r="G306" s="251"/>
      <c r="H306" s="254">
        <v>339.422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136</v>
      </c>
      <c r="AU306" s="260" t="s">
        <v>87</v>
      </c>
      <c r="AV306" s="16" t="s">
        <v>144</v>
      </c>
      <c r="AW306" s="16" t="s">
        <v>33</v>
      </c>
      <c r="AX306" s="16" t="s">
        <v>77</v>
      </c>
      <c r="AY306" s="260" t="s">
        <v>125</v>
      </c>
    </row>
    <row r="307" spans="2:51" s="15" customFormat="1" ht="10">
      <c r="B307" s="229"/>
      <c r="C307" s="230"/>
      <c r="D307" s="200" t="s">
        <v>136</v>
      </c>
      <c r="E307" s="231" t="s">
        <v>1</v>
      </c>
      <c r="F307" s="232" t="s">
        <v>260</v>
      </c>
      <c r="G307" s="230"/>
      <c r="H307" s="233">
        <v>347.519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136</v>
      </c>
      <c r="AU307" s="239" t="s">
        <v>87</v>
      </c>
      <c r="AV307" s="15" t="s">
        <v>149</v>
      </c>
      <c r="AW307" s="15" t="s">
        <v>33</v>
      </c>
      <c r="AX307" s="15" t="s">
        <v>85</v>
      </c>
      <c r="AY307" s="239" t="s">
        <v>125</v>
      </c>
    </row>
    <row r="308" spans="1:65" s="2" customFormat="1" ht="16.5" customHeight="1">
      <c r="A308" s="35"/>
      <c r="B308" s="36"/>
      <c r="C308" s="240" t="s">
        <v>492</v>
      </c>
      <c r="D308" s="240" t="s">
        <v>435</v>
      </c>
      <c r="E308" s="241" t="s">
        <v>493</v>
      </c>
      <c r="F308" s="242" t="s">
        <v>494</v>
      </c>
      <c r="G308" s="243" t="s">
        <v>416</v>
      </c>
      <c r="H308" s="244">
        <v>16.194</v>
      </c>
      <c r="I308" s="245"/>
      <c r="J308" s="246">
        <f>ROUND(I308*H308,2)</f>
        <v>0</v>
      </c>
      <c r="K308" s="242" t="s">
        <v>132</v>
      </c>
      <c r="L308" s="247"/>
      <c r="M308" s="248" t="s">
        <v>1</v>
      </c>
      <c r="N308" s="249" t="s">
        <v>42</v>
      </c>
      <c r="O308" s="72"/>
      <c r="P308" s="196">
        <f>O308*H308</f>
        <v>0</v>
      </c>
      <c r="Q308" s="196">
        <v>1</v>
      </c>
      <c r="R308" s="196">
        <f>Q308*H308</f>
        <v>16.194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175</v>
      </c>
      <c r="AT308" s="198" t="s">
        <v>435</v>
      </c>
      <c r="AU308" s="198" t="s">
        <v>87</v>
      </c>
      <c r="AY308" s="18" t="s">
        <v>125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85</v>
      </c>
      <c r="BK308" s="199">
        <f>ROUND(I308*H308,2)</f>
        <v>0</v>
      </c>
      <c r="BL308" s="18" t="s">
        <v>149</v>
      </c>
      <c r="BM308" s="198" t="s">
        <v>495</v>
      </c>
    </row>
    <row r="309" spans="1:47" s="2" customFormat="1" ht="10">
      <c r="A309" s="35"/>
      <c r="B309" s="36"/>
      <c r="C309" s="37"/>
      <c r="D309" s="200" t="s">
        <v>135</v>
      </c>
      <c r="E309" s="37"/>
      <c r="F309" s="201" t="s">
        <v>494</v>
      </c>
      <c r="G309" s="37"/>
      <c r="H309" s="37"/>
      <c r="I309" s="202"/>
      <c r="J309" s="37"/>
      <c r="K309" s="37"/>
      <c r="L309" s="40"/>
      <c r="M309" s="203"/>
      <c r="N309" s="204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135</v>
      </c>
      <c r="AU309" s="18" t="s">
        <v>87</v>
      </c>
    </row>
    <row r="310" spans="2:51" s="14" customFormat="1" ht="10">
      <c r="B310" s="215"/>
      <c r="C310" s="216"/>
      <c r="D310" s="200" t="s">
        <v>136</v>
      </c>
      <c r="E310" s="217" t="s">
        <v>1</v>
      </c>
      <c r="F310" s="218" t="s">
        <v>496</v>
      </c>
      <c r="G310" s="216"/>
      <c r="H310" s="219">
        <v>16.194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136</v>
      </c>
      <c r="AU310" s="225" t="s">
        <v>87</v>
      </c>
      <c r="AV310" s="14" t="s">
        <v>87</v>
      </c>
      <c r="AW310" s="14" t="s">
        <v>33</v>
      </c>
      <c r="AX310" s="14" t="s">
        <v>85</v>
      </c>
      <c r="AY310" s="225" t="s">
        <v>125</v>
      </c>
    </row>
    <row r="311" spans="1:65" s="2" customFormat="1" ht="16.5" customHeight="1">
      <c r="A311" s="35"/>
      <c r="B311" s="36"/>
      <c r="C311" s="240" t="s">
        <v>497</v>
      </c>
      <c r="D311" s="240" t="s">
        <v>435</v>
      </c>
      <c r="E311" s="241" t="s">
        <v>498</v>
      </c>
      <c r="F311" s="242" t="s">
        <v>499</v>
      </c>
      <c r="G311" s="243" t="s">
        <v>416</v>
      </c>
      <c r="H311" s="244">
        <v>678.844</v>
      </c>
      <c r="I311" s="245"/>
      <c r="J311" s="246">
        <f>ROUND(I311*H311,2)</f>
        <v>0</v>
      </c>
      <c r="K311" s="242" t="s">
        <v>132</v>
      </c>
      <c r="L311" s="247"/>
      <c r="M311" s="248" t="s">
        <v>1</v>
      </c>
      <c r="N311" s="249" t="s">
        <v>42</v>
      </c>
      <c r="O311" s="72"/>
      <c r="P311" s="196">
        <f>O311*H311</f>
        <v>0</v>
      </c>
      <c r="Q311" s="196">
        <v>1</v>
      </c>
      <c r="R311" s="196">
        <f>Q311*H311</f>
        <v>678.844</v>
      </c>
      <c r="S311" s="196">
        <v>0</v>
      </c>
      <c r="T311" s="19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175</v>
      </c>
      <c r="AT311" s="198" t="s">
        <v>435</v>
      </c>
      <c r="AU311" s="198" t="s">
        <v>87</v>
      </c>
      <c r="AY311" s="18" t="s">
        <v>125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8" t="s">
        <v>85</v>
      </c>
      <c r="BK311" s="199">
        <f>ROUND(I311*H311,2)</f>
        <v>0</v>
      </c>
      <c r="BL311" s="18" t="s">
        <v>149</v>
      </c>
      <c r="BM311" s="198" t="s">
        <v>500</v>
      </c>
    </row>
    <row r="312" spans="1:47" s="2" customFormat="1" ht="10">
      <c r="A312" s="35"/>
      <c r="B312" s="36"/>
      <c r="C312" s="37"/>
      <c r="D312" s="200" t="s">
        <v>135</v>
      </c>
      <c r="E312" s="37"/>
      <c r="F312" s="201" t="s">
        <v>499</v>
      </c>
      <c r="G312" s="37"/>
      <c r="H312" s="37"/>
      <c r="I312" s="202"/>
      <c r="J312" s="37"/>
      <c r="K312" s="37"/>
      <c r="L312" s="40"/>
      <c r="M312" s="203"/>
      <c r="N312" s="204"/>
      <c r="O312" s="72"/>
      <c r="P312" s="72"/>
      <c r="Q312" s="72"/>
      <c r="R312" s="72"/>
      <c r="S312" s="72"/>
      <c r="T312" s="73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135</v>
      </c>
      <c r="AU312" s="18" t="s">
        <v>87</v>
      </c>
    </row>
    <row r="313" spans="2:51" s="14" customFormat="1" ht="10">
      <c r="B313" s="215"/>
      <c r="C313" s="216"/>
      <c r="D313" s="200" t="s">
        <v>136</v>
      </c>
      <c r="E313" s="217" t="s">
        <v>1</v>
      </c>
      <c r="F313" s="218" t="s">
        <v>501</v>
      </c>
      <c r="G313" s="216"/>
      <c r="H313" s="219">
        <v>678.844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136</v>
      </c>
      <c r="AU313" s="225" t="s">
        <v>87</v>
      </c>
      <c r="AV313" s="14" t="s">
        <v>87</v>
      </c>
      <c r="AW313" s="14" t="s">
        <v>33</v>
      </c>
      <c r="AX313" s="14" t="s">
        <v>85</v>
      </c>
      <c r="AY313" s="225" t="s">
        <v>125</v>
      </c>
    </row>
    <row r="314" spans="1:65" s="2" customFormat="1" ht="21.75" customHeight="1">
      <c r="A314" s="35"/>
      <c r="B314" s="36"/>
      <c r="C314" s="187" t="s">
        <v>502</v>
      </c>
      <c r="D314" s="187" t="s">
        <v>128</v>
      </c>
      <c r="E314" s="188" t="s">
        <v>503</v>
      </c>
      <c r="F314" s="189" t="s">
        <v>504</v>
      </c>
      <c r="G314" s="190" t="s">
        <v>244</v>
      </c>
      <c r="H314" s="191">
        <v>217.2</v>
      </c>
      <c r="I314" s="192"/>
      <c r="J314" s="193">
        <f>ROUND(I314*H314,2)</f>
        <v>0</v>
      </c>
      <c r="K314" s="189" t="s">
        <v>132</v>
      </c>
      <c r="L314" s="40"/>
      <c r="M314" s="194" t="s">
        <v>1</v>
      </c>
      <c r="N314" s="195" t="s">
        <v>42</v>
      </c>
      <c r="O314" s="72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149</v>
      </c>
      <c r="AT314" s="198" t="s">
        <v>128</v>
      </c>
      <c r="AU314" s="198" t="s">
        <v>87</v>
      </c>
      <c r="AY314" s="18" t="s">
        <v>125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8" t="s">
        <v>85</v>
      </c>
      <c r="BK314" s="199">
        <f>ROUND(I314*H314,2)</f>
        <v>0</v>
      </c>
      <c r="BL314" s="18" t="s">
        <v>149</v>
      </c>
      <c r="BM314" s="198" t="s">
        <v>505</v>
      </c>
    </row>
    <row r="315" spans="1:47" s="2" customFormat="1" ht="10">
      <c r="A315" s="35"/>
      <c r="B315" s="36"/>
      <c r="C315" s="37"/>
      <c r="D315" s="200" t="s">
        <v>135</v>
      </c>
      <c r="E315" s="37"/>
      <c r="F315" s="201" t="s">
        <v>506</v>
      </c>
      <c r="G315" s="37"/>
      <c r="H315" s="37"/>
      <c r="I315" s="202"/>
      <c r="J315" s="37"/>
      <c r="K315" s="37"/>
      <c r="L315" s="40"/>
      <c r="M315" s="203"/>
      <c r="N315" s="204"/>
      <c r="O315" s="72"/>
      <c r="P315" s="72"/>
      <c r="Q315" s="72"/>
      <c r="R315" s="72"/>
      <c r="S315" s="72"/>
      <c r="T315" s="73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135</v>
      </c>
      <c r="AU315" s="18" t="s">
        <v>87</v>
      </c>
    </row>
    <row r="316" spans="2:51" s="14" customFormat="1" ht="10">
      <c r="B316" s="215"/>
      <c r="C316" s="216"/>
      <c r="D316" s="200" t="s">
        <v>136</v>
      </c>
      <c r="E316" s="217" t="s">
        <v>1</v>
      </c>
      <c r="F316" s="218" t="s">
        <v>507</v>
      </c>
      <c r="G316" s="216"/>
      <c r="H316" s="219">
        <v>217.2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136</v>
      </c>
      <c r="AU316" s="225" t="s">
        <v>87</v>
      </c>
      <c r="AV316" s="14" t="s">
        <v>87</v>
      </c>
      <c r="AW316" s="14" t="s">
        <v>33</v>
      </c>
      <c r="AX316" s="14" t="s">
        <v>85</v>
      </c>
      <c r="AY316" s="225" t="s">
        <v>125</v>
      </c>
    </row>
    <row r="317" spans="2:51" s="13" customFormat="1" ht="10">
      <c r="B317" s="205"/>
      <c r="C317" s="206"/>
      <c r="D317" s="200" t="s">
        <v>136</v>
      </c>
      <c r="E317" s="207" t="s">
        <v>1</v>
      </c>
      <c r="F317" s="208" t="s">
        <v>508</v>
      </c>
      <c r="G317" s="206"/>
      <c r="H317" s="207" t="s">
        <v>1</v>
      </c>
      <c r="I317" s="209"/>
      <c r="J317" s="206"/>
      <c r="K317" s="206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136</v>
      </c>
      <c r="AU317" s="214" t="s">
        <v>87</v>
      </c>
      <c r="AV317" s="13" t="s">
        <v>85</v>
      </c>
      <c r="AW317" s="13" t="s">
        <v>33</v>
      </c>
      <c r="AX317" s="13" t="s">
        <v>77</v>
      </c>
      <c r="AY317" s="214" t="s">
        <v>125</v>
      </c>
    </row>
    <row r="318" spans="1:65" s="2" customFormat="1" ht="16.5" customHeight="1">
      <c r="A318" s="35"/>
      <c r="B318" s="36"/>
      <c r="C318" s="187" t="s">
        <v>509</v>
      </c>
      <c r="D318" s="187" t="s">
        <v>128</v>
      </c>
      <c r="E318" s="188" t="s">
        <v>510</v>
      </c>
      <c r="F318" s="189" t="s">
        <v>511</v>
      </c>
      <c r="G318" s="190" t="s">
        <v>244</v>
      </c>
      <c r="H318" s="191">
        <v>958.61</v>
      </c>
      <c r="I318" s="192"/>
      <c r="J318" s="193">
        <f>ROUND(I318*H318,2)</f>
        <v>0</v>
      </c>
      <c r="K318" s="189" t="s">
        <v>132</v>
      </c>
      <c r="L318" s="40"/>
      <c r="M318" s="194" t="s">
        <v>1</v>
      </c>
      <c r="N318" s="195" t="s">
        <v>42</v>
      </c>
      <c r="O318" s="72"/>
      <c r="P318" s="196">
        <f>O318*H318</f>
        <v>0</v>
      </c>
      <c r="Q318" s="196">
        <v>0</v>
      </c>
      <c r="R318" s="196">
        <f>Q318*H318</f>
        <v>0</v>
      </c>
      <c r="S318" s="196">
        <v>0</v>
      </c>
      <c r="T318" s="19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149</v>
      </c>
      <c r="AT318" s="198" t="s">
        <v>128</v>
      </c>
      <c r="AU318" s="198" t="s">
        <v>87</v>
      </c>
      <c r="AY318" s="18" t="s">
        <v>125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8" t="s">
        <v>85</v>
      </c>
      <c r="BK318" s="199">
        <f>ROUND(I318*H318,2)</f>
        <v>0</v>
      </c>
      <c r="BL318" s="18" t="s">
        <v>149</v>
      </c>
      <c r="BM318" s="198" t="s">
        <v>512</v>
      </c>
    </row>
    <row r="319" spans="1:47" s="2" customFormat="1" ht="10">
      <c r="A319" s="35"/>
      <c r="B319" s="36"/>
      <c r="C319" s="37"/>
      <c r="D319" s="200" t="s">
        <v>135</v>
      </c>
      <c r="E319" s="37"/>
      <c r="F319" s="201" t="s">
        <v>513</v>
      </c>
      <c r="G319" s="37"/>
      <c r="H319" s="37"/>
      <c r="I319" s="202"/>
      <c r="J319" s="37"/>
      <c r="K319" s="37"/>
      <c r="L319" s="40"/>
      <c r="M319" s="203"/>
      <c r="N319" s="204"/>
      <c r="O319" s="72"/>
      <c r="P319" s="72"/>
      <c r="Q319" s="72"/>
      <c r="R319" s="72"/>
      <c r="S319" s="72"/>
      <c r="T319" s="73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135</v>
      </c>
      <c r="AU319" s="18" t="s">
        <v>87</v>
      </c>
    </row>
    <row r="320" spans="2:51" s="14" customFormat="1" ht="10">
      <c r="B320" s="215"/>
      <c r="C320" s="216"/>
      <c r="D320" s="200" t="s">
        <v>136</v>
      </c>
      <c r="E320" s="217" t="s">
        <v>1</v>
      </c>
      <c r="F320" s="218" t="s">
        <v>514</v>
      </c>
      <c r="G320" s="216"/>
      <c r="H320" s="219">
        <v>958.61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136</v>
      </c>
      <c r="AU320" s="225" t="s">
        <v>87</v>
      </c>
      <c r="AV320" s="14" t="s">
        <v>87</v>
      </c>
      <c r="AW320" s="14" t="s">
        <v>33</v>
      </c>
      <c r="AX320" s="14" t="s">
        <v>85</v>
      </c>
      <c r="AY320" s="225" t="s">
        <v>125</v>
      </c>
    </row>
    <row r="321" spans="2:51" s="13" customFormat="1" ht="10">
      <c r="B321" s="205"/>
      <c r="C321" s="206"/>
      <c r="D321" s="200" t="s">
        <v>136</v>
      </c>
      <c r="E321" s="207" t="s">
        <v>1</v>
      </c>
      <c r="F321" s="208" t="s">
        <v>508</v>
      </c>
      <c r="G321" s="206"/>
      <c r="H321" s="207" t="s">
        <v>1</v>
      </c>
      <c r="I321" s="209"/>
      <c r="J321" s="206"/>
      <c r="K321" s="206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136</v>
      </c>
      <c r="AU321" s="214" t="s">
        <v>87</v>
      </c>
      <c r="AV321" s="13" t="s">
        <v>85</v>
      </c>
      <c r="AW321" s="13" t="s">
        <v>33</v>
      </c>
      <c r="AX321" s="13" t="s">
        <v>77</v>
      </c>
      <c r="AY321" s="214" t="s">
        <v>125</v>
      </c>
    </row>
    <row r="322" spans="1:65" s="2" customFormat="1" ht="16.5" customHeight="1">
      <c r="A322" s="35"/>
      <c r="B322" s="36"/>
      <c r="C322" s="187" t="s">
        <v>515</v>
      </c>
      <c r="D322" s="187" t="s">
        <v>128</v>
      </c>
      <c r="E322" s="188" t="s">
        <v>516</v>
      </c>
      <c r="F322" s="189" t="s">
        <v>517</v>
      </c>
      <c r="G322" s="190" t="s">
        <v>244</v>
      </c>
      <c r="H322" s="191">
        <v>958.61</v>
      </c>
      <c r="I322" s="192"/>
      <c r="J322" s="193">
        <f>ROUND(I322*H322,2)</f>
        <v>0</v>
      </c>
      <c r="K322" s="189" t="s">
        <v>132</v>
      </c>
      <c r="L322" s="40"/>
      <c r="M322" s="194" t="s">
        <v>1</v>
      </c>
      <c r="N322" s="195" t="s">
        <v>42</v>
      </c>
      <c r="O322" s="72"/>
      <c r="P322" s="196">
        <f>O322*H322</f>
        <v>0</v>
      </c>
      <c r="Q322" s="196">
        <v>0</v>
      </c>
      <c r="R322" s="196">
        <f>Q322*H322</f>
        <v>0</v>
      </c>
      <c r="S322" s="196">
        <v>0</v>
      </c>
      <c r="T322" s="19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8" t="s">
        <v>149</v>
      </c>
      <c r="AT322" s="198" t="s">
        <v>128</v>
      </c>
      <c r="AU322" s="198" t="s">
        <v>87</v>
      </c>
      <c r="AY322" s="18" t="s">
        <v>125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8" t="s">
        <v>85</v>
      </c>
      <c r="BK322" s="199">
        <f>ROUND(I322*H322,2)</f>
        <v>0</v>
      </c>
      <c r="BL322" s="18" t="s">
        <v>149</v>
      </c>
      <c r="BM322" s="198" t="s">
        <v>518</v>
      </c>
    </row>
    <row r="323" spans="1:47" s="2" customFormat="1" ht="10">
      <c r="A323" s="35"/>
      <c r="B323" s="36"/>
      <c r="C323" s="37"/>
      <c r="D323" s="200" t="s">
        <v>135</v>
      </c>
      <c r="E323" s="37"/>
      <c r="F323" s="201" t="s">
        <v>519</v>
      </c>
      <c r="G323" s="37"/>
      <c r="H323" s="37"/>
      <c r="I323" s="202"/>
      <c r="J323" s="37"/>
      <c r="K323" s="37"/>
      <c r="L323" s="40"/>
      <c r="M323" s="203"/>
      <c r="N323" s="204"/>
      <c r="O323" s="72"/>
      <c r="P323" s="72"/>
      <c r="Q323" s="72"/>
      <c r="R323" s="72"/>
      <c r="S323" s="72"/>
      <c r="T323" s="73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135</v>
      </c>
      <c r="AU323" s="18" t="s">
        <v>87</v>
      </c>
    </row>
    <row r="324" spans="2:51" s="14" customFormat="1" ht="10">
      <c r="B324" s="215"/>
      <c r="C324" s="216"/>
      <c r="D324" s="200" t="s">
        <v>136</v>
      </c>
      <c r="E324" s="217" t="s">
        <v>1</v>
      </c>
      <c r="F324" s="218" t="s">
        <v>520</v>
      </c>
      <c r="G324" s="216"/>
      <c r="H324" s="219">
        <v>958.61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136</v>
      </c>
      <c r="AU324" s="225" t="s">
        <v>87</v>
      </c>
      <c r="AV324" s="14" t="s">
        <v>87</v>
      </c>
      <c r="AW324" s="14" t="s">
        <v>33</v>
      </c>
      <c r="AX324" s="14" t="s">
        <v>85</v>
      </c>
      <c r="AY324" s="225" t="s">
        <v>125</v>
      </c>
    </row>
    <row r="325" spans="1:65" s="2" customFormat="1" ht="16.5" customHeight="1">
      <c r="A325" s="35"/>
      <c r="B325" s="36"/>
      <c r="C325" s="187" t="s">
        <v>521</v>
      </c>
      <c r="D325" s="187" t="s">
        <v>128</v>
      </c>
      <c r="E325" s="188" t="s">
        <v>522</v>
      </c>
      <c r="F325" s="189" t="s">
        <v>523</v>
      </c>
      <c r="G325" s="190" t="s">
        <v>244</v>
      </c>
      <c r="H325" s="191">
        <v>217.2</v>
      </c>
      <c r="I325" s="192"/>
      <c r="J325" s="193">
        <f>ROUND(I325*H325,2)</f>
        <v>0</v>
      </c>
      <c r="K325" s="189" t="s">
        <v>132</v>
      </c>
      <c r="L325" s="40"/>
      <c r="M325" s="194" t="s">
        <v>1</v>
      </c>
      <c r="N325" s="195" t="s">
        <v>42</v>
      </c>
      <c r="O325" s="72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8" t="s">
        <v>149</v>
      </c>
      <c r="AT325" s="198" t="s">
        <v>128</v>
      </c>
      <c r="AU325" s="198" t="s">
        <v>87</v>
      </c>
      <c r="AY325" s="18" t="s">
        <v>125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8" t="s">
        <v>85</v>
      </c>
      <c r="BK325" s="199">
        <f>ROUND(I325*H325,2)</f>
        <v>0</v>
      </c>
      <c r="BL325" s="18" t="s">
        <v>149</v>
      </c>
      <c r="BM325" s="198" t="s">
        <v>524</v>
      </c>
    </row>
    <row r="326" spans="1:47" s="2" customFormat="1" ht="10">
      <c r="A326" s="35"/>
      <c r="B326" s="36"/>
      <c r="C326" s="37"/>
      <c r="D326" s="200" t="s">
        <v>135</v>
      </c>
      <c r="E326" s="37"/>
      <c r="F326" s="201" t="s">
        <v>525</v>
      </c>
      <c r="G326" s="37"/>
      <c r="H326" s="37"/>
      <c r="I326" s="202"/>
      <c r="J326" s="37"/>
      <c r="K326" s="37"/>
      <c r="L326" s="40"/>
      <c r="M326" s="203"/>
      <c r="N326" s="204"/>
      <c r="O326" s="72"/>
      <c r="P326" s="72"/>
      <c r="Q326" s="72"/>
      <c r="R326" s="72"/>
      <c r="S326" s="72"/>
      <c r="T326" s="73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135</v>
      </c>
      <c r="AU326" s="18" t="s">
        <v>87</v>
      </c>
    </row>
    <row r="327" spans="2:51" s="14" customFormat="1" ht="10">
      <c r="B327" s="215"/>
      <c r="C327" s="216"/>
      <c r="D327" s="200" t="s">
        <v>136</v>
      </c>
      <c r="E327" s="217" t="s">
        <v>1</v>
      </c>
      <c r="F327" s="218" t="s">
        <v>526</v>
      </c>
      <c r="G327" s="216"/>
      <c r="H327" s="219">
        <v>217.2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136</v>
      </c>
      <c r="AU327" s="225" t="s">
        <v>87</v>
      </c>
      <c r="AV327" s="14" t="s">
        <v>87</v>
      </c>
      <c r="AW327" s="14" t="s">
        <v>33</v>
      </c>
      <c r="AX327" s="14" t="s">
        <v>85</v>
      </c>
      <c r="AY327" s="225" t="s">
        <v>125</v>
      </c>
    </row>
    <row r="328" spans="1:65" s="2" customFormat="1" ht="16.5" customHeight="1">
      <c r="A328" s="35"/>
      <c r="B328" s="36"/>
      <c r="C328" s="187" t="s">
        <v>527</v>
      </c>
      <c r="D328" s="187" t="s">
        <v>128</v>
      </c>
      <c r="E328" s="188" t="s">
        <v>528</v>
      </c>
      <c r="F328" s="189" t="s">
        <v>529</v>
      </c>
      <c r="G328" s="190" t="s">
        <v>244</v>
      </c>
      <c r="H328" s="191">
        <v>958.61</v>
      </c>
      <c r="I328" s="192"/>
      <c r="J328" s="193">
        <f>ROUND(I328*H328,2)</f>
        <v>0</v>
      </c>
      <c r="K328" s="189" t="s">
        <v>132</v>
      </c>
      <c r="L328" s="40"/>
      <c r="M328" s="194" t="s">
        <v>1</v>
      </c>
      <c r="N328" s="195" t="s">
        <v>42</v>
      </c>
      <c r="O328" s="72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149</v>
      </c>
      <c r="AT328" s="198" t="s">
        <v>128</v>
      </c>
      <c r="AU328" s="198" t="s">
        <v>87</v>
      </c>
      <c r="AY328" s="18" t="s">
        <v>125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8" t="s">
        <v>85</v>
      </c>
      <c r="BK328" s="199">
        <f>ROUND(I328*H328,2)</f>
        <v>0</v>
      </c>
      <c r="BL328" s="18" t="s">
        <v>149</v>
      </c>
      <c r="BM328" s="198" t="s">
        <v>530</v>
      </c>
    </row>
    <row r="329" spans="1:47" s="2" customFormat="1" ht="10">
      <c r="A329" s="35"/>
      <c r="B329" s="36"/>
      <c r="C329" s="37"/>
      <c r="D329" s="200" t="s">
        <v>135</v>
      </c>
      <c r="E329" s="37"/>
      <c r="F329" s="201" t="s">
        <v>531</v>
      </c>
      <c r="G329" s="37"/>
      <c r="H329" s="37"/>
      <c r="I329" s="202"/>
      <c r="J329" s="37"/>
      <c r="K329" s="37"/>
      <c r="L329" s="40"/>
      <c r="M329" s="203"/>
      <c r="N329" s="204"/>
      <c r="O329" s="72"/>
      <c r="P329" s="72"/>
      <c r="Q329" s="72"/>
      <c r="R329" s="72"/>
      <c r="S329" s="72"/>
      <c r="T329" s="73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135</v>
      </c>
      <c r="AU329" s="18" t="s">
        <v>87</v>
      </c>
    </row>
    <row r="330" spans="2:51" s="14" customFormat="1" ht="10">
      <c r="B330" s="215"/>
      <c r="C330" s="216"/>
      <c r="D330" s="200" t="s">
        <v>136</v>
      </c>
      <c r="E330" s="217" t="s">
        <v>1</v>
      </c>
      <c r="F330" s="218" t="s">
        <v>520</v>
      </c>
      <c r="G330" s="216"/>
      <c r="H330" s="219">
        <v>958.61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136</v>
      </c>
      <c r="AU330" s="225" t="s">
        <v>87</v>
      </c>
      <c r="AV330" s="14" t="s">
        <v>87</v>
      </c>
      <c r="AW330" s="14" t="s">
        <v>33</v>
      </c>
      <c r="AX330" s="14" t="s">
        <v>85</v>
      </c>
      <c r="AY330" s="225" t="s">
        <v>125</v>
      </c>
    </row>
    <row r="331" spans="1:65" s="2" customFormat="1" ht="16.5" customHeight="1">
      <c r="A331" s="35"/>
      <c r="B331" s="36"/>
      <c r="C331" s="240" t="s">
        <v>532</v>
      </c>
      <c r="D331" s="240" t="s">
        <v>435</v>
      </c>
      <c r="E331" s="241" t="s">
        <v>533</v>
      </c>
      <c r="F331" s="242" t="s">
        <v>534</v>
      </c>
      <c r="G331" s="243" t="s">
        <v>535</v>
      </c>
      <c r="H331" s="244">
        <v>35.274</v>
      </c>
      <c r="I331" s="245"/>
      <c r="J331" s="246">
        <f>ROUND(I331*H331,2)</f>
        <v>0</v>
      </c>
      <c r="K331" s="242" t="s">
        <v>132</v>
      </c>
      <c r="L331" s="247"/>
      <c r="M331" s="248" t="s">
        <v>1</v>
      </c>
      <c r="N331" s="249" t="s">
        <v>42</v>
      </c>
      <c r="O331" s="72"/>
      <c r="P331" s="196">
        <f>O331*H331</f>
        <v>0</v>
      </c>
      <c r="Q331" s="196">
        <v>0.001</v>
      </c>
      <c r="R331" s="196">
        <f>Q331*H331</f>
        <v>0.035274</v>
      </c>
      <c r="S331" s="196">
        <v>0</v>
      </c>
      <c r="T331" s="19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175</v>
      </c>
      <c r="AT331" s="198" t="s">
        <v>435</v>
      </c>
      <c r="AU331" s="198" t="s">
        <v>87</v>
      </c>
      <c r="AY331" s="18" t="s">
        <v>125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8" t="s">
        <v>85</v>
      </c>
      <c r="BK331" s="199">
        <f>ROUND(I331*H331,2)</f>
        <v>0</v>
      </c>
      <c r="BL331" s="18" t="s">
        <v>149</v>
      </c>
      <c r="BM331" s="198" t="s">
        <v>536</v>
      </c>
    </row>
    <row r="332" spans="1:47" s="2" customFormat="1" ht="10">
      <c r="A332" s="35"/>
      <c r="B332" s="36"/>
      <c r="C332" s="37"/>
      <c r="D332" s="200" t="s">
        <v>135</v>
      </c>
      <c r="E332" s="37"/>
      <c r="F332" s="201" t="s">
        <v>534</v>
      </c>
      <c r="G332" s="37"/>
      <c r="H332" s="37"/>
      <c r="I332" s="202"/>
      <c r="J332" s="37"/>
      <c r="K332" s="37"/>
      <c r="L332" s="40"/>
      <c r="M332" s="203"/>
      <c r="N332" s="204"/>
      <c r="O332" s="72"/>
      <c r="P332" s="72"/>
      <c r="Q332" s="72"/>
      <c r="R332" s="72"/>
      <c r="S332" s="72"/>
      <c r="T332" s="73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135</v>
      </c>
      <c r="AU332" s="18" t="s">
        <v>87</v>
      </c>
    </row>
    <row r="333" spans="2:51" s="13" customFormat="1" ht="10">
      <c r="B333" s="205"/>
      <c r="C333" s="206"/>
      <c r="D333" s="200" t="s">
        <v>136</v>
      </c>
      <c r="E333" s="207" t="s">
        <v>1</v>
      </c>
      <c r="F333" s="208" t="s">
        <v>537</v>
      </c>
      <c r="G333" s="206"/>
      <c r="H333" s="207" t="s">
        <v>1</v>
      </c>
      <c r="I333" s="209"/>
      <c r="J333" s="206"/>
      <c r="K333" s="206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136</v>
      </c>
      <c r="AU333" s="214" t="s">
        <v>87</v>
      </c>
      <c r="AV333" s="13" t="s">
        <v>85</v>
      </c>
      <c r="AW333" s="13" t="s">
        <v>33</v>
      </c>
      <c r="AX333" s="13" t="s">
        <v>77</v>
      </c>
      <c r="AY333" s="214" t="s">
        <v>125</v>
      </c>
    </row>
    <row r="334" spans="2:51" s="14" customFormat="1" ht="10">
      <c r="B334" s="215"/>
      <c r="C334" s="216"/>
      <c r="D334" s="200" t="s">
        <v>136</v>
      </c>
      <c r="E334" s="217" t="s">
        <v>1</v>
      </c>
      <c r="F334" s="218" t="s">
        <v>538</v>
      </c>
      <c r="G334" s="216"/>
      <c r="H334" s="219">
        <v>35.274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136</v>
      </c>
      <c r="AU334" s="225" t="s">
        <v>87</v>
      </c>
      <c r="AV334" s="14" t="s">
        <v>87</v>
      </c>
      <c r="AW334" s="14" t="s">
        <v>33</v>
      </c>
      <c r="AX334" s="14" t="s">
        <v>85</v>
      </c>
      <c r="AY334" s="225" t="s">
        <v>125</v>
      </c>
    </row>
    <row r="335" spans="1:65" s="2" customFormat="1" ht="24.15" customHeight="1">
      <c r="A335" s="35"/>
      <c r="B335" s="36"/>
      <c r="C335" s="187" t="s">
        <v>539</v>
      </c>
      <c r="D335" s="187" t="s">
        <v>128</v>
      </c>
      <c r="E335" s="188" t="s">
        <v>540</v>
      </c>
      <c r="F335" s="189" t="s">
        <v>541</v>
      </c>
      <c r="G335" s="190" t="s">
        <v>229</v>
      </c>
      <c r="H335" s="191">
        <v>21</v>
      </c>
      <c r="I335" s="192"/>
      <c r="J335" s="193">
        <f>ROUND(I335*H335,2)</f>
        <v>0</v>
      </c>
      <c r="K335" s="189" t="s">
        <v>132</v>
      </c>
      <c r="L335" s="40"/>
      <c r="M335" s="194" t="s">
        <v>1</v>
      </c>
      <c r="N335" s="195" t="s">
        <v>42</v>
      </c>
      <c r="O335" s="72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149</v>
      </c>
      <c r="AT335" s="198" t="s">
        <v>128</v>
      </c>
      <c r="AU335" s="198" t="s">
        <v>87</v>
      </c>
      <c r="AY335" s="18" t="s">
        <v>125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85</v>
      </c>
      <c r="BK335" s="199">
        <f>ROUND(I335*H335,2)</f>
        <v>0</v>
      </c>
      <c r="BL335" s="18" t="s">
        <v>149</v>
      </c>
      <c r="BM335" s="198" t="s">
        <v>542</v>
      </c>
    </row>
    <row r="336" spans="1:47" s="2" customFormat="1" ht="18">
      <c r="A336" s="35"/>
      <c r="B336" s="36"/>
      <c r="C336" s="37"/>
      <c r="D336" s="200" t="s">
        <v>135</v>
      </c>
      <c r="E336" s="37"/>
      <c r="F336" s="201" t="s">
        <v>543</v>
      </c>
      <c r="G336" s="37"/>
      <c r="H336" s="37"/>
      <c r="I336" s="202"/>
      <c r="J336" s="37"/>
      <c r="K336" s="37"/>
      <c r="L336" s="40"/>
      <c r="M336" s="203"/>
      <c r="N336" s="204"/>
      <c r="O336" s="72"/>
      <c r="P336" s="72"/>
      <c r="Q336" s="72"/>
      <c r="R336" s="72"/>
      <c r="S336" s="72"/>
      <c r="T336" s="73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135</v>
      </c>
      <c r="AU336" s="18" t="s">
        <v>87</v>
      </c>
    </row>
    <row r="337" spans="2:51" s="13" customFormat="1" ht="10">
      <c r="B337" s="205"/>
      <c r="C337" s="206"/>
      <c r="D337" s="200" t="s">
        <v>136</v>
      </c>
      <c r="E337" s="207" t="s">
        <v>1</v>
      </c>
      <c r="F337" s="208" t="s">
        <v>544</v>
      </c>
      <c r="G337" s="206"/>
      <c r="H337" s="207" t="s">
        <v>1</v>
      </c>
      <c r="I337" s="209"/>
      <c r="J337" s="206"/>
      <c r="K337" s="206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136</v>
      </c>
      <c r="AU337" s="214" t="s">
        <v>87</v>
      </c>
      <c r="AV337" s="13" t="s">
        <v>85</v>
      </c>
      <c r="AW337" s="13" t="s">
        <v>33</v>
      </c>
      <c r="AX337" s="13" t="s">
        <v>77</v>
      </c>
      <c r="AY337" s="214" t="s">
        <v>125</v>
      </c>
    </row>
    <row r="338" spans="2:51" s="13" customFormat="1" ht="10">
      <c r="B338" s="205"/>
      <c r="C338" s="206"/>
      <c r="D338" s="200" t="s">
        <v>136</v>
      </c>
      <c r="E338" s="207" t="s">
        <v>1</v>
      </c>
      <c r="F338" s="208" t="s">
        <v>545</v>
      </c>
      <c r="G338" s="206"/>
      <c r="H338" s="207" t="s">
        <v>1</v>
      </c>
      <c r="I338" s="209"/>
      <c r="J338" s="206"/>
      <c r="K338" s="206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136</v>
      </c>
      <c r="AU338" s="214" t="s">
        <v>87</v>
      </c>
      <c r="AV338" s="13" t="s">
        <v>85</v>
      </c>
      <c r="AW338" s="13" t="s">
        <v>33</v>
      </c>
      <c r="AX338" s="13" t="s">
        <v>77</v>
      </c>
      <c r="AY338" s="214" t="s">
        <v>125</v>
      </c>
    </row>
    <row r="339" spans="2:51" s="14" customFormat="1" ht="10">
      <c r="B339" s="215"/>
      <c r="C339" s="216"/>
      <c r="D339" s="200" t="s">
        <v>136</v>
      </c>
      <c r="E339" s="217" t="s">
        <v>1</v>
      </c>
      <c r="F339" s="218" t="s">
        <v>546</v>
      </c>
      <c r="G339" s="216"/>
      <c r="H339" s="219">
        <v>21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136</v>
      </c>
      <c r="AU339" s="225" t="s">
        <v>87</v>
      </c>
      <c r="AV339" s="14" t="s">
        <v>87</v>
      </c>
      <c r="AW339" s="14" t="s">
        <v>33</v>
      </c>
      <c r="AX339" s="14" t="s">
        <v>85</v>
      </c>
      <c r="AY339" s="225" t="s">
        <v>125</v>
      </c>
    </row>
    <row r="340" spans="1:65" s="2" customFormat="1" ht="16.5" customHeight="1">
      <c r="A340" s="35"/>
      <c r="B340" s="36"/>
      <c r="C340" s="240" t="s">
        <v>547</v>
      </c>
      <c r="D340" s="240" t="s">
        <v>435</v>
      </c>
      <c r="E340" s="241" t="s">
        <v>548</v>
      </c>
      <c r="F340" s="242" t="s">
        <v>549</v>
      </c>
      <c r="G340" s="243" t="s">
        <v>325</v>
      </c>
      <c r="H340" s="244">
        <v>0.105</v>
      </c>
      <c r="I340" s="245"/>
      <c r="J340" s="246">
        <f>ROUND(I340*H340,2)</f>
        <v>0</v>
      </c>
      <c r="K340" s="242" t="s">
        <v>132</v>
      </c>
      <c r="L340" s="247"/>
      <c r="M340" s="248" t="s">
        <v>1</v>
      </c>
      <c r="N340" s="249" t="s">
        <v>42</v>
      </c>
      <c r="O340" s="72"/>
      <c r="P340" s="196">
        <f>O340*H340</f>
        <v>0</v>
      </c>
      <c r="Q340" s="196">
        <v>0.22</v>
      </c>
      <c r="R340" s="196">
        <f>Q340*H340</f>
        <v>0.0231</v>
      </c>
      <c r="S340" s="196">
        <v>0</v>
      </c>
      <c r="T340" s="197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8" t="s">
        <v>175</v>
      </c>
      <c r="AT340" s="198" t="s">
        <v>435</v>
      </c>
      <c r="AU340" s="198" t="s">
        <v>87</v>
      </c>
      <c r="AY340" s="18" t="s">
        <v>125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8" t="s">
        <v>85</v>
      </c>
      <c r="BK340" s="199">
        <f>ROUND(I340*H340,2)</f>
        <v>0</v>
      </c>
      <c r="BL340" s="18" t="s">
        <v>149</v>
      </c>
      <c r="BM340" s="198" t="s">
        <v>550</v>
      </c>
    </row>
    <row r="341" spans="1:47" s="2" customFormat="1" ht="10">
      <c r="A341" s="35"/>
      <c r="B341" s="36"/>
      <c r="C341" s="37"/>
      <c r="D341" s="200" t="s">
        <v>135</v>
      </c>
      <c r="E341" s="37"/>
      <c r="F341" s="201" t="s">
        <v>549</v>
      </c>
      <c r="G341" s="37"/>
      <c r="H341" s="37"/>
      <c r="I341" s="202"/>
      <c r="J341" s="37"/>
      <c r="K341" s="37"/>
      <c r="L341" s="40"/>
      <c r="M341" s="203"/>
      <c r="N341" s="204"/>
      <c r="O341" s="72"/>
      <c r="P341" s="72"/>
      <c r="Q341" s="72"/>
      <c r="R341" s="72"/>
      <c r="S341" s="72"/>
      <c r="T341" s="73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135</v>
      </c>
      <c r="AU341" s="18" t="s">
        <v>87</v>
      </c>
    </row>
    <row r="342" spans="2:51" s="14" customFormat="1" ht="10">
      <c r="B342" s="215"/>
      <c r="C342" s="216"/>
      <c r="D342" s="200" t="s">
        <v>136</v>
      </c>
      <c r="E342" s="217" t="s">
        <v>1</v>
      </c>
      <c r="F342" s="218" t="s">
        <v>551</v>
      </c>
      <c r="G342" s="216"/>
      <c r="H342" s="219">
        <v>0.105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136</v>
      </c>
      <c r="AU342" s="225" t="s">
        <v>87</v>
      </c>
      <c r="AV342" s="14" t="s">
        <v>87</v>
      </c>
      <c r="AW342" s="14" t="s">
        <v>33</v>
      </c>
      <c r="AX342" s="14" t="s">
        <v>85</v>
      </c>
      <c r="AY342" s="225" t="s">
        <v>125</v>
      </c>
    </row>
    <row r="343" spans="1:65" s="2" customFormat="1" ht="16.5" customHeight="1">
      <c r="A343" s="35"/>
      <c r="B343" s="36"/>
      <c r="C343" s="187" t="s">
        <v>552</v>
      </c>
      <c r="D343" s="187" t="s">
        <v>128</v>
      </c>
      <c r="E343" s="188" t="s">
        <v>553</v>
      </c>
      <c r="F343" s="189" t="s">
        <v>554</v>
      </c>
      <c r="G343" s="190" t="s">
        <v>229</v>
      </c>
      <c r="H343" s="191">
        <v>21</v>
      </c>
      <c r="I343" s="192"/>
      <c r="J343" s="193">
        <f>ROUND(I343*H343,2)</f>
        <v>0</v>
      </c>
      <c r="K343" s="189" t="s">
        <v>132</v>
      </c>
      <c r="L343" s="40"/>
      <c r="M343" s="194" t="s">
        <v>1</v>
      </c>
      <c r="N343" s="195" t="s">
        <v>42</v>
      </c>
      <c r="O343" s="72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8" t="s">
        <v>149</v>
      </c>
      <c r="AT343" s="198" t="s">
        <v>128</v>
      </c>
      <c r="AU343" s="198" t="s">
        <v>87</v>
      </c>
      <c r="AY343" s="18" t="s">
        <v>125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85</v>
      </c>
      <c r="BK343" s="199">
        <f>ROUND(I343*H343,2)</f>
        <v>0</v>
      </c>
      <c r="BL343" s="18" t="s">
        <v>149</v>
      </c>
      <c r="BM343" s="198" t="s">
        <v>555</v>
      </c>
    </row>
    <row r="344" spans="1:47" s="2" customFormat="1" ht="10">
      <c r="A344" s="35"/>
      <c r="B344" s="36"/>
      <c r="C344" s="37"/>
      <c r="D344" s="200" t="s">
        <v>135</v>
      </c>
      <c r="E344" s="37"/>
      <c r="F344" s="201" t="s">
        <v>556</v>
      </c>
      <c r="G344" s="37"/>
      <c r="H344" s="37"/>
      <c r="I344" s="202"/>
      <c r="J344" s="37"/>
      <c r="K344" s="37"/>
      <c r="L344" s="40"/>
      <c r="M344" s="203"/>
      <c r="N344" s="204"/>
      <c r="O344" s="72"/>
      <c r="P344" s="72"/>
      <c r="Q344" s="72"/>
      <c r="R344" s="72"/>
      <c r="S344" s="72"/>
      <c r="T344" s="73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135</v>
      </c>
      <c r="AU344" s="18" t="s">
        <v>87</v>
      </c>
    </row>
    <row r="345" spans="2:51" s="14" customFormat="1" ht="10">
      <c r="B345" s="215"/>
      <c r="C345" s="216"/>
      <c r="D345" s="200" t="s">
        <v>136</v>
      </c>
      <c r="E345" s="217" t="s">
        <v>1</v>
      </c>
      <c r="F345" s="218" t="s">
        <v>557</v>
      </c>
      <c r="G345" s="216"/>
      <c r="H345" s="219">
        <v>21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136</v>
      </c>
      <c r="AU345" s="225" t="s">
        <v>87</v>
      </c>
      <c r="AV345" s="14" t="s">
        <v>87</v>
      </c>
      <c r="AW345" s="14" t="s">
        <v>33</v>
      </c>
      <c r="AX345" s="14" t="s">
        <v>85</v>
      </c>
      <c r="AY345" s="225" t="s">
        <v>125</v>
      </c>
    </row>
    <row r="346" spans="2:51" s="13" customFormat="1" ht="10">
      <c r="B346" s="205"/>
      <c r="C346" s="206"/>
      <c r="D346" s="200" t="s">
        <v>136</v>
      </c>
      <c r="E346" s="207" t="s">
        <v>1</v>
      </c>
      <c r="F346" s="208" t="s">
        <v>558</v>
      </c>
      <c r="G346" s="206"/>
      <c r="H346" s="207" t="s">
        <v>1</v>
      </c>
      <c r="I346" s="209"/>
      <c r="J346" s="206"/>
      <c r="K346" s="206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136</v>
      </c>
      <c r="AU346" s="214" t="s">
        <v>87</v>
      </c>
      <c r="AV346" s="13" t="s">
        <v>85</v>
      </c>
      <c r="AW346" s="13" t="s">
        <v>33</v>
      </c>
      <c r="AX346" s="13" t="s">
        <v>77</v>
      </c>
      <c r="AY346" s="214" t="s">
        <v>125</v>
      </c>
    </row>
    <row r="347" spans="1:65" s="2" customFormat="1" ht="16.5" customHeight="1">
      <c r="A347" s="35"/>
      <c r="B347" s="36"/>
      <c r="C347" s="240" t="s">
        <v>559</v>
      </c>
      <c r="D347" s="240" t="s">
        <v>435</v>
      </c>
      <c r="E347" s="241" t="s">
        <v>560</v>
      </c>
      <c r="F347" s="242" t="s">
        <v>561</v>
      </c>
      <c r="G347" s="243" t="s">
        <v>229</v>
      </c>
      <c r="H347" s="244">
        <v>7</v>
      </c>
      <c r="I347" s="245"/>
      <c r="J347" s="246">
        <f>ROUND(I347*H347,2)</f>
        <v>0</v>
      </c>
      <c r="K347" s="242" t="s">
        <v>1</v>
      </c>
      <c r="L347" s="247"/>
      <c r="M347" s="248" t="s">
        <v>1</v>
      </c>
      <c r="N347" s="249" t="s">
        <v>42</v>
      </c>
      <c r="O347" s="72"/>
      <c r="P347" s="196">
        <f>O347*H347</f>
        <v>0</v>
      </c>
      <c r="Q347" s="196">
        <v>0.018</v>
      </c>
      <c r="R347" s="196">
        <f>Q347*H347</f>
        <v>0.126</v>
      </c>
      <c r="S347" s="196">
        <v>0</v>
      </c>
      <c r="T347" s="197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8" t="s">
        <v>175</v>
      </c>
      <c r="AT347" s="198" t="s">
        <v>435</v>
      </c>
      <c r="AU347" s="198" t="s">
        <v>87</v>
      </c>
      <c r="AY347" s="18" t="s">
        <v>125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85</v>
      </c>
      <c r="BK347" s="199">
        <f>ROUND(I347*H347,2)</f>
        <v>0</v>
      </c>
      <c r="BL347" s="18" t="s">
        <v>149</v>
      </c>
      <c r="BM347" s="198" t="s">
        <v>562</v>
      </c>
    </row>
    <row r="348" spans="1:47" s="2" customFormat="1" ht="10">
      <c r="A348" s="35"/>
      <c r="B348" s="36"/>
      <c r="C348" s="37"/>
      <c r="D348" s="200" t="s">
        <v>135</v>
      </c>
      <c r="E348" s="37"/>
      <c r="F348" s="201" t="s">
        <v>561</v>
      </c>
      <c r="G348" s="37"/>
      <c r="H348" s="37"/>
      <c r="I348" s="202"/>
      <c r="J348" s="37"/>
      <c r="K348" s="37"/>
      <c r="L348" s="40"/>
      <c r="M348" s="203"/>
      <c r="N348" s="204"/>
      <c r="O348" s="72"/>
      <c r="P348" s="72"/>
      <c r="Q348" s="72"/>
      <c r="R348" s="72"/>
      <c r="S348" s="72"/>
      <c r="T348" s="73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135</v>
      </c>
      <c r="AU348" s="18" t="s">
        <v>87</v>
      </c>
    </row>
    <row r="349" spans="2:51" s="14" customFormat="1" ht="10">
      <c r="B349" s="215"/>
      <c r="C349" s="216"/>
      <c r="D349" s="200" t="s">
        <v>136</v>
      </c>
      <c r="E349" s="217" t="s">
        <v>1</v>
      </c>
      <c r="F349" s="218" t="s">
        <v>563</v>
      </c>
      <c r="G349" s="216"/>
      <c r="H349" s="219">
        <v>7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136</v>
      </c>
      <c r="AU349" s="225" t="s">
        <v>87</v>
      </c>
      <c r="AV349" s="14" t="s">
        <v>87</v>
      </c>
      <c r="AW349" s="14" t="s">
        <v>33</v>
      </c>
      <c r="AX349" s="14" t="s">
        <v>85</v>
      </c>
      <c r="AY349" s="225" t="s">
        <v>125</v>
      </c>
    </row>
    <row r="350" spans="1:65" s="2" customFormat="1" ht="16.5" customHeight="1">
      <c r="A350" s="35"/>
      <c r="B350" s="36"/>
      <c r="C350" s="240" t="s">
        <v>564</v>
      </c>
      <c r="D350" s="240" t="s">
        <v>435</v>
      </c>
      <c r="E350" s="241" t="s">
        <v>565</v>
      </c>
      <c r="F350" s="242" t="s">
        <v>566</v>
      </c>
      <c r="G350" s="243" t="s">
        <v>229</v>
      </c>
      <c r="H350" s="244">
        <v>7</v>
      </c>
      <c r="I350" s="245"/>
      <c r="J350" s="246">
        <f>ROUND(I350*H350,2)</f>
        <v>0</v>
      </c>
      <c r="K350" s="242" t="s">
        <v>1</v>
      </c>
      <c r="L350" s="247"/>
      <c r="M350" s="248" t="s">
        <v>1</v>
      </c>
      <c r="N350" s="249" t="s">
        <v>42</v>
      </c>
      <c r="O350" s="72"/>
      <c r="P350" s="196">
        <f>O350*H350</f>
        <v>0</v>
      </c>
      <c r="Q350" s="196">
        <v>0.018</v>
      </c>
      <c r="R350" s="196">
        <f>Q350*H350</f>
        <v>0.126</v>
      </c>
      <c r="S350" s="196">
        <v>0</v>
      </c>
      <c r="T350" s="19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8" t="s">
        <v>175</v>
      </c>
      <c r="AT350" s="198" t="s">
        <v>435</v>
      </c>
      <c r="AU350" s="198" t="s">
        <v>87</v>
      </c>
      <c r="AY350" s="18" t="s">
        <v>125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85</v>
      </c>
      <c r="BK350" s="199">
        <f>ROUND(I350*H350,2)</f>
        <v>0</v>
      </c>
      <c r="BL350" s="18" t="s">
        <v>149</v>
      </c>
      <c r="BM350" s="198" t="s">
        <v>567</v>
      </c>
    </row>
    <row r="351" spans="1:47" s="2" customFormat="1" ht="10">
      <c r="A351" s="35"/>
      <c r="B351" s="36"/>
      <c r="C351" s="37"/>
      <c r="D351" s="200" t="s">
        <v>135</v>
      </c>
      <c r="E351" s="37"/>
      <c r="F351" s="201" t="s">
        <v>566</v>
      </c>
      <c r="G351" s="37"/>
      <c r="H351" s="37"/>
      <c r="I351" s="202"/>
      <c r="J351" s="37"/>
      <c r="K351" s="37"/>
      <c r="L351" s="40"/>
      <c r="M351" s="203"/>
      <c r="N351" s="204"/>
      <c r="O351" s="72"/>
      <c r="P351" s="72"/>
      <c r="Q351" s="72"/>
      <c r="R351" s="72"/>
      <c r="S351" s="72"/>
      <c r="T351" s="73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135</v>
      </c>
      <c r="AU351" s="18" t="s">
        <v>87</v>
      </c>
    </row>
    <row r="352" spans="2:51" s="14" customFormat="1" ht="10">
      <c r="B352" s="215"/>
      <c r="C352" s="216"/>
      <c r="D352" s="200" t="s">
        <v>136</v>
      </c>
      <c r="E352" s="217" t="s">
        <v>1</v>
      </c>
      <c r="F352" s="218" t="s">
        <v>563</v>
      </c>
      <c r="G352" s="216"/>
      <c r="H352" s="219">
        <v>7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136</v>
      </c>
      <c r="AU352" s="225" t="s">
        <v>87</v>
      </c>
      <c r="AV352" s="14" t="s">
        <v>87</v>
      </c>
      <c r="AW352" s="14" t="s">
        <v>33</v>
      </c>
      <c r="AX352" s="14" t="s">
        <v>85</v>
      </c>
      <c r="AY352" s="225" t="s">
        <v>125</v>
      </c>
    </row>
    <row r="353" spans="1:65" s="2" customFormat="1" ht="16.5" customHeight="1">
      <c r="A353" s="35"/>
      <c r="B353" s="36"/>
      <c r="C353" s="240" t="s">
        <v>568</v>
      </c>
      <c r="D353" s="240" t="s">
        <v>435</v>
      </c>
      <c r="E353" s="241" t="s">
        <v>569</v>
      </c>
      <c r="F353" s="242" t="s">
        <v>570</v>
      </c>
      <c r="G353" s="243" t="s">
        <v>229</v>
      </c>
      <c r="H353" s="244">
        <v>7</v>
      </c>
      <c r="I353" s="245"/>
      <c r="J353" s="246">
        <f>ROUND(I353*H353,2)</f>
        <v>0</v>
      </c>
      <c r="K353" s="242" t="s">
        <v>1</v>
      </c>
      <c r="L353" s="247"/>
      <c r="M353" s="248" t="s">
        <v>1</v>
      </c>
      <c r="N353" s="249" t="s">
        <v>42</v>
      </c>
      <c r="O353" s="72"/>
      <c r="P353" s="196">
        <f>O353*H353</f>
        <v>0</v>
      </c>
      <c r="Q353" s="196">
        <v>0.018</v>
      </c>
      <c r="R353" s="196">
        <f>Q353*H353</f>
        <v>0.126</v>
      </c>
      <c r="S353" s="196">
        <v>0</v>
      </c>
      <c r="T353" s="19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8" t="s">
        <v>175</v>
      </c>
      <c r="AT353" s="198" t="s">
        <v>435</v>
      </c>
      <c r="AU353" s="198" t="s">
        <v>87</v>
      </c>
      <c r="AY353" s="18" t="s">
        <v>125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8" t="s">
        <v>85</v>
      </c>
      <c r="BK353" s="199">
        <f>ROUND(I353*H353,2)</f>
        <v>0</v>
      </c>
      <c r="BL353" s="18" t="s">
        <v>149</v>
      </c>
      <c r="BM353" s="198" t="s">
        <v>571</v>
      </c>
    </row>
    <row r="354" spans="1:47" s="2" customFormat="1" ht="10">
      <c r="A354" s="35"/>
      <c r="B354" s="36"/>
      <c r="C354" s="37"/>
      <c r="D354" s="200" t="s">
        <v>135</v>
      </c>
      <c r="E354" s="37"/>
      <c r="F354" s="201" t="s">
        <v>570</v>
      </c>
      <c r="G354" s="37"/>
      <c r="H354" s="37"/>
      <c r="I354" s="202"/>
      <c r="J354" s="37"/>
      <c r="K354" s="37"/>
      <c r="L354" s="40"/>
      <c r="M354" s="203"/>
      <c r="N354" s="204"/>
      <c r="O354" s="72"/>
      <c r="P354" s="72"/>
      <c r="Q354" s="72"/>
      <c r="R354" s="72"/>
      <c r="S354" s="72"/>
      <c r="T354" s="73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135</v>
      </c>
      <c r="AU354" s="18" t="s">
        <v>87</v>
      </c>
    </row>
    <row r="355" spans="2:51" s="14" customFormat="1" ht="10">
      <c r="B355" s="215"/>
      <c r="C355" s="216"/>
      <c r="D355" s="200" t="s">
        <v>136</v>
      </c>
      <c r="E355" s="217" t="s">
        <v>1</v>
      </c>
      <c r="F355" s="218" t="s">
        <v>563</v>
      </c>
      <c r="G355" s="216"/>
      <c r="H355" s="219">
        <v>7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136</v>
      </c>
      <c r="AU355" s="225" t="s">
        <v>87</v>
      </c>
      <c r="AV355" s="14" t="s">
        <v>87</v>
      </c>
      <c r="AW355" s="14" t="s">
        <v>33</v>
      </c>
      <c r="AX355" s="14" t="s">
        <v>85</v>
      </c>
      <c r="AY355" s="225" t="s">
        <v>125</v>
      </c>
    </row>
    <row r="356" spans="1:65" s="2" customFormat="1" ht="21.75" customHeight="1">
      <c r="A356" s="35"/>
      <c r="B356" s="36"/>
      <c r="C356" s="187" t="s">
        <v>572</v>
      </c>
      <c r="D356" s="187" t="s">
        <v>128</v>
      </c>
      <c r="E356" s="188" t="s">
        <v>573</v>
      </c>
      <c r="F356" s="189" t="s">
        <v>574</v>
      </c>
      <c r="G356" s="190" t="s">
        <v>229</v>
      </c>
      <c r="H356" s="191">
        <v>3</v>
      </c>
      <c r="I356" s="192"/>
      <c r="J356" s="193">
        <f>ROUND(I356*H356,2)</f>
        <v>0</v>
      </c>
      <c r="K356" s="189" t="s">
        <v>132</v>
      </c>
      <c r="L356" s="40"/>
      <c r="M356" s="194" t="s">
        <v>1</v>
      </c>
      <c r="N356" s="195" t="s">
        <v>42</v>
      </c>
      <c r="O356" s="72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8" t="s">
        <v>149</v>
      </c>
      <c r="AT356" s="198" t="s">
        <v>128</v>
      </c>
      <c r="AU356" s="198" t="s">
        <v>87</v>
      </c>
      <c r="AY356" s="18" t="s">
        <v>125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85</v>
      </c>
      <c r="BK356" s="199">
        <f>ROUND(I356*H356,2)</f>
        <v>0</v>
      </c>
      <c r="BL356" s="18" t="s">
        <v>149</v>
      </c>
      <c r="BM356" s="198" t="s">
        <v>575</v>
      </c>
    </row>
    <row r="357" spans="1:47" s="2" customFormat="1" ht="18">
      <c r="A357" s="35"/>
      <c r="B357" s="36"/>
      <c r="C357" s="37"/>
      <c r="D357" s="200" t="s">
        <v>135</v>
      </c>
      <c r="E357" s="37"/>
      <c r="F357" s="201" t="s">
        <v>576</v>
      </c>
      <c r="G357" s="37"/>
      <c r="H357" s="37"/>
      <c r="I357" s="202"/>
      <c r="J357" s="37"/>
      <c r="K357" s="37"/>
      <c r="L357" s="40"/>
      <c r="M357" s="203"/>
      <c r="N357" s="204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135</v>
      </c>
      <c r="AU357" s="18" t="s">
        <v>87</v>
      </c>
    </row>
    <row r="358" spans="2:51" s="14" customFormat="1" ht="10">
      <c r="B358" s="215"/>
      <c r="C358" s="216"/>
      <c r="D358" s="200" t="s">
        <v>136</v>
      </c>
      <c r="E358" s="217" t="s">
        <v>1</v>
      </c>
      <c r="F358" s="218" t="s">
        <v>577</v>
      </c>
      <c r="G358" s="216"/>
      <c r="H358" s="219">
        <v>2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136</v>
      </c>
      <c r="AU358" s="225" t="s">
        <v>87</v>
      </c>
      <c r="AV358" s="14" t="s">
        <v>87</v>
      </c>
      <c r="AW358" s="14" t="s">
        <v>33</v>
      </c>
      <c r="AX358" s="14" t="s">
        <v>77</v>
      </c>
      <c r="AY358" s="225" t="s">
        <v>125</v>
      </c>
    </row>
    <row r="359" spans="2:51" s="14" customFormat="1" ht="10">
      <c r="B359" s="215"/>
      <c r="C359" s="216"/>
      <c r="D359" s="200" t="s">
        <v>136</v>
      </c>
      <c r="E359" s="217" t="s">
        <v>1</v>
      </c>
      <c r="F359" s="218" t="s">
        <v>578</v>
      </c>
      <c r="G359" s="216"/>
      <c r="H359" s="219">
        <v>1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136</v>
      </c>
      <c r="AU359" s="225" t="s">
        <v>87</v>
      </c>
      <c r="AV359" s="14" t="s">
        <v>87</v>
      </c>
      <c r="AW359" s="14" t="s">
        <v>33</v>
      </c>
      <c r="AX359" s="14" t="s">
        <v>77</v>
      </c>
      <c r="AY359" s="225" t="s">
        <v>125</v>
      </c>
    </row>
    <row r="360" spans="2:51" s="15" customFormat="1" ht="10">
      <c r="B360" s="229"/>
      <c r="C360" s="230"/>
      <c r="D360" s="200" t="s">
        <v>136</v>
      </c>
      <c r="E360" s="231" t="s">
        <v>1</v>
      </c>
      <c r="F360" s="232" t="s">
        <v>260</v>
      </c>
      <c r="G360" s="230"/>
      <c r="H360" s="233">
        <v>3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136</v>
      </c>
      <c r="AU360" s="239" t="s">
        <v>87</v>
      </c>
      <c r="AV360" s="15" t="s">
        <v>149</v>
      </c>
      <c r="AW360" s="15" t="s">
        <v>33</v>
      </c>
      <c r="AX360" s="15" t="s">
        <v>85</v>
      </c>
      <c r="AY360" s="239" t="s">
        <v>125</v>
      </c>
    </row>
    <row r="361" spans="2:51" s="13" customFormat="1" ht="10">
      <c r="B361" s="205"/>
      <c r="C361" s="206"/>
      <c r="D361" s="200" t="s">
        <v>136</v>
      </c>
      <c r="E361" s="207" t="s">
        <v>1</v>
      </c>
      <c r="F361" s="208" t="s">
        <v>579</v>
      </c>
      <c r="G361" s="206"/>
      <c r="H361" s="207" t="s">
        <v>1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136</v>
      </c>
      <c r="AU361" s="214" t="s">
        <v>87</v>
      </c>
      <c r="AV361" s="13" t="s">
        <v>85</v>
      </c>
      <c r="AW361" s="13" t="s">
        <v>33</v>
      </c>
      <c r="AX361" s="13" t="s">
        <v>77</v>
      </c>
      <c r="AY361" s="214" t="s">
        <v>125</v>
      </c>
    </row>
    <row r="362" spans="2:51" s="13" customFormat="1" ht="10">
      <c r="B362" s="205"/>
      <c r="C362" s="206"/>
      <c r="D362" s="200" t="s">
        <v>136</v>
      </c>
      <c r="E362" s="207" t="s">
        <v>1</v>
      </c>
      <c r="F362" s="208" t="s">
        <v>580</v>
      </c>
      <c r="G362" s="206"/>
      <c r="H362" s="207" t="s">
        <v>1</v>
      </c>
      <c r="I362" s="209"/>
      <c r="J362" s="206"/>
      <c r="K362" s="206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136</v>
      </c>
      <c r="AU362" s="214" t="s">
        <v>87</v>
      </c>
      <c r="AV362" s="13" t="s">
        <v>85</v>
      </c>
      <c r="AW362" s="13" t="s">
        <v>33</v>
      </c>
      <c r="AX362" s="13" t="s">
        <v>77</v>
      </c>
      <c r="AY362" s="214" t="s">
        <v>125</v>
      </c>
    </row>
    <row r="363" spans="1:65" s="2" customFormat="1" ht="24.15" customHeight="1">
      <c r="A363" s="35"/>
      <c r="B363" s="36"/>
      <c r="C363" s="187" t="s">
        <v>581</v>
      </c>
      <c r="D363" s="187" t="s">
        <v>128</v>
      </c>
      <c r="E363" s="188" t="s">
        <v>582</v>
      </c>
      <c r="F363" s="189" t="s">
        <v>583</v>
      </c>
      <c r="G363" s="190" t="s">
        <v>229</v>
      </c>
      <c r="H363" s="191">
        <v>127</v>
      </c>
      <c r="I363" s="192"/>
      <c r="J363" s="193">
        <f>ROUND(I363*H363,2)</f>
        <v>0</v>
      </c>
      <c r="K363" s="189" t="s">
        <v>132</v>
      </c>
      <c r="L363" s="40"/>
      <c r="M363" s="194" t="s">
        <v>1</v>
      </c>
      <c r="N363" s="195" t="s">
        <v>42</v>
      </c>
      <c r="O363" s="72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8" t="s">
        <v>149</v>
      </c>
      <c r="AT363" s="198" t="s">
        <v>128</v>
      </c>
      <c r="AU363" s="198" t="s">
        <v>87</v>
      </c>
      <c r="AY363" s="18" t="s">
        <v>125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85</v>
      </c>
      <c r="BK363" s="199">
        <f>ROUND(I363*H363,2)</f>
        <v>0</v>
      </c>
      <c r="BL363" s="18" t="s">
        <v>149</v>
      </c>
      <c r="BM363" s="198" t="s">
        <v>584</v>
      </c>
    </row>
    <row r="364" spans="1:47" s="2" customFormat="1" ht="18">
      <c r="A364" s="35"/>
      <c r="B364" s="36"/>
      <c r="C364" s="37"/>
      <c r="D364" s="200" t="s">
        <v>135</v>
      </c>
      <c r="E364" s="37"/>
      <c r="F364" s="201" t="s">
        <v>585</v>
      </c>
      <c r="G364" s="37"/>
      <c r="H364" s="37"/>
      <c r="I364" s="202"/>
      <c r="J364" s="37"/>
      <c r="K364" s="37"/>
      <c r="L364" s="40"/>
      <c r="M364" s="203"/>
      <c r="N364" s="204"/>
      <c r="O364" s="72"/>
      <c r="P364" s="72"/>
      <c r="Q364" s="72"/>
      <c r="R364" s="72"/>
      <c r="S364" s="72"/>
      <c r="T364" s="73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135</v>
      </c>
      <c r="AU364" s="18" t="s">
        <v>87</v>
      </c>
    </row>
    <row r="365" spans="2:51" s="14" customFormat="1" ht="10">
      <c r="B365" s="215"/>
      <c r="C365" s="216"/>
      <c r="D365" s="200" t="s">
        <v>136</v>
      </c>
      <c r="E365" s="217" t="s">
        <v>1</v>
      </c>
      <c r="F365" s="218" t="s">
        <v>586</v>
      </c>
      <c r="G365" s="216"/>
      <c r="H365" s="219">
        <v>127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136</v>
      </c>
      <c r="AU365" s="225" t="s">
        <v>87</v>
      </c>
      <c r="AV365" s="14" t="s">
        <v>87</v>
      </c>
      <c r="AW365" s="14" t="s">
        <v>33</v>
      </c>
      <c r="AX365" s="14" t="s">
        <v>85</v>
      </c>
      <c r="AY365" s="225" t="s">
        <v>125</v>
      </c>
    </row>
    <row r="366" spans="2:51" s="13" customFormat="1" ht="10">
      <c r="B366" s="205"/>
      <c r="C366" s="206"/>
      <c r="D366" s="200" t="s">
        <v>136</v>
      </c>
      <c r="E366" s="207" t="s">
        <v>1</v>
      </c>
      <c r="F366" s="208" t="s">
        <v>587</v>
      </c>
      <c r="G366" s="206"/>
      <c r="H366" s="207" t="s">
        <v>1</v>
      </c>
      <c r="I366" s="209"/>
      <c r="J366" s="206"/>
      <c r="K366" s="206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136</v>
      </c>
      <c r="AU366" s="214" t="s">
        <v>87</v>
      </c>
      <c r="AV366" s="13" t="s">
        <v>85</v>
      </c>
      <c r="AW366" s="13" t="s">
        <v>33</v>
      </c>
      <c r="AX366" s="13" t="s">
        <v>77</v>
      </c>
      <c r="AY366" s="214" t="s">
        <v>125</v>
      </c>
    </row>
    <row r="367" spans="2:51" s="13" customFormat="1" ht="10">
      <c r="B367" s="205"/>
      <c r="C367" s="206"/>
      <c r="D367" s="200" t="s">
        <v>136</v>
      </c>
      <c r="E367" s="207" t="s">
        <v>1</v>
      </c>
      <c r="F367" s="208" t="s">
        <v>580</v>
      </c>
      <c r="G367" s="206"/>
      <c r="H367" s="207" t="s">
        <v>1</v>
      </c>
      <c r="I367" s="209"/>
      <c r="J367" s="206"/>
      <c r="K367" s="206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136</v>
      </c>
      <c r="AU367" s="214" t="s">
        <v>87</v>
      </c>
      <c r="AV367" s="13" t="s">
        <v>85</v>
      </c>
      <c r="AW367" s="13" t="s">
        <v>33</v>
      </c>
      <c r="AX367" s="13" t="s">
        <v>77</v>
      </c>
      <c r="AY367" s="214" t="s">
        <v>125</v>
      </c>
    </row>
    <row r="368" spans="1:65" s="2" customFormat="1" ht="16.5" customHeight="1">
      <c r="A368" s="35"/>
      <c r="B368" s="36"/>
      <c r="C368" s="187" t="s">
        <v>588</v>
      </c>
      <c r="D368" s="187" t="s">
        <v>128</v>
      </c>
      <c r="E368" s="188" t="s">
        <v>589</v>
      </c>
      <c r="F368" s="189" t="s">
        <v>590</v>
      </c>
      <c r="G368" s="190" t="s">
        <v>229</v>
      </c>
      <c r="H368" s="191">
        <v>127</v>
      </c>
      <c r="I368" s="192"/>
      <c r="J368" s="193">
        <f>ROUND(I368*H368,2)</f>
        <v>0</v>
      </c>
      <c r="K368" s="189" t="s">
        <v>132</v>
      </c>
      <c r="L368" s="40"/>
      <c r="M368" s="194" t="s">
        <v>1</v>
      </c>
      <c r="N368" s="195" t="s">
        <v>42</v>
      </c>
      <c r="O368" s="72"/>
      <c r="P368" s="196">
        <f>O368*H368</f>
        <v>0</v>
      </c>
      <c r="Q368" s="196">
        <v>0</v>
      </c>
      <c r="R368" s="196">
        <f>Q368*H368</f>
        <v>0</v>
      </c>
      <c r="S368" s="196">
        <v>0</v>
      </c>
      <c r="T368" s="197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8" t="s">
        <v>149</v>
      </c>
      <c r="AT368" s="198" t="s">
        <v>128</v>
      </c>
      <c r="AU368" s="198" t="s">
        <v>87</v>
      </c>
      <c r="AY368" s="18" t="s">
        <v>125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85</v>
      </c>
      <c r="BK368" s="199">
        <f>ROUND(I368*H368,2)</f>
        <v>0</v>
      </c>
      <c r="BL368" s="18" t="s">
        <v>149</v>
      </c>
      <c r="BM368" s="198" t="s">
        <v>591</v>
      </c>
    </row>
    <row r="369" spans="1:47" s="2" customFormat="1" ht="10">
      <c r="A369" s="35"/>
      <c r="B369" s="36"/>
      <c r="C369" s="37"/>
      <c r="D369" s="200" t="s">
        <v>135</v>
      </c>
      <c r="E369" s="37"/>
      <c r="F369" s="201" t="s">
        <v>592</v>
      </c>
      <c r="G369" s="37"/>
      <c r="H369" s="37"/>
      <c r="I369" s="202"/>
      <c r="J369" s="37"/>
      <c r="K369" s="37"/>
      <c r="L369" s="40"/>
      <c r="M369" s="203"/>
      <c r="N369" s="204"/>
      <c r="O369" s="72"/>
      <c r="P369" s="72"/>
      <c r="Q369" s="72"/>
      <c r="R369" s="72"/>
      <c r="S369" s="72"/>
      <c r="T369" s="73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135</v>
      </c>
      <c r="AU369" s="18" t="s">
        <v>87</v>
      </c>
    </row>
    <row r="370" spans="2:51" s="13" customFormat="1" ht="10">
      <c r="B370" s="205"/>
      <c r="C370" s="206"/>
      <c r="D370" s="200" t="s">
        <v>136</v>
      </c>
      <c r="E370" s="207" t="s">
        <v>1</v>
      </c>
      <c r="F370" s="208" t="s">
        <v>593</v>
      </c>
      <c r="G370" s="206"/>
      <c r="H370" s="207" t="s">
        <v>1</v>
      </c>
      <c r="I370" s="209"/>
      <c r="J370" s="206"/>
      <c r="K370" s="206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136</v>
      </c>
      <c r="AU370" s="214" t="s">
        <v>87</v>
      </c>
      <c r="AV370" s="13" t="s">
        <v>85</v>
      </c>
      <c r="AW370" s="13" t="s">
        <v>33</v>
      </c>
      <c r="AX370" s="13" t="s">
        <v>77</v>
      </c>
      <c r="AY370" s="214" t="s">
        <v>125</v>
      </c>
    </row>
    <row r="371" spans="2:51" s="14" customFormat="1" ht="10">
      <c r="B371" s="215"/>
      <c r="C371" s="216"/>
      <c r="D371" s="200" t="s">
        <v>136</v>
      </c>
      <c r="E371" s="217" t="s">
        <v>1</v>
      </c>
      <c r="F371" s="218" t="s">
        <v>594</v>
      </c>
      <c r="G371" s="216"/>
      <c r="H371" s="219">
        <v>127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136</v>
      </c>
      <c r="AU371" s="225" t="s">
        <v>87</v>
      </c>
      <c r="AV371" s="14" t="s">
        <v>87</v>
      </c>
      <c r="AW371" s="14" t="s">
        <v>33</v>
      </c>
      <c r="AX371" s="14" t="s">
        <v>85</v>
      </c>
      <c r="AY371" s="225" t="s">
        <v>125</v>
      </c>
    </row>
    <row r="372" spans="2:51" s="13" customFormat="1" ht="10">
      <c r="B372" s="205"/>
      <c r="C372" s="206"/>
      <c r="D372" s="200" t="s">
        <v>136</v>
      </c>
      <c r="E372" s="207" t="s">
        <v>1</v>
      </c>
      <c r="F372" s="208" t="s">
        <v>595</v>
      </c>
      <c r="G372" s="206"/>
      <c r="H372" s="207" t="s">
        <v>1</v>
      </c>
      <c r="I372" s="209"/>
      <c r="J372" s="206"/>
      <c r="K372" s="206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136</v>
      </c>
      <c r="AU372" s="214" t="s">
        <v>87</v>
      </c>
      <c r="AV372" s="13" t="s">
        <v>85</v>
      </c>
      <c r="AW372" s="13" t="s">
        <v>33</v>
      </c>
      <c r="AX372" s="13" t="s">
        <v>77</v>
      </c>
      <c r="AY372" s="214" t="s">
        <v>125</v>
      </c>
    </row>
    <row r="373" spans="1:65" s="2" customFormat="1" ht="16.5" customHeight="1">
      <c r="A373" s="35"/>
      <c r="B373" s="36"/>
      <c r="C373" s="240" t="s">
        <v>596</v>
      </c>
      <c r="D373" s="240" t="s">
        <v>435</v>
      </c>
      <c r="E373" s="241" t="s">
        <v>597</v>
      </c>
      <c r="F373" s="242" t="s">
        <v>598</v>
      </c>
      <c r="G373" s="243" t="s">
        <v>599</v>
      </c>
      <c r="H373" s="244">
        <v>40</v>
      </c>
      <c r="I373" s="245"/>
      <c r="J373" s="246">
        <f>ROUND(I373*H373,2)</f>
        <v>0</v>
      </c>
      <c r="K373" s="242" t="s">
        <v>1</v>
      </c>
      <c r="L373" s="247"/>
      <c r="M373" s="248" t="s">
        <v>1</v>
      </c>
      <c r="N373" s="249" t="s">
        <v>42</v>
      </c>
      <c r="O373" s="72"/>
      <c r="P373" s="196">
        <f>O373*H373</f>
        <v>0</v>
      </c>
      <c r="Q373" s="196">
        <v>0</v>
      </c>
      <c r="R373" s="196">
        <f>Q373*H373</f>
        <v>0</v>
      </c>
      <c r="S373" s="196">
        <v>0</v>
      </c>
      <c r="T373" s="197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8" t="s">
        <v>175</v>
      </c>
      <c r="AT373" s="198" t="s">
        <v>435</v>
      </c>
      <c r="AU373" s="198" t="s">
        <v>87</v>
      </c>
      <c r="AY373" s="18" t="s">
        <v>125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8" t="s">
        <v>85</v>
      </c>
      <c r="BK373" s="199">
        <f>ROUND(I373*H373,2)</f>
        <v>0</v>
      </c>
      <c r="BL373" s="18" t="s">
        <v>149</v>
      </c>
      <c r="BM373" s="198" t="s">
        <v>600</v>
      </c>
    </row>
    <row r="374" spans="1:47" s="2" customFormat="1" ht="10">
      <c r="A374" s="35"/>
      <c r="B374" s="36"/>
      <c r="C374" s="37"/>
      <c r="D374" s="200" t="s">
        <v>135</v>
      </c>
      <c r="E374" s="37"/>
      <c r="F374" s="201" t="s">
        <v>598</v>
      </c>
      <c r="G374" s="37"/>
      <c r="H374" s="37"/>
      <c r="I374" s="202"/>
      <c r="J374" s="37"/>
      <c r="K374" s="37"/>
      <c r="L374" s="40"/>
      <c r="M374" s="203"/>
      <c r="N374" s="204"/>
      <c r="O374" s="72"/>
      <c r="P374" s="72"/>
      <c r="Q374" s="72"/>
      <c r="R374" s="72"/>
      <c r="S374" s="72"/>
      <c r="T374" s="73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135</v>
      </c>
      <c r="AU374" s="18" t="s">
        <v>87</v>
      </c>
    </row>
    <row r="375" spans="2:51" s="13" customFormat="1" ht="10">
      <c r="B375" s="205"/>
      <c r="C375" s="206"/>
      <c r="D375" s="200" t="s">
        <v>136</v>
      </c>
      <c r="E375" s="207" t="s">
        <v>1</v>
      </c>
      <c r="F375" s="208" t="s">
        <v>601</v>
      </c>
      <c r="G375" s="206"/>
      <c r="H375" s="207" t="s">
        <v>1</v>
      </c>
      <c r="I375" s="209"/>
      <c r="J375" s="206"/>
      <c r="K375" s="206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136</v>
      </c>
      <c r="AU375" s="214" t="s">
        <v>87</v>
      </c>
      <c r="AV375" s="13" t="s">
        <v>85</v>
      </c>
      <c r="AW375" s="13" t="s">
        <v>33</v>
      </c>
      <c r="AX375" s="13" t="s">
        <v>77</v>
      </c>
      <c r="AY375" s="214" t="s">
        <v>125</v>
      </c>
    </row>
    <row r="376" spans="2:51" s="14" customFormat="1" ht="10">
      <c r="B376" s="215"/>
      <c r="C376" s="216"/>
      <c r="D376" s="200" t="s">
        <v>136</v>
      </c>
      <c r="E376" s="217" t="s">
        <v>1</v>
      </c>
      <c r="F376" s="218" t="s">
        <v>602</v>
      </c>
      <c r="G376" s="216"/>
      <c r="H376" s="219">
        <v>40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136</v>
      </c>
      <c r="AU376" s="225" t="s">
        <v>87</v>
      </c>
      <c r="AV376" s="14" t="s">
        <v>87</v>
      </c>
      <c r="AW376" s="14" t="s">
        <v>33</v>
      </c>
      <c r="AX376" s="14" t="s">
        <v>85</v>
      </c>
      <c r="AY376" s="225" t="s">
        <v>125</v>
      </c>
    </row>
    <row r="377" spans="2:51" s="13" customFormat="1" ht="10">
      <c r="B377" s="205"/>
      <c r="C377" s="206"/>
      <c r="D377" s="200" t="s">
        <v>136</v>
      </c>
      <c r="E377" s="207" t="s">
        <v>1</v>
      </c>
      <c r="F377" s="208" t="s">
        <v>603</v>
      </c>
      <c r="G377" s="206"/>
      <c r="H377" s="207" t="s">
        <v>1</v>
      </c>
      <c r="I377" s="209"/>
      <c r="J377" s="206"/>
      <c r="K377" s="206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136</v>
      </c>
      <c r="AU377" s="214" t="s">
        <v>87</v>
      </c>
      <c r="AV377" s="13" t="s">
        <v>85</v>
      </c>
      <c r="AW377" s="13" t="s">
        <v>33</v>
      </c>
      <c r="AX377" s="13" t="s">
        <v>77</v>
      </c>
      <c r="AY377" s="214" t="s">
        <v>125</v>
      </c>
    </row>
    <row r="378" spans="1:65" s="2" customFormat="1" ht="16.5" customHeight="1">
      <c r="A378" s="35"/>
      <c r="B378" s="36"/>
      <c r="C378" s="240" t="s">
        <v>604</v>
      </c>
      <c r="D378" s="240" t="s">
        <v>435</v>
      </c>
      <c r="E378" s="241" t="s">
        <v>605</v>
      </c>
      <c r="F378" s="242" t="s">
        <v>606</v>
      </c>
      <c r="G378" s="243" t="s">
        <v>599</v>
      </c>
      <c r="H378" s="244">
        <v>40</v>
      </c>
      <c r="I378" s="245"/>
      <c r="J378" s="246">
        <f>ROUND(I378*H378,2)</f>
        <v>0</v>
      </c>
      <c r="K378" s="242" t="s">
        <v>1</v>
      </c>
      <c r="L378" s="247"/>
      <c r="M378" s="248" t="s">
        <v>1</v>
      </c>
      <c r="N378" s="249" t="s">
        <v>42</v>
      </c>
      <c r="O378" s="72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8" t="s">
        <v>175</v>
      </c>
      <c r="AT378" s="198" t="s">
        <v>435</v>
      </c>
      <c r="AU378" s="198" t="s">
        <v>87</v>
      </c>
      <c r="AY378" s="18" t="s">
        <v>125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8" t="s">
        <v>85</v>
      </c>
      <c r="BK378" s="199">
        <f>ROUND(I378*H378,2)</f>
        <v>0</v>
      </c>
      <c r="BL378" s="18" t="s">
        <v>149</v>
      </c>
      <c r="BM378" s="198" t="s">
        <v>607</v>
      </c>
    </row>
    <row r="379" spans="1:47" s="2" customFormat="1" ht="10">
      <c r="A379" s="35"/>
      <c r="B379" s="36"/>
      <c r="C379" s="37"/>
      <c r="D379" s="200" t="s">
        <v>135</v>
      </c>
      <c r="E379" s="37"/>
      <c r="F379" s="201" t="s">
        <v>606</v>
      </c>
      <c r="G379" s="37"/>
      <c r="H379" s="37"/>
      <c r="I379" s="202"/>
      <c r="J379" s="37"/>
      <c r="K379" s="37"/>
      <c r="L379" s="40"/>
      <c r="M379" s="203"/>
      <c r="N379" s="204"/>
      <c r="O379" s="72"/>
      <c r="P379" s="72"/>
      <c r="Q379" s="72"/>
      <c r="R379" s="72"/>
      <c r="S379" s="72"/>
      <c r="T379" s="73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135</v>
      </c>
      <c r="AU379" s="18" t="s">
        <v>87</v>
      </c>
    </row>
    <row r="380" spans="2:51" s="13" customFormat="1" ht="10">
      <c r="B380" s="205"/>
      <c r="C380" s="206"/>
      <c r="D380" s="200" t="s">
        <v>136</v>
      </c>
      <c r="E380" s="207" t="s">
        <v>1</v>
      </c>
      <c r="F380" s="208" t="s">
        <v>601</v>
      </c>
      <c r="G380" s="206"/>
      <c r="H380" s="207" t="s">
        <v>1</v>
      </c>
      <c r="I380" s="209"/>
      <c r="J380" s="206"/>
      <c r="K380" s="206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136</v>
      </c>
      <c r="AU380" s="214" t="s">
        <v>87</v>
      </c>
      <c r="AV380" s="13" t="s">
        <v>85</v>
      </c>
      <c r="AW380" s="13" t="s">
        <v>33</v>
      </c>
      <c r="AX380" s="13" t="s">
        <v>77</v>
      </c>
      <c r="AY380" s="214" t="s">
        <v>125</v>
      </c>
    </row>
    <row r="381" spans="2:51" s="14" customFormat="1" ht="10">
      <c r="B381" s="215"/>
      <c r="C381" s="216"/>
      <c r="D381" s="200" t="s">
        <v>136</v>
      </c>
      <c r="E381" s="217" t="s">
        <v>1</v>
      </c>
      <c r="F381" s="218" t="s">
        <v>602</v>
      </c>
      <c r="G381" s="216"/>
      <c r="H381" s="219">
        <v>40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136</v>
      </c>
      <c r="AU381" s="225" t="s">
        <v>87</v>
      </c>
      <c r="AV381" s="14" t="s">
        <v>87</v>
      </c>
      <c r="AW381" s="14" t="s">
        <v>33</v>
      </c>
      <c r="AX381" s="14" t="s">
        <v>85</v>
      </c>
      <c r="AY381" s="225" t="s">
        <v>125</v>
      </c>
    </row>
    <row r="382" spans="2:51" s="13" customFormat="1" ht="10">
      <c r="B382" s="205"/>
      <c r="C382" s="206"/>
      <c r="D382" s="200" t="s">
        <v>136</v>
      </c>
      <c r="E382" s="207" t="s">
        <v>1</v>
      </c>
      <c r="F382" s="208" t="s">
        <v>603</v>
      </c>
      <c r="G382" s="206"/>
      <c r="H382" s="207" t="s">
        <v>1</v>
      </c>
      <c r="I382" s="209"/>
      <c r="J382" s="206"/>
      <c r="K382" s="206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136</v>
      </c>
      <c r="AU382" s="214" t="s">
        <v>87</v>
      </c>
      <c r="AV382" s="13" t="s">
        <v>85</v>
      </c>
      <c r="AW382" s="13" t="s">
        <v>33</v>
      </c>
      <c r="AX382" s="13" t="s">
        <v>77</v>
      </c>
      <c r="AY382" s="214" t="s">
        <v>125</v>
      </c>
    </row>
    <row r="383" spans="1:65" s="2" customFormat="1" ht="16.5" customHeight="1">
      <c r="A383" s="35"/>
      <c r="B383" s="36"/>
      <c r="C383" s="240" t="s">
        <v>608</v>
      </c>
      <c r="D383" s="240" t="s">
        <v>435</v>
      </c>
      <c r="E383" s="241" t="s">
        <v>609</v>
      </c>
      <c r="F383" s="242" t="s">
        <v>610</v>
      </c>
      <c r="G383" s="243" t="s">
        <v>599</v>
      </c>
      <c r="H383" s="244">
        <v>40</v>
      </c>
      <c r="I383" s="245"/>
      <c r="J383" s="246">
        <f>ROUND(I383*H383,2)</f>
        <v>0</v>
      </c>
      <c r="K383" s="242" t="s">
        <v>1</v>
      </c>
      <c r="L383" s="247"/>
      <c r="M383" s="248" t="s">
        <v>1</v>
      </c>
      <c r="N383" s="249" t="s">
        <v>42</v>
      </c>
      <c r="O383" s="72"/>
      <c r="P383" s="196">
        <f>O383*H383</f>
        <v>0</v>
      </c>
      <c r="Q383" s="196">
        <v>0</v>
      </c>
      <c r="R383" s="196">
        <f>Q383*H383</f>
        <v>0</v>
      </c>
      <c r="S383" s="196">
        <v>0</v>
      </c>
      <c r="T383" s="197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8" t="s">
        <v>175</v>
      </c>
      <c r="AT383" s="198" t="s">
        <v>435</v>
      </c>
      <c r="AU383" s="198" t="s">
        <v>87</v>
      </c>
      <c r="AY383" s="18" t="s">
        <v>125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8" t="s">
        <v>85</v>
      </c>
      <c r="BK383" s="199">
        <f>ROUND(I383*H383,2)</f>
        <v>0</v>
      </c>
      <c r="BL383" s="18" t="s">
        <v>149</v>
      </c>
      <c r="BM383" s="198" t="s">
        <v>611</v>
      </c>
    </row>
    <row r="384" spans="1:47" s="2" customFormat="1" ht="10">
      <c r="A384" s="35"/>
      <c r="B384" s="36"/>
      <c r="C384" s="37"/>
      <c r="D384" s="200" t="s">
        <v>135</v>
      </c>
      <c r="E384" s="37"/>
      <c r="F384" s="201" t="s">
        <v>610</v>
      </c>
      <c r="G384" s="37"/>
      <c r="H384" s="37"/>
      <c r="I384" s="202"/>
      <c r="J384" s="37"/>
      <c r="K384" s="37"/>
      <c r="L384" s="40"/>
      <c r="M384" s="203"/>
      <c r="N384" s="204"/>
      <c r="O384" s="72"/>
      <c r="P384" s="72"/>
      <c r="Q384" s="72"/>
      <c r="R384" s="72"/>
      <c r="S384" s="72"/>
      <c r="T384" s="73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135</v>
      </c>
      <c r="AU384" s="18" t="s">
        <v>87</v>
      </c>
    </row>
    <row r="385" spans="2:51" s="13" customFormat="1" ht="10">
      <c r="B385" s="205"/>
      <c r="C385" s="206"/>
      <c r="D385" s="200" t="s">
        <v>136</v>
      </c>
      <c r="E385" s="207" t="s">
        <v>1</v>
      </c>
      <c r="F385" s="208" t="s">
        <v>601</v>
      </c>
      <c r="G385" s="206"/>
      <c r="H385" s="207" t="s">
        <v>1</v>
      </c>
      <c r="I385" s="209"/>
      <c r="J385" s="206"/>
      <c r="K385" s="206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136</v>
      </c>
      <c r="AU385" s="214" t="s">
        <v>87</v>
      </c>
      <c r="AV385" s="13" t="s">
        <v>85</v>
      </c>
      <c r="AW385" s="13" t="s">
        <v>33</v>
      </c>
      <c r="AX385" s="13" t="s">
        <v>77</v>
      </c>
      <c r="AY385" s="214" t="s">
        <v>125</v>
      </c>
    </row>
    <row r="386" spans="2:51" s="14" customFormat="1" ht="10">
      <c r="B386" s="215"/>
      <c r="C386" s="216"/>
      <c r="D386" s="200" t="s">
        <v>136</v>
      </c>
      <c r="E386" s="217" t="s">
        <v>1</v>
      </c>
      <c r="F386" s="218" t="s">
        <v>602</v>
      </c>
      <c r="G386" s="216"/>
      <c r="H386" s="219">
        <v>40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136</v>
      </c>
      <c r="AU386" s="225" t="s">
        <v>87</v>
      </c>
      <c r="AV386" s="14" t="s">
        <v>87</v>
      </c>
      <c r="AW386" s="14" t="s">
        <v>33</v>
      </c>
      <c r="AX386" s="14" t="s">
        <v>85</v>
      </c>
      <c r="AY386" s="225" t="s">
        <v>125</v>
      </c>
    </row>
    <row r="387" spans="2:51" s="13" customFormat="1" ht="10">
      <c r="B387" s="205"/>
      <c r="C387" s="206"/>
      <c r="D387" s="200" t="s">
        <v>136</v>
      </c>
      <c r="E387" s="207" t="s">
        <v>1</v>
      </c>
      <c r="F387" s="208" t="s">
        <v>603</v>
      </c>
      <c r="G387" s="206"/>
      <c r="H387" s="207" t="s">
        <v>1</v>
      </c>
      <c r="I387" s="209"/>
      <c r="J387" s="206"/>
      <c r="K387" s="206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136</v>
      </c>
      <c r="AU387" s="214" t="s">
        <v>87</v>
      </c>
      <c r="AV387" s="13" t="s">
        <v>85</v>
      </c>
      <c r="AW387" s="13" t="s">
        <v>33</v>
      </c>
      <c r="AX387" s="13" t="s">
        <v>77</v>
      </c>
      <c r="AY387" s="214" t="s">
        <v>125</v>
      </c>
    </row>
    <row r="388" spans="1:65" s="2" customFormat="1" ht="16.5" customHeight="1">
      <c r="A388" s="35"/>
      <c r="B388" s="36"/>
      <c r="C388" s="240" t="s">
        <v>612</v>
      </c>
      <c r="D388" s="240" t="s">
        <v>435</v>
      </c>
      <c r="E388" s="241" t="s">
        <v>613</v>
      </c>
      <c r="F388" s="242" t="s">
        <v>614</v>
      </c>
      <c r="G388" s="243" t="s">
        <v>599</v>
      </c>
      <c r="H388" s="244">
        <v>3</v>
      </c>
      <c r="I388" s="245"/>
      <c r="J388" s="246">
        <f>ROUND(I388*H388,2)</f>
        <v>0</v>
      </c>
      <c r="K388" s="242" t="s">
        <v>1</v>
      </c>
      <c r="L388" s="247"/>
      <c r="M388" s="248" t="s">
        <v>1</v>
      </c>
      <c r="N388" s="249" t="s">
        <v>42</v>
      </c>
      <c r="O388" s="72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8" t="s">
        <v>175</v>
      </c>
      <c r="AT388" s="198" t="s">
        <v>435</v>
      </c>
      <c r="AU388" s="198" t="s">
        <v>87</v>
      </c>
      <c r="AY388" s="18" t="s">
        <v>125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8" t="s">
        <v>85</v>
      </c>
      <c r="BK388" s="199">
        <f>ROUND(I388*H388,2)</f>
        <v>0</v>
      </c>
      <c r="BL388" s="18" t="s">
        <v>149</v>
      </c>
      <c r="BM388" s="198" t="s">
        <v>615</v>
      </c>
    </row>
    <row r="389" spans="1:47" s="2" customFormat="1" ht="10">
      <c r="A389" s="35"/>
      <c r="B389" s="36"/>
      <c r="C389" s="37"/>
      <c r="D389" s="200" t="s">
        <v>135</v>
      </c>
      <c r="E389" s="37"/>
      <c r="F389" s="201" t="s">
        <v>614</v>
      </c>
      <c r="G389" s="37"/>
      <c r="H389" s="37"/>
      <c r="I389" s="202"/>
      <c r="J389" s="37"/>
      <c r="K389" s="37"/>
      <c r="L389" s="40"/>
      <c r="M389" s="203"/>
      <c r="N389" s="204"/>
      <c r="O389" s="72"/>
      <c r="P389" s="72"/>
      <c r="Q389" s="72"/>
      <c r="R389" s="72"/>
      <c r="S389" s="72"/>
      <c r="T389" s="73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135</v>
      </c>
      <c r="AU389" s="18" t="s">
        <v>87</v>
      </c>
    </row>
    <row r="390" spans="2:51" s="13" customFormat="1" ht="10">
      <c r="B390" s="205"/>
      <c r="C390" s="206"/>
      <c r="D390" s="200" t="s">
        <v>136</v>
      </c>
      <c r="E390" s="207" t="s">
        <v>1</v>
      </c>
      <c r="F390" s="208" t="s">
        <v>601</v>
      </c>
      <c r="G390" s="206"/>
      <c r="H390" s="207" t="s">
        <v>1</v>
      </c>
      <c r="I390" s="209"/>
      <c r="J390" s="206"/>
      <c r="K390" s="206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136</v>
      </c>
      <c r="AU390" s="214" t="s">
        <v>87</v>
      </c>
      <c r="AV390" s="13" t="s">
        <v>85</v>
      </c>
      <c r="AW390" s="13" t="s">
        <v>33</v>
      </c>
      <c r="AX390" s="13" t="s">
        <v>77</v>
      </c>
      <c r="AY390" s="214" t="s">
        <v>125</v>
      </c>
    </row>
    <row r="391" spans="2:51" s="14" customFormat="1" ht="10">
      <c r="B391" s="215"/>
      <c r="C391" s="216"/>
      <c r="D391" s="200" t="s">
        <v>136</v>
      </c>
      <c r="E391" s="217" t="s">
        <v>1</v>
      </c>
      <c r="F391" s="218" t="s">
        <v>616</v>
      </c>
      <c r="G391" s="216"/>
      <c r="H391" s="219">
        <v>3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136</v>
      </c>
      <c r="AU391" s="225" t="s">
        <v>87</v>
      </c>
      <c r="AV391" s="14" t="s">
        <v>87</v>
      </c>
      <c r="AW391" s="14" t="s">
        <v>33</v>
      </c>
      <c r="AX391" s="14" t="s">
        <v>85</v>
      </c>
      <c r="AY391" s="225" t="s">
        <v>125</v>
      </c>
    </row>
    <row r="392" spans="2:51" s="13" customFormat="1" ht="10">
      <c r="B392" s="205"/>
      <c r="C392" s="206"/>
      <c r="D392" s="200" t="s">
        <v>136</v>
      </c>
      <c r="E392" s="207" t="s">
        <v>1</v>
      </c>
      <c r="F392" s="208" t="s">
        <v>603</v>
      </c>
      <c r="G392" s="206"/>
      <c r="H392" s="207" t="s">
        <v>1</v>
      </c>
      <c r="I392" s="209"/>
      <c r="J392" s="206"/>
      <c r="K392" s="206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136</v>
      </c>
      <c r="AU392" s="214" t="s">
        <v>87</v>
      </c>
      <c r="AV392" s="13" t="s">
        <v>85</v>
      </c>
      <c r="AW392" s="13" t="s">
        <v>33</v>
      </c>
      <c r="AX392" s="13" t="s">
        <v>77</v>
      </c>
      <c r="AY392" s="214" t="s">
        <v>125</v>
      </c>
    </row>
    <row r="393" spans="1:65" s="2" customFormat="1" ht="16.5" customHeight="1">
      <c r="A393" s="35"/>
      <c r="B393" s="36"/>
      <c r="C393" s="240" t="s">
        <v>617</v>
      </c>
      <c r="D393" s="240" t="s">
        <v>435</v>
      </c>
      <c r="E393" s="241" t="s">
        <v>618</v>
      </c>
      <c r="F393" s="242" t="s">
        <v>619</v>
      </c>
      <c r="G393" s="243" t="s">
        <v>599</v>
      </c>
      <c r="H393" s="244">
        <v>4</v>
      </c>
      <c r="I393" s="245"/>
      <c r="J393" s="246">
        <f>ROUND(I393*H393,2)</f>
        <v>0</v>
      </c>
      <c r="K393" s="242" t="s">
        <v>1</v>
      </c>
      <c r="L393" s="247"/>
      <c r="M393" s="248" t="s">
        <v>1</v>
      </c>
      <c r="N393" s="249" t="s">
        <v>42</v>
      </c>
      <c r="O393" s="72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8" t="s">
        <v>175</v>
      </c>
      <c r="AT393" s="198" t="s">
        <v>435</v>
      </c>
      <c r="AU393" s="198" t="s">
        <v>87</v>
      </c>
      <c r="AY393" s="18" t="s">
        <v>125</v>
      </c>
      <c r="BE393" s="199">
        <f>IF(N393="základní",J393,0)</f>
        <v>0</v>
      </c>
      <c r="BF393" s="199">
        <f>IF(N393="snížená",J393,0)</f>
        <v>0</v>
      </c>
      <c r="BG393" s="199">
        <f>IF(N393="zákl. přenesená",J393,0)</f>
        <v>0</v>
      </c>
      <c r="BH393" s="199">
        <f>IF(N393="sníž. přenesená",J393,0)</f>
        <v>0</v>
      </c>
      <c r="BI393" s="199">
        <f>IF(N393="nulová",J393,0)</f>
        <v>0</v>
      </c>
      <c r="BJ393" s="18" t="s">
        <v>85</v>
      </c>
      <c r="BK393" s="199">
        <f>ROUND(I393*H393,2)</f>
        <v>0</v>
      </c>
      <c r="BL393" s="18" t="s">
        <v>149</v>
      </c>
      <c r="BM393" s="198" t="s">
        <v>620</v>
      </c>
    </row>
    <row r="394" spans="1:47" s="2" customFormat="1" ht="10">
      <c r="A394" s="35"/>
      <c r="B394" s="36"/>
      <c r="C394" s="37"/>
      <c r="D394" s="200" t="s">
        <v>135</v>
      </c>
      <c r="E394" s="37"/>
      <c r="F394" s="201" t="s">
        <v>619</v>
      </c>
      <c r="G394" s="37"/>
      <c r="H394" s="37"/>
      <c r="I394" s="202"/>
      <c r="J394" s="37"/>
      <c r="K394" s="37"/>
      <c r="L394" s="40"/>
      <c r="M394" s="203"/>
      <c r="N394" s="204"/>
      <c r="O394" s="72"/>
      <c r="P394" s="72"/>
      <c r="Q394" s="72"/>
      <c r="R394" s="72"/>
      <c r="S394" s="72"/>
      <c r="T394" s="73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135</v>
      </c>
      <c r="AU394" s="18" t="s">
        <v>87</v>
      </c>
    </row>
    <row r="395" spans="2:51" s="13" customFormat="1" ht="10">
      <c r="B395" s="205"/>
      <c r="C395" s="206"/>
      <c r="D395" s="200" t="s">
        <v>136</v>
      </c>
      <c r="E395" s="207" t="s">
        <v>1</v>
      </c>
      <c r="F395" s="208" t="s">
        <v>601</v>
      </c>
      <c r="G395" s="206"/>
      <c r="H395" s="207" t="s">
        <v>1</v>
      </c>
      <c r="I395" s="209"/>
      <c r="J395" s="206"/>
      <c r="K395" s="206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136</v>
      </c>
      <c r="AU395" s="214" t="s">
        <v>87</v>
      </c>
      <c r="AV395" s="13" t="s">
        <v>85</v>
      </c>
      <c r="AW395" s="13" t="s">
        <v>33</v>
      </c>
      <c r="AX395" s="13" t="s">
        <v>77</v>
      </c>
      <c r="AY395" s="214" t="s">
        <v>125</v>
      </c>
    </row>
    <row r="396" spans="2:51" s="14" customFormat="1" ht="10">
      <c r="B396" s="215"/>
      <c r="C396" s="216"/>
      <c r="D396" s="200" t="s">
        <v>136</v>
      </c>
      <c r="E396" s="217" t="s">
        <v>1</v>
      </c>
      <c r="F396" s="218" t="s">
        <v>621</v>
      </c>
      <c r="G396" s="216"/>
      <c r="H396" s="219">
        <v>4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136</v>
      </c>
      <c r="AU396" s="225" t="s">
        <v>87</v>
      </c>
      <c r="AV396" s="14" t="s">
        <v>87</v>
      </c>
      <c r="AW396" s="14" t="s">
        <v>33</v>
      </c>
      <c r="AX396" s="14" t="s">
        <v>85</v>
      </c>
      <c r="AY396" s="225" t="s">
        <v>125</v>
      </c>
    </row>
    <row r="397" spans="2:51" s="13" customFormat="1" ht="10">
      <c r="B397" s="205"/>
      <c r="C397" s="206"/>
      <c r="D397" s="200" t="s">
        <v>136</v>
      </c>
      <c r="E397" s="207" t="s">
        <v>1</v>
      </c>
      <c r="F397" s="208" t="s">
        <v>603</v>
      </c>
      <c r="G397" s="206"/>
      <c r="H397" s="207" t="s">
        <v>1</v>
      </c>
      <c r="I397" s="209"/>
      <c r="J397" s="206"/>
      <c r="K397" s="206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136</v>
      </c>
      <c r="AU397" s="214" t="s">
        <v>87</v>
      </c>
      <c r="AV397" s="13" t="s">
        <v>85</v>
      </c>
      <c r="AW397" s="13" t="s">
        <v>33</v>
      </c>
      <c r="AX397" s="13" t="s">
        <v>77</v>
      </c>
      <c r="AY397" s="214" t="s">
        <v>125</v>
      </c>
    </row>
    <row r="398" spans="1:65" s="2" customFormat="1" ht="16.5" customHeight="1">
      <c r="A398" s="35"/>
      <c r="B398" s="36"/>
      <c r="C398" s="187" t="s">
        <v>622</v>
      </c>
      <c r="D398" s="187" t="s">
        <v>128</v>
      </c>
      <c r="E398" s="188" t="s">
        <v>623</v>
      </c>
      <c r="F398" s="189" t="s">
        <v>624</v>
      </c>
      <c r="G398" s="190" t="s">
        <v>229</v>
      </c>
      <c r="H398" s="191">
        <v>2</v>
      </c>
      <c r="I398" s="192"/>
      <c r="J398" s="193">
        <f>ROUND(I398*H398,2)</f>
        <v>0</v>
      </c>
      <c r="K398" s="189" t="s">
        <v>132</v>
      </c>
      <c r="L398" s="40"/>
      <c r="M398" s="194" t="s">
        <v>1</v>
      </c>
      <c r="N398" s="195" t="s">
        <v>42</v>
      </c>
      <c r="O398" s="72"/>
      <c r="P398" s="196">
        <f>O398*H398</f>
        <v>0</v>
      </c>
      <c r="Q398" s="196">
        <v>0</v>
      </c>
      <c r="R398" s="196">
        <f>Q398*H398</f>
        <v>0</v>
      </c>
      <c r="S398" s="196">
        <v>0</v>
      </c>
      <c r="T398" s="197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8" t="s">
        <v>149</v>
      </c>
      <c r="AT398" s="198" t="s">
        <v>128</v>
      </c>
      <c r="AU398" s="198" t="s">
        <v>87</v>
      </c>
      <c r="AY398" s="18" t="s">
        <v>125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85</v>
      </c>
      <c r="BK398" s="199">
        <f>ROUND(I398*H398,2)</f>
        <v>0</v>
      </c>
      <c r="BL398" s="18" t="s">
        <v>149</v>
      </c>
      <c r="BM398" s="198" t="s">
        <v>625</v>
      </c>
    </row>
    <row r="399" spans="1:47" s="2" customFormat="1" ht="10">
      <c r="A399" s="35"/>
      <c r="B399" s="36"/>
      <c r="C399" s="37"/>
      <c r="D399" s="200" t="s">
        <v>135</v>
      </c>
      <c r="E399" s="37"/>
      <c r="F399" s="201" t="s">
        <v>626</v>
      </c>
      <c r="G399" s="37"/>
      <c r="H399" s="37"/>
      <c r="I399" s="202"/>
      <c r="J399" s="37"/>
      <c r="K399" s="37"/>
      <c r="L399" s="40"/>
      <c r="M399" s="203"/>
      <c r="N399" s="204"/>
      <c r="O399" s="72"/>
      <c r="P399" s="72"/>
      <c r="Q399" s="72"/>
      <c r="R399" s="72"/>
      <c r="S399" s="72"/>
      <c r="T399" s="73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135</v>
      </c>
      <c r="AU399" s="18" t="s">
        <v>87</v>
      </c>
    </row>
    <row r="400" spans="2:51" s="14" customFormat="1" ht="10">
      <c r="B400" s="215"/>
      <c r="C400" s="216"/>
      <c r="D400" s="200" t="s">
        <v>136</v>
      </c>
      <c r="E400" s="217" t="s">
        <v>1</v>
      </c>
      <c r="F400" s="218" t="s">
        <v>627</v>
      </c>
      <c r="G400" s="216"/>
      <c r="H400" s="219">
        <v>2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136</v>
      </c>
      <c r="AU400" s="225" t="s">
        <v>87</v>
      </c>
      <c r="AV400" s="14" t="s">
        <v>87</v>
      </c>
      <c r="AW400" s="14" t="s">
        <v>33</v>
      </c>
      <c r="AX400" s="14" t="s">
        <v>85</v>
      </c>
      <c r="AY400" s="225" t="s">
        <v>125</v>
      </c>
    </row>
    <row r="401" spans="2:51" s="13" customFormat="1" ht="10">
      <c r="B401" s="205"/>
      <c r="C401" s="206"/>
      <c r="D401" s="200" t="s">
        <v>136</v>
      </c>
      <c r="E401" s="207" t="s">
        <v>1</v>
      </c>
      <c r="F401" s="208" t="s">
        <v>595</v>
      </c>
      <c r="G401" s="206"/>
      <c r="H401" s="207" t="s">
        <v>1</v>
      </c>
      <c r="I401" s="209"/>
      <c r="J401" s="206"/>
      <c r="K401" s="206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136</v>
      </c>
      <c r="AU401" s="214" t="s">
        <v>87</v>
      </c>
      <c r="AV401" s="13" t="s">
        <v>85</v>
      </c>
      <c r="AW401" s="13" t="s">
        <v>33</v>
      </c>
      <c r="AX401" s="13" t="s">
        <v>77</v>
      </c>
      <c r="AY401" s="214" t="s">
        <v>125</v>
      </c>
    </row>
    <row r="402" spans="1:65" s="2" customFormat="1" ht="16.5" customHeight="1">
      <c r="A402" s="35"/>
      <c r="B402" s="36"/>
      <c r="C402" s="240" t="s">
        <v>628</v>
      </c>
      <c r="D402" s="240" t="s">
        <v>435</v>
      </c>
      <c r="E402" s="241" t="s">
        <v>629</v>
      </c>
      <c r="F402" s="242" t="s">
        <v>630</v>
      </c>
      <c r="G402" s="243" t="s">
        <v>229</v>
      </c>
      <c r="H402" s="244">
        <v>2</v>
      </c>
      <c r="I402" s="245"/>
      <c r="J402" s="246">
        <f>ROUND(I402*H402,2)</f>
        <v>0</v>
      </c>
      <c r="K402" s="242" t="s">
        <v>1</v>
      </c>
      <c r="L402" s="247"/>
      <c r="M402" s="248" t="s">
        <v>1</v>
      </c>
      <c r="N402" s="249" t="s">
        <v>42</v>
      </c>
      <c r="O402" s="72"/>
      <c r="P402" s="196">
        <f>O402*H402</f>
        <v>0</v>
      </c>
      <c r="Q402" s="196">
        <v>0.027</v>
      </c>
      <c r="R402" s="196">
        <f>Q402*H402</f>
        <v>0.054</v>
      </c>
      <c r="S402" s="196">
        <v>0</v>
      </c>
      <c r="T402" s="19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8" t="s">
        <v>175</v>
      </c>
      <c r="AT402" s="198" t="s">
        <v>435</v>
      </c>
      <c r="AU402" s="198" t="s">
        <v>87</v>
      </c>
      <c r="AY402" s="18" t="s">
        <v>125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85</v>
      </c>
      <c r="BK402" s="199">
        <f>ROUND(I402*H402,2)</f>
        <v>0</v>
      </c>
      <c r="BL402" s="18" t="s">
        <v>149</v>
      </c>
      <c r="BM402" s="198" t="s">
        <v>631</v>
      </c>
    </row>
    <row r="403" spans="1:47" s="2" customFormat="1" ht="10">
      <c r="A403" s="35"/>
      <c r="B403" s="36"/>
      <c r="C403" s="37"/>
      <c r="D403" s="200" t="s">
        <v>135</v>
      </c>
      <c r="E403" s="37"/>
      <c r="F403" s="201" t="s">
        <v>630</v>
      </c>
      <c r="G403" s="37"/>
      <c r="H403" s="37"/>
      <c r="I403" s="202"/>
      <c r="J403" s="37"/>
      <c r="K403" s="37"/>
      <c r="L403" s="40"/>
      <c r="M403" s="203"/>
      <c r="N403" s="204"/>
      <c r="O403" s="72"/>
      <c r="P403" s="72"/>
      <c r="Q403" s="72"/>
      <c r="R403" s="72"/>
      <c r="S403" s="72"/>
      <c r="T403" s="73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135</v>
      </c>
      <c r="AU403" s="18" t="s">
        <v>87</v>
      </c>
    </row>
    <row r="404" spans="2:51" s="13" customFormat="1" ht="10">
      <c r="B404" s="205"/>
      <c r="C404" s="206"/>
      <c r="D404" s="200" t="s">
        <v>136</v>
      </c>
      <c r="E404" s="207" t="s">
        <v>1</v>
      </c>
      <c r="F404" s="208" t="s">
        <v>632</v>
      </c>
      <c r="G404" s="206"/>
      <c r="H404" s="207" t="s">
        <v>1</v>
      </c>
      <c r="I404" s="209"/>
      <c r="J404" s="206"/>
      <c r="K404" s="206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136</v>
      </c>
      <c r="AU404" s="214" t="s">
        <v>87</v>
      </c>
      <c r="AV404" s="13" t="s">
        <v>85</v>
      </c>
      <c r="AW404" s="13" t="s">
        <v>33</v>
      </c>
      <c r="AX404" s="13" t="s">
        <v>77</v>
      </c>
      <c r="AY404" s="214" t="s">
        <v>125</v>
      </c>
    </row>
    <row r="405" spans="2:51" s="14" customFormat="1" ht="10">
      <c r="B405" s="215"/>
      <c r="C405" s="216"/>
      <c r="D405" s="200" t="s">
        <v>136</v>
      </c>
      <c r="E405" s="217" t="s">
        <v>1</v>
      </c>
      <c r="F405" s="218" t="s">
        <v>633</v>
      </c>
      <c r="G405" s="216"/>
      <c r="H405" s="219">
        <v>2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136</v>
      </c>
      <c r="AU405" s="225" t="s">
        <v>87</v>
      </c>
      <c r="AV405" s="14" t="s">
        <v>87</v>
      </c>
      <c r="AW405" s="14" t="s">
        <v>33</v>
      </c>
      <c r="AX405" s="14" t="s">
        <v>85</v>
      </c>
      <c r="AY405" s="225" t="s">
        <v>125</v>
      </c>
    </row>
    <row r="406" spans="1:65" s="2" customFormat="1" ht="16.5" customHeight="1">
      <c r="A406" s="35"/>
      <c r="B406" s="36"/>
      <c r="C406" s="187" t="s">
        <v>634</v>
      </c>
      <c r="D406" s="187" t="s">
        <v>128</v>
      </c>
      <c r="E406" s="188" t="s">
        <v>635</v>
      </c>
      <c r="F406" s="189" t="s">
        <v>636</v>
      </c>
      <c r="G406" s="190" t="s">
        <v>229</v>
      </c>
      <c r="H406" s="191">
        <v>1</v>
      </c>
      <c r="I406" s="192"/>
      <c r="J406" s="193">
        <f>ROUND(I406*H406,2)</f>
        <v>0</v>
      </c>
      <c r="K406" s="189" t="s">
        <v>132</v>
      </c>
      <c r="L406" s="40"/>
      <c r="M406" s="194" t="s">
        <v>1</v>
      </c>
      <c r="N406" s="195" t="s">
        <v>42</v>
      </c>
      <c r="O406" s="72"/>
      <c r="P406" s="196">
        <f>O406*H406</f>
        <v>0</v>
      </c>
      <c r="Q406" s="196">
        <v>0</v>
      </c>
      <c r="R406" s="196">
        <f>Q406*H406</f>
        <v>0</v>
      </c>
      <c r="S406" s="196">
        <v>0</v>
      </c>
      <c r="T406" s="197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8" t="s">
        <v>149</v>
      </c>
      <c r="AT406" s="198" t="s">
        <v>128</v>
      </c>
      <c r="AU406" s="198" t="s">
        <v>87</v>
      </c>
      <c r="AY406" s="18" t="s">
        <v>125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8" t="s">
        <v>85</v>
      </c>
      <c r="BK406" s="199">
        <f>ROUND(I406*H406,2)</f>
        <v>0</v>
      </c>
      <c r="BL406" s="18" t="s">
        <v>149</v>
      </c>
      <c r="BM406" s="198" t="s">
        <v>637</v>
      </c>
    </row>
    <row r="407" spans="1:47" s="2" customFormat="1" ht="10">
      <c r="A407" s="35"/>
      <c r="B407" s="36"/>
      <c r="C407" s="37"/>
      <c r="D407" s="200" t="s">
        <v>135</v>
      </c>
      <c r="E407" s="37"/>
      <c r="F407" s="201" t="s">
        <v>638</v>
      </c>
      <c r="G407" s="37"/>
      <c r="H407" s="37"/>
      <c r="I407" s="202"/>
      <c r="J407" s="37"/>
      <c r="K407" s="37"/>
      <c r="L407" s="40"/>
      <c r="M407" s="203"/>
      <c r="N407" s="204"/>
      <c r="O407" s="72"/>
      <c r="P407" s="72"/>
      <c r="Q407" s="72"/>
      <c r="R407" s="72"/>
      <c r="S407" s="72"/>
      <c r="T407" s="73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135</v>
      </c>
      <c r="AU407" s="18" t="s">
        <v>87</v>
      </c>
    </row>
    <row r="408" spans="2:51" s="14" customFormat="1" ht="10">
      <c r="B408" s="215"/>
      <c r="C408" s="216"/>
      <c r="D408" s="200" t="s">
        <v>136</v>
      </c>
      <c r="E408" s="217" t="s">
        <v>1</v>
      </c>
      <c r="F408" s="218" t="s">
        <v>639</v>
      </c>
      <c r="G408" s="216"/>
      <c r="H408" s="219">
        <v>1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136</v>
      </c>
      <c r="AU408" s="225" t="s">
        <v>87</v>
      </c>
      <c r="AV408" s="14" t="s">
        <v>87</v>
      </c>
      <c r="AW408" s="14" t="s">
        <v>33</v>
      </c>
      <c r="AX408" s="14" t="s">
        <v>85</v>
      </c>
      <c r="AY408" s="225" t="s">
        <v>125</v>
      </c>
    </row>
    <row r="409" spans="2:51" s="13" customFormat="1" ht="10">
      <c r="B409" s="205"/>
      <c r="C409" s="206"/>
      <c r="D409" s="200" t="s">
        <v>136</v>
      </c>
      <c r="E409" s="207" t="s">
        <v>1</v>
      </c>
      <c r="F409" s="208" t="s">
        <v>640</v>
      </c>
      <c r="G409" s="206"/>
      <c r="H409" s="207" t="s">
        <v>1</v>
      </c>
      <c r="I409" s="209"/>
      <c r="J409" s="206"/>
      <c r="K409" s="206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136</v>
      </c>
      <c r="AU409" s="214" t="s">
        <v>87</v>
      </c>
      <c r="AV409" s="13" t="s">
        <v>85</v>
      </c>
      <c r="AW409" s="13" t="s">
        <v>33</v>
      </c>
      <c r="AX409" s="13" t="s">
        <v>77</v>
      </c>
      <c r="AY409" s="214" t="s">
        <v>125</v>
      </c>
    </row>
    <row r="410" spans="1:65" s="2" customFormat="1" ht="21.75" customHeight="1">
      <c r="A410" s="35"/>
      <c r="B410" s="36"/>
      <c r="C410" s="187" t="s">
        <v>641</v>
      </c>
      <c r="D410" s="187" t="s">
        <v>128</v>
      </c>
      <c r="E410" s="188" t="s">
        <v>642</v>
      </c>
      <c r="F410" s="189" t="s">
        <v>643</v>
      </c>
      <c r="G410" s="190" t="s">
        <v>229</v>
      </c>
      <c r="H410" s="191">
        <v>127</v>
      </c>
      <c r="I410" s="192"/>
      <c r="J410" s="193">
        <f>ROUND(I410*H410,2)</f>
        <v>0</v>
      </c>
      <c r="K410" s="189" t="s">
        <v>132</v>
      </c>
      <c r="L410" s="40"/>
      <c r="M410" s="194" t="s">
        <v>1</v>
      </c>
      <c r="N410" s="195" t="s">
        <v>42</v>
      </c>
      <c r="O410" s="72"/>
      <c r="P410" s="196">
        <f>O410*H410</f>
        <v>0</v>
      </c>
      <c r="Q410" s="196">
        <v>5E-05</v>
      </c>
      <c r="R410" s="196">
        <f>Q410*H410</f>
        <v>0.006350000000000001</v>
      </c>
      <c r="S410" s="196">
        <v>0</v>
      </c>
      <c r="T410" s="197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8" t="s">
        <v>149</v>
      </c>
      <c r="AT410" s="198" t="s">
        <v>128</v>
      </c>
      <c r="AU410" s="198" t="s">
        <v>87</v>
      </c>
      <c r="AY410" s="18" t="s">
        <v>125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85</v>
      </c>
      <c r="BK410" s="199">
        <f>ROUND(I410*H410,2)</f>
        <v>0</v>
      </c>
      <c r="BL410" s="18" t="s">
        <v>149</v>
      </c>
      <c r="BM410" s="198" t="s">
        <v>644</v>
      </c>
    </row>
    <row r="411" spans="1:47" s="2" customFormat="1" ht="10">
      <c r="A411" s="35"/>
      <c r="B411" s="36"/>
      <c r="C411" s="37"/>
      <c r="D411" s="200" t="s">
        <v>135</v>
      </c>
      <c r="E411" s="37"/>
      <c r="F411" s="201" t="s">
        <v>645</v>
      </c>
      <c r="G411" s="37"/>
      <c r="H411" s="37"/>
      <c r="I411" s="202"/>
      <c r="J411" s="37"/>
      <c r="K411" s="37"/>
      <c r="L411" s="40"/>
      <c r="M411" s="203"/>
      <c r="N411" s="204"/>
      <c r="O411" s="72"/>
      <c r="P411" s="72"/>
      <c r="Q411" s="72"/>
      <c r="R411" s="72"/>
      <c r="S411" s="72"/>
      <c r="T411" s="73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135</v>
      </c>
      <c r="AU411" s="18" t="s">
        <v>87</v>
      </c>
    </row>
    <row r="412" spans="2:51" s="14" customFormat="1" ht="10">
      <c r="B412" s="215"/>
      <c r="C412" s="216"/>
      <c r="D412" s="200" t="s">
        <v>136</v>
      </c>
      <c r="E412" s="217" t="s">
        <v>1</v>
      </c>
      <c r="F412" s="218" t="s">
        <v>646</v>
      </c>
      <c r="G412" s="216"/>
      <c r="H412" s="219">
        <v>127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136</v>
      </c>
      <c r="AU412" s="225" t="s">
        <v>87</v>
      </c>
      <c r="AV412" s="14" t="s">
        <v>87</v>
      </c>
      <c r="AW412" s="14" t="s">
        <v>33</v>
      </c>
      <c r="AX412" s="14" t="s">
        <v>85</v>
      </c>
      <c r="AY412" s="225" t="s">
        <v>125</v>
      </c>
    </row>
    <row r="413" spans="1:65" s="2" customFormat="1" ht="16.5" customHeight="1">
      <c r="A413" s="35"/>
      <c r="B413" s="36"/>
      <c r="C413" s="240" t="s">
        <v>647</v>
      </c>
      <c r="D413" s="240" t="s">
        <v>435</v>
      </c>
      <c r="E413" s="241" t="s">
        <v>648</v>
      </c>
      <c r="F413" s="242" t="s">
        <v>649</v>
      </c>
      <c r="G413" s="243" t="s">
        <v>229</v>
      </c>
      <c r="H413" s="244">
        <v>127</v>
      </c>
      <c r="I413" s="245"/>
      <c r="J413" s="246">
        <f>ROUND(I413*H413,2)</f>
        <v>0</v>
      </c>
      <c r="K413" s="242" t="s">
        <v>132</v>
      </c>
      <c r="L413" s="247"/>
      <c r="M413" s="248" t="s">
        <v>1</v>
      </c>
      <c r="N413" s="249" t="s">
        <v>42</v>
      </c>
      <c r="O413" s="72"/>
      <c r="P413" s="196">
        <f>O413*H413</f>
        <v>0</v>
      </c>
      <c r="Q413" s="196">
        <v>0.00472</v>
      </c>
      <c r="R413" s="196">
        <f>Q413*H413</f>
        <v>0.5994400000000001</v>
      </c>
      <c r="S413" s="196">
        <v>0</v>
      </c>
      <c r="T413" s="197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98" t="s">
        <v>175</v>
      </c>
      <c r="AT413" s="198" t="s">
        <v>435</v>
      </c>
      <c r="AU413" s="198" t="s">
        <v>87</v>
      </c>
      <c r="AY413" s="18" t="s">
        <v>125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8" t="s">
        <v>85</v>
      </c>
      <c r="BK413" s="199">
        <f>ROUND(I413*H413,2)</f>
        <v>0</v>
      </c>
      <c r="BL413" s="18" t="s">
        <v>149</v>
      </c>
      <c r="BM413" s="198" t="s">
        <v>650</v>
      </c>
    </row>
    <row r="414" spans="1:47" s="2" customFormat="1" ht="10">
      <c r="A414" s="35"/>
      <c r="B414" s="36"/>
      <c r="C414" s="37"/>
      <c r="D414" s="200" t="s">
        <v>135</v>
      </c>
      <c r="E414" s="37"/>
      <c r="F414" s="201" t="s">
        <v>649</v>
      </c>
      <c r="G414" s="37"/>
      <c r="H414" s="37"/>
      <c r="I414" s="202"/>
      <c r="J414" s="37"/>
      <c r="K414" s="37"/>
      <c r="L414" s="40"/>
      <c r="M414" s="203"/>
      <c r="N414" s="204"/>
      <c r="O414" s="72"/>
      <c r="P414" s="72"/>
      <c r="Q414" s="72"/>
      <c r="R414" s="72"/>
      <c r="S414" s="72"/>
      <c r="T414" s="73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135</v>
      </c>
      <c r="AU414" s="18" t="s">
        <v>87</v>
      </c>
    </row>
    <row r="415" spans="2:51" s="14" customFormat="1" ht="10">
      <c r="B415" s="215"/>
      <c r="C415" s="216"/>
      <c r="D415" s="200" t="s">
        <v>136</v>
      </c>
      <c r="E415" s="217" t="s">
        <v>1</v>
      </c>
      <c r="F415" s="218" t="s">
        <v>651</v>
      </c>
      <c r="G415" s="216"/>
      <c r="H415" s="219">
        <v>127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136</v>
      </c>
      <c r="AU415" s="225" t="s">
        <v>87</v>
      </c>
      <c r="AV415" s="14" t="s">
        <v>87</v>
      </c>
      <c r="AW415" s="14" t="s">
        <v>33</v>
      </c>
      <c r="AX415" s="14" t="s">
        <v>85</v>
      </c>
      <c r="AY415" s="225" t="s">
        <v>125</v>
      </c>
    </row>
    <row r="416" spans="1:65" s="2" customFormat="1" ht="21.75" customHeight="1">
      <c r="A416" s="35"/>
      <c r="B416" s="36"/>
      <c r="C416" s="187" t="s">
        <v>652</v>
      </c>
      <c r="D416" s="187" t="s">
        <v>128</v>
      </c>
      <c r="E416" s="188" t="s">
        <v>653</v>
      </c>
      <c r="F416" s="189" t="s">
        <v>654</v>
      </c>
      <c r="G416" s="190" t="s">
        <v>229</v>
      </c>
      <c r="H416" s="191">
        <v>3</v>
      </c>
      <c r="I416" s="192"/>
      <c r="J416" s="193">
        <f>ROUND(I416*H416,2)</f>
        <v>0</v>
      </c>
      <c r="K416" s="189" t="s">
        <v>132</v>
      </c>
      <c r="L416" s="40"/>
      <c r="M416" s="194" t="s">
        <v>1</v>
      </c>
      <c r="N416" s="195" t="s">
        <v>42</v>
      </c>
      <c r="O416" s="72"/>
      <c r="P416" s="196">
        <f>O416*H416</f>
        <v>0</v>
      </c>
      <c r="Q416" s="196">
        <v>6E-05</v>
      </c>
      <c r="R416" s="196">
        <f>Q416*H416</f>
        <v>0.00018</v>
      </c>
      <c r="S416" s="196">
        <v>0</v>
      </c>
      <c r="T416" s="197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8" t="s">
        <v>149</v>
      </c>
      <c r="AT416" s="198" t="s">
        <v>128</v>
      </c>
      <c r="AU416" s="198" t="s">
        <v>87</v>
      </c>
      <c r="AY416" s="18" t="s">
        <v>125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8" t="s">
        <v>85</v>
      </c>
      <c r="BK416" s="199">
        <f>ROUND(I416*H416,2)</f>
        <v>0</v>
      </c>
      <c r="BL416" s="18" t="s">
        <v>149</v>
      </c>
      <c r="BM416" s="198" t="s">
        <v>655</v>
      </c>
    </row>
    <row r="417" spans="1:47" s="2" customFormat="1" ht="10">
      <c r="A417" s="35"/>
      <c r="B417" s="36"/>
      <c r="C417" s="37"/>
      <c r="D417" s="200" t="s">
        <v>135</v>
      </c>
      <c r="E417" s="37"/>
      <c r="F417" s="201" t="s">
        <v>656</v>
      </c>
      <c r="G417" s="37"/>
      <c r="H417" s="37"/>
      <c r="I417" s="202"/>
      <c r="J417" s="37"/>
      <c r="K417" s="37"/>
      <c r="L417" s="40"/>
      <c r="M417" s="203"/>
      <c r="N417" s="204"/>
      <c r="O417" s="72"/>
      <c r="P417" s="72"/>
      <c r="Q417" s="72"/>
      <c r="R417" s="72"/>
      <c r="S417" s="72"/>
      <c r="T417" s="73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135</v>
      </c>
      <c r="AU417" s="18" t="s">
        <v>87</v>
      </c>
    </row>
    <row r="418" spans="2:51" s="14" customFormat="1" ht="10">
      <c r="B418" s="215"/>
      <c r="C418" s="216"/>
      <c r="D418" s="200" t="s">
        <v>136</v>
      </c>
      <c r="E418" s="217" t="s">
        <v>1</v>
      </c>
      <c r="F418" s="218" t="s">
        <v>639</v>
      </c>
      <c r="G418" s="216"/>
      <c r="H418" s="219">
        <v>1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136</v>
      </c>
      <c r="AU418" s="225" t="s">
        <v>87</v>
      </c>
      <c r="AV418" s="14" t="s">
        <v>87</v>
      </c>
      <c r="AW418" s="14" t="s">
        <v>33</v>
      </c>
      <c r="AX418" s="14" t="s">
        <v>77</v>
      </c>
      <c r="AY418" s="225" t="s">
        <v>125</v>
      </c>
    </row>
    <row r="419" spans="2:51" s="14" customFormat="1" ht="10">
      <c r="B419" s="215"/>
      <c r="C419" s="216"/>
      <c r="D419" s="200" t="s">
        <v>136</v>
      </c>
      <c r="E419" s="217" t="s">
        <v>1</v>
      </c>
      <c r="F419" s="218" t="s">
        <v>657</v>
      </c>
      <c r="G419" s="216"/>
      <c r="H419" s="219">
        <v>2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136</v>
      </c>
      <c r="AU419" s="225" t="s">
        <v>87</v>
      </c>
      <c r="AV419" s="14" t="s">
        <v>87</v>
      </c>
      <c r="AW419" s="14" t="s">
        <v>33</v>
      </c>
      <c r="AX419" s="14" t="s">
        <v>77</v>
      </c>
      <c r="AY419" s="225" t="s">
        <v>125</v>
      </c>
    </row>
    <row r="420" spans="2:51" s="15" customFormat="1" ht="10">
      <c r="B420" s="229"/>
      <c r="C420" s="230"/>
      <c r="D420" s="200" t="s">
        <v>136</v>
      </c>
      <c r="E420" s="231" t="s">
        <v>1</v>
      </c>
      <c r="F420" s="232" t="s">
        <v>260</v>
      </c>
      <c r="G420" s="230"/>
      <c r="H420" s="233">
        <v>3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136</v>
      </c>
      <c r="AU420" s="239" t="s">
        <v>87</v>
      </c>
      <c r="AV420" s="15" t="s">
        <v>149</v>
      </c>
      <c r="AW420" s="15" t="s">
        <v>33</v>
      </c>
      <c r="AX420" s="15" t="s">
        <v>85</v>
      </c>
      <c r="AY420" s="239" t="s">
        <v>125</v>
      </c>
    </row>
    <row r="421" spans="1:65" s="2" customFormat="1" ht="16.5" customHeight="1">
      <c r="A421" s="35"/>
      <c r="B421" s="36"/>
      <c r="C421" s="240" t="s">
        <v>658</v>
      </c>
      <c r="D421" s="240" t="s">
        <v>435</v>
      </c>
      <c r="E421" s="241" t="s">
        <v>659</v>
      </c>
      <c r="F421" s="242" t="s">
        <v>660</v>
      </c>
      <c r="G421" s="243" t="s">
        <v>229</v>
      </c>
      <c r="H421" s="244">
        <v>9</v>
      </c>
      <c r="I421" s="245"/>
      <c r="J421" s="246">
        <f>ROUND(I421*H421,2)</f>
        <v>0</v>
      </c>
      <c r="K421" s="242" t="s">
        <v>132</v>
      </c>
      <c r="L421" s="247"/>
      <c r="M421" s="248" t="s">
        <v>1</v>
      </c>
      <c r="N421" s="249" t="s">
        <v>42</v>
      </c>
      <c r="O421" s="72"/>
      <c r="P421" s="196">
        <f>O421*H421</f>
        <v>0</v>
      </c>
      <c r="Q421" s="196">
        <v>0.00709</v>
      </c>
      <c r="R421" s="196">
        <f>Q421*H421</f>
        <v>0.06381</v>
      </c>
      <c r="S421" s="196">
        <v>0</v>
      </c>
      <c r="T421" s="197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8" t="s">
        <v>175</v>
      </c>
      <c r="AT421" s="198" t="s">
        <v>435</v>
      </c>
      <c r="AU421" s="198" t="s">
        <v>87</v>
      </c>
      <c r="AY421" s="18" t="s">
        <v>125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8" t="s">
        <v>85</v>
      </c>
      <c r="BK421" s="199">
        <f>ROUND(I421*H421,2)</f>
        <v>0</v>
      </c>
      <c r="BL421" s="18" t="s">
        <v>149</v>
      </c>
      <c r="BM421" s="198" t="s">
        <v>661</v>
      </c>
    </row>
    <row r="422" spans="1:47" s="2" customFormat="1" ht="10">
      <c r="A422" s="35"/>
      <c r="B422" s="36"/>
      <c r="C422" s="37"/>
      <c r="D422" s="200" t="s">
        <v>135</v>
      </c>
      <c r="E422" s="37"/>
      <c r="F422" s="201" t="s">
        <v>660</v>
      </c>
      <c r="G422" s="37"/>
      <c r="H422" s="37"/>
      <c r="I422" s="202"/>
      <c r="J422" s="37"/>
      <c r="K422" s="37"/>
      <c r="L422" s="40"/>
      <c r="M422" s="203"/>
      <c r="N422" s="204"/>
      <c r="O422" s="72"/>
      <c r="P422" s="72"/>
      <c r="Q422" s="72"/>
      <c r="R422" s="72"/>
      <c r="S422" s="72"/>
      <c r="T422" s="73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135</v>
      </c>
      <c r="AU422" s="18" t="s">
        <v>87</v>
      </c>
    </row>
    <row r="423" spans="2:51" s="14" customFormat="1" ht="10">
      <c r="B423" s="215"/>
      <c r="C423" s="216"/>
      <c r="D423" s="200" t="s">
        <v>136</v>
      </c>
      <c r="E423" s="217" t="s">
        <v>1</v>
      </c>
      <c r="F423" s="218" t="s">
        <v>662</v>
      </c>
      <c r="G423" s="216"/>
      <c r="H423" s="219">
        <v>3</v>
      </c>
      <c r="I423" s="220"/>
      <c r="J423" s="216"/>
      <c r="K423" s="216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136</v>
      </c>
      <c r="AU423" s="225" t="s">
        <v>87</v>
      </c>
      <c r="AV423" s="14" t="s">
        <v>87</v>
      </c>
      <c r="AW423" s="14" t="s">
        <v>33</v>
      </c>
      <c r="AX423" s="14" t="s">
        <v>77</v>
      </c>
      <c r="AY423" s="225" t="s">
        <v>125</v>
      </c>
    </row>
    <row r="424" spans="2:51" s="14" customFormat="1" ht="10">
      <c r="B424" s="215"/>
      <c r="C424" s="216"/>
      <c r="D424" s="200" t="s">
        <v>136</v>
      </c>
      <c r="E424" s="217" t="s">
        <v>1</v>
      </c>
      <c r="F424" s="218" t="s">
        <v>663</v>
      </c>
      <c r="G424" s="216"/>
      <c r="H424" s="219">
        <v>6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136</v>
      </c>
      <c r="AU424" s="225" t="s">
        <v>87</v>
      </c>
      <c r="AV424" s="14" t="s">
        <v>87</v>
      </c>
      <c r="AW424" s="14" t="s">
        <v>33</v>
      </c>
      <c r="AX424" s="14" t="s">
        <v>77</v>
      </c>
      <c r="AY424" s="225" t="s">
        <v>125</v>
      </c>
    </row>
    <row r="425" spans="2:51" s="15" customFormat="1" ht="10">
      <c r="B425" s="229"/>
      <c r="C425" s="230"/>
      <c r="D425" s="200" t="s">
        <v>136</v>
      </c>
      <c r="E425" s="231" t="s">
        <v>1</v>
      </c>
      <c r="F425" s="232" t="s">
        <v>260</v>
      </c>
      <c r="G425" s="230"/>
      <c r="H425" s="233">
        <v>9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AT425" s="239" t="s">
        <v>136</v>
      </c>
      <c r="AU425" s="239" t="s">
        <v>87</v>
      </c>
      <c r="AV425" s="15" t="s">
        <v>149</v>
      </c>
      <c r="AW425" s="15" t="s">
        <v>33</v>
      </c>
      <c r="AX425" s="15" t="s">
        <v>85</v>
      </c>
      <c r="AY425" s="239" t="s">
        <v>125</v>
      </c>
    </row>
    <row r="426" spans="1:65" s="2" customFormat="1" ht="21.75" customHeight="1">
      <c r="A426" s="35"/>
      <c r="B426" s="36"/>
      <c r="C426" s="187" t="s">
        <v>664</v>
      </c>
      <c r="D426" s="187" t="s">
        <v>128</v>
      </c>
      <c r="E426" s="188" t="s">
        <v>665</v>
      </c>
      <c r="F426" s="189" t="s">
        <v>666</v>
      </c>
      <c r="G426" s="190" t="s">
        <v>229</v>
      </c>
      <c r="H426" s="191">
        <v>1</v>
      </c>
      <c r="I426" s="192"/>
      <c r="J426" s="193">
        <f>ROUND(I426*H426,2)</f>
        <v>0</v>
      </c>
      <c r="K426" s="189" t="s">
        <v>132</v>
      </c>
      <c r="L426" s="40"/>
      <c r="M426" s="194" t="s">
        <v>1</v>
      </c>
      <c r="N426" s="195" t="s">
        <v>42</v>
      </c>
      <c r="O426" s="72"/>
      <c r="P426" s="196">
        <f>O426*H426</f>
        <v>0</v>
      </c>
      <c r="Q426" s="196">
        <v>0</v>
      </c>
      <c r="R426" s="196">
        <f>Q426*H426</f>
        <v>0</v>
      </c>
      <c r="S426" s="196">
        <v>0</v>
      </c>
      <c r="T426" s="197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98" t="s">
        <v>149</v>
      </c>
      <c r="AT426" s="198" t="s">
        <v>128</v>
      </c>
      <c r="AU426" s="198" t="s">
        <v>87</v>
      </c>
      <c r="AY426" s="18" t="s">
        <v>125</v>
      </c>
      <c r="BE426" s="199">
        <f>IF(N426="základní",J426,0)</f>
        <v>0</v>
      </c>
      <c r="BF426" s="199">
        <f>IF(N426="snížená",J426,0)</f>
        <v>0</v>
      </c>
      <c r="BG426" s="199">
        <f>IF(N426="zákl. přenesená",J426,0)</f>
        <v>0</v>
      </c>
      <c r="BH426" s="199">
        <f>IF(N426="sníž. přenesená",J426,0)</f>
        <v>0</v>
      </c>
      <c r="BI426" s="199">
        <f>IF(N426="nulová",J426,0)</f>
        <v>0</v>
      </c>
      <c r="BJ426" s="18" t="s">
        <v>85</v>
      </c>
      <c r="BK426" s="199">
        <f>ROUND(I426*H426,2)</f>
        <v>0</v>
      </c>
      <c r="BL426" s="18" t="s">
        <v>149</v>
      </c>
      <c r="BM426" s="198" t="s">
        <v>667</v>
      </c>
    </row>
    <row r="427" spans="1:47" s="2" customFormat="1" ht="10">
      <c r="A427" s="35"/>
      <c r="B427" s="36"/>
      <c r="C427" s="37"/>
      <c r="D427" s="200" t="s">
        <v>135</v>
      </c>
      <c r="E427" s="37"/>
      <c r="F427" s="201" t="s">
        <v>668</v>
      </c>
      <c r="G427" s="37"/>
      <c r="H427" s="37"/>
      <c r="I427" s="202"/>
      <c r="J427" s="37"/>
      <c r="K427" s="37"/>
      <c r="L427" s="40"/>
      <c r="M427" s="203"/>
      <c r="N427" s="204"/>
      <c r="O427" s="72"/>
      <c r="P427" s="72"/>
      <c r="Q427" s="72"/>
      <c r="R427" s="72"/>
      <c r="S427" s="72"/>
      <c r="T427" s="73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135</v>
      </c>
      <c r="AU427" s="18" t="s">
        <v>87</v>
      </c>
    </row>
    <row r="428" spans="2:51" s="14" customFormat="1" ht="10">
      <c r="B428" s="215"/>
      <c r="C428" s="216"/>
      <c r="D428" s="200" t="s">
        <v>136</v>
      </c>
      <c r="E428" s="217" t="s">
        <v>1</v>
      </c>
      <c r="F428" s="218" t="s">
        <v>639</v>
      </c>
      <c r="G428" s="216"/>
      <c r="H428" s="219">
        <v>1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136</v>
      </c>
      <c r="AU428" s="225" t="s">
        <v>87</v>
      </c>
      <c r="AV428" s="14" t="s">
        <v>87</v>
      </c>
      <c r="AW428" s="14" t="s">
        <v>33</v>
      </c>
      <c r="AX428" s="14" t="s">
        <v>85</v>
      </c>
      <c r="AY428" s="225" t="s">
        <v>125</v>
      </c>
    </row>
    <row r="429" spans="2:51" s="13" customFormat="1" ht="10">
      <c r="B429" s="205"/>
      <c r="C429" s="206"/>
      <c r="D429" s="200" t="s">
        <v>136</v>
      </c>
      <c r="E429" s="207" t="s">
        <v>1</v>
      </c>
      <c r="F429" s="208" t="s">
        <v>669</v>
      </c>
      <c r="G429" s="206"/>
      <c r="H429" s="207" t="s">
        <v>1</v>
      </c>
      <c r="I429" s="209"/>
      <c r="J429" s="206"/>
      <c r="K429" s="206"/>
      <c r="L429" s="210"/>
      <c r="M429" s="211"/>
      <c r="N429" s="212"/>
      <c r="O429" s="212"/>
      <c r="P429" s="212"/>
      <c r="Q429" s="212"/>
      <c r="R429" s="212"/>
      <c r="S429" s="212"/>
      <c r="T429" s="213"/>
      <c r="AT429" s="214" t="s">
        <v>136</v>
      </c>
      <c r="AU429" s="214" t="s">
        <v>87</v>
      </c>
      <c r="AV429" s="13" t="s">
        <v>85</v>
      </c>
      <c r="AW429" s="13" t="s">
        <v>33</v>
      </c>
      <c r="AX429" s="13" t="s">
        <v>77</v>
      </c>
      <c r="AY429" s="214" t="s">
        <v>125</v>
      </c>
    </row>
    <row r="430" spans="1:65" s="2" customFormat="1" ht="16.5" customHeight="1">
      <c r="A430" s="35"/>
      <c r="B430" s="36"/>
      <c r="C430" s="187" t="s">
        <v>670</v>
      </c>
      <c r="D430" s="187" t="s">
        <v>128</v>
      </c>
      <c r="E430" s="188" t="s">
        <v>671</v>
      </c>
      <c r="F430" s="189" t="s">
        <v>672</v>
      </c>
      <c r="G430" s="190" t="s">
        <v>244</v>
      </c>
      <c r="H430" s="191">
        <v>26.1</v>
      </c>
      <c r="I430" s="192"/>
      <c r="J430" s="193">
        <f>ROUND(I430*H430,2)</f>
        <v>0</v>
      </c>
      <c r="K430" s="189" t="s">
        <v>132</v>
      </c>
      <c r="L430" s="40"/>
      <c r="M430" s="194" t="s">
        <v>1</v>
      </c>
      <c r="N430" s="195" t="s">
        <v>42</v>
      </c>
      <c r="O430" s="72"/>
      <c r="P430" s="196">
        <f>O430*H430</f>
        <v>0</v>
      </c>
      <c r="Q430" s="196">
        <v>0.00036</v>
      </c>
      <c r="R430" s="196">
        <f>Q430*H430</f>
        <v>0.009396000000000002</v>
      </c>
      <c r="S430" s="196">
        <v>0</v>
      </c>
      <c r="T430" s="197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8" t="s">
        <v>149</v>
      </c>
      <c r="AT430" s="198" t="s">
        <v>128</v>
      </c>
      <c r="AU430" s="198" t="s">
        <v>87</v>
      </c>
      <c r="AY430" s="18" t="s">
        <v>125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8" t="s">
        <v>85</v>
      </c>
      <c r="BK430" s="199">
        <f>ROUND(I430*H430,2)</f>
        <v>0</v>
      </c>
      <c r="BL430" s="18" t="s">
        <v>149</v>
      </c>
      <c r="BM430" s="198" t="s">
        <v>673</v>
      </c>
    </row>
    <row r="431" spans="1:47" s="2" customFormat="1" ht="10">
      <c r="A431" s="35"/>
      <c r="B431" s="36"/>
      <c r="C431" s="37"/>
      <c r="D431" s="200" t="s">
        <v>135</v>
      </c>
      <c r="E431" s="37"/>
      <c r="F431" s="201" t="s">
        <v>674</v>
      </c>
      <c r="G431" s="37"/>
      <c r="H431" s="37"/>
      <c r="I431" s="202"/>
      <c r="J431" s="37"/>
      <c r="K431" s="37"/>
      <c r="L431" s="40"/>
      <c r="M431" s="203"/>
      <c r="N431" s="204"/>
      <c r="O431" s="72"/>
      <c r="P431" s="72"/>
      <c r="Q431" s="72"/>
      <c r="R431" s="72"/>
      <c r="S431" s="72"/>
      <c r="T431" s="73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135</v>
      </c>
      <c r="AU431" s="18" t="s">
        <v>87</v>
      </c>
    </row>
    <row r="432" spans="2:51" s="14" customFormat="1" ht="10">
      <c r="B432" s="215"/>
      <c r="C432" s="216"/>
      <c r="D432" s="200" t="s">
        <v>136</v>
      </c>
      <c r="E432" s="217" t="s">
        <v>1</v>
      </c>
      <c r="F432" s="218" t="s">
        <v>675</v>
      </c>
      <c r="G432" s="216"/>
      <c r="H432" s="219">
        <v>0.3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136</v>
      </c>
      <c r="AU432" s="225" t="s">
        <v>87</v>
      </c>
      <c r="AV432" s="14" t="s">
        <v>87</v>
      </c>
      <c r="AW432" s="14" t="s">
        <v>33</v>
      </c>
      <c r="AX432" s="14" t="s">
        <v>77</v>
      </c>
      <c r="AY432" s="225" t="s">
        <v>125</v>
      </c>
    </row>
    <row r="433" spans="2:51" s="14" customFormat="1" ht="10">
      <c r="B433" s="215"/>
      <c r="C433" s="216"/>
      <c r="D433" s="200" t="s">
        <v>136</v>
      </c>
      <c r="E433" s="217" t="s">
        <v>1</v>
      </c>
      <c r="F433" s="218" t="s">
        <v>676</v>
      </c>
      <c r="G433" s="216"/>
      <c r="H433" s="219">
        <v>25.8</v>
      </c>
      <c r="I433" s="220"/>
      <c r="J433" s="216"/>
      <c r="K433" s="216"/>
      <c r="L433" s="221"/>
      <c r="M433" s="222"/>
      <c r="N433" s="223"/>
      <c r="O433" s="223"/>
      <c r="P433" s="223"/>
      <c r="Q433" s="223"/>
      <c r="R433" s="223"/>
      <c r="S433" s="223"/>
      <c r="T433" s="224"/>
      <c r="AT433" s="225" t="s">
        <v>136</v>
      </c>
      <c r="AU433" s="225" t="s">
        <v>87</v>
      </c>
      <c r="AV433" s="14" t="s">
        <v>87</v>
      </c>
      <c r="AW433" s="14" t="s">
        <v>33</v>
      </c>
      <c r="AX433" s="14" t="s">
        <v>77</v>
      </c>
      <c r="AY433" s="225" t="s">
        <v>125</v>
      </c>
    </row>
    <row r="434" spans="2:51" s="15" customFormat="1" ht="10">
      <c r="B434" s="229"/>
      <c r="C434" s="230"/>
      <c r="D434" s="200" t="s">
        <v>136</v>
      </c>
      <c r="E434" s="231" t="s">
        <v>1</v>
      </c>
      <c r="F434" s="232" t="s">
        <v>260</v>
      </c>
      <c r="G434" s="230"/>
      <c r="H434" s="233">
        <v>26.1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136</v>
      </c>
      <c r="AU434" s="239" t="s">
        <v>87</v>
      </c>
      <c r="AV434" s="15" t="s">
        <v>149</v>
      </c>
      <c r="AW434" s="15" t="s">
        <v>33</v>
      </c>
      <c r="AX434" s="15" t="s">
        <v>85</v>
      </c>
      <c r="AY434" s="239" t="s">
        <v>125</v>
      </c>
    </row>
    <row r="435" spans="1:65" s="2" customFormat="1" ht="16.5" customHeight="1">
      <c r="A435" s="35"/>
      <c r="B435" s="36"/>
      <c r="C435" s="187" t="s">
        <v>677</v>
      </c>
      <c r="D435" s="187" t="s">
        <v>128</v>
      </c>
      <c r="E435" s="188" t="s">
        <v>678</v>
      </c>
      <c r="F435" s="189" t="s">
        <v>679</v>
      </c>
      <c r="G435" s="190" t="s">
        <v>229</v>
      </c>
      <c r="H435" s="191">
        <v>1</v>
      </c>
      <c r="I435" s="192"/>
      <c r="J435" s="193">
        <f>ROUND(I435*H435,2)</f>
        <v>0</v>
      </c>
      <c r="K435" s="189" t="s">
        <v>132</v>
      </c>
      <c r="L435" s="40"/>
      <c r="M435" s="194" t="s">
        <v>1</v>
      </c>
      <c r="N435" s="195" t="s">
        <v>42</v>
      </c>
      <c r="O435" s="72"/>
      <c r="P435" s="196">
        <f>O435*H435</f>
        <v>0</v>
      </c>
      <c r="Q435" s="196">
        <v>0.00289</v>
      </c>
      <c r="R435" s="196">
        <f>Q435*H435</f>
        <v>0.00289</v>
      </c>
      <c r="S435" s="196">
        <v>0</v>
      </c>
      <c r="T435" s="197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98" t="s">
        <v>149</v>
      </c>
      <c r="AT435" s="198" t="s">
        <v>128</v>
      </c>
      <c r="AU435" s="198" t="s">
        <v>87</v>
      </c>
      <c r="AY435" s="18" t="s">
        <v>125</v>
      </c>
      <c r="BE435" s="199">
        <f>IF(N435="základní",J435,0)</f>
        <v>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18" t="s">
        <v>85</v>
      </c>
      <c r="BK435" s="199">
        <f>ROUND(I435*H435,2)</f>
        <v>0</v>
      </c>
      <c r="BL435" s="18" t="s">
        <v>149</v>
      </c>
      <c r="BM435" s="198" t="s">
        <v>680</v>
      </c>
    </row>
    <row r="436" spans="1:47" s="2" customFormat="1" ht="10">
      <c r="A436" s="35"/>
      <c r="B436" s="36"/>
      <c r="C436" s="37"/>
      <c r="D436" s="200" t="s">
        <v>135</v>
      </c>
      <c r="E436" s="37"/>
      <c r="F436" s="201" t="s">
        <v>681</v>
      </c>
      <c r="G436" s="37"/>
      <c r="H436" s="37"/>
      <c r="I436" s="202"/>
      <c r="J436" s="37"/>
      <c r="K436" s="37"/>
      <c r="L436" s="40"/>
      <c r="M436" s="203"/>
      <c r="N436" s="204"/>
      <c r="O436" s="72"/>
      <c r="P436" s="72"/>
      <c r="Q436" s="72"/>
      <c r="R436" s="72"/>
      <c r="S436" s="72"/>
      <c r="T436" s="73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135</v>
      </c>
      <c r="AU436" s="18" t="s">
        <v>87</v>
      </c>
    </row>
    <row r="437" spans="2:51" s="14" customFormat="1" ht="10">
      <c r="B437" s="215"/>
      <c r="C437" s="216"/>
      <c r="D437" s="200" t="s">
        <v>136</v>
      </c>
      <c r="E437" s="217" t="s">
        <v>1</v>
      </c>
      <c r="F437" s="218" t="s">
        <v>639</v>
      </c>
      <c r="G437" s="216"/>
      <c r="H437" s="219">
        <v>1</v>
      </c>
      <c r="I437" s="220"/>
      <c r="J437" s="216"/>
      <c r="K437" s="216"/>
      <c r="L437" s="221"/>
      <c r="M437" s="222"/>
      <c r="N437" s="223"/>
      <c r="O437" s="223"/>
      <c r="P437" s="223"/>
      <c r="Q437" s="223"/>
      <c r="R437" s="223"/>
      <c r="S437" s="223"/>
      <c r="T437" s="224"/>
      <c r="AT437" s="225" t="s">
        <v>136</v>
      </c>
      <c r="AU437" s="225" t="s">
        <v>87</v>
      </c>
      <c r="AV437" s="14" t="s">
        <v>87</v>
      </c>
      <c r="AW437" s="14" t="s">
        <v>33</v>
      </c>
      <c r="AX437" s="14" t="s">
        <v>85</v>
      </c>
      <c r="AY437" s="225" t="s">
        <v>125</v>
      </c>
    </row>
    <row r="438" spans="1:65" s="2" customFormat="1" ht="16.5" customHeight="1">
      <c r="A438" s="35"/>
      <c r="B438" s="36"/>
      <c r="C438" s="187" t="s">
        <v>682</v>
      </c>
      <c r="D438" s="187" t="s">
        <v>128</v>
      </c>
      <c r="E438" s="188" t="s">
        <v>683</v>
      </c>
      <c r="F438" s="189" t="s">
        <v>684</v>
      </c>
      <c r="G438" s="190" t="s">
        <v>229</v>
      </c>
      <c r="H438" s="191">
        <v>130</v>
      </c>
      <c r="I438" s="192"/>
      <c r="J438" s="193">
        <f>ROUND(I438*H438,2)</f>
        <v>0</v>
      </c>
      <c r="K438" s="189" t="s">
        <v>132</v>
      </c>
      <c r="L438" s="40"/>
      <c r="M438" s="194" t="s">
        <v>1</v>
      </c>
      <c r="N438" s="195" t="s">
        <v>42</v>
      </c>
      <c r="O438" s="72"/>
      <c r="P438" s="196">
        <f>O438*H438</f>
        <v>0</v>
      </c>
      <c r="Q438" s="196">
        <v>0</v>
      </c>
      <c r="R438" s="196">
        <f>Q438*H438</f>
        <v>0</v>
      </c>
      <c r="S438" s="196">
        <v>0</v>
      </c>
      <c r="T438" s="197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8" t="s">
        <v>149</v>
      </c>
      <c r="AT438" s="198" t="s">
        <v>128</v>
      </c>
      <c r="AU438" s="198" t="s">
        <v>87</v>
      </c>
      <c r="AY438" s="18" t="s">
        <v>125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18" t="s">
        <v>85</v>
      </c>
      <c r="BK438" s="199">
        <f>ROUND(I438*H438,2)</f>
        <v>0</v>
      </c>
      <c r="BL438" s="18" t="s">
        <v>149</v>
      </c>
      <c r="BM438" s="198" t="s">
        <v>685</v>
      </c>
    </row>
    <row r="439" spans="1:47" s="2" customFormat="1" ht="10">
      <c r="A439" s="35"/>
      <c r="B439" s="36"/>
      <c r="C439" s="37"/>
      <c r="D439" s="200" t="s">
        <v>135</v>
      </c>
      <c r="E439" s="37"/>
      <c r="F439" s="201" t="s">
        <v>686</v>
      </c>
      <c r="G439" s="37"/>
      <c r="H439" s="37"/>
      <c r="I439" s="202"/>
      <c r="J439" s="37"/>
      <c r="K439" s="37"/>
      <c r="L439" s="40"/>
      <c r="M439" s="203"/>
      <c r="N439" s="204"/>
      <c r="O439" s="72"/>
      <c r="P439" s="72"/>
      <c r="Q439" s="72"/>
      <c r="R439" s="72"/>
      <c r="S439" s="72"/>
      <c r="T439" s="73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135</v>
      </c>
      <c r="AU439" s="18" t="s">
        <v>87</v>
      </c>
    </row>
    <row r="440" spans="2:51" s="14" customFormat="1" ht="10">
      <c r="B440" s="215"/>
      <c r="C440" s="216"/>
      <c r="D440" s="200" t="s">
        <v>136</v>
      </c>
      <c r="E440" s="217" t="s">
        <v>1</v>
      </c>
      <c r="F440" s="218" t="s">
        <v>687</v>
      </c>
      <c r="G440" s="216"/>
      <c r="H440" s="219">
        <v>130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136</v>
      </c>
      <c r="AU440" s="225" t="s">
        <v>87</v>
      </c>
      <c r="AV440" s="14" t="s">
        <v>87</v>
      </c>
      <c r="AW440" s="14" t="s">
        <v>33</v>
      </c>
      <c r="AX440" s="14" t="s">
        <v>85</v>
      </c>
      <c r="AY440" s="225" t="s">
        <v>125</v>
      </c>
    </row>
    <row r="441" spans="1:65" s="2" customFormat="1" ht="16.5" customHeight="1">
      <c r="A441" s="35"/>
      <c r="B441" s="36"/>
      <c r="C441" s="187" t="s">
        <v>688</v>
      </c>
      <c r="D441" s="187" t="s">
        <v>128</v>
      </c>
      <c r="E441" s="188" t="s">
        <v>689</v>
      </c>
      <c r="F441" s="189" t="s">
        <v>690</v>
      </c>
      <c r="G441" s="190" t="s">
        <v>244</v>
      </c>
      <c r="H441" s="191">
        <v>130</v>
      </c>
      <c r="I441" s="192"/>
      <c r="J441" s="193">
        <f>ROUND(I441*H441,2)</f>
        <v>0</v>
      </c>
      <c r="K441" s="189" t="s">
        <v>132</v>
      </c>
      <c r="L441" s="40"/>
      <c r="M441" s="194" t="s">
        <v>1</v>
      </c>
      <c r="N441" s="195" t="s">
        <v>42</v>
      </c>
      <c r="O441" s="72"/>
      <c r="P441" s="196">
        <f>O441*H441</f>
        <v>0</v>
      </c>
      <c r="Q441" s="196">
        <v>0</v>
      </c>
      <c r="R441" s="196">
        <f>Q441*H441</f>
        <v>0</v>
      </c>
      <c r="S441" s="196">
        <v>0</v>
      </c>
      <c r="T441" s="197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8" t="s">
        <v>149</v>
      </c>
      <c r="AT441" s="198" t="s">
        <v>128</v>
      </c>
      <c r="AU441" s="198" t="s">
        <v>87</v>
      </c>
      <c r="AY441" s="18" t="s">
        <v>125</v>
      </c>
      <c r="BE441" s="199">
        <f>IF(N441="základní",J441,0)</f>
        <v>0</v>
      </c>
      <c r="BF441" s="199">
        <f>IF(N441="snížená",J441,0)</f>
        <v>0</v>
      </c>
      <c r="BG441" s="199">
        <f>IF(N441="zákl. přenesená",J441,0)</f>
        <v>0</v>
      </c>
      <c r="BH441" s="199">
        <f>IF(N441="sníž. přenesená",J441,0)</f>
        <v>0</v>
      </c>
      <c r="BI441" s="199">
        <f>IF(N441="nulová",J441,0)</f>
        <v>0</v>
      </c>
      <c r="BJ441" s="18" t="s">
        <v>85</v>
      </c>
      <c r="BK441" s="199">
        <f>ROUND(I441*H441,2)</f>
        <v>0</v>
      </c>
      <c r="BL441" s="18" t="s">
        <v>149</v>
      </c>
      <c r="BM441" s="198" t="s">
        <v>691</v>
      </c>
    </row>
    <row r="442" spans="1:47" s="2" customFormat="1" ht="10">
      <c r="A442" s="35"/>
      <c r="B442" s="36"/>
      <c r="C442" s="37"/>
      <c r="D442" s="200" t="s">
        <v>135</v>
      </c>
      <c r="E442" s="37"/>
      <c r="F442" s="201" t="s">
        <v>692</v>
      </c>
      <c r="G442" s="37"/>
      <c r="H442" s="37"/>
      <c r="I442" s="202"/>
      <c r="J442" s="37"/>
      <c r="K442" s="37"/>
      <c r="L442" s="40"/>
      <c r="M442" s="203"/>
      <c r="N442" s="204"/>
      <c r="O442" s="72"/>
      <c r="P442" s="72"/>
      <c r="Q442" s="72"/>
      <c r="R442" s="72"/>
      <c r="S442" s="72"/>
      <c r="T442" s="73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135</v>
      </c>
      <c r="AU442" s="18" t="s">
        <v>87</v>
      </c>
    </row>
    <row r="443" spans="2:51" s="14" customFormat="1" ht="10">
      <c r="B443" s="215"/>
      <c r="C443" s="216"/>
      <c r="D443" s="200" t="s">
        <v>136</v>
      </c>
      <c r="E443" s="217" t="s">
        <v>1</v>
      </c>
      <c r="F443" s="218" t="s">
        <v>693</v>
      </c>
      <c r="G443" s="216"/>
      <c r="H443" s="219">
        <v>130</v>
      </c>
      <c r="I443" s="220"/>
      <c r="J443" s="216"/>
      <c r="K443" s="216"/>
      <c r="L443" s="221"/>
      <c r="M443" s="222"/>
      <c r="N443" s="223"/>
      <c r="O443" s="223"/>
      <c r="P443" s="223"/>
      <c r="Q443" s="223"/>
      <c r="R443" s="223"/>
      <c r="S443" s="223"/>
      <c r="T443" s="224"/>
      <c r="AT443" s="225" t="s">
        <v>136</v>
      </c>
      <c r="AU443" s="225" t="s">
        <v>87</v>
      </c>
      <c r="AV443" s="14" t="s">
        <v>87</v>
      </c>
      <c r="AW443" s="14" t="s">
        <v>33</v>
      </c>
      <c r="AX443" s="14" t="s">
        <v>85</v>
      </c>
      <c r="AY443" s="225" t="s">
        <v>125</v>
      </c>
    </row>
    <row r="444" spans="1:65" s="2" customFormat="1" ht="16.5" customHeight="1">
      <c r="A444" s="35"/>
      <c r="B444" s="36"/>
      <c r="C444" s="240" t="s">
        <v>694</v>
      </c>
      <c r="D444" s="240" t="s">
        <v>435</v>
      </c>
      <c r="E444" s="241" t="s">
        <v>695</v>
      </c>
      <c r="F444" s="242" t="s">
        <v>696</v>
      </c>
      <c r="G444" s="243" t="s">
        <v>325</v>
      </c>
      <c r="H444" s="244">
        <v>19.5</v>
      </c>
      <c r="I444" s="245"/>
      <c r="J444" s="246">
        <f>ROUND(I444*H444,2)</f>
        <v>0</v>
      </c>
      <c r="K444" s="242" t="s">
        <v>132</v>
      </c>
      <c r="L444" s="247"/>
      <c r="M444" s="248" t="s">
        <v>1</v>
      </c>
      <c r="N444" s="249" t="s">
        <v>42</v>
      </c>
      <c r="O444" s="72"/>
      <c r="P444" s="196">
        <f>O444*H444</f>
        <v>0</v>
      </c>
      <c r="Q444" s="196">
        <v>0.2</v>
      </c>
      <c r="R444" s="196">
        <f>Q444*H444</f>
        <v>3.9000000000000004</v>
      </c>
      <c r="S444" s="196">
        <v>0</v>
      </c>
      <c r="T444" s="197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98" t="s">
        <v>175</v>
      </c>
      <c r="AT444" s="198" t="s">
        <v>435</v>
      </c>
      <c r="AU444" s="198" t="s">
        <v>87</v>
      </c>
      <c r="AY444" s="18" t="s">
        <v>125</v>
      </c>
      <c r="BE444" s="199">
        <f>IF(N444="základní",J444,0)</f>
        <v>0</v>
      </c>
      <c r="BF444" s="199">
        <f>IF(N444="snížená",J444,0)</f>
        <v>0</v>
      </c>
      <c r="BG444" s="199">
        <f>IF(N444="zákl. přenesená",J444,0)</f>
        <v>0</v>
      </c>
      <c r="BH444" s="199">
        <f>IF(N444="sníž. přenesená",J444,0)</f>
        <v>0</v>
      </c>
      <c r="BI444" s="199">
        <f>IF(N444="nulová",J444,0)</f>
        <v>0</v>
      </c>
      <c r="BJ444" s="18" t="s">
        <v>85</v>
      </c>
      <c r="BK444" s="199">
        <f>ROUND(I444*H444,2)</f>
        <v>0</v>
      </c>
      <c r="BL444" s="18" t="s">
        <v>149</v>
      </c>
      <c r="BM444" s="198" t="s">
        <v>697</v>
      </c>
    </row>
    <row r="445" spans="1:47" s="2" customFormat="1" ht="10">
      <c r="A445" s="35"/>
      <c r="B445" s="36"/>
      <c r="C445" s="37"/>
      <c r="D445" s="200" t="s">
        <v>135</v>
      </c>
      <c r="E445" s="37"/>
      <c r="F445" s="201" t="s">
        <v>696</v>
      </c>
      <c r="G445" s="37"/>
      <c r="H445" s="37"/>
      <c r="I445" s="202"/>
      <c r="J445" s="37"/>
      <c r="K445" s="37"/>
      <c r="L445" s="40"/>
      <c r="M445" s="203"/>
      <c r="N445" s="204"/>
      <c r="O445" s="72"/>
      <c r="P445" s="72"/>
      <c r="Q445" s="72"/>
      <c r="R445" s="72"/>
      <c r="S445" s="72"/>
      <c r="T445" s="73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135</v>
      </c>
      <c r="AU445" s="18" t="s">
        <v>87</v>
      </c>
    </row>
    <row r="446" spans="2:51" s="14" customFormat="1" ht="10">
      <c r="B446" s="215"/>
      <c r="C446" s="216"/>
      <c r="D446" s="200" t="s">
        <v>136</v>
      </c>
      <c r="E446" s="217" t="s">
        <v>1</v>
      </c>
      <c r="F446" s="218" t="s">
        <v>698</v>
      </c>
      <c r="G446" s="216"/>
      <c r="H446" s="219">
        <v>19.5</v>
      </c>
      <c r="I446" s="220"/>
      <c r="J446" s="216"/>
      <c r="K446" s="216"/>
      <c r="L446" s="221"/>
      <c r="M446" s="222"/>
      <c r="N446" s="223"/>
      <c r="O446" s="223"/>
      <c r="P446" s="223"/>
      <c r="Q446" s="223"/>
      <c r="R446" s="223"/>
      <c r="S446" s="223"/>
      <c r="T446" s="224"/>
      <c r="AT446" s="225" t="s">
        <v>136</v>
      </c>
      <c r="AU446" s="225" t="s">
        <v>87</v>
      </c>
      <c r="AV446" s="14" t="s">
        <v>87</v>
      </c>
      <c r="AW446" s="14" t="s">
        <v>33</v>
      </c>
      <c r="AX446" s="14" t="s">
        <v>85</v>
      </c>
      <c r="AY446" s="225" t="s">
        <v>125</v>
      </c>
    </row>
    <row r="447" spans="1:65" s="2" customFormat="1" ht="16.5" customHeight="1">
      <c r="A447" s="35"/>
      <c r="B447" s="36"/>
      <c r="C447" s="187" t="s">
        <v>699</v>
      </c>
      <c r="D447" s="187" t="s">
        <v>128</v>
      </c>
      <c r="E447" s="188" t="s">
        <v>700</v>
      </c>
      <c r="F447" s="189" t="s">
        <v>701</v>
      </c>
      <c r="G447" s="190" t="s">
        <v>325</v>
      </c>
      <c r="H447" s="191">
        <v>117.581</v>
      </c>
      <c r="I447" s="192"/>
      <c r="J447" s="193">
        <f>ROUND(I447*H447,2)</f>
        <v>0</v>
      </c>
      <c r="K447" s="189" t="s">
        <v>132</v>
      </c>
      <c r="L447" s="40"/>
      <c r="M447" s="194" t="s">
        <v>1</v>
      </c>
      <c r="N447" s="195" t="s">
        <v>42</v>
      </c>
      <c r="O447" s="72"/>
      <c r="P447" s="196">
        <f>O447*H447</f>
        <v>0</v>
      </c>
      <c r="Q447" s="196">
        <v>0</v>
      </c>
      <c r="R447" s="196">
        <f>Q447*H447</f>
        <v>0</v>
      </c>
      <c r="S447" s="196">
        <v>0</v>
      </c>
      <c r="T447" s="197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8" t="s">
        <v>149</v>
      </c>
      <c r="AT447" s="198" t="s">
        <v>128</v>
      </c>
      <c r="AU447" s="198" t="s">
        <v>87</v>
      </c>
      <c r="AY447" s="18" t="s">
        <v>125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18" t="s">
        <v>85</v>
      </c>
      <c r="BK447" s="199">
        <f>ROUND(I447*H447,2)</f>
        <v>0</v>
      </c>
      <c r="BL447" s="18" t="s">
        <v>149</v>
      </c>
      <c r="BM447" s="198" t="s">
        <v>702</v>
      </c>
    </row>
    <row r="448" spans="1:47" s="2" customFormat="1" ht="10">
      <c r="A448" s="35"/>
      <c r="B448" s="36"/>
      <c r="C448" s="37"/>
      <c r="D448" s="200" t="s">
        <v>135</v>
      </c>
      <c r="E448" s="37"/>
      <c r="F448" s="201" t="s">
        <v>703</v>
      </c>
      <c r="G448" s="37"/>
      <c r="H448" s="37"/>
      <c r="I448" s="202"/>
      <c r="J448" s="37"/>
      <c r="K448" s="37"/>
      <c r="L448" s="40"/>
      <c r="M448" s="203"/>
      <c r="N448" s="204"/>
      <c r="O448" s="72"/>
      <c r="P448" s="72"/>
      <c r="Q448" s="72"/>
      <c r="R448" s="72"/>
      <c r="S448" s="72"/>
      <c r="T448" s="73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135</v>
      </c>
      <c r="AU448" s="18" t="s">
        <v>87</v>
      </c>
    </row>
    <row r="449" spans="2:51" s="13" customFormat="1" ht="10">
      <c r="B449" s="205"/>
      <c r="C449" s="206"/>
      <c r="D449" s="200" t="s">
        <v>136</v>
      </c>
      <c r="E449" s="207" t="s">
        <v>1</v>
      </c>
      <c r="F449" s="208" t="s">
        <v>704</v>
      </c>
      <c r="G449" s="206"/>
      <c r="H449" s="207" t="s">
        <v>1</v>
      </c>
      <c r="I449" s="209"/>
      <c r="J449" s="206"/>
      <c r="K449" s="206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136</v>
      </c>
      <c r="AU449" s="214" t="s">
        <v>87</v>
      </c>
      <c r="AV449" s="13" t="s">
        <v>85</v>
      </c>
      <c r="AW449" s="13" t="s">
        <v>33</v>
      </c>
      <c r="AX449" s="13" t="s">
        <v>77</v>
      </c>
      <c r="AY449" s="214" t="s">
        <v>125</v>
      </c>
    </row>
    <row r="450" spans="2:51" s="14" customFormat="1" ht="10">
      <c r="B450" s="215"/>
      <c r="C450" s="216"/>
      <c r="D450" s="200" t="s">
        <v>136</v>
      </c>
      <c r="E450" s="217" t="s">
        <v>1</v>
      </c>
      <c r="F450" s="218" t="s">
        <v>705</v>
      </c>
      <c r="G450" s="216"/>
      <c r="H450" s="219">
        <v>117.581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136</v>
      </c>
      <c r="AU450" s="225" t="s">
        <v>87</v>
      </c>
      <c r="AV450" s="14" t="s">
        <v>87</v>
      </c>
      <c r="AW450" s="14" t="s">
        <v>33</v>
      </c>
      <c r="AX450" s="14" t="s">
        <v>85</v>
      </c>
      <c r="AY450" s="225" t="s">
        <v>125</v>
      </c>
    </row>
    <row r="451" spans="1:65" s="2" customFormat="1" ht="16.5" customHeight="1">
      <c r="A451" s="35"/>
      <c r="B451" s="36"/>
      <c r="C451" s="187" t="s">
        <v>706</v>
      </c>
      <c r="D451" s="187" t="s">
        <v>128</v>
      </c>
      <c r="E451" s="188" t="s">
        <v>707</v>
      </c>
      <c r="F451" s="189" t="s">
        <v>708</v>
      </c>
      <c r="G451" s="190" t="s">
        <v>244</v>
      </c>
      <c r="H451" s="191">
        <v>217.2</v>
      </c>
      <c r="I451" s="192"/>
      <c r="J451" s="193">
        <f>ROUND(I451*H451,2)</f>
        <v>0</v>
      </c>
      <c r="K451" s="189" t="s">
        <v>132</v>
      </c>
      <c r="L451" s="40"/>
      <c r="M451" s="194" t="s">
        <v>1</v>
      </c>
      <c r="N451" s="195" t="s">
        <v>42</v>
      </c>
      <c r="O451" s="72"/>
      <c r="P451" s="196">
        <f>O451*H451</f>
        <v>0</v>
      </c>
      <c r="Q451" s="196">
        <v>0</v>
      </c>
      <c r="R451" s="196">
        <f>Q451*H451</f>
        <v>0</v>
      </c>
      <c r="S451" s="196">
        <v>0</v>
      </c>
      <c r="T451" s="197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98" t="s">
        <v>149</v>
      </c>
      <c r="AT451" s="198" t="s">
        <v>128</v>
      </c>
      <c r="AU451" s="198" t="s">
        <v>87</v>
      </c>
      <c r="AY451" s="18" t="s">
        <v>125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8" t="s">
        <v>85</v>
      </c>
      <c r="BK451" s="199">
        <f>ROUND(I451*H451,2)</f>
        <v>0</v>
      </c>
      <c r="BL451" s="18" t="s">
        <v>149</v>
      </c>
      <c r="BM451" s="198" t="s">
        <v>709</v>
      </c>
    </row>
    <row r="452" spans="1:47" s="2" customFormat="1" ht="10">
      <c r="A452" s="35"/>
      <c r="B452" s="36"/>
      <c r="C452" s="37"/>
      <c r="D452" s="200" t="s">
        <v>135</v>
      </c>
      <c r="E452" s="37"/>
      <c r="F452" s="201" t="s">
        <v>710</v>
      </c>
      <c r="G452" s="37"/>
      <c r="H452" s="37"/>
      <c r="I452" s="202"/>
      <c r="J452" s="37"/>
      <c r="K452" s="37"/>
      <c r="L452" s="40"/>
      <c r="M452" s="203"/>
      <c r="N452" s="204"/>
      <c r="O452" s="72"/>
      <c r="P452" s="72"/>
      <c r="Q452" s="72"/>
      <c r="R452" s="72"/>
      <c r="S452" s="72"/>
      <c r="T452" s="73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135</v>
      </c>
      <c r="AU452" s="18" t="s">
        <v>87</v>
      </c>
    </row>
    <row r="453" spans="2:51" s="14" customFormat="1" ht="10">
      <c r="B453" s="215"/>
      <c r="C453" s="216"/>
      <c r="D453" s="200" t="s">
        <v>136</v>
      </c>
      <c r="E453" s="217" t="s">
        <v>1</v>
      </c>
      <c r="F453" s="218" t="s">
        <v>711</v>
      </c>
      <c r="G453" s="216"/>
      <c r="H453" s="219">
        <v>217.2</v>
      </c>
      <c r="I453" s="220"/>
      <c r="J453" s="216"/>
      <c r="K453" s="216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136</v>
      </c>
      <c r="AU453" s="225" t="s">
        <v>87</v>
      </c>
      <c r="AV453" s="14" t="s">
        <v>87</v>
      </c>
      <c r="AW453" s="14" t="s">
        <v>33</v>
      </c>
      <c r="AX453" s="14" t="s">
        <v>85</v>
      </c>
      <c r="AY453" s="225" t="s">
        <v>125</v>
      </c>
    </row>
    <row r="454" spans="1:65" s="2" customFormat="1" ht="16.5" customHeight="1">
      <c r="A454" s="35"/>
      <c r="B454" s="36"/>
      <c r="C454" s="187" t="s">
        <v>712</v>
      </c>
      <c r="D454" s="187" t="s">
        <v>128</v>
      </c>
      <c r="E454" s="188" t="s">
        <v>713</v>
      </c>
      <c r="F454" s="189" t="s">
        <v>714</v>
      </c>
      <c r="G454" s="190" t="s">
        <v>244</v>
      </c>
      <c r="H454" s="191">
        <v>12241.55</v>
      </c>
      <c r="I454" s="192"/>
      <c r="J454" s="193">
        <f>ROUND(I454*H454,2)</f>
        <v>0</v>
      </c>
      <c r="K454" s="189" t="s">
        <v>132</v>
      </c>
      <c r="L454" s="40"/>
      <c r="M454" s="194" t="s">
        <v>1</v>
      </c>
      <c r="N454" s="195" t="s">
        <v>42</v>
      </c>
      <c r="O454" s="72"/>
      <c r="P454" s="196">
        <f>O454*H454</f>
        <v>0</v>
      </c>
      <c r="Q454" s="196">
        <v>0</v>
      </c>
      <c r="R454" s="196">
        <f>Q454*H454</f>
        <v>0</v>
      </c>
      <c r="S454" s="196">
        <v>0</v>
      </c>
      <c r="T454" s="19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8" t="s">
        <v>149</v>
      </c>
      <c r="AT454" s="198" t="s">
        <v>128</v>
      </c>
      <c r="AU454" s="198" t="s">
        <v>87</v>
      </c>
      <c r="AY454" s="18" t="s">
        <v>125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8" t="s">
        <v>85</v>
      </c>
      <c r="BK454" s="199">
        <f>ROUND(I454*H454,2)</f>
        <v>0</v>
      </c>
      <c r="BL454" s="18" t="s">
        <v>149</v>
      </c>
      <c r="BM454" s="198" t="s">
        <v>715</v>
      </c>
    </row>
    <row r="455" spans="1:47" s="2" customFormat="1" ht="10">
      <c r="A455" s="35"/>
      <c r="B455" s="36"/>
      <c r="C455" s="37"/>
      <c r="D455" s="200" t="s">
        <v>135</v>
      </c>
      <c r="E455" s="37"/>
      <c r="F455" s="201" t="s">
        <v>716</v>
      </c>
      <c r="G455" s="37"/>
      <c r="H455" s="37"/>
      <c r="I455" s="202"/>
      <c r="J455" s="37"/>
      <c r="K455" s="37"/>
      <c r="L455" s="40"/>
      <c r="M455" s="203"/>
      <c r="N455" s="204"/>
      <c r="O455" s="72"/>
      <c r="P455" s="72"/>
      <c r="Q455" s="72"/>
      <c r="R455" s="72"/>
      <c r="S455" s="72"/>
      <c r="T455" s="73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135</v>
      </c>
      <c r="AU455" s="18" t="s">
        <v>87</v>
      </c>
    </row>
    <row r="456" spans="2:51" s="14" customFormat="1" ht="10">
      <c r="B456" s="215"/>
      <c r="C456" s="216"/>
      <c r="D456" s="200" t="s">
        <v>136</v>
      </c>
      <c r="E456" s="217" t="s">
        <v>1</v>
      </c>
      <c r="F456" s="218" t="s">
        <v>717</v>
      </c>
      <c r="G456" s="216"/>
      <c r="H456" s="219">
        <v>5632.6</v>
      </c>
      <c r="I456" s="220"/>
      <c r="J456" s="216"/>
      <c r="K456" s="216"/>
      <c r="L456" s="221"/>
      <c r="M456" s="222"/>
      <c r="N456" s="223"/>
      <c r="O456" s="223"/>
      <c r="P456" s="223"/>
      <c r="Q456" s="223"/>
      <c r="R456" s="223"/>
      <c r="S456" s="223"/>
      <c r="T456" s="224"/>
      <c r="AT456" s="225" t="s">
        <v>136</v>
      </c>
      <c r="AU456" s="225" t="s">
        <v>87</v>
      </c>
      <c r="AV456" s="14" t="s">
        <v>87</v>
      </c>
      <c r="AW456" s="14" t="s">
        <v>33</v>
      </c>
      <c r="AX456" s="14" t="s">
        <v>77</v>
      </c>
      <c r="AY456" s="225" t="s">
        <v>125</v>
      </c>
    </row>
    <row r="457" spans="2:51" s="14" customFormat="1" ht="10">
      <c r="B457" s="215"/>
      <c r="C457" s="216"/>
      <c r="D457" s="200" t="s">
        <v>136</v>
      </c>
      <c r="E457" s="217" t="s">
        <v>1</v>
      </c>
      <c r="F457" s="218" t="s">
        <v>718</v>
      </c>
      <c r="G457" s="216"/>
      <c r="H457" s="219">
        <v>6608.95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136</v>
      </c>
      <c r="AU457" s="225" t="s">
        <v>87</v>
      </c>
      <c r="AV457" s="14" t="s">
        <v>87</v>
      </c>
      <c r="AW457" s="14" t="s">
        <v>33</v>
      </c>
      <c r="AX457" s="14" t="s">
        <v>77</v>
      </c>
      <c r="AY457" s="225" t="s">
        <v>125</v>
      </c>
    </row>
    <row r="458" spans="2:51" s="15" customFormat="1" ht="10">
      <c r="B458" s="229"/>
      <c r="C458" s="230"/>
      <c r="D458" s="200" t="s">
        <v>136</v>
      </c>
      <c r="E458" s="231" t="s">
        <v>1</v>
      </c>
      <c r="F458" s="232" t="s">
        <v>260</v>
      </c>
      <c r="G458" s="230"/>
      <c r="H458" s="233">
        <v>12241.55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136</v>
      </c>
      <c r="AU458" s="239" t="s">
        <v>87</v>
      </c>
      <c r="AV458" s="15" t="s">
        <v>149</v>
      </c>
      <c r="AW458" s="15" t="s">
        <v>33</v>
      </c>
      <c r="AX458" s="15" t="s">
        <v>85</v>
      </c>
      <c r="AY458" s="239" t="s">
        <v>125</v>
      </c>
    </row>
    <row r="459" spans="2:63" s="12" customFormat="1" ht="22.75" customHeight="1">
      <c r="B459" s="171"/>
      <c r="C459" s="172"/>
      <c r="D459" s="173" t="s">
        <v>76</v>
      </c>
      <c r="E459" s="185" t="s">
        <v>87</v>
      </c>
      <c r="F459" s="185" t="s">
        <v>719</v>
      </c>
      <c r="G459" s="172"/>
      <c r="H459" s="172"/>
      <c r="I459" s="175"/>
      <c r="J459" s="186">
        <f>BK459</f>
        <v>0</v>
      </c>
      <c r="K459" s="172"/>
      <c r="L459" s="177"/>
      <c r="M459" s="178"/>
      <c r="N459" s="179"/>
      <c r="O459" s="179"/>
      <c r="P459" s="180">
        <f>SUM(P460:P481)</f>
        <v>0</v>
      </c>
      <c r="Q459" s="179"/>
      <c r="R459" s="180">
        <f>SUM(R460:R481)</f>
        <v>156.442404</v>
      </c>
      <c r="S459" s="179"/>
      <c r="T459" s="181">
        <f>SUM(T460:T481)</f>
        <v>0</v>
      </c>
      <c r="AR459" s="182" t="s">
        <v>85</v>
      </c>
      <c r="AT459" s="183" t="s">
        <v>76</v>
      </c>
      <c r="AU459" s="183" t="s">
        <v>85</v>
      </c>
      <c r="AY459" s="182" t="s">
        <v>125</v>
      </c>
      <c r="BK459" s="184">
        <f>SUM(BK460:BK481)</f>
        <v>0</v>
      </c>
    </row>
    <row r="460" spans="1:65" s="2" customFormat="1" ht="16.5" customHeight="1">
      <c r="A460" s="35"/>
      <c r="B460" s="36"/>
      <c r="C460" s="187" t="s">
        <v>720</v>
      </c>
      <c r="D460" s="187" t="s">
        <v>128</v>
      </c>
      <c r="E460" s="188" t="s">
        <v>721</v>
      </c>
      <c r="F460" s="189" t="s">
        <v>722</v>
      </c>
      <c r="G460" s="190" t="s">
        <v>325</v>
      </c>
      <c r="H460" s="191">
        <v>453.7</v>
      </c>
      <c r="I460" s="192"/>
      <c r="J460" s="193">
        <f>ROUND(I460*H460,2)</f>
        <v>0</v>
      </c>
      <c r="K460" s="189" t="s">
        <v>132</v>
      </c>
      <c r="L460" s="40"/>
      <c r="M460" s="194" t="s">
        <v>1</v>
      </c>
      <c r="N460" s="195" t="s">
        <v>42</v>
      </c>
      <c r="O460" s="72"/>
      <c r="P460" s="196">
        <f>O460*H460</f>
        <v>0</v>
      </c>
      <c r="Q460" s="196">
        <v>0</v>
      </c>
      <c r="R460" s="196">
        <f>Q460*H460</f>
        <v>0</v>
      </c>
      <c r="S460" s="196">
        <v>0</v>
      </c>
      <c r="T460" s="19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8" t="s">
        <v>149</v>
      </c>
      <c r="AT460" s="198" t="s">
        <v>128</v>
      </c>
      <c r="AU460" s="198" t="s">
        <v>87</v>
      </c>
      <c r="AY460" s="18" t="s">
        <v>125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8" t="s">
        <v>85</v>
      </c>
      <c r="BK460" s="199">
        <f>ROUND(I460*H460,2)</f>
        <v>0</v>
      </c>
      <c r="BL460" s="18" t="s">
        <v>149</v>
      </c>
      <c r="BM460" s="198" t="s">
        <v>723</v>
      </c>
    </row>
    <row r="461" spans="1:47" s="2" customFormat="1" ht="18">
      <c r="A461" s="35"/>
      <c r="B461" s="36"/>
      <c r="C461" s="37"/>
      <c r="D461" s="200" t="s">
        <v>135</v>
      </c>
      <c r="E461" s="37"/>
      <c r="F461" s="201" t="s">
        <v>724</v>
      </c>
      <c r="G461" s="37"/>
      <c r="H461" s="37"/>
      <c r="I461" s="202"/>
      <c r="J461" s="37"/>
      <c r="K461" s="37"/>
      <c r="L461" s="40"/>
      <c r="M461" s="203"/>
      <c r="N461" s="204"/>
      <c r="O461" s="72"/>
      <c r="P461" s="72"/>
      <c r="Q461" s="72"/>
      <c r="R461" s="72"/>
      <c r="S461" s="72"/>
      <c r="T461" s="73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8" t="s">
        <v>135</v>
      </c>
      <c r="AU461" s="18" t="s">
        <v>87</v>
      </c>
    </row>
    <row r="462" spans="2:51" s="13" customFormat="1" ht="10">
      <c r="B462" s="205"/>
      <c r="C462" s="206"/>
      <c r="D462" s="200" t="s">
        <v>136</v>
      </c>
      <c r="E462" s="207" t="s">
        <v>1</v>
      </c>
      <c r="F462" s="208" t="s">
        <v>725</v>
      </c>
      <c r="G462" s="206"/>
      <c r="H462" s="207" t="s">
        <v>1</v>
      </c>
      <c r="I462" s="209"/>
      <c r="J462" s="206"/>
      <c r="K462" s="206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136</v>
      </c>
      <c r="AU462" s="214" t="s">
        <v>87</v>
      </c>
      <c r="AV462" s="13" t="s">
        <v>85</v>
      </c>
      <c r="AW462" s="13" t="s">
        <v>33</v>
      </c>
      <c r="AX462" s="13" t="s">
        <v>77</v>
      </c>
      <c r="AY462" s="214" t="s">
        <v>125</v>
      </c>
    </row>
    <row r="463" spans="2:51" s="14" customFormat="1" ht="10">
      <c r="B463" s="215"/>
      <c r="C463" s="216"/>
      <c r="D463" s="200" t="s">
        <v>136</v>
      </c>
      <c r="E463" s="217" t="s">
        <v>1</v>
      </c>
      <c r="F463" s="218" t="s">
        <v>726</v>
      </c>
      <c r="G463" s="216"/>
      <c r="H463" s="219">
        <v>500.4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136</v>
      </c>
      <c r="AU463" s="225" t="s">
        <v>87</v>
      </c>
      <c r="AV463" s="14" t="s">
        <v>87</v>
      </c>
      <c r="AW463" s="14" t="s">
        <v>33</v>
      </c>
      <c r="AX463" s="14" t="s">
        <v>77</v>
      </c>
      <c r="AY463" s="225" t="s">
        <v>125</v>
      </c>
    </row>
    <row r="464" spans="2:51" s="13" customFormat="1" ht="10">
      <c r="B464" s="205"/>
      <c r="C464" s="206"/>
      <c r="D464" s="200" t="s">
        <v>136</v>
      </c>
      <c r="E464" s="207" t="s">
        <v>1</v>
      </c>
      <c r="F464" s="208" t="s">
        <v>727</v>
      </c>
      <c r="G464" s="206"/>
      <c r="H464" s="207" t="s">
        <v>1</v>
      </c>
      <c r="I464" s="209"/>
      <c r="J464" s="206"/>
      <c r="K464" s="206"/>
      <c r="L464" s="210"/>
      <c r="M464" s="211"/>
      <c r="N464" s="212"/>
      <c r="O464" s="212"/>
      <c r="P464" s="212"/>
      <c r="Q464" s="212"/>
      <c r="R464" s="212"/>
      <c r="S464" s="212"/>
      <c r="T464" s="213"/>
      <c r="AT464" s="214" t="s">
        <v>136</v>
      </c>
      <c r="AU464" s="214" t="s">
        <v>87</v>
      </c>
      <c r="AV464" s="13" t="s">
        <v>85</v>
      </c>
      <c r="AW464" s="13" t="s">
        <v>33</v>
      </c>
      <c r="AX464" s="13" t="s">
        <v>77</v>
      </c>
      <c r="AY464" s="214" t="s">
        <v>125</v>
      </c>
    </row>
    <row r="465" spans="2:51" s="14" customFormat="1" ht="10">
      <c r="B465" s="215"/>
      <c r="C465" s="216"/>
      <c r="D465" s="200" t="s">
        <v>136</v>
      </c>
      <c r="E465" s="217" t="s">
        <v>1</v>
      </c>
      <c r="F465" s="218" t="s">
        <v>728</v>
      </c>
      <c r="G465" s="216"/>
      <c r="H465" s="219">
        <v>28.5</v>
      </c>
      <c r="I465" s="220"/>
      <c r="J465" s="216"/>
      <c r="K465" s="216"/>
      <c r="L465" s="221"/>
      <c r="M465" s="222"/>
      <c r="N465" s="223"/>
      <c r="O465" s="223"/>
      <c r="P465" s="223"/>
      <c r="Q465" s="223"/>
      <c r="R465" s="223"/>
      <c r="S465" s="223"/>
      <c r="T465" s="224"/>
      <c r="AT465" s="225" t="s">
        <v>136</v>
      </c>
      <c r="AU465" s="225" t="s">
        <v>87</v>
      </c>
      <c r="AV465" s="14" t="s">
        <v>87</v>
      </c>
      <c r="AW465" s="14" t="s">
        <v>33</v>
      </c>
      <c r="AX465" s="14" t="s">
        <v>77</v>
      </c>
      <c r="AY465" s="225" t="s">
        <v>125</v>
      </c>
    </row>
    <row r="466" spans="2:51" s="13" customFormat="1" ht="10">
      <c r="B466" s="205"/>
      <c r="C466" s="206"/>
      <c r="D466" s="200" t="s">
        <v>136</v>
      </c>
      <c r="E466" s="207" t="s">
        <v>1</v>
      </c>
      <c r="F466" s="208" t="s">
        <v>729</v>
      </c>
      <c r="G466" s="206"/>
      <c r="H466" s="207" t="s">
        <v>1</v>
      </c>
      <c r="I466" s="209"/>
      <c r="J466" s="206"/>
      <c r="K466" s="206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136</v>
      </c>
      <c r="AU466" s="214" t="s">
        <v>87</v>
      </c>
      <c r="AV466" s="13" t="s">
        <v>85</v>
      </c>
      <c r="AW466" s="13" t="s">
        <v>33</v>
      </c>
      <c r="AX466" s="13" t="s">
        <v>77</v>
      </c>
      <c r="AY466" s="214" t="s">
        <v>125</v>
      </c>
    </row>
    <row r="467" spans="2:51" s="14" customFormat="1" ht="10">
      <c r="B467" s="215"/>
      <c r="C467" s="216"/>
      <c r="D467" s="200" t="s">
        <v>136</v>
      </c>
      <c r="E467" s="217" t="s">
        <v>1</v>
      </c>
      <c r="F467" s="218" t="s">
        <v>730</v>
      </c>
      <c r="G467" s="216"/>
      <c r="H467" s="219">
        <v>-75.2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136</v>
      </c>
      <c r="AU467" s="225" t="s">
        <v>87</v>
      </c>
      <c r="AV467" s="14" t="s">
        <v>87</v>
      </c>
      <c r="AW467" s="14" t="s">
        <v>33</v>
      </c>
      <c r="AX467" s="14" t="s">
        <v>77</v>
      </c>
      <c r="AY467" s="225" t="s">
        <v>125</v>
      </c>
    </row>
    <row r="468" spans="2:51" s="15" customFormat="1" ht="10">
      <c r="B468" s="229"/>
      <c r="C468" s="230"/>
      <c r="D468" s="200" t="s">
        <v>136</v>
      </c>
      <c r="E468" s="231" t="s">
        <v>1</v>
      </c>
      <c r="F468" s="232" t="s">
        <v>260</v>
      </c>
      <c r="G468" s="230"/>
      <c r="H468" s="233">
        <v>453.7</v>
      </c>
      <c r="I468" s="234"/>
      <c r="J468" s="230"/>
      <c r="K468" s="230"/>
      <c r="L468" s="235"/>
      <c r="M468" s="236"/>
      <c r="N468" s="237"/>
      <c r="O468" s="237"/>
      <c r="P468" s="237"/>
      <c r="Q468" s="237"/>
      <c r="R468" s="237"/>
      <c r="S468" s="237"/>
      <c r="T468" s="238"/>
      <c r="AT468" s="239" t="s">
        <v>136</v>
      </c>
      <c r="AU468" s="239" t="s">
        <v>87</v>
      </c>
      <c r="AV468" s="15" t="s">
        <v>149</v>
      </c>
      <c r="AW468" s="15" t="s">
        <v>33</v>
      </c>
      <c r="AX468" s="15" t="s">
        <v>85</v>
      </c>
      <c r="AY468" s="239" t="s">
        <v>125</v>
      </c>
    </row>
    <row r="469" spans="1:65" s="2" customFormat="1" ht="24.15" customHeight="1">
      <c r="A469" s="35"/>
      <c r="B469" s="36"/>
      <c r="C469" s="187" t="s">
        <v>731</v>
      </c>
      <c r="D469" s="187" t="s">
        <v>128</v>
      </c>
      <c r="E469" s="188" t="s">
        <v>732</v>
      </c>
      <c r="F469" s="189" t="s">
        <v>733</v>
      </c>
      <c r="G469" s="190" t="s">
        <v>298</v>
      </c>
      <c r="H469" s="191">
        <v>752</v>
      </c>
      <c r="I469" s="192"/>
      <c r="J469" s="193">
        <f>ROUND(I469*H469,2)</f>
        <v>0</v>
      </c>
      <c r="K469" s="189" t="s">
        <v>132</v>
      </c>
      <c r="L469" s="40"/>
      <c r="M469" s="194" t="s">
        <v>1</v>
      </c>
      <c r="N469" s="195" t="s">
        <v>42</v>
      </c>
      <c r="O469" s="72"/>
      <c r="P469" s="196">
        <f>O469*H469</f>
        <v>0</v>
      </c>
      <c r="Q469" s="196">
        <v>0.20469</v>
      </c>
      <c r="R469" s="196">
        <f>Q469*H469</f>
        <v>153.92688</v>
      </c>
      <c r="S469" s="196">
        <v>0</v>
      </c>
      <c r="T469" s="197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8" t="s">
        <v>149</v>
      </c>
      <c r="AT469" s="198" t="s">
        <v>128</v>
      </c>
      <c r="AU469" s="198" t="s">
        <v>87</v>
      </c>
      <c r="AY469" s="18" t="s">
        <v>125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8" t="s">
        <v>85</v>
      </c>
      <c r="BK469" s="199">
        <f>ROUND(I469*H469,2)</f>
        <v>0</v>
      </c>
      <c r="BL469" s="18" t="s">
        <v>149</v>
      </c>
      <c r="BM469" s="198" t="s">
        <v>734</v>
      </c>
    </row>
    <row r="470" spans="1:47" s="2" customFormat="1" ht="18">
      <c r="A470" s="35"/>
      <c r="B470" s="36"/>
      <c r="C470" s="37"/>
      <c r="D470" s="200" t="s">
        <v>135</v>
      </c>
      <c r="E470" s="37"/>
      <c r="F470" s="201" t="s">
        <v>735</v>
      </c>
      <c r="G470" s="37"/>
      <c r="H470" s="37"/>
      <c r="I470" s="202"/>
      <c r="J470" s="37"/>
      <c r="K470" s="37"/>
      <c r="L470" s="40"/>
      <c r="M470" s="203"/>
      <c r="N470" s="204"/>
      <c r="O470" s="72"/>
      <c r="P470" s="72"/>
      <c r="Q470" s="72"/>
      <c r="R470" s="72"/>
      <c r="S470" s="72"/>
      <c r="T470" s="73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135</v>
      </c>
      <c r="AU470" s="18" t="s">
        <v>87</v>
      </c>
    </row>
    <row r="471" spans="2:51" s="14" customFormat="1" ht="10">
      <c r="B471" s="215"/>
      <c r="C471" s="216"/>
      <c r="D471" s="200" t="s">
        <v>136</v>
      </c>
      <c r="E471" s="217" t="s">
        <v>1</v>
      </c>
      <c r="F471" s="218" t="s">
        <v>736</v>
      </c>
      <c r="G471" s="216"/>
      <c r="H471" s="219">
        <v>752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136</v>
      </c>
      <c r="AU471" s="225" t="s">
        <v>87</v>
      </c>
      <c r="AV471" s="14" t="s">
        <v>87</v>
      </c>
      <c r="AW471" s="14" t="s">
        <v>33</v>
      </c>
      <c r="AX471" s="14" t="s">
        <v>85</v>
      </c>
      <c r="AY471" s="225" t="s">
        <v>125</v>
      </c>
    </row>
    <row r="472" spans="2:51" s="13" customFormat="1" ht="10">
      <c r="B472" s="205"/>
      <c r="C472" s="206"/>
      <c r="D472" s="200" t="s">
        <v>136</v>
      </c>
      <c r="E472" s="207" t="s">
        <v>1</v>
      </c>
      <c r="F472" s="208" t="s">
        <v>737</v>
      </c>
      <c r="G472" s="206"/>
      <c r="H472" s="207" t="s">
        <v>1</v>
      </c>
      <c r="I472" s="209"/>
      <c r="J472" s="206"/>
      <c r="K472" s="206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136</v>
      </c>
      <c r="AU472" s="214" t="s">
        <v>87</v>
      </c>
      <c r="AV472" s="13" t="s">
        <v>85</v>
      </c>
      <c r="AW472" s="13" t="s">
        <v>33</v>
      </c>
      <c r="AX472" s="13" t="s">
        <v>77</v>
      </c>
      <c r="AY472" s="214" t="s">
        <v>125</v>
      </c>
    </row>
    <row r="473" spans="1:65" s="2" customFormat="1" ht="16.5" customHeight="1">
      <c r="A473" s="35"/>
      <c r="B473" s="36"/>
      <c r="C473" s="187" t="s">
        <v>738</v>
      </c>
      <c r="D473" s="187" t="s">
        <v>128</v>
      </c>
      <c r="E473" s="188" t="s">
        <v>739</v>
      </c>
      <c r="F473" s="189" t="s">
        <v>740</v>
      </c>
      <c r="G473" s="190" t="s">
        <v>244</v>
      </c>
      <c r="H473" s="191">
        <v>2842.4</v>
      </c>
      <c r="I473" s="192"/>
      <c r="J473" s="193">
        <f>ROUND(I473*H473,2)</f>
        <v>0</v>
      </c>
      <c r="K473" s="189" t="s">
        <v>132</v>
      </c>
      <c r="L473" s="40"/>
      <c r="M473" s="194" t="s">
        <v>1</v>
      </c>
      <c r="N473" s="195" t="s">
        <v>42</v>
      </c>
      <c r="O473" s="72"/>
      <c r="P473" s="196">
        <f>O473*H473</f>
        <v>0</v>
      </c>
      <c r="Q473" s="196">
        <v>0.00031</v>
      </c>
      <c r="R473" s="196">
        <f>Q473*H473</f>
        <v>0.881144</v>
      </c>
      <c r="S473" s="196">
        <v>0</v>
      </c>
      <c r="T473" s="197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8" t="s">
        <v>149</v>
      </c>
      <c r="AT473" s="198" t="s">
        <v>128</v>
      </c>
      <c r="AU473" s="198" t="s">
        <v>87</v>
      </c>
      <c r="AY473" s="18" t="s">
        <v>125</v>
      </c>
      <c r="BE473" s="199">
        <f>IF(N473="základní",J473,0)</f>
        <v>0</v>
      </c>
      <c r="BF473" s="199">
        <f>IF(N473="snížená",J473,0)</f>
        <v>0</v>
      </c>
      <c r="BG473" s="199">
        <f>IF(N473="zákl. přenesená",J473,0)</f>
        <v>0</v>
      </c>
      <c r="BH473" s="199">
        <f>IF(N473="sníž. přenesená",J473,0)</f>
        <v>0</v>
      </c>
      <c r="BI473" s="199">
        <f>IF(N473="nulová",J473,0)</f>
        <v>0</v>
      </c>
      <c r="BJ473" s="18" t="s">
        <v>85</v>
      </c>
      <c r="BK473" s="199">
        <f>ROUND(I473*H473,2)</f>
        <v>0</v>
      </c>
      <c r="BL473" s="18" t="s">
        <v>149</v>
      </c>
      <c r="BM473" s="198" t="s">
        <v>741</v>
      </c>
    </row>
    <row r="474" spans="1:47" s="2" customFormat="1" ht="18">
      <c r="A474" s="35"/>
      <c r="B474" s="36"/>
      <c r="C474" s="37"/>
      <c r="D474" s="200" t="s">
        <v>135</v>
      </c>
      <c r="E474" s="37"/>
      <c r="F474" s="201" t="s">
        <v>742</v>
      </c>
      <c r="G474" s="37"/>
      <c r="H474" s="37"/>
      <c r="I474" s="202"/>
      <c r="J474" s="37"/>
      <c r="K474" s="37"/>
      <c r="L474" s="40"/>
      <c r="M474" s="203"/>
      <c r="N474" s="204"/>
      <c r="O474" s="72"/>
      <c r="P474" s="72"/>
      <c r="Q474" s="72"/>
      <c r="R474" s="72"/>
      <c r="S474" s="72"/>
      <c r="T474" s="73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135</v>
      </c>
      <c r="AU474" s="18" t="s">
        <v>87</v>
      </c>
    </row>
    <row r="475" spans="2:51" s="14" customFormat="1" ht="10">
      <c r="B475" s="215"/>
      <c r="C475" s="216"/>
      <c r="D475" s="200" t="s">
        <v>136</v>
      </c>
      <c r="E475" s="217" t="s">
        <v>1</v>
      </c>
      <c r="F475" s="218" t="s">
        <v>743</v>
      </c>
      <c r="G475" s="216"/>
      <c r="H475" s="219">
        <v>2842.4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136</v>
      </c>
      <c r="AU475" s="225" t="s">
        <v>87</v>
      </c>
      <c r="AV475" s="14" t="s">
        <v>87</v>
      </c>
      <c r="AW475" s="14" t="s">
        <v>33</v>
      </c>
      <c r="AX475" s="14" t="s">
        <v>85</v>
      </c>
      <c r="AY475" s="225" t="s">
        <v>125</v>
      </c>
    </row>
    <row r="476" spans="1:65" s="2" customFormat="1" ht="16.5" customHeight="1">
      <c r="A476" s="35"/>
      <c r="B476" s="36"/>
      <c r="C476" s="240" t="s">
        <v>744</v>
      </c>
      <c r="D476" s="240" t="s">
        <v>435</v>
      </c>
      <c r="E476" s="241" t="s">
        <v>745</v>
      </c>
      <c r="F476" s="242" t="s">
        <v>746</v>
      </c>
      <c r="G476" s="243" t="s">
        <v>244</v>
      </c>
      <c r="H476" s="244">
        <v>3268.76</v>
      </c>
      <c r="I476" s="245"/>
      <c r="J476" s="246">
        <f>ROUND(I476*H476,2)</f>
        <v>0</v>
      </c>
      <c r="K476" s="242" t="s">
        <v>132</v>
      </c>
      <c r="L476" s="247"/>
      <c r="M476" s="248" t="s">
        <v>1</v>
      </c>
      <c r="N476" s="249" t="s">
        <v>42</v>
      </c>
      <c r="O476" s="72"/>
      <c r="P476" s="196">
        <f>O476*H476</f>
        <v>0</v>
      </c>
      <c r="Q476" s="196">
        <v>0.0005</v>
      </c>
      <c r="R476" s="196">
        <f>Q476*H476</f>
        <v>1.6343800000000002</v>
      </c>
      <c r="S476" s="196">
        <v>0</v>
      </c>
      <c r="T476" s="197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8" t="s">
        <v>175</v>
      </c>
      <c r="AT476" s="198" t="s">
        <v>435</v>
      </c>
      <c r="AU476" s="198" t="s">
        <v>87</v>
      </c>
      <c r="AY476" s="18" t="s">
        <v>125</v>
      </c>
      <c r="BE476" s="199">
        <f>IF(N476="základní",J476,0)</f>
        <v>0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18" t="s">
        <v>85</v>
      </c>
      <c r="BK476" s="199">
        <f>ROUND(I476*H476,2)</f>
        <v>0</v>
      </c>
      <c r="BL476" s="18" t="s">
        <v>149</v>
      </c>
      <c r="BM476" s="198" t="s">
        <v>747</v>
      </c>
    </row>
    <row r="477" spans="1:47" s="2" customFormat="1" ht="10">
      <c r="A477" s="35"/>
      <c r="B477" s="36"/>
      <c r="C477" s="37"/>
      <c r="D477" s="200" t="s">
        <v>135</v>
      </c>
      <c r="E477" s="37"/>
      <c r="F477" s="201" t="s">
        <v>746</v>
      </c>
      <c r="G477" s="37"/>
      <c r="H477" s="37"/>
      <c r="I477" s="202"/>
      <c r="J477" s="37"/>
      <c r="K477" s="37"/>
      <c r="L477" s="40"/>
      <c r="M477" s="203"/>
      <c r="N477" s="204"/>
      <c r="O477" s="72"/>
      <c r="P477" s="72"/>
      <c r="Q477" s="72"/>
      <c r="R477" s="72"/>
      <c r="S477" s="72"/>
      <c r="T477" s="73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135</v>
      </c>
      <c r="AU477" s="18" t="s">
        <v>87</v>
      </c>
    </row>
    <row r="478" spans="2:51" s="14" customFormat="1" ht="10">
      <c r="B478" s="215"/>
      <c r="C478" s="216"/>
      <c r="D478" s="200" t="s">
        <v>136</v>
      </c>
      <c r="E478" s="217" t="s">
        <v>1</v>
      </c>
      <c r="F478" s="218" t="s">
        <v>748</v>
      </c>
      <c r="G478" s="216"/>
      <c r="H478" s="219">
        <v>2842.4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136</v>
      </c>
      <c r="AU478" s="225" t="s">
        <v>87</v>
      </c>
      <c r="AV478" s="14" t="s">
        <v>87</v>
      </c>
      <c r="AW478" s="14" t="s">
        <v>33</v>
      </c>
      <c r="AX478" s="14" t="s">
        <v>77</v>
      </c>
      <c r="AY478" s="225" t="s">
        <v>125</v>
      </c>
    </row>
    <row r="479" spans="2:51" s="13" customFormat="1" ht="10">
      <c r="B479" s="205"/>
      <c r="C479" s="206"/>
      <c r="D479" s="200" t="s">
        <v>136</v>
      </c>
      <c r="E479" s="207" t="s">
        <v>1</v>
      </c>
      <c r="F479" s="208" t="s">
        <v>749</v>
      </c>
      <c r="G479" s="206"/>
      <c r="H479" s="207" t="s">
        <v>1</v>
      </c>
      <c r="I479" s="209"/>
      <c r="J479" s="206"/>
      <c r="K479" s="206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136</v>
      </c>
      <c r="AU479" s="214" t="s">
        <v>87</v>
      </c>
      <c r="AV479" s="13" t="s">
        <v>85</v>
      </c>
      <c r="AW479" s="13" t="s">
        <v>33</v>
      </c>
      <c r="AX479" s="13" t="s">
        <v>77</v>
      </c>
      <c r="AY479" s="214" t="s">
        <v>125</v>
      </c>
    </row>
    <row r="480" spans="2:51" s="15" customFormat="1" ht="10">
      <c r="B480" s="229"/>
      <c r="C480" s="230"/>
      <c r="D480" s="200" t="s">
        <v>136</v>
      </c>
      <c r="E480" s="231" t="s">
        <v>1</v>
      </c>
      <c r="F480" s="232" t="s">
        <v>260</v>
      </c>
      <c r="G480" s="230"/>
      <c r="H480" s="233">
        <v>2842.4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AT480" s="239" t="s">
        <v>136</v>
      </c>
      <c r="AU480" s="239" t="s">
        <v>87</v>
      </c>
      <c r="AV480" s="15" t="s">
        <v>149</v>
      </c>
      <c r="AW480" s="15" t="s">
        <v>33</v>
      </c>
      <c r="AX480" s="15" t="s">
        <v>85</v>
      </c>
      <c r="AY480" s="239" t="s">
        <v>125</v>
      </c>
    </row>
    <row r="481" spans="2:51" s="14" customFormat="1" ht="10">
      <c r="B481" s="215"/>
      <c r="C481" s="216"/>
      <c r="D481" s="200" t="s">
        <v>136</v>
      </c>
      <c r="E481" s="216"/>
      <c r="F481" s="218" t="s">
        <v>750</v>
      </c>
      <c r="G481" s="216"/>
      <c r="H481" s="219">
        <v>3268.76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136</v>
      </c>
      <c r="AU481" s="225" t="s">
        <v>87</v>
      </c>
      <c r="AV481" s="14" t="s">
        <v>87</v>
      </c>
      <c r="AW481" s="14" t="s">
        <v>4</v>
      </c>
      <c r="AX481" s="14" t="s">
        <v>85</v>
      </c>
      <c r="AY481" s="225" t="s">
        <v>125</v>
      </c>
    </row>
    <row r="482" spans="2:63" s="12" customFormat="1" ht="22.75" customHeight="1">
      <c r="B482" s="171"/>
      <c r="C482" s="172"/>
      <c r="D482" s="173" t="s">
        <v>76</v>
      </c>
      <c r="E482" s="185" t="s">
        <v>149</v>
      </c>
      <c r="F482" s="185" t="s">
        <v>751</v>
      </c>
      <c r="G482" s="172"/>
      <c r="H482" s="172"/>
      <c r="I482" s="175"/>
      <c r="J482" s="186">
        <f>BK482</f>
        <v>0</v>
      </c>
      <c r="K482" s="172"/>
      <c r="L482" s="177"/>
      <c r="M482" s="178"/>
      <c r="N482" s="179"/>
      <c r="O482" s="179"/>
      <c r="P482" s="180">
        <f>SUM(P483:P504)</f>
        <v>0</v>
      </c>
      <c r="Q482" s="179"/>
      <c r="R482" s="180">
        <f>SUM(R483:R504)</f>
        <v>104.1433490372</v>
      </c>
      <c r="S482" s="179"/>
      <c r="T482" s="181">
        <f>SUM(T483:T504)</f>
        <v>0</v>
      </c>
      <c r="AR482" s="182" t="s">
        <v>85</v>
      </c>
      <c r="AT482" s="183" t="s">
        <v>76</v>
      </c>
      <c r="AU482" s="183" t="s">
        <v>85</v>
      </c>
      <c r="AY482" s="182" t="s">
        <v>125</v>
      </c>
      <c r="BK482" s="184">
        <f>SUM(BK483:BK504)</f>
        <v>0</v>
      </c>
    </row>
    <row r="483" spans="1:65" s="2" customFormat="1" ht="16.5" customHeight="1">
      <c r="A483" s="35"/>
      <c r="B483" s="36"/>
      <c r="C483" s="187" t="s">
        <v>752</v>
      </c>
      <c r="D483" s="187" t="s">
        <v>128</v>
      </c>
      <c r="E483" s="188" t="s">
        <v>753</v>
      </c>
      <c r="F483" s="189" t="s">
        <v>754</v>
      </c>
      <c r="G483" s="190" t="s">
        <v>244</v>
      </c>
      <c r="H483" s="191">
        <v>26.64</v>
      </c>
      <c r="I483" s="192"/>
      <c r="J483" s="193">
        <f>ROUND(I483*H483,2)</f>
        <v>0</v>
      </c>
      <c r="K483" s="189" t="s">
        <v>132</v>
      </c>
      <c r="L483" s="40"/>
      <c r="M483" s="194" t="s">
        <v>1</v>
      </c>
      <c r="N483" s="195" t="s">
        <v>42</v>
      </c>
      <c r="O483" s="72"/>
      <c r="P483" s="196">
        <f>O483*H483</f>
        <v>0</v>
      </c>
      <c r="Q483" s="196">
        <v>0</v>
      </c>
      <c r="R483" s="196">
        <f>Q483*H483</f>
        <v>0</v>
      </c>
      <c r="S483" s="196">
        <v>0</v>
      </c>
      <c r="T483" s="197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98" t="s">
        <v>149</v>
      </c>
      <c r="AT483" s="198" t="s">
        <v>128</v>
      </c>
      <c r="AU483" s="198" t="s">
        <v>87</v>
      </c>
      <c r="AY483" s="18" t="s">
        <v>125</v>
      </c>
      <c r="BE483" s="199">
        <f>IF(N483="základní",J483,0)</f>
        <v>0</v>
      </c>
      <c r="BF483" s="199">
        <f>IF(N483="snížená",J483,0)</f>
        <v>0</v>
      </c>
      <c r="BG483" s="199">
        <f>IF(N483="zákl. přenesená",J483,0)</f>
        <v>0</v>
      </c>
      <c r="BH483" s="199">
        <f>IF(N483="sníž. přenesená",J483,0)</f>
        <v>0</v>
      </c>
      <c r="BI483" s="199">
        <f>IF(N483="nulová",J483,0)</f>
        <v>0</v>
      </c>
      <c r="BJ483" s="18" t="s">
        <v>85</v>
      </c>
      <c r="BK483" s="199">
        <f>ROUND(I483*H483,2)</f>
        <v>0</v>
      </c>
      <c r="BL483" s="18" t="s">
        <v>149</v>
      </c>
      <c r="BM483" s="198" t="s">
        <v>755</v>
      </c>
    </row>
    <row r="484" spans="1:47" s="2" customFormat="1" ht="10">
      <c r="A484" s="35"/>
      <c r="B484" s="36"/>
      <c r="C484" s="37"/>
      <c r="D484" s="200" t="s">
        <v>135</v>
      </c>
      <c r="E484" s="37"/>
      <c r="F484" s="201" t="s">
        <v>756</v>
      </c>
      <c r="G484" s="37"/>
      <c r="H484" s="37"/>
      <c r="I484" s="202"/>
      <c r="J484" s="37"/>
      <c r="K484" s="37"/>
      <c r="L484" s="40"/>
      <c r="M484" s="203"/>
      <c r="N484" s="204"/>
      <c r="O484" s="72"/>
      <c r="P484" s="72"/>
      <c r="Q484" s="72"/>
      <c r="R484" s="72"/>
      <c r="S484" s="72"/>
      <c r="T484" s="73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135</v>
      </c>
      <c r="AU484" s="18" t="s">
        <v>87</v>
      </c>
    </row>
    <row r="485" spans="2:51" s="14" customFormat="1" ht="10">
      <c r="B485" s="215"/>
      <c r="C485" s="216"/>
      <c r="D485" s="200" t="s">
        <v>136</v>
      </c>
      <c r="E485" s="217" t="s">
        <v>1</v>
      </c>
      <c r="F485" s="218" t="s">
        <v>757</v>
      </c>
      <c r="G485" s="216"/>
      <c r="H485" s="219">
        <v>26.64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136</v>
      </c>
      <c r="AU485" s="225" t="s">
        <v>87</v>
      </c>
      <c r="AV485" s="14" t="s">
        <v>87</v>
      </c>
      <c r="AW485" s="14" t="s">
        <v>33</v>
      </c>
      <c r="AX485" s="14" t="s">
        <v>85</v>
      </c>
      <c r="AY485" s="225" t="s">
        <v>125</v>
      </c>
    </row>
    <row r="486" spans="1:65" s="2" customFormat="1" ht="16.5" customHeight="1">
      <c r="A486" s="35"/>
      <c r="B486" s="36"/>
      <c r="C486" s="187" t="s">
        <v>758</v>
      </c>
      <c r="D486" s="187" t="s">
        <v>128</v>
      </c>
      <c r="E486" s="188" t="s">
        <v>759</v>
      </c>
      <c r="F486" s="189" t="s">
        <v>760</v>
      </c>
      <c r="G486" s="190" t="s">
        <v>325</v>
      </c>
      <c r="H486" s="191">
        <v>43.285</v>
      </c>
      <c r="I486" s="192"/>
      <c r="J486" s="193">
        <f>ROUND(I486*H486,2)</f>
        <v>0</v>
      </c>
      <c r="K486" s="189" t="s">
        <v>132</v>
      </c>
      <c r="L486" s="40"/>
      <c r="M486" s="194" t="s">
        <v>1</v>
      </c>
      <c r="N486" s="195" t="s">
        <v>42</v>
      </c>
      <c r="O486" s="72"/>
      <c r="P486" s="196">
        <f>O486*H486</f>
        <v>0</v>
      </c>
      <c r="Q486" s="196">
        <v>1.89077</v>
      </c>
      <c r="R486" s="196">
        <f>Q486*H486</f>
        <v>81.84197945</v>
      </c>
      <c r="S486" s="196">
        <v>0</v>
      </c>
      <c r="T486" s="197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8" t="s">
        <v>149</v>
      </c>
      <c r="AT486" s="198" t="s">
        <v>128</v>
      </c>
      <c r="AU486" s="198" t="s">
        <v>87</v>
      </c>
      <c r="AY486" s="18" t="s">
        <v>125</v>
      </c>
      <c r="BE486" s="199">
        <f>IF(N486="základní",J486,0)</f>
        <v>0</v>
      </c>
      <c r="BF486" s="199">
        <f>IF(N486="snížená",J486,0)</f>
        <v>0</v>
      </c>
      <c r="BG486" s="199">
        <f>IF(N486="zákl. přenesená",J486,0)</f>
        <v>0</v>
      </c>
      <c r="BH486" s="199">
        <f>IF(N486="sníž. přenesená",J486,0)</f>
        <v>0</v>
      </c>
      <c r="BI486" s="199">
        <f>IF(N486="nulová",J486,0)</f>
        <v>0</v>
      </c>
      <c r="BJ486" s="18" t="s">
        <v>85</v>
      </c>
      <c r="BK486" s="199">
        <f>ROUND(I486*H486,2)</f>
        <v>0</v>
      </c>
      <c r="BL486" s="18" t="s">
        <v>149</v>
      </c>
      <c r="BM486" s="198" t="s">
        <v>761</v>
      </c>
    </row>
    <row r="487" spans="1:47" s="2" customFormat="1" ht="10">
      <c r="A487" s="35"/>
      <c r="B487" s="36"/>
      <c r="C487" s="37"/>
      <c r="D487" s="200" t="s">
        <v>135</v>
      </c>
      <c r="E487" s="37"/>
      <c r="F487" s="201" t="s">
        <v>762</v>
      </c>
      <c r="G487" s="37"/>
      <c r="H487" s="37"/>
      <c r="I487" s="202"/>
      <c r="J487" s="37"/>
      <c r="K487" s="37"/>
      <c r="L487" s="40"/>
      <c r="M487" s="203"/>
      <c r="N487" s="204"/>
      <c r="O487" s="72"/>
      <c r="P487" s="72"/>
      <c r="Q487" s="72"/>
      <c r="R487" s="72"/>
      <c r="S487" s="72"/>
      <c r="T487" s="73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135</v>
      </c>
      <c r="AU487" s="18" t="s">
        <v>87</v>
      </c>
    </row>
    <row r="488" spans="2:51" s="13" customFormat="1" ht="10">
      <c r="B488" s="205"/>
      <c r="C488" s="206"/>
      <c r="D488" s="200" t="s">
        <v>136</v>
      </c>
      <c r="E488" s="207" t="s">
        <v>1</v>
      </c>
      <c r="F488" s="208" t="s">
        <v>763</v>
      </c>
      <c r="G488" s="206"/>
      <c r="H488" s="207" t="s">
        <v>1</v>
      </c>
      <c r="I488" s="209"/>
      <c r="J488" s="206"/>
      <c r="K488" s="206"/>
      <c r="L488" s="210"/>
      <c r="M488" s="211"/>
      <c r="N488" s="212"/>
      <c r="O488" s="212"/>
      <c r="P488" s="212"/>
      <c r="Q488" s="212"/>
      <c r="R488" s="212"/>
      <c r="S488" s="212"/>
      <c r="T488" s="213"/>
      <c r="AT488" s="214" t="s">
        <v>136</v>
      </c>
      <c r="AU488" s="214" t="s">
        <v>87</v>
      </c>
      <c r="AV488" s="13" t="s">
        <v>85</v>
      </c>
      <c r="AW488" s="13" t="s">
        <v>33</v>
      </c>
      <c r="AX488" s="13" t="s">
        <v>77</v>
      </c>
      <c r="AY488" s="214" t="s">
        <v>125</v>
      </c>
    </row>
    <row r="489" spans="2:51" s="14" customFormat="1" ht="10">
      <c r="B489" s="215"/>
      <c r="C489" s="216"/>
      <c r="D489" s="200" t="s">
        <v>136</v>
      </c>
      <c r="E489" s="217" t="s">
        <v>1</v>
      </c>
      <c r="F489" s="218" t="s">
        <v>764</v>
      </c>
      <c r="G489" s="216"/>
      <c r="H489" s="219">
        <v>0.45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136</v>
      </c>
      <c r="AU489" s="225" t="s">
        <v>87</v>
      </c>
      <c r="AV489" s="14" t="s">
        <v>87</v>
      </c>
      <c r="AW489" s="14" t="s">
        <v>33</v>
      </c>
      <c r="AX489" s="14" t="s">
        <v>77</v>
      </c>
      <c r="AY489" s="225" t="s">
        <v>125</v>
      </c>
    </row>
    <row r="490" spans="2:51" s="14" customFormat="1" ht="10">
      <c r="B490" s="215"/>
      <c r="C490" s="216"/>
      <c r="D490" s="200" t="s">
        <v>136</v>
      </c>
      <c r="E490" s="217" t="s">
        <v>1</v>
      </c>
      <c r="F490" s="218" t="s">
        <v>765</v>
      </c>
      <c r="G490" s="216"/>
      <c r="H490" s="219">
        <v>0.081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136</v>
      </c>
      <c r="AU490" s="225" t="s">
        <v>87</v>
      </c>
      <c r="AV490" s="14" t="s">
        <v>87</v>
      </c>
      <c r="AW490" s="14" t="s">
        <v>33</v>
      </c>
      <c r="AX490" s="14" t="s">
        <v>77</v>
      </c>
      <c r="AY490" s="225" t="s">
        <v>125</v>
      </c>
    </row>
    <row r="491" spans="2:51" s="14" customFormat="1" ht="10">
      <c r="B491" s="215"/>
      <c r="C491" s="216"/>
      <c r="D491" s="200" t="s">
        <v>136</v>
      </c>
      <c r="E491" s="217" t="s">
        <v>1</v>
      </c>
      <c r="F491" s="218" t="s">
        <v>766</v>
      </c>
      <c r="G491" s="216"/>
      <c r="H491" s="219">
        <v>1.278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136</v>
      </c>
      <c r="AU491" s="225" t="s">
        <v>87</v>
      </c>
      <c r="AV491" s="14" t="s">
        <v>87</v>
      </c>
      <c r="AW491" s="14" t="s">
        <v>33</v>
      </c>
      <c r="AX491" s="14" t="s">
        <v>77</v>
      </c>
      <c r="AY491" s="225" t="s">
        <v>125</v>
      </c>
    </row>
    <row r="492" spans="2:51" s="13" customFormat="1" ht="10">
      <c r="B492" s="205"/>
      <c r="C492" s="206"/>
      <c r="D492" s="200" t="s">
        <v>136</v>
      </c>
      <c r="E492" s="207" t="s">
        <v>1</v>
      </c>
      <c r="F492" s="208" t="s">
        <v>767</v>
      </c>
      <c r="G492" s="206"/>
      <c r="H492" s="207" t="s">
        <v>1</v>
      </c>
      <c r="I492" s="209"/>
      <c r="J492" s="206"/>
      <c r="K492" s="206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136</v>
      </c>
      <c r="AU492" s="214" t="s">
        <v>87</v>
      </c>
      <c r="AV492" s="13" t="s">
        <v>85</v>
      </c>
      <c r="AW492" s="13" t="s">
        <v>33</v>
      </c>
      <c r="AX492" s="13" t="s">
        <v>77</v>
      </c>
      <c r="AY492" s="214" t="s">
        <v>125</v>
      </c>
    </row>
    <row r="493" spans="2:51" s="14" customFormat="1" ht="10">
      <c r="B493" s="215"/>
      <c r="C493" s="216"/>
      <c r="D493" s="200" t="s">
        <v>136</v>
      </c>
      <c r="E493" s="217" t="s">
        <v>1</v>
      </c>
      <c r="F493" s="218" t="s">
        <v>768</v>
      </c>
      <c r="G493" s="216"/>
      <c r="H493" s="219">
        <v>20.476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136</v>
      </c>
      <c r="AU493" s="225" t="s">
        <v>87</v>
      </c>
      <c r="AV493" s="14" t="s">
        <v>87</v>
      </c>
      <c r="AW493" s="14" t="s">
        <v>33</v>
      </c>
      <c r="AX493" s="14" t="s">
        <v>77</v>
      </c>
      <c r="AY493" s="225" t="s">
        <v>125</v>
      </c>
    </row>
    <row r="494" spans="2:51" s="14" customFormat="1" ht="10">
      <c r="B494" s="215"/>
      <c r="C494" s="216"/>
      <c r="D494" s="200" t="s">
        <v>136</v>
      </c>
      <c r="E494" s="217" t="s">
        <v>1</v>
      </c>
      <c r="F494" s="218" t="s">
        <v>769</v>
      </c>
      <c r="G494" s="216"/>
      <c r="H494" s="219">
        <v>21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136</v>
      </c>
      <c r="AU494" s="225" t="s">
        <v>87</v>
      </c>
      <c r="AV494" s="14" t="s">
        <v>87</v>
      </c>
      <c r="AW494" s="14" t="s">
        <v>33</v>
      </c>
      <c r="AX494" s="14" t="s">
        <v>77</v>
      </c>
      <c r="AY494" s="225" t="s">
        <v>125</v>
      </c>
    </row>
    <row r="495" spans="2:51" s="15" customFormat="1" ht="10">
      <c r="B495" s="229"/>
      <c r="C495" s="230"/>
      <c r="D495" s="200" t="s">
        <v>136</v>
      </c>
      <c r="E495" s="231" t="s">
        <v>1</v>
      </c>
      <c r="F495" s="232" t="s">
        <v>260</v>
      </c>
      <c r="G495" s="230"/>
      <c r="H495" s="233">
        <v>43.285</v>
      </c>
      <c r="I495" s="234"/>
      <c r="J495" s="230"/>
      <c r="K495" s="230"/>
      <c r="L495" s="235"/>
      <c r="M495" s="236"/>
      <c r="N495" s="237"/>
      <c r="O495" s="237"/>
      <c r="P495" s="237"/>
      <c r="Q495" s="237"/>
      <c r="R495" s="237"/>
      <c r="S495" s="237"/>
      <c r="T495" s="238"/>
      <c r="AT495" s="239" t="s">
        <v>136</v>
      </c>
      <c r="AU495" s="239" t="s">
        <v>87</v>
      </c>
      <c r="AV495" s="15" t="s">
        <v>149</v>
      </c>
      <c r="AW495" s="15" t="s">
        <v>33</v>
      </c>
      <c r="AX495" s="15" t="s">
        <v>85</v>
      </c>
      <c r="AY495" s="239" t="s">
        <v>125</v>
      </c>
    </row>
    <row r="496" spans="1:65" s="2" customFormat="1" ht="16.5" customHeight="1">
      <c r="A496" s="35"/>
      <c r="B496" s="36"/>
      <c r="C496" s="187" t="s">
        <v>770</v>
      </c>
      <c r="D496" s="187" t="s">
        <v>128</v>
      </c>
      <c r="E496" s="188" t="s">
        <v>771</v>
      </c>
      <c r="F496" s="189" t="s">
        <v>772</v>
      </c>
      <c r="G496" s="190" t="s">
        <v>229</v>
      </c>
      <c r="H496" s="191">
        <v>6</v>
      </c>
      <c r="I496" s="192"/>
      <c r="J496" s="193">
        <f>ROUND(I496*H496,2)</f>
        <v>0</v>
      </c>
      <c r="K496" s="189" t="s">
        <v>132</v>
      </c>
      <c r="L496" s="40"/>
      <c r="M496" s="194" t="s">
        <v>1</v>
      </c>
      <c r="N496" s="195" t="s">
        <v>42</v>
      </c>
      <c r="O496" s="72"/>
      <c r="P496" s="196">
        <f>O496*H496</f>
        <v>0</v>
      </c>
      <c r="Q496" s="196">
        <v>0.22394</v>
      </c>
      <c r="R496" s="196">
        <f>Q496*H496</f>
        <v>1.34364</v>
      </c>
      <c r="S496" s="196">
        <v>0</v>
      </c>
      <c r="T496" s="197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98" t="s">
        <v>149</v>
      </c>
      <c r="AT496" s="198" t="s">
        <v>128</v>
      </c>
      <c r="AU496" s="198" t="s">
        <v>87</v>
      </c>
      <c r="AY496" s="18" t="s">
        <v>125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18" t="s">
        <v>85</v>
      </c>
      <c r="BK496" s="199">
        <f>ROUND(I496*H496,2)</f>
        <v>0</v>
      </c>
      <c r="BL496" s="18" t="s">
        <v>149</v>
      </c>
      <c r="BM496" s="198" t="s">
        <v>773</v>
      </c>
    </row>
    <row r="497" spans="1:47" s="2" customFormat="1" ht="10">
      <c r="A497" s="35"/>
      <c r="B497" s="36"/>
      <c r="C497" s="37"/>
      <c r="D497" s="200" t="s">
        <v>135</v>
      </c>
      <c r="E497" s="37"/>
      <c r="F497" s="201" t="s">
        <v>774</v>
      </c>
      <c r="G497" s="37"/>
      <c r="H497" s="37"/>
      <c r="I497" s="202"/>
      <c r="J497" s="37"/>
      <c r="K497" s="37"/>
      <c r="L497" s="40"/>
      <c r="M497" s="203"/>
      <c r="N497" s="204"/>
      <c r="O497" s="72"/>
      <c r="P497" s="72"/>
      <c r="Q497" s="72"/>
      <c r="R497" s="72"/>
      <c r="S497" s="72"/>
      <c r="T497" s="73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135</v>
      </c>
      <c r="AU497" s="18" t="s">
        <v>87</v>
      </c>
    </row>
    <row r="498" spans="2:51" s="13" customFormat="1" ht="10">
      <c r="B498" s="205"/>
      <c r="C498" s="206"/>
      <c r="D498" s="200" t="s">
        <v>136</v>
      </c>
      <c r="E498" s="207" t="s">
        <v>1</v>
      </c>
      <c r="F498" s="208" t="s">
        <v>775</v>
      </c>
      <c r="G498" s="206"/>
      <c r="H498" s="207" t="s">
        <v>1</v>
      </c>
      <c r="I498" s="209"/>
      <c r="J498" s="206"/>
      <c r="K498" s="206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136</v>
      </c>
      <c r="AU498" s="214" t="s">
        <v>87</v>
      </c>
      <c r="AV498" s="13" t="s">
        <v>85</v>
      </c>
      <c r="AW498" s="13" t="s">
        <v>33</v>
      </c>
      <c r="AX498" s="13" t="s">
        <v>77</v>
      </c>
      <c r="AY498" s="214" t="s">
        <v>125</v>
      </c>
    </row>
    <row r="499" spans="2:51" s="14" customFormat="1" ht="10">
      <c r="B499" s="215"/>
      <c r="C499" s="216"/>
      <c r="D499" s="200" t="s">
        <v>136</v>
      </c>
      <c r="E499" s="217" t="s">
        <v>1</v>
      </c>
      <c r="F499" s="218" t="s">
        <v>776</v>
      </c>
      <c r="G499" s="216"/>
      <c r="H499" s="219">
        <v>6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136</v>
      </c>
      <c r="AU499" s="225" t="s">
        <v>87</v>
      </c>
      <c r="AV499" s="14" t="s">
        <v>87</v>
      </c>
      <c r="AW499" s="14" t="s">
        <v>33</v>
      </c>
      <c r="AX499" s="14" t="s">
        <v>85</v>
      </c>
      <c r="AY499" s="225" t="s">
        <v>125</v>
      </c>
    </row>
    <row r="500" spans="1:65" s="2" customFormat="1" ht="16.5" customHeight="1">
      <c r="A500" s="35"/>
      <c r="B500" s="36"/>
      <c r="C500" s="240" t="s">
        <v>777</v>
      </c>
      <c r="D500" s="240" t="s">
        <v>435</v>
      </c>
      <c r="E500" s="241" t="s">
        <v>778</v>
      </c>
      <c r="F500" s="242" t="s">
        <v>779</v>
      </c>
      <c r="G500" s="243" t="s">
        <v>229</v>
      </c>
      <c r="H500" s="244">
        <v>6</v>
      </c>
      <c r="I500" s="245"/>
      <c r="J500" s="246">
        <f>ROUND(I500*H500,2)</f>
        <v>0</v>
      </c>
      <c r="K500" s="242" t="s">
        <v>132</v>
      </c>
      <c r="L500" s="247"/>
      <c r="M500" s="248" t="s">
        <v>1</v>
      </c>
      <c r="N500" s="249" t="s">
        <v>42</v>
      </c>
      <c r="O500" s="72"/>
      <c r="P500" s="196">
        <f>O500*H500</f>
        <v>0</v>
      </c>
      <c r="Q500" s="196">
        <v>0.027</v>
      </c>
      <c r="R500" s="196">
        <f>Q500*H500</f>
        <v>0.162</v>
      </c>
      <c r="S500" s="196">
        <v>0</v>
      </c>
      <c r="T500" s="197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8" t="s">
        <v>175</v>
      </c>
      <c r="AT500" s="198" t="s">
        <v>435</v>
      </c>
      <c r="AU500" s="198" t="s">
        <v>87</v>
      </c>
      <c r="AY500" s="18" t="s">
        <v>125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18" t="s">
        <v>85</v>
      </c>
      <c r="BK500" s="199">
        <f>ROUND(I500*H500,2)</f>
        <v>0</v>
      </c>
      <c r="BL500" s="18" t="s">
        <v>149</v>
      </c>
      <c r="BM500" s="198" t="s">
        <v>780</v>
      </c>
    </row>
    <row r="501" spans="1:47" s="2" customFormat="1" ht="10">
      <c r="A501" s="35"/>
      <c r="B501" s="36"/>
      <c r="C501" s="37"/>
      <c r="D501" s="200" t="s">
        <v>135</v>
      </c>
      <c r="E501" s="37"/>
      <c r="F501" s="201" t="s">
        <v>779</v>
      </c>
      <c r="G501" s="37"/>
      <c r="H501" s="37"/>
      <c r="I501" s="202"/>
      <c r="J501" s="37"/>
      <c r="K501" s="37"/>
      <c r="L501" s="40"/>
      <c r="M501" s="203"/>
      <c r="N501" s="204"/>
      <c r="O501" s="72"/>
      <c r="P501" s="72"/>
      <c r="Q501" s="72"/>
      <c r="R501" s="72"/>
      <c r="S501" s="72"/>
      <c r="T501" s="73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135</v>
      </c>
      <c r="AU501" s="18" t="s">
        <v>87</v>
      </c>
    </row>
    <row r="502" spans="1:65" s="2" customFormat="1" ht="21.75" customHeight="1">
      <c r="A502" s="35"/>
      <c r="B502" s="36"/>
      <c r="C502" s="187" t="s">
        <v>781</v>
      </c>
      <c r="D502" s="187" t="s">
        <v>128</v>
      </c>
      <c r="E502" s="188" t="s">
        <v>782</v>
      </c>
      <c r="F502" s="189" t="s">
        <v>783</v>
      </c>
      <c r="G502" s="190" t="s">
        <v>244</v>
      </c>
      <c r="H502" s="191">
        <v>26.64</v>
      </c>
      <c r="I502" s="192"/>
      <c r="J502" s="193">
        <f>ROUND(I502*H502,2)</f>
        <v>0</v>
      </c>
      <c r="K502" s="189" t="s">
        <v>132</v>
      </c>
      <c r="L502" s="40"/>
      <c r="M502" s="194" t="s">
        <v>1</v>
      </c>
      <c r="N502" s="195" t="s">
        <v>42</v>
      </c>
      <c r="O502" s="72"/>
      <c r="P502" s="196">
        <f>O502*H502</f>
        <v>0</v>
      </c>
      <c r="Q502" s="196">
        <v>0.78062048</v>
      </c>
      <c r="R502" s="196">
        <f>Q502*H502</f>
        <v>20.7957295872</v>
      </c>
      <c r="S502" s="196">
        <v>0</v>
      </c>
      <c r="T502" s="197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98" t="s">
        <v>149</v>
      </c>
      <c r="AT502" s="198" t="s">
        <v>128</v>
      </c>
      <c r="AU502" s="198" t="s">
        <v>87</v>
      </c>
      <c r="AY502" s="18" t="s">
        <v>125</v>
      </c>
      <c r="BE502" s="199">
        <f>IF(N502="základní",J502,0)</f>
        <v>0</v>
      </c>
      <c r="BF502" s="199">
        <f>IF(N502="snížená",J502,0)</f>
        <v>0</v>
      </c>
      <c r="BG502" s="199">
        <f>IF(N502="zákl. přenesená",J502,0)</f>
        <v>0</v>
      </c>
      <c r="BH502" s="199">
        <f>IF(N502="sníž. přenesená",J502,0)</f>
        <v>0</v>
      </c>
      <c r="BI502" s="199">
        <f>IF(N502="nulová",J502,0)</f>
        <v>0</v>
      </c>
      <c r="BJ502" s="18" t="s">
        <v>85</v>
      </c>
      <c r="BK502" s="199">
        <f>ROUND(I502*H502,2)</f>
        <v>0</v>
      </c>
      <c r="BL502" s="18" t="s">
        <v>149</v>
      </c>
      <c r="BM502" s="198" t="s">
        <v>784</v>
      </c>
    </row>
    <row r="503" spans="1:47" s="2" customFormat="1" ht="18">
      <c r="A503" s="35"/>
      <c r="B503" s="36"/>
      <c r="C503" s="37"/>
      <c r="D503" s="200" t="s">
        <v>135</v>
      </c>
      <c r="E503" s="37"/>
      <c r="F503" s="201" t="s">
        <v>785</v>
      </c>
      <c r="G503" s="37"/>
      <c r="H503" s="37"/>
      <c r="I503" s="202"/>
      <c r="J503" s="37"/>
      <c r="K503" s="37"/>
      <c r="L503" s="40"/>
      <c r="M503" s="203"/>
      <c r="N503" s="204"/>
      <c r="O503" s="72"/>
      <c r="P503" s="72"/>
      <c r="Q503" s="72"/>
      <c r="R503" s="72"/>
      <c r="S503" s="72"/>
      <c r="T503" s="73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8" t="s">
        <v>135</v>
      </c>
      <c r="AU503" s="18" t="s">
        <v>87</v>
      </c>
    </row>
    <row r="504" spans="2:51" s="14" customFormat="1" ht="10">
      <c r="B504" s="215"/>
      <c r="C504" s="216"/>
      <c r="D504" s="200" t="s">
        <v>136</v>
      </c>
      <c r="E504" s="217" t="s">
        <v>1</v>
      </c>
      <c r="F504" s="218" t="s">
        <v>786</v>
      </c>
      <c r="G504" s="216"/>
      <c r="H504" s="219">
        <v>26.64</v>
      </c>
      <c r="I504" s="220"/>
      <c r="J504" s="216"/>
      <c r="K504" s="216"/>
      <c r="L504" s="221"/>
      <c r="M504" s="222"/>
      <c r="N504" s="223"/>
      <c r="O504" s="223"/>
      <c r="P504" s="223"/>
      <c r="Q504" s="223"/>
      <c r="R504" s="223"/>
      <c r="S504" s="223"/>
      <c r="T504" s="224"/>
      <c r="AT504" s="225" t="s">
        <v>136</v>
      </c>
      <c r="AU504" s="225" t="s">
        <v>87</v>
      </c>
      <c r="AV504" s="14" t="s">
        <v>87</v>
      </c>
      <c r="AW504" s="14" t="s">
        <v>33</v>
      </c>
      <c r="AX504" s="14" t="s">
        <v>85</v>
      </c>
      <c r="AY504" s="225" t="s">
        <v>125</v>
      </c>
    </row>
    <row r="505" spans="2:63" s="12" customFormat="1" ht="22.75" customHeight="1">
      <c r="B505" s="171"/>
      <c r="C505" s="172"/>
      <c r="D505" s="173" t="s">
        <v>76</v>
      </c>
      <c r="E505" s="185" t="s">
        <v>124</v>
      </c>
      <c r="F505" s="185" t="s">
        <v>787</v>
      </c>
      <c r="G505" s="172"/>
      <c r="H505" s="172"/>
      <c r="I505" s="175"/>
      <c r="J505" s="186">
        <f>BK505</f>
        <v>0</v>
      </c>
      <c r="K505" s="172"/>
      <c r="L505" s="177"/>
      <c r="M505" s="178"/>
      <c r="N505" s="179"/>
      <c r="O505" s="179"/>
      <c r="P505" s="180">
        <f>SUM(P506:P614)</f>
        <v>0</v>
      </c>
      <c r="Q505" s="179"/>
      <c r="R505" s="180">
        <f>SUM(R506:R614)</f>
        <v>208.077317</v>
      </c>
      <c r="S505" s="179"/>
      <c r="T505" s="181">
        <f>SUM(T506:T614)</f>
        <v>0</v>
      </c>
      <c r="AR505" s="182" t="s">
        <v>85</v>
      </c>
      <c r="AT505" s="183" t="s">
        <v>76</v>
      </c>
      <c r="AU505" s="183" t="s">
        <v>85</v>
      </c>
      <c r="AY505" s="182" t="s">
        <v>125</v>
      </c>
      <c r="BK505" s="184">
        <f>SUM(BK506:BK614)</f>
        <v>0</v>
      </c>
    </row>
    <row r="506" spans="1:65" s="2" customFormat="1" ht="16.5" customHeight="1">
      <c r="A506" s="35"/>
      <c r="B506" s="36"/>
      <c r="C506" s="187" t="s">
        <v>788</v>
      </c>
      <c r="D506" s="187" t="s">
        <v>128</v>
      </c>
      <c r="E506" s="188" t="s">
        <v>789</v>
      </c>
      <c r="F506" s="189" t="s">
        <v>790</v>
      </c>
      <c r="G506" s="190" t="s">
        <v>244</v>
      </c>
      <c r="H506" s="191">
        <v>595.24</v>
      </c>
      <c r="I506" s="192"/>
      <c r="J506" s="193">
        <f>ROUND(I506*H506,2)</f>
        <v>0</v>
      </c>
      <c r="K506" s="189" t="s">
        <v>132</v>
      </c>
      <c r="L506" s="40"/>
      <c r="M506" s="194" t="s">
        <v>1</v>
      </c>
      <c r="N506" s="195" t="s">
        <v>42</v>
      </c>
      <c r="O506" s="72"/>
      <c r="P506" s="196">
        <f>O506*H506</f>
        <v>0</v>
      </c>
      <c r="Q506" s="196">
        <v>0</v>
      </c>
      <c r="R506" s="196">
        <f>Q506*H506</f>
        <v>0</v>
      </c>
      <c r="S506" s="196">
        <v>0</v>
      </c>
      <c r="T506" s="197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98" t="s">
        <v>149</v>
      </c>
      <c r="AT506" s="198" t="s">
        <v>128</v>
      </c>
      <c r="AU506" s="198" t="s">
        <v>87</v>
      </c>
      <c r="AY506" s="18" t="s">
        <v>125</v>
      </c>
      <c r="BE506" s="199">
        <f>IF(N506="základní",J506,0)</f>
        <v>0</v>
      </c>
      <c r="BF506" s="199">
        <f>IF(N506="snížená",J506,0)</f>
        <v>0</v>
      </c>
      <c r="BG506" s="199">
        <f>IF(N506="zákl. přenesená",J506,0)</f>
        <v>0</v>
      </c>
      <c r="BH506" s="199">
        <f>IF(N506="sníž. přenesená",J506,0)</f>
        <v>0</v>
      </c>
      <c r="BI506" s="199">
        <f>IF(N506="nulová",J506,0)</f>
        <v>0</v>
      </c>
      <c r="BJ506" s="18" t="s">
        <v>85</v>
      </c>
      <c r="BK506" s="199">
        <f>ROUND(I506*H506,2)</f>
        <v>0</v>
      </c>
      <c r="BL506" s="18" t="s">
        <v>149</v>
      </c>
      <c r="BM506" s="198" t="s">
        <v>791</v>
      </c>
    </row>
    <row r="507" spans="1:47" s="2" customFormat="1" ht="10">
      <c r="A507" s="35"/>
      <c r="B507" s="36"/>
      <c r="C507" s="37"/>
      <c r="D507" s="200" t="s">
        <v>135</v>
      </c>
      <c r="E507" s="37"/>
      <c r="F507" s="201" t="s">
        <v>792</v>
      </c>
      <c r="G507" s="37"/>
      <c r="H507" s="37"/>
      <c r="I507" s="202"/>
      <c r="J507" s="37"/>
      <c r="K507" s="37"/>
      <c r="L507" s="40"/>
      <c r="M507" s="203"/>
      <c r="N507" s="204"/>
      <c r="O507" s="72"/>
      <c r="P507" s="72"/>
      <c r="Q507" s="72"/>
      <c r="R507" s="72"/>
      <c r="S507" s="72"/>
      <c r="T507" s="73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8" t="s">
        <v>135</v>
      </c>
      <c r="AU507" s="18" t="s">
        <v>87</v>
      </c>
    </row>
    <row r="508" spans="2:51" s="13" customFormat="1" ht="10">
      <c r="B508" s="205"/>
      <c r="C508" s="206"/>
      <c r="D508" s="200" t="s">
        <v>136</v>
      </c>
      <c r="E508" s="207" t="s">
        <v>1</v>
      </c>
      <c r="F508" s="208" t="s">
        <v>793</v>
      </c>
      <c r="G508" s="206"/>
      <c r="H508" s="207" t="s">
        <v>1</v>
      </c>
      <c r="I508" s="209"/>
      <c r="J508" s="206"/>
      <c r="K508" s="206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136</v>
      </c>
      <c r="AU508" s="214" t="s">
        <v>87</v>
      </c>
      <c r="AV508" s="13" t="s">
        <v>85</v>
      </c>
      <c r="AW508" s="13" t="s">
        <v>33</v>
      </c>
      <c r="AX508" s="13" t="s">
        <v>77</v>
      </c>
      <c r="AY508" s="214" t="s">
        <v>125</v>
      </c>
    </row>
    <row r="509" spans="2:51" s="13" customFormat="1" ht="10">
      <c r="B509" s="205"/>
      <c r="C509" s="206"/>
      <c r="D509" s="200" t="s">
        <v>136</v>
      </c>
      <c r="E509" s="207" t="s">
        <v>1</v>
      </c>
      <c r="F509" s="208" t="s">
        <v>794</v>
      </c>
      <c r="G509" s="206"/>
      <c r="H509" s="207" t="s">
        <v>1</v>
      </c>
      <c r="I509" s="209"/>
      <c r="J509" s="206"/>
      <c r="K509" s="206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136</v>
      </c>
      <c r="AU509" s="214" t="s">
        <v>87</v>
      </c>
      <c r="AV509" s="13" t="s">
        <v>85</v>
      </c>
      <c r="AW509" s="13" t="s">
        <v>33</v>
      </c>
      <c r="AX509" s="13" t="s">
        <v>77</v>
      </c>
      <c r="AY509" s="214" t="s">
        <v>125</v>
      </c>
    </row>
    <row r="510" spans="2:51" s="14" customFormat="1" ht="10">
      <c r="B510" s="215"/>
      <c r="C510" s="216"/>
      <c r="D510" s="200" t="s">
        <v>136</v>
      </c>
      <c r="E510" s="217" t="s">
        <v>1</v>
      </c>
      <c r="F510" s="218" t="s">
        <v>795</v>
      </c>
      <c r="G510" s="216"/>
      <c r="H510" s="219">
        <v>595.24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136</v>
      </c>
      <c r="AU510" s="225" t="s">
        <v>87</v>
      </c>
      <c r="AV510" s="14" t="s">
        <v>87</v>
      </c>
      <c r="AW510" s="14" t="s">
        <v>33</v>
      </c>
      <c r="AX510" s="14" t="s">
        <v>85</v>
      </c>
      <c r="AY510" s="225" t="s">
        <v>125</v>
      </c>
    </row>
    <row r="511" spans="1:65" s="2" customFormat="1" ht="16.5" customHeight="1">
      <c r="A511" s="35"/>
      <c r="B511" s="36"/>
      <c r="C511" s="187" t="s">
        <v>796</v>
      </c>
      <c r="D511" s="187" t="s">
        <v>128</v>
      </c>
      <c r="E511" s="188" t="s">
        <v>797</v>
      </c>
      <c r="F511" s="189" t="s">
        <v>798</v>
      </c>
      <c r="G511" s="190" t="s">
        <v>244</v>
      </c>
      <c r="H511" s="191">
        <v>183.484</v>
      </c>
      <c r="I511" s="192"/>
      <c r="J511" s="193">
        <f>ROUND(I511*H511,2)</f>
        <v>0</v>
      </c>
      <c r="K511" s="189" t="s">
        <v>132</v>
      </c>
      <c r="L511" s="40"/>
      <c r="M511" s="194" t="s">
        <v>1</v>
      </c>
      <c r="N511" s="195" t="s">
        <v>42</v>
      </c>
      <c r="O511" s="72"/>
      <c r="P511" s="196">
        <f>O511*H511</f>
        <v>0</v>
      </c>
      <c r="Q511" s="196">
        <v>0</v>
      </c>
      <c r="R511" s="196">
        <f>Q511*H511</f>
        <v>0</v>
      </c>
      <c r="S511" s="196">
        <v>0</v>
      </c>
      <c r="T511" s="197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8" t="s">
        <v>149</v>
      </c>
      <c r="AT511" s="198" t="s">
        <v>128</v>
      </c>
      <c r="AU511" s="198" t="s">
        <v>87</v>
      </c>
      <c r="AY511" s="18" t="s">
        <v>125</v>
      </c>
      <c r="BE511" s="199">
        <f>IF(N511="základní",J511,0)</f>
        <v>0</v>
      </c>
      <c r="BF511" s="199">
        <f>IF(N511="snížená",J511,0)</f>
        <v>0</v>
      </c>
      <c r="BG511" s="199">
        <f>IF(N511="zákl. přenesená",J511,0)</f>
        <v>0</v>
      </c>
      <c r="BH511" s="199">
        <f>IF(N511="sníž. přenesená",J511,0)</f>
        <v>0</v>
      </c>
      <c r="BI511" s="199">
        <f>IF(N511="nulová",J511,0)</f>
        <v>0</v>
      </c>
      <c r="BJ511" s="18" t="s">
        <v>85</v>
      </c>
      <c r="BK511" s="199">
        <f>ROUND(I511*H511,2)</f>
        <v>0</v>
      </c>
      <c r="BL511" s="18" t="s">
        <v>149</v>
      </c>
      <c r="BM511" s="198" t="s">
        <v>799</v>
      </c>
    </row>
    <row r="512" spans="1:47" s="2" customFormat="1" ht="10">
      <c r="A512" s="35"/>
      <c r="B512" s="36"/>
      <c r="C512" s="37"/>
      <c r="D512" s="200" t="s">
        <v>135</v>
      </c>
      <c r="E512" s="37"/>
      <c r="F512" s="201" t="s">
        <v>800</v>
      </c>
      <c r="G512" s="37"/>
      <c r="H512" s="37"/>
      <c r="I512" s="202"/>
      <c r="J512" s="37"/>
      <c r="K512" s="37"/>
      <c r="L512" s="40"/>
      <c r="M512" s="203"/>
      <c r="N512" s="204"/>
      <c r="O512" s="72"/>
      <c r="P512" s="72"/>
      <c r="Q512" s="72"/>
      <c r="R512" s="72"/>
      <c r="S512" s="72"/>
      <c r="T512" s="73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135</v>
      </c>
      <c r="AU512" s="18" t="s">
        <v>87</v>
      </c>
    </row>
    <row r="513" spans="2:51" s="13" customFormat="1" ht="10">
      <c r="B513" s="205"/>
      <c r="C513" s="206"/>
      <c r="D513" s="200" t="s">
        <v>136</v>
      </c>
      <c r="E513" s="207" t="s">
        <v>1</v>
      </c>
      <c r="F513" s="208" t="s">
        <v>801</v>
      </c>
      <c r="G513" s="206"/>
      <c r="H513" s="207" t="s">
        <v>1</v>
      </c>
      <c r="I513" s="209"/>
      <c r="J513" s="206"/>
      <c r="K513" s="206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136</v>
      </c>
      <c r="AU513" s="214" t="s">
        <v>87</v>
      </c>
      <c r="AV513" s="13" t="s">
        <v>85</v>
      </c>
      <c r="AW513" s="13" t="s">
        <v>33</v>
      </c>
      <c r="AX513" s="13" t="s">
        <v>77</v>
      </c>
      <c r="AY513" s="214" t="s">
        <v>125</v>
      </c>
    </row>
    <row r="514" spans="2:51" s="13" customFormat="1" ht="10">
      <c r="B514" s="205"/>
      <c r="C514" s="206"/>
      <c r="D514" s="200" t="s">
        <v>136</v>
      </c>
      <c r="E514" s="207" t="s">
        <v>1</v>
      </c>
      <c r="F514" s="208" t="s">
        <v>802</v>
      </c>
      <c r="G514" s="206"/>
      <c r="H514" s="207" t="s">
        <v>1</v>
      </c>
      <c r="I514" s="209"/>
      <c r="J514" s="206"/>
      <c r="K514" s="206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136</v>
      </c>
      <c r="AU514" s="214" t="s">
        <v>87</v>
      </c>
      <c r="AV514" s="13" t="s">
        <v>85</v>
      </c>
      <c r="AW514" s="13" t="s">
        <v>33</v>
      </c>
      <c r="AX514" s="13" t="s">
        <v>77</v>
      </c>
      <c r="AY514" s="214" t="s">
        <v>125</v>
      </c>
    </row>
    <row r="515" spans="2:51" s="14" customFormat="1" ht="10">
      <c r="B515" s="215"/>
      <c r="C515" s="216"/>
      <c r="D515" s="200" t="s">
        <v>136</v>
      </c>
      <c r="E515" s="217" t="s">
        <v>1</v>
      </c>
      <c r="F515" s="218" t="s">
        <v>803</v>
      </c>
      <c r="G515" s="216"/>
      <c r="H515" s="219">
        <v>152.7</v>
      </c>
      <c r="I515" s="220"/>
      <c r="J515" s="216"/>
      <c r="K515" s="216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136</v>
      </c>
      <c r="AU515" s="225" t="s">
        <v>87</v>
      </c>
      <c r="AV515" s="14" t="s">
        <v>87</v>
      </c>
      <c r="AW515" s="14" t="s">
        <v>33</v>
      </c>
      <c r="AX515" s="14" t="s">
        <v>77</v>
      </c>
      <c r="AY515" s="225" t="s">
        <v>125</v>
      </c>
    </row>
    <row r="516" spans="2:51" s="14" customFormat="1" ht="10">
      <c r="B516" s="215"/>
      <c r="C516" s="216"/>
      <c r="D516" s="200" t="s">
        <v>136</v>
      </c>
      <c r="E516" s="217" t="s">
        <v>1</v>
      </c>
      <c r="F516" s="218" t="s">
        <v>804</v>
      </c>
      <c r="G516" s="216"/>
      <c r="H516" s="219">
        <v>30.784</v>
      </c>
      <c r="I516" s="220"/>
      <c r="J516" s="216"/>
      <c r="K516" s="216"/>
      <c r="L516" s="221"/>
      <c r="M516" s="222"/>
      <c r="N516" s="223"/>
      <c r="O516" s="223"/>
      <c r="P516" s="223"/>
      <c r="Q516" s="223"/>
      <c r="R516" s="223"/>
      <c r="S516" s="223"/>
      <c r="T516" s="224"/>
      <c r="AT516" s="225" t="s">
        <v>136</v>
      </c>
      <c r="AU516" s="225" t="s">
        <v>87</v>
      </c>
      <c r="AV516" s="14" t="s">
        <v>87</v>
      </c>
      <c r="AW516" s="14" t="s">
        <v>33</v>
      </c>
      <c r="AX516" s="14" t="s">
        <v>77</v>
      </c>
      <c r="AY516" s="225" t="s">
        <v>125</v>
      </c>
    </row>
    <row r="517" spans="2:51" s="15" customFormat="1" ht="10">
      <c r="B517" s="229"/>
      <c r="C517" s="230"/>
      <c r="D517" s="200" t="s">
        <v>136</v>
      </c>
      <c r="E517" s="231" t="s">
        <v>1</v>
      </c>
      <c r="F517" s="232" t="s">
        <v>260</v>
      </c>
      <c r="G517" s="230"/>
      <c r="H517" s="233">
        <v>183.484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AT517" s="239" t="s">
        <v>136</v>
      </c>
      <c r="AU517" s="239" t="s">
        <v>87</v>
      </c>
      <c r="AV517" s="15" t="s">
        <v>149</v>
      </c>
      <c r="AW517" s="15" t="s">
        <v>33</v>
      </c>
      <c r="AX517" s="15" t="s">
        <v>85</v>
      </c>
      <c r="AY517" s="239" t="s">
        <v>125</v>
      </c>
    </row>
    <row r="518" spans="1:65" s="2" customFormat="1" ht="16.5" customHeight="1">
      <c r="A518" s="35"/>
      <c r="B518" s="36"/>
      <c r="C518" s="187" t="s">
        <v>805</v>
      </c>
      <c r="D518" s="187" t="s">
        <v>128</v>
      </c>
      <c r="E518" s="188" t="s">
        <v>806</v>
      </c>
      <c r="F518" s="189" t="s">
        <v>807</v>
      </c>
      <c r="G518" s="190" t="s">
        <v>244</v>
      </c>
      <c r="H518" s="191">
        <v>426.44</v>
      </c>
      <c r="I518" s="192"/>
      <c r="J518" s="193">
        <f>ROUND(I518*H518,2)</f>
        <v>0</v>
      </c>
      <c r="K518" s="189" t="s">
        <v>132</v>
      </c>
      <c r="L518" s="40"/>
      <c r="M518" s="194" t="s">
        <v>1</v>
      </c>
      <c r="N518" s="195" t="s">
        <v>42</v>
      </c>
      <c r="O518" s="72"/>
      <c r="P518" s="196">
        <f>O518*H518</f>
        <v>0</v>
      </c>
      <c r="Q518" s="196">
        <v>0</v>
      </c>
      <c r="R518" s="196">
        <f>Q518*H518</f>
        <v>0</v>
      </c>
      <c r="S518" s="196">
        <v>0</v>
      </c>
      <c r="T518" s="197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98" t="s">
        <v>149</v>
      </c>
      <c r="AT518" s="198" t="s">
        <v>128</v>
      </c>
      <c r="AU518" s="198" t="s">
        <v>87</v>
      </c>
      <c r="AY518" s="18" t="s">
        <v>125</v>
      </c>
      <c r="BE518" s="199">
        <f>IF(N518="základní",J518,0)</f>
        <v>0</v>
      </c>
      <c r="BF518" s="199">
        <f>IF(N518="snížená",J518,0)</f>
        <v>0</v>
      </c>
      <c r="BG518" s="199">
        <f>IF(N518="zákl. přenesená",J518,0)</f>
        <v>0</v>
      </c>
      <c r="BH518" s="199">
        <f>IF(N518="sníž. přenesená",J518,0)</f>
        <v>0</v>
      </c>
      <c r="BI518" s="199">
        <f>IF(N518="nulová",J518,0)</f>
        <v>0</v>
      </c>
      <c r="BJ518" s="18" t="s">
        <v>85</v>
      </c>
      <c r="BK518" s="199">
        <f>ROUND(I518*H518,2)</f>
        <v>0</v>
      </c>
      <c r="BL518" s="18" t="s">
        <v>149</v>
      </c>
      <c r="BM518" s="198" t="s">
        <v>808</v>
      </c>
    </row>
    <row r="519" spans="1:47" s="2" customFormat="1" ht="10">
      <c r="A519" s="35"/>
      <c r="B519" s="36"/>
      <c r="C519" s="37"/>
      <c r="D519" s="200" t="s">
        <v>135</v>
      </c>
      <c r="E519" s="37"/>
      <c r="F519" s="201" t="s">
        <v>809</v>
      </c>
      <c r="G519" s="37"/>
      <c r="H519" s="37"/>
      <c r="I519" s="202"/>
      <c r="J519" s="37"/>
      <c r="K519" s="37"/>
      <c r="L519" s="40"/>
      <c r="M519" s="203"/>
      <c r="N519" s="204"/>
      <c r="O519" s="72"/>
      <c r="P519" s="72"/>
      <c r="Q519" s="72"/>
      <c r="R519" s="72"/>
      <c r="S519" s="72"/>
      <c r="T519" s="73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135</v>
      </c>
      <c r="AU519" s="18" t="s">
        <v>87</v>
      </c>
    </row>
    <row r="520" spans="2:51" s="13" customFormat="1" ht="10">
      <c r="B520" s="205"/>
      <c r="C520" s="206"/>
      <c r="D520" s="200" t="s">
        <v>136</v>
      </c>
      <c r="E520" s="207" t="s">
        <v>1</v>
      </c>
      <c r="F520" s="208" t="s">
        <v>793</v>
      </c>
      <c r="G520" s="206"/>
      <c r="H520" s="207" t="s">
        <v>1</v>
      </c>
      <c r="I520" s="209"/>
      <c r="J520" s="206"/>
      <c r="K520" s="206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136</v>
      </c>
      <c r="AU520" s="214" t="s">
        <v>87</v>
      </c>
      <c r="AV520" s="13" t="s">
        <v>85</v>
      </c>
      <c r="AW520" s="13" t="s">
        <v>33</v>
      </c>
      <c r="AX520" s="13" t="s">
        <v>77</v>
      </c>
      <c r="AY520" s="214" t="s">
        <v>125</v>
      </c>
    </row>
    <row r="521" spans="2:51" s="13" customFormat="1" ht="10">
      <c r="B521" s="205"/>
      <c r="C521" s="206"/>
      <c r="D521" s="200" t="s">
        <v>136</v>
      </c>
      <c r="E521" s="207" t="s">
        <v>1</v>
      </c>
      <c r="F521" s="208" t="s">
        <v>810</v>
      </c>
      <c r="G521" s="206"/>
      <c r="H521" s="207" t="s">
        <v>1</v>
      </c>
      <c r="I521" s="209"/>
      <c r="J521" s="206"/>
      <c r="K521" s="206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136</v>
      </c>
      <c r="AU521" s="214" t="s">
        <v>87</v>
      </c>
      <c r="AV521" s="13" t="s">
        <v>85</v>
      </c>
      <c r="AW521" s="13" t="s">
        <v>33</v>
      </c>
      <c r="AX521" s="13" t="s">
        <v>77</v>
      </c>
      <c r="AY521" s="214" t="s">
        <v>125</v>
      </c>
    </row>
    <row r="522" spans="2:51" s="14" customFormat="1" ht="10">
      <c r="B522" s="215"/>
      <c r="C522" s="216"/>
      <c r="D522" s="200" t="s">
        <v>136</v>
      </c>
      <c r="E522" s="217" t="s">
        <v>1</v>
      </c>
      <c r="F522" s="218" t="s">
        <v>811</v>
      </c>
      <c r="G522" s="216"/>
      <c r="H522" s="219">
        <v>426.44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136</v>
      </c>
      <c r="AU522" s="225" t="s">
        <v>87</v>
      </c>
      <c r="AV522" s="14" t="s">
        <v>87</v>
      </c>
      <c r="AW522" s="14" t="s">
        <v>33</v>
      </c>
      <c r="AX522" s="14" t="s">
        <v>85</v>
      </c>
      <c r="AY522" s="225" t="s">
        <v>125</v>
      </c>
    </row>
    <row r="523" spans="1:65" s="2" customFormat="1" ht="16.5" customHeight="1">
      <c r="A523" s="35"/>
      <c r="B523" s="36"/>
      <c r="C523" s="187" t="s">
        <v>812</v>
      </c>
      <c r="D523" s="187" t="s">
        <v>128</v>
      </c>
      <c r="E523" s="188" t="s">
        <v>813</v>
      </c>
      <c r="F523" s="189" t="s">
        <v>814</v>
      </c>
      <c r="G523" s="190" t="s">
        <v>244</v>
      </c>
      <c r="H523" s="191">
        <v>4901.2</v>
      </c>
      <c r="I523" s="192"/>
      <c r="J523" s="193">
        <f>ROUND(I523*H523,2)</f>
        <v>0</v>
      </c>
      <c r="K523" s="189" t="s">
        <v>132</v>
      </c>
      <c r="L523" s="40"/>
      <c r="M523" s="194" t="s">
        <v>1</v>
      </c>
      <c r="N523" s="195" t="s">
        <v>42</v>
      </c>
      <c r="O523" s="72"/>
      <c r="P523" s="196">
        <f>O523*H523</f>
        <v>0</v>
      </c>
      <c r="Q523" s="196">
        <v>0</v>
      </c>
      <c r="R523" s="196">
        <f>Q523*H523</f>
        <v>0</v>
      </c>
      <c r="S523" s="196">
        <v>0</v>
      </c>
      <c r="T523" s="197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8" t="s">
        <v>149</v>
      </c>
      <c r="AT523" s="198" t="s">
        <v>128</v>
      </c>
      <c r="AU523" s="198" t="s">
        <v>87</v>
      </c>
      <c r="AY523" s="18" t="s">
        <v>125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18" t="s">
        <v>85</v>
      </c>
      <c r="BK523" s="199">
        <f>ROUND(I523*H523,2)</f>
        <v>0</v>
      </c>
      <c r="BL523" s="18" t="s">
        <v>149</v>
      </c>
      <c r="BM523" s="198" t="s">
        <v>815</v>
      </c>
    </row>
    <row r="524" spans="1:47" s="2" customFormat="1" ht="10">
      <c r="A524" s="35"/>
      <c r="B524" s="36"/>
      <c r="C524" s="37"/>
      <c r="D524" s="200" t="s">
        <v>135</v>
      </c>
      <c r="E524" s="37"/>
      <c r="F524" s="201" t="s">
        <v>816</v>
      </c>
      <c r="G524" s="37"/>
      <c r="H524" s="37"/>
      <c r="I524" s="202"/>
      <c r="J524" s="37"/>
      <c r="K524" s="37"/>
      <c r="L524" s="40"/>
      <c r="M524" s="203"/>
      <c r="N524" s="204"/>
      <c r="O524" s="72"/>
      <c r="P524" s="72"/>
      <c r="Q524" s="72"/>
      <c r="R524" s="72"/>
      <c r="S524" s="72"/>
      <c r="T524" s="73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8" t="s">
        <v>135</v>
      </c>
      <c r="AU524" s="18" t="s">
        <v>87</v>
      </c>
    </row>
    <row r="525" spans="2:51" s="13" customFormat="1" ht="10">
      <c r="B525" s="205"/>
      <c r="C525" s="206"/>
      <c r="D525" s="200" t="s">
        <v>136</v>
      </c>
      <c r="E525" s="207" t="s">
        <v>1</v>
      </c>
      <c r="F525" s="208" t="s">
        <v>817</v>
      </c>
      <c r="G525" s="206"/>
      <c r="H525" s="207" t="s">
        <v>1</v>
      </c>
      <c r="I525" s="209"/>
      <c r="J525" s="206"/>
      <c r="K525" s="206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136</v>
      </c>
      <c r="AU525" s="214" t="s">
        <v>87</v>
      </c>
      <c r="AV525" s="13" t="s">
        <v>85</v>
      </c>
      <c r="AW525" s="13" t="s">
        <v>33</v>
      </c>
      <c r="AX525" s="13" t="s">
        <v>77</v>
      </c>
      <c r="AY525" s="214" t="s">
        <v>125</v>
      </c>
    </row>
    <row r="526" spans="2:51" s="13" customFormat="1" ht="10">
      <c r="B526" s="205"/>
      <c r="C526" s="206"/>
      <c r="D526" s="200" t="s">
        <v>136</v>
      </c>
      <c r="E526" s="207" t="s">
        <v>1</v>
      </c>
      <c r="F526" s="208" t="s">
        <v>818</v>
      </c>
      <c r="G526" s="206"/>
      <c r="H526" s="207" t="s">
        <v>1</v>
      </c>
      <c r="I526" s="209"/>
      <c r="J526" s="206"/>
      <c r="K526" s="206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136</v>
      </c>
      <c r="AU526" s="214" t="s">
        <v>87</v>
      </c>
      <c r="AV526" s="13" t="s">
        <v>85</v>
      </c>
      <c r="AW526" s="13" t="s">
        <v>33</v>
      </c>
      <c r="AX526" s="13" t="s">
        <v>77</v>
      </c>
      <c r="AY526" s="214" t="s">
        <v>125</v>
      </c>
    </row>
    <row r="527" spans="2:51" s="14" customFormat="1" ht="10">
      <c r="B527" s="215"/>
      <c r="C527" s="216"/>
      <c r="D527" s="200" t="s">
        <v>136</v>
      </c>
      <c r="E527" s="217" t="s">
        <v>1</v>
      </c>
      <c r="F527" s="218" t="s">
        <v>819</v>
      </c>
      <c r="G527" s="216"/>
      <c r="H527" s="219">
        <v>3888.1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136</v>
      </c>
      <c r="AU527" s="225" t="s">
        <v>87</v>
      </c>
      <c r="AV527" s="14" t="s">
        <v>87</v>
      </c>
      <c r="AW527" s="14" t="s">
        <v>33</v>
      </c>
      <c r="AX527" s="14" t="s">
        <v>77</v>
      </c>
      <c r="AY527" s="225" t="s">
        <v>125</v>
      </c>
    </row>
    <row r="528" spans="2:51" s="14" customFormat="1" ht="10">
      <c r="B528" s="215"/>
      <c r="C528" s="216"/>
      <c r="D528" s="200" t="s">
        <v>136</v>
      </c>
      <c r="E528" s="217" t="s">
        <v>1</v>
      </c>
      <c r="F528" s="218" t="s">
        <v>820</v>
      </c>
      <c r="G528" s="216"/>
      <c r="H528" s="219">
        <v>1013.1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136</v>
      </c>
      <c r="AU528" s="225" t="s">
        <v>87</v>
      </c>
      <c r="AV528" s="14" t="s">
        <v>87</v>
      </c>
      <c r="AW528" s="14" t="s">
        <v>33</v>
      </c>
      <c r="AX528" s="14" t="s">
        <v>77</v>
      </c>
      <c r="AY528" s="225" t="s">
        <v>125</v>
      </c>
    </row>
    <row r="529" spans="2:51" s="15" customFormat="1" ht="10">
      <c r="B529" s="229"/>
      <c r="C529" s="230"/>
      <c r="D529" s="200" t="s">
        <v>136</v>
      </c>
      <c r="E529" s="231" t="s">
        <v>1</v>
      </c>
      <c r="F529" s="232" t="s">
        <v>260</v>
      </c>
      <c r="G529" s="230"/>
      <c r="H529" s="233">
        <v>4901.2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AT529" s="239" t="s">
        <v>136</v>
      </c>
      <c r="AU529" s="239" t="s">
        <v>87</v>
      </c>
      <c r="AV529" s="15" t="s">
        <v>149</v>
      </c>
      <c r="AW529" s="15" t="s">
        <v>33</v>
      </c>
      <c r="AX529" s="15" t="s">
        <v>85</v>
      </c>
      <c r="AY529" s="239" t="s">
        <v>125</v>
      </c>
    </row>
    <row r="530" spans="1:65" s="2" customFormat="1" ht="16.5" customHeight="1">
      <c r="A530" s="35"/>
      <c r="B530" s="36"/>
      <c r="C530" s="187" t="s">
        <v>821</v>
      </c>
      <c r="D530" s="187" t="s">
        <v>128</v>
      </c>
      <c r="E530" s="188" t="s">
        <v>822</v>
      </c>
      <c r="F530" s="189" t="s">
        <v>823</v>
      </c>
      <c r="G530" s="190" t="s">
        <v>244</v>
      </c>
      <c r="H530" s="191">
        <v>4141.375</v>
      </c>
      <c r="I530" s="192"/>
      <c r="J530" s="193">
        <f>ROUND(I530*H530,2)</f>
        <v>0</v>
      </c>
      <c r="K530" s="189" t="s">
        <v>132</v>
      </c>
      <c r="L530" s="40"/>
      <c r="M530" s="194" t="s">
        <v>1</v>
      </c>
      <c r="N530" s="195" t="s">
        <v>42</v>
      </c>
      <c r="O530" s="72"/>
      <c r="P530" s="196">
        <f>O530*H530</f>
        <v>0</v>
      </c>
      <c r="Q530" s="196">
        <v>0</v>
      </c>
      <c r="R530" s="196">
        <f>Q530*H530</f>
        <v>0</v>
      </c>
      <c r="S530" s="196">
        <v>0</v>
      </c>
      <c r="T530" s="197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98" t="s">
        <v>149</v>
      </c>
      <c r="AT530" s="198" t="s">
        <v>128</v>
      </c>
      <c r="AU530" s="198" t="s">
        <v>87</v>
      </c>
      <c r="AY530" s="18" t="s">
        <v>125</v>
      </c>
      <c r="BE530" s="199">
        <f>IF(N530="základní",J530,0)</f>
        <v>0</v>
      </c>
      <c r="BF530" s="199">
        <f>IF(N530="snížená",J530,0)</f>
        <v>0</v>
      </c>
      <c r="BG530" s="199">
        <f>IF(N530="zákl. přenesená",J530,0)</f>
        <v>0</v>
      </c>
      <c r="BH530" s="199">
        <f>IF(N530="sníž. přenesená",J530,0)</f>
        <v>0</v>
      </c>
      <c r="BI530" s="199">
        <f>IF(N530="nulová",J530,0)</f>
        <v>0</v>
      </c>
      <c r="BJ530" s="18" t="s">
        <v>85</v>
      </c>
      <c r="BK530" s="199">
        <f>ROUND(I530*H530,2)</f>
        <v>0</v>
      </c>
      <c r="BL530" s="18" t="s">
        <v>149</v>
      </c>
      <c r="BM530" s="198" t="s">
        <v>824</v>
      </c>
    </row>
    <row r="531" spans="1:47" s="2" customFormat="1" ht="10">
      <c r="A531" s="35"/>
      <c r="B531" s="36"/>
      <c r="C531" s="37"/>
      <c r="D531" s="200" t="s">
        <v>135</v>
      </c>
      <c r="E531" s="37"/>
      <c r="F531" s="201" t="s">
        <v>825</v>
      </c>
      <c r="G531" s="37"/>
      <c r="H531" s="37"/>
      <c r="I531" s="202"/>
      <c r="J531" s="37"/>
      <c r="K531" s="37"/>
      <c r="L531" s="40"/>
      <c r="M531" s="203"/>
      <c r="N531" s="204"/>
      <c r="O531" s="72"/>
      <c r="P531" s="72"/>
      <c r="Q531" s="72"/>
      <c r="R531" s="72"/>
      <c r="S531" s="72"/>
      <c r="T531" s="73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T531" s="18" t="s">
        <v>135</v>
      </c>
      <c r="AU531" s="18" t="s">
        <v>87</v>
      </c>
    </row>
    <row r="532" spans="2:51" s="13" customFormat="1" ht="10">
      <c r="B532" s="205"/>
      <c r="C532" s="206"/>
      <c r="D532" s="200" t="s">
        <v>136</v>
      </c>
      <c r="E532" s="207" t="s">
        <v>1</v>
      </c>
      <c r="F532" s="208" t="s">
        <v>826</v>
      </c>
      <c r="G532" s="206"/>
      <c r="H532" s="207" t="s">
        <v>1</v>
      </c>
      <c r="I532" s="209"/>
      <c r="J532" s="206"/>
      <c r="K532" s="206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136</v>
      </c>
      <c r="AU532" s="214" t="s">
        <v>87</v>
      </c>
      <c r="AV532" s="13" t="s">
        <v>85</v>
      </c>
      <c r="AW532" s="13" t="s">
        <v>33</v>
      </c>
      <c r="AX532" s="13" t="s">
        <v>77</v>
      </c>
      <c r="AY532" s="214" t="s">
        <v>125</v>
      </c>
    </row>
    <row r="533" spans="2:51" s="14" customFormat="1" ht="10">
      <c r="B533" s="215"/>
      <c r="C533" s="216"/>
      <c r="D533" s="200" t="s">
        <v>136</v>
      </c>
      <c r="E533" s="217" t="s">
        <v>1</v>
      </c>
      <c r="F533" s="218" t="s">
        <v>819</v>
      </c>
      <c r="G533" s="216"/>
      <c r="H533" s="219">
        <v>3888.1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136</v>
      </c>
      <c r="AU533" s="225" t="s">
        <v>87</v>
      </c>
      <c r="AV533" s="14" t="s">
        <v>87</v>
      </c>
      <c r="AW533" s="14" t="s">
        <v>33</v>
      </c>
      <c r="AX533" s="14" t="s">
        <v>77</v>
      </c>
      <c r="AY533" s="225" t="s">
        <v>125</v>
      </c>
    </row>
    <row r="534" spans="2:51" s="14" customFormat="1" ht="10">
      <c r="B534" s="215"/>
      <c r="C534" s="216"/>
      <c r="D534" s="200" t="s">
        <v>136</v>
      </c>
      <c r="E534" s="217" t="s">
        <v>1</v>
      </c>
      <c r="F534" s="218" t="s">
        <v>827</v>
      </c>
      <c r="G534" s="216"/>
      <c r="H534" s="219">
        <v>253.275</v>
      </c>
      <c r="I534" s="220"/>
      <c r="J534" s="216"/>
      <c r="K534" s="216"/>
      <c r="L534" s="221"/>
      <c r="M534" s="222"/>
      <c r="N534" s="223"/>
      <c r="O534" s="223"/>
      <c r="P534" s="223"/>
      <c r="Q534" s="223"/>
      <c r="R534" s="223"/>
      <c r="S534" s="223"/>
      <c r="T534" s="224"/>
      <c r="AT534" s="225" t="s">
        <v>136</v>
      </c>
      <c r="AU534" s="225" t="s">
        <v>87</v>
      </c>
      <c r="AV534" s="14" t="s">
        <v>87</v>
      </c>
      <c r="AW534" s="14" t="s">
        <v>33</v>
      </c>
      <c r="AX534" s="14" t="s">
        <v>77</v>
      </c>
      <c r="AY534" s="225" t="s">
        <v>125</v>
      </c>
    </row>
    <row r="535" spans="2:51" s="15" customFormat="1" ht="10">
      <c r="B535" s="229"/>
      <c r="C535" s="230"/>
      <c r="D535" s="200" t="s">
        <v>136</v>
      </c>
      <c r="E535" s="231" t="s">
        <v>1</v>
      </c>
      <c r="F535" s="232" t="s">
        <v>260</v>
      </c>
      <c r="G535" s="230"/>
      <c r="H535" s="233">
        <v>4141.375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136</v>
      </c>
      <c r="AU535" s="239" t="s">
        <v>87</v>
      </c>
      <c r="AV535" s="15" t="s">
        <v>149</v>
      </c>
      <c r="AW535" s="15" t="s">
        <v>33</v>
      </c>
      <c r="AX535" s="15" t="s">
        <v>85</v>
      </c>
      <c r="AY535" s="239" t="s">
        <v>125</v>
      </c>
    </row>
    <row r="536" spans="1:65" s="2" customFormat="1" ht="16.5" customHeight="1">
      <c r="A536" s="35"/>
      <c r="B536" s="36"/>
      <c r="C536" s="187" t="s">
        <v>828</v>
      </c>
      <c r="D536" s="187" t="s">
        <v>128</v>
      </c>
      <c r="E536" s="188" t="s">
        <v>829</v>
      </c>
      <c r="F536" s="189" t="s">
        <v>830</v>
      </c>
      <c r="G536" s="190" t="s">
        <v>244</v>
      </c>
      <c r="H536" s="191">
        <v>157.029</v>
      </c>
      <c r="I536" s="192"/>
      <c r="J536" s="193">
        <f>ROUND(I536*H536,2)</f>
        <v>0</v>
      </c>
      <c r="K536" s="189" t="s">
        <v>132</v>
      </c>
      <c r="L536" s="40"/>
      <c r="M536" s="194" t="s">
        <v>1</v>
      </c>
      <c r="N536" s="195" t="s">
        <v>42</v>
      </c>
      <c r="O536" s="72"/>
      <c r="P536" s="196">
        <f>O536*H536</f>
        <v>0</v>
      </c>
      <c r="Q536" s="196">
        <v>0</v>
      </c>
      <c r="R536" s="196">
        <f>Q536*H536</f>
        <v>0</v>
      </c>
      <c r="S536" s="196">
        <v>0</v>
      </c>
      <c r="T536" s="19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8" t="s">
        <v>149</v>
      </c>
      <c r="AT536" s="198" t="s">
        <v>128</v>
      </c>
      <c r="AU536" s="198" t="s">
        <v>87</v>
      </c>
      <c r="AY536" s="18" t="s">
        <v>125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18" t="s">
        <v>85</v>
      </c>
      <c r="BK536" s="199">
        <f>ROUND(I536*H536,2)</f>
        <v>0</v>
      </c>
      <c r="BL536" s="18" t="s">
        <v>149</v>
      </c>
      <c r="BM536" s="198" t="s">
        <v>831</v>
      </c>
    </row>
    <row r="537" spans="1:47" s="2" customFormat="1" ht="18">
      <c r="A537" s="35"/>
      <c r="B537" s="36"/>
      <c r="C537" s="37"/>
      <c r="D537" s="200" t="s">
        <v>135</v>
      </c>
      <c r="E537" s="37"/>
      <c r="F537" s="201" t="s">
        <v>832</v>
      </c>
      <c r="G537" s="37"/>
      <c r="H537" s="37"/>
      <c r="I537" s="202"/>
      <c r="J537" s="37"/>
      <c r="K537" s="37"/>
      <c r="L537" s="40"/>
      <c r="M537" s="203"/>
      <c r="N537" s="204"/>
      <c r="O537" s="72"/>
      <c r="P537" s="72"/>
      <c r="Q537" s="72"/>
      <c r="R537" s="72"/>
      <c r="S537" s="72"/>
      <c r="T537" s="73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135</v>
      </c>
      <c r="AU537" s="18" t="s">
        <v>87</v>
      </c>
    </row>
    <row r="538" spans="2:51" s="13" customFormat="1" ht="10">
      <c r="B538" s="205"/>
      <c r="C538" s="206"/>
      <c r="D538" s="200" t="s">
        <v>136</v>
      </c>
      <c r="E538" s="207" t="s">
        <v>1</v>
      </c>
      <c r="F538" s="208" t="s">
        <v>833</v>
      </c>
      <c r="G538" s="206"/>
      <c r="H538" s="207" t="s">
        <v>1</v>
      </c>
      <c r="I538" s="209"/>
      <c r="J538" s="206"/>
      <c r="K538" s="206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136</v>
      </c>
      <c r="AU538" s="214" t="s">
        <v>87</v>
      </c>
      <c r="AV538" s="13" t="s">
        <v>85</v>
      </c>
      <c r="AW538" s="13" t="s">
        <v>33</v>
      </c>
      <c r="AX538" s="13" t="s">
        <v>77</v>
      </c>
      <c r="AY538" s="214" t="s">
        <v>125</v>
      </c>
    </row>
    <row r="539" spans="2:51" s="14" customFormat="1" ht="10">
      <c r="B539" s="215"/>
      <c r="C539" s="216"/>
      <c r="D539" s="200" t="s">
        <v>136</v>
      </c>
      <c r="E539" s="217" t="s">
        <v>1</v>
      </c>
      <c r="F539" s="218" t="s">
        <v>834</v>
      </c>
      <c r="G539" s="216"/>
      <c r="H539" s="219">
        <v>152.7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136</v>
      </c>
      <c r="AU539" s="225" t="s">
        <v>87</v>
      </c>
      <c r="AV539" s="14" t="s">
        <v>87</v>
      </c>
      <c r="AW539" s="14" t="s">
        <v>33</v>
      </c>
      <c r="AX539" s="14" t="s">
        <v>77</v>
      </c>
      <c r="AY539" s="225" t="s">
        <v>125</v>
      </c>
    </row>
    <row r="540" spans="2:51" s="14" customFormat="1" ht="10">
      <c r="B540" s="215"/>
      <c r="C540" s="216"/>
      <c r="D540" s="200" t="s">
        <v>136</v>
      </c>
      <c r="E540" s="217" t="s">
        <v>1</v>
      </c>
      <c r="F540" s="218" t="s">
        <v>835</v>
      </c>
      <c r="G540" s="216"/>
      <c r="H540" s="219">
        <v>4.329</v>
      </c>
      <c r="I540" s="220"/>
      <c r="J540" s="216"/>
      <c r="K540" s="216"/>
      <c r="L540" s="221"/>
      <c r="M540" s="222"/>
      <c r="N540" s="223"/>
      <c r="O540" s="223"/>
      <c r="P540" s="223"/>
      <c r="Q540" s="223"/>
      <c r="R540" s="223"/>
      <c r="S540" s="223"/>
      <c r="T540" s="224"/>
      <c r="AT540" s="225" t="s">
        <v>136</v>
      </c>
      <c r="AU540" s="225" t="s">
        <v>87</v>
      </c>
      <c r="AV540" s="14" t="s">
        <v>87</v>
      </c>
      <c r="AW540" s="14" t="s">
        <v>33</v>
      </c>
      <c r="AX540" s="14" t="s">
        <v>77</v>
      </c>
      <c r="AY540" s="225" t="s">
        <v>125</v>
      </c>
    </row>
    <row r="541" spans="2:51" s="15" customFormat="1" ht="10">
      <c r="B541" s="229"/>
      <c r="C541" s="230"/>
      <c r="D541" s="200" t="s">
        <v>136</v>
      </c>
      <c r="E541" s="231" t="s">
        <v>1</v>
      </c>
      <c r="F541" s="232" t="s">
        <v>260</v>
      </c>
      <c r="G541" s="230"/>
      <c r="H541" s="233">
        <v>157.029</v>
      </c>
      <c r="I541" s="234"/>
      <c r="J541" s="230"/>
      <c r="K541" s="230"/>
      <c r="L541" s="235"/>
      <c r="M541" s="236"/>
      <c r="N541" s="237"/>
      <c r="O541" s="237"/>
      <c r="P541" s="237"/>
      <c r="Q541" s="237"/>
      <c r="R541" s="237"/>
      <c r="S541" s="237"/>
      <c r="T541" s="238"/>
      <c r="AT541" s="239" t="s">
        <v>136</v>
      </c>
      <c r="AU541" s="239" t="s">
        <v>87</v>
      </c>
      <c r="AV541" s="15" t="s">
        <v>149</v>
      </c>
      <c r="AW541" s="15" t="s">
        <v>33</v>
      </c>
      <c r="AX541" s="15" t="s">
        <v>85</v>
      </c>
      <c r="AY541" s="239" t="s">
        <v>125</v>
      </c>
    </row>
    <row r="542" spans="1:65" s="2" customFormat="1" ht="16.5" customHeight="1">
      <c r="A542" s="35"/>
      <c r="B542" s="36"/>
      <c r="C542" s="187" t="s">
        <v>836</v>
      </c>
      <c r="D542" s="187" t="s">
        <v>128</v>
      </c>
      <c r="E542" s="188" t="s">
        <v>837</v>
      </c>
      <c r="F542" s="189" t="s">
        <v>838</v>
      </c>
      <c r="G542" s="190" t="s">
        <v>244</v>
      </c>
      <c r="H542" s="191">
        <v>228.1</v>
      </c>
      <c r="I542" s="192"/>
      <c r="J542" s="193">
        <f>ROUND(I542*H542,2)</f>
        <v>0</v>
      </c>
      <c r="K542" s="189" t="s">
        <v>132</v>
      </c>
      <c r="L542" s="40"/>
      <c r="M542" s="194" t="s">
        <v>1</v>
      </c>
      <c r="N542" s="195" t="s">
        <v>42</v>
      </c>
      <c r="O542" s="72"/>
      <c r="P542" s="196">
        <f>O542*H542</f>
        <v>0</v>
      </c>
      <c r="Q542" s="196">
        <v>0</v>
      </c>
      <c r="R542" s="196">
        <f>Q542*H542</f>
        <v>0</v>
      </c>
      <c r="S542" s="196">
        <v>0</v>
      </c>
      <c r="T542" s="197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8" t="s">
        <v>149</v>
      </c>
      <c r="AT542" s="198" t="s">
        <v>128</v>
      </c>
      <c r="AU542" s="198" t="s">
        <v>87</v>
      </c>
      <c r="AY542" s="18" t="s">
        <v>125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18" t="s">
        <v>85</v>
      </c>
      <c r="BK542" s="199">
        <f>ROUND(I542*H542,2)</f>
        <v>0</v>
      </c>
      <c r="BL542" s="18" t="s">
        <v>149</v>
      </c>
      <c r="BM542" s="198" t="s">
        <v>839</v>
      </c>
    </row>
    <row r="543" spans="1:47" s="2" customFormat="1" ht="18">
      <c r="A543" s="35"/>
      <c r="B543" s="36"/>
      <c r="C543" s="37"/>
      <c r="D543" s="200" t="s">
        <v>135</v>
      </c>
      <c r="E543" s="37"/>
      <c r="F543" s="201" t="s">
        <v>840</v>
      </c>
      <c r="G543" s="37"/>
      <c r="H543" s="37"/>
      <c r="I543" s="202"/>
      <c r="J543" s="37"/>
      <c r="K543" s="37"/>
      <c r="L543" s="40"/>
      <c r="M543" s="203"/>
      <c r="N543" s="204"/>
      <c r="O543" s="72"/>
      <c r="P543" s="72"/>
      <c r="Q543" s="72"/>
      <c r="R543" s="72"/>
      <c r="S543" s="72"/>
      <c r="T543" s="73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135</v>
      </c>
      <c r="AU543" s="18" t="s">
        <v>87</v>
      </c>
    </row>
    <row r="544" spans="2:51" s="13" customFormat="1" ht="10">
      <c r="B544" s="205"/>
      <c r="C544" s="206"/>
      <c r="D544" s="200" t="s">
        <v>136</v>
      </c>
      <c r="E544" s="207" t="s">
        <v>1</v>
      </c>
      <c r="F544" s="208" t="s">
        <v>841</v>
      </c>
      <c r="G544" s="206"/>
      <c r="H544" s="207" t="s">
        <v>1</v>
      </c>
      <c r="I544" s="209"/>
      <c r="J544" s="206"/>
      <c r="K544" s="206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136</v>
      </c>
      <c r="AU544" s="214" t="s">
        <v>87</v>
      </c>
      <c r="AV544" s="13" t="s">
        <v>85</v>
      </c>
      <c r="AW544" s="13" t="s">
        <v>33</v>
      </c>
      <c r="AX544" s="13" t="s">
        <v>77</v>
      </c>
      <c r="AY544" s="214" t="s">
        <v>125</v>
      </c>
    </row>
    <row r="545" spans="2:51" s="14" customFormat="1" ht="10">
      <c r="B545" s="215"/>
      <c r="C545" s="216"/>
      <c r="D545" s="200" t="s">
        <v>136</v>
      </c>
      <c r="E545" s="217" t="s">
        <v>1</v>
      </c>
      <c r="F545" s="218" t="s">
        <v>842</v>
      </c>
      <c r="G545" s="216"/>
      <c r="H545" s="219">
        <v>228.1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136</v>
      </c>
      <c r="AU545" s="225" t="s">
        <v>87</v>
      </c>
      <c r="AV545" s="14" t="s">
        <v>87</v>
      </c>
      <c r="AW545" s="14" t="s">
        <v>33</v>
      </c>
      <c r="AX545" s="14" t="s">
        <v>85</v>
      </c>
      <c r="AY545" s="225" t="s">
        <v>125</v>
      </c>
    </row>
    <row r="546" spans="1:65" s="2" customFormat="1" ht="16.5" customHeight="1">
      <c r="A546" s="35"/>
      <c r="B546" s="36"/>
      <c r="C546" s="187" t="s">
        <v>843</v>
      </c>
      <c r="D546" s="187" t="s">
        <v>128</v>
      </c>
      <c r="E546" s="188" t="s">
        <v>844</v>
      </c>
      <c r="F546" s="189" t="s">
        <v>845</v>
      </c>
      <c r="G546" s="190" t="s">
        <v>244</v>
      </c>
      <c r="H546" s="191">
        <v>166.168</v>
      </c>
      <c r="I546" s="192"/>
      <c r="J546" s="193">
        <f>ROUND(I546*H546,2)</f>
        <v>0</v>
      </c>
      <c r="K546" s="189" t="s">
        <v>132</v>
      </c>
      <c r="L546" s="40"/>
      <c r="M546" s="194" t="s">
        <v>1</v>
      </c>
      <c r="N546" s="195" t="s">
        <v>42</v>
      </c>
      <c r="O546" s="72"/>
      <c r="P546" s="196">
        <f>O546*H546</f>
        <v>0</v>
      </c>
      <c r="Q546" s="196">
        <v>0</v>
      </c>
      <c r="R546" s="196">
        <f>Q546*H546</f>
        <v>0</v>
      </c>
      <c r="S546" s="196">
        <v>0</v>
      </c>
      <c r="T546" s="197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8" t="s">
        <v>149</v>
      </c>
      <c r="AT546" s="198" t="s">
        <v>128</v>
      </c>
      <c r="AU546" s="198" t="s">
        <v>87</v>
      </c>
      <c r="AY546" s="18" t="s">
        <v>125</v>
      </c>
      <c r="BE546" s="199">
        <f>IF(N546="základní",J546,0)</f>
        <v>0</v>
      </c>
      <c r="BF546" s="199">
        <f>IF(N546="snížená",J546,0)</f>
        <v>0</v>
      </c>
      <c r="BG546" s="199">
        <f>IF(N546="zákl. přenesená",J546,0)</f>
        <v>0</v>
      </c>
      <c r="BH546" s="199">
        <f>IF(N546="sníž. přenesená",J546,0)</f>
        <v>0</v>
      </c>
      <c r="BI546" s="199">
        <f>IF(N546="nulová",J546,0)</f>
        <v>0</v>
      </c>
      <c r="BJ546" s="18" t="s">
        <v>85</v>
      </c>
      <c r="BK546" s="199">
        <f>ROUND(I546*H546,2)</f>
        <v>0</v>
      </c>
      <c r="BL546" s="18" t="s">
        <v>149</v>
      </c>
      <c r="BM546" s="198" t="s">
        <v>846</v>
      </c>
    </row>
    <row r="547" spans="1:47" s="2" customFormat="1" ht="10">
      <c r="A547" s="35"/>
      <c r="B547" s="36"/>
      <c r="C547" s="37"/>
      <c r="D547" s="200" t="s">
        <v>135</v>
      </c>
      <c r="E547" s="37"/>
      <c r="F547" s="201" t="s">
        <v>847</v>
      </c>
      <c r="G547" s="37"/>
      <c r="H547" s="37"/>
      <c r="I547" s="202"/>
      <c r="J547" s="37"/>
      <c r="K547" s="37"/>
      <c r="L547" s="40"/>
      <c r="M547" s="203"/>
      <c r="N547" s="204"/>
      <c r="O547" s="72"/>
      <c r="P547" s="72"/>
      <c r="Q547" s="72"/>
      <c r="R547" s="72"/>
      <c r="S547" s="72"/>
      <c r="T547" s="73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135</v>
      </c>
      <c r="AU547" s="18" t="s">
        <v>87</v>
      </c>
    </row>
    <row r="548" spans="2:51" s="13" customFormat="1" ht="10">
      <c r="B548" s="205"/>
      <c r="C548" s="206"/>
      <c r="D548" s="200" t="s">
        <v>136</v>
      </c>
      <c r="E548" s="207" t="s">
        <v>1</v>
      </c>
      <c r="F548" s="208" t="s">
        <v>848</v>
      </c>
      <c r="G548" s="206"/>
      <c r="H548" s="207" t="s">
        <v>1</v>
      </c>
      <c r="I548" s="209"/>
      <c r="J548" s="206"/>
      <c r="K548" s="206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136</v>
      </c>
      <c r="AU548" s="214" t="s">
        <v>87</v>
      </c>
      <c r="AV548" s="13" t="s">
        <v>85</v>
      </c>
      <c r="AW548" s="13" t="s">
        <v>33</v>
      </c>
      <c r="AX548" s="13" t="s">
        <v>77</v>
      </c>
      <c r="AY548" s="214" t="s">
        <v>125</v>
      </c>
    </row>
    <row r="549" spans="2:51" s="14" customFormat="1" ht="10">
      <c r="B549" s="215"/>
      <c r="C549" s="216"/>
      <c r="D549" s="200" t="s">
        <v>136</v>
      </c>
      <c r="E549" s="217" t="s">
        <v>1</v>
      </c>
      <c r="F549" s="218" t="s">
        <v>849</v>
      </c>
      <c r="G549" s="216"/>
      <c r="H549" s="219">
        <v>152.7</v>
      </c>
      <c r="I549" s="220"/>
      <c r="J549" s="216"/>
      <c r="K549" s="216"/>
      <c r="L549" s="221"/>
      <c r="M549" s="222"/>
      <c r="N549" s="223"/>
      <c r="O549" s="223"/>
      <c r="P549" s="223"/>
      <c r="Q549" s="223"/>
      <c r="R549" s="223"/>
      <c r="S549" s="223"/>
      <c r="T549" s="224"/>
      <c r="AT549" s="225" t="s">
        <v>136</v>
      </c>
      <c r="AU549" s="225" t="s">
        <v>87</v>
      </c>
      <c r="AV549" s="14" t="s">
        <v>87</v>
      </c>
      <c r="AW549" s="14" t="s">
        <v>33</v>
      </c>
      <c r="AX549" s="14" t="s">
        <v>77</v>
      </c>
      <c r="AY549" s="225" t="s">
        <v>125</v>
      </c>
    </row>
    <row r="550" spans="2:51" s="14" customFormat="1" ht="10">
      <c r="B550" s="215"/>
      <c r="C550" s="216"/>
      <c r="D550" s="200" t="s">
        <v>136</v>
      </c>
      <c r="E550" s="217" t="s">
        <v>1</v>
      </c>
      <c r="F550" s="218" t="s">
        <v>850</v>
      </c>
      <c r="G550" s="216"/>
      <c r="H550" s="219">
        <v>13.468</v>
      </c>
      <c r="I550" s="220"/>
      <c r="J550" s="216"/>
      <c r="K550" s="216"/>
      <c r="L550" s="221"/>
      <c r="M550" s="222"/>
      <c r="N550" s="223"/>
      <c r="O550" s="223"/>
      <c r="P550" s="223"/>
      <c r="Q550" s="223"/>
      <c r="R550" s="223"/>
      <c r="S550" s="223"/>
      <c r="T550" s="224"/>
      <c r="AT550" s="225" t="s">
        <v>136</v>
      </c>
      <c r="AU550" s="225" t="s">
        <v>87</v>
      </c>
      <c r="AV550" s="14" t="s">
        <v>87</v>
      </c>
      <c r="AW550" s="14" t="s">
        <v>33</v>
      </c>
      <c r="AX550" s="14" t="s">
        <v>77</v>
      </c>
      <c r="AY550" s="225" t="s">
        <v>125</v>
      </c>
    </row>
    <row r="551" spans="2:51" s="15" customFormat="1" ht="10">
      <c r="B551" s="229"/>
      <c r="C551" s="230"/>
      <c r="D551" s="200" t="s">
        <v>136</v>
      </c>
      <c r="E551" s="231" t="s">
        <v>1</v>
      </c>
      <c r="F551" s="232" t="s">
        <v>260</v>
      </c>
      <c r="G551" s="230"/>
      <c r="H551" s="233">
        <v>166.168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AT551" s="239" t="s">
        <v>136</v>
      </c>
      <c r="AU551" s="239" t="s">
        <v>87</v>
      </c>
      <c r="AV551" s="15" t="s">
        <v>149</v>
      </c>
      <c r="AW551" s="15" t="s">
        <v>33</v>
      </c>
      <c r="AX551" s="15" t="s">
        <v>85</v>
      </c>
      <c r="AY551" s="239" t="s">
        <v>125</v>
      </c>
    </row>
    <row r="552" spans="1:65" s="2" customFormat="1" ht="16.5" customHeight="1">
      <c r="A552" s="35"/>
      <c r="B552" s="36"/>
      <c r="C552" s="187" t="s">
        <v>851</v>
      </c>
      <c r="D552" s="187" t="s">
        <v>128</v>
      </c>
      <c r="E552" s="188" t="s">
        <v>852</v>
      </c>
      <c r="F552" s="189" t="s">
        <v>853</v>
      </c>
      <c r="G552" s="190" t="s">
        <v>244</v>
      </c>
      <c r="H552" s="191">
        <v>850.6</v>
      </c>
      <c r="I552" s="192"/>
      <c r="J552" s="193">
        <f>ROUND(I552*H552,2)</f>
        <v>0</v>
      </c>
      <c r="K552" s="189" t="s">
        <v>132</v>
      </c>
      <c r="L552" s="40"/>
      <c r="M552" s="194" t="s">
        <v>1</v>
      </c>
      <c r="N552" s="195" t="s">
        <v>42</v>
      </c>
      <c r="O552" s="72"/>
      <c r="P552" s="196">
        <f>O552*H552</f>
        <v>0</v>
      </c>
      <c r="Q552" s="196">
        <v>0.23</v>
      </c>
      <c r="R552" s="196">
        <f>Q552*H552</f>
        <v>195.638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149</v>
      </c>
      <c r="AT552" s="198" t="s">
        <v>128</v>
      </c>
      <c r="AU552" s="198" t="s">
        <v>87</v>
      </c>
      <c r="AY552" s="18" t="s">
        <v>125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85</v>
      </c>
      <c r="BK552" s="199">
        <f>ROUND(I552*H552,2)</f>
        <v>0</v>
      </c>
      <c r="BL552" s="18" t="s">
        <v>149</v>
      </c>
      <c r="BM552" s="198" t="s">
        <v>854</v>
      </c>
    </row>
    <row r="553" spans="1:47" s="2" customFormat="1" ht="10">
      <c r="A553" s="35"/>
      <c r="B553" s="36"/>
      <c r="C553" s="37"/>
      <c r="D553" s="200" t="s">
        <v>135</v>
      </c>
      <c r="E553" s="37"/>
      <c r="F553" s="201" t="s">
        <v>855</v>
      </c>
      <c r="G553" s="37"/>
      <c r="H553" s="37"/>
      <c r="I553" s="202"/>
      <c r="J553" s="37"/>
      <c r="K553" s="37"/>
      <c r="L553" s="40"/>
      <c r="M553" s="203"/>
      <c r="N553" s="204"/>
      <c r="O553" s="72"/>
      <c r="P553" s="72"/>
      <c r="Q553" s="72"/>
      <c r="R553" s="72"/>
      <c r="S553" s="72"/>
      <c r="T553" s="73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135</v>
      </c>
      <c r="AU553" s="18" t="s">
        <v>87</v>
      </c>
    </row>
    <row r="554" spans="2:51" s="14" customFormat="1" ht="10">
      <c r="B554" s="215"/>
      <c r="C554" s="216"/>
      <c r="D554" s="200" t="s">
        <v>136</v>
      </c>
      <c r="E554" s="217" t="s">
        <v>1</v>
      </c>
      <c r="F554" s="218" t="s">
        <v>856</v>
      </c>
      <c r="G554" s="216"/>
      <c r="H554" s="219">
        <v>850.6</v>
      </c>
      <c r="I554" s="220"/>
      <c r="J554" s="216"/>
      <c r="K554" s="216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136</v>
      </c>
      <c r="AU554" s="225" t="s">
        <v>87</v>
      </c>
      <c r="AV554" s="14" t="s">
        <v>87</v>
      </c>
      <c r="AW554" s="14" t="s">
        <v>33</v>
      </c>
      <c r="AX554" s="14" t="s">
        <v>77</v>
      </c>
      <c r="AY554" s="225" t="s">
        <v>125</v>
      </c>
    </row>
    <row r="555" spans="2:51" s="15" customFormat="1" ht="10">
      <c r="B555" s="229"/>
      <c r="C555" s="230"/>
      <c r="D555" s="200" t="s">
        <v>136</v>
      </c>
      <c r="E555" s="231" t="s">
        <v>1</v>
      </c>
      <c r="F555" s="232" t="s">
        <v>260</v>
      </c>
      <c r="G555" s="230"/>
      <c r="H555" s="233">
        <v>850.6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136</v>
      </c>
      <c r="AU555" s="239" t="s">
        <v>87</v>
      </c>
      <c r="AV555" s="15" t="s">
        <v>149</v>
      </c>
      <c r="AW555" s="15" t="s">
        <v>33</v>
      </c>
      <c r="AX555" s="15" t="s">
        <v>85</v>
      </c>
      <c r="AY555" s="239" t="s">
        <v>125</v>
      </c>
    </row>
    <row r="556" spans="1:65" s="2" customFormat="1" ht="16.5" customHeight="1">
      <c r="A556" s="35"/>
      <c r="B556" s="36"/>
      <c r="C556" s="187" t="s">
        <v>857</v>
      </c>
      <c r="D556" s="187" t="s">
        <v>128</v>
      </c>
      <c r="E556" s="188" t="s">
        <v>858</v>
      </c>
      <c r="F556" s="189" t="s">
        <v>859</v>
      </c>
      <c r="G556" s="190" t="s">
        <v>244</v>
      </c>
      <c r="H556" s="191">
        <v>228.1</v>
      </c>
      <c r="I556" s="192"/>
      <c r="J556" s="193">
        <f>ROUND(I556*H556,2)</f>
        <v>0</v>
      </c>
      <c r="K556" s="189" t="s">
        <v>132</v>
      </c>
      <c r="L556" s="40"/>
      <c r="M556" s="194" t="s">
        <v>1</v>
      </c>
      <c r="N556" s="195" t="s">
        <v>42</v>
      </c>
      <c r="O556" s="72"/>
      <c r="P556" s="196">
        <f>O556*H556</f>
        <v>0</v>
      </c>
      <c r="Q556" s="196">
        <v>0</v>
      </c>
      <c r="R556" s="196">
        <f>Q556*H556</f>
        <v>0</v>
      </c>
      <c r="S556" s="196">
        <v>0</v>
      </c>
      <c r="T556" s="197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98" t="s">
        <v>149</v>
      </c>
      <c r="AT556" s="198" t="s">
        <v>128</v>
      </c>
      <c r="AU556" s="198" t="s">
        <v>87</v>
      </c>
      <c r="AY556" s="18" t="s">
        <v>125</v>
      </c>
      <c r="BE556" s="199">
        <f>IF(N556="základní",J556,0)</f>
        <v>0</v>
      </c>
      <c r="BF556" s="199">
        <f>IF(N556="snížená",J556,0)</f>
        <v>0</v>
      </c>
      <c r="BG556" s="199">
        <f>IF(N556="zákl. přenesená",J556,0)</f>
        <v>0</v>
      </c>
      <c r="BH556" s="199">
        <f>IF(N556="sníž. přenesená",J556,0)</f>
        <v>0</v>
      </c>
      <c r="BI556" s="199">
        <f>IF(N556="nulová",J556,0)</f>
        <v>0</v>
      </c>
      <c r="BJ556" s="18" t="s">
        <v>85</v>
      </c>
      <c r="BK556" s="199">
        <f>ROUND(I556*H556,2)</f>
        <v>0</v>
      </c>
      <c r="BL556" s="18" t="s">
        <v>149</v>
      </c>
      <c r="BM556" s="198" t="s">
        <v>860</v>
      </c>
    </row>
    <row r="557" spans="1:47" s="2" customFormat="1" ht="18">
      <c r="A557" s="35"/>
      <c r="B557" s="36"/>
      <c r="C557" s="37"/>
      <c r="D557" s="200" t="s">
        <v>135</v>
      </c>
      <c r="E557" s="37"/>
      <c r="F557" s="201" t="s">
        <v>861</v>
      </c>
      <c r="G557" s="37"/>
      <c r="H557" s="37"/>
      <c r="I557" s="202"/>
      <c r="J557" s="37"/>
      <c r="K557" s="37"/>
      <c r="L557" s="40"/>
      <c r="M557" s="203"/>
      <c r="N557" s="204"/>
      <c r="O557" s="72"/>
      <c r="P557" s="72"/>
      <c r="Q557" s="72"/>
      <c r="R557" s="72"/>
      <c r="S557" s="72"/>
      <c r="T557" s="73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T557" s="18" t="s">
        <v>135</v>
      </c>
      <c r="AU557" s="18" t="s">
        <v>87</v>
      </c>
    </row>
    <row r="558" spans="2:51" s="13" customFormat="1" ht="10">
      <c r="B558" s="205"/>
      <c r="C558" s="206"/>
      <c r="D558" s="200" t="s">
        <v>136</v>
      </c>
      <c r="E558" s="207" t="s">
        <v>1</v>
      </c>
      <c r="F558" s="208" t="s">
        <v>862</v>
      </c>
      <c r="G558" s="206"/>
      <c r="H558" s="207" t="s">
        <v>1</v>
      </c>
      <c r="I558" s="209"/>
      <c r="J558" s="206"/>
      <c r="K558" s="206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136</v>
      </c>
      <c r="AU558" s="214" t="s">
        <v>87</v>
      </c>
      <c r="AV558" s="13" t="s">
        <v>85</v>
      </c>
      <c r="AW558" s="13" t="s">
        <v>33</v>
      </c>
      <c r="AX558" s="13" t="s">
        <v>77</v>
      </c>
      <c r="AY558" s="214" t="s">
        <v>125</v>
      </c>
    </row>
    <row r="559" spans="2:51" s="14" customFormat="1" ht="10">
      <c r="B559" s="215"/>
      <c r="C559" s="216"/>
      <c r="D559" s="200" t="s">
        <v>136</v>
      </c>
      <c r="E559" s="217" t="s">
        <v>1</v>
      </c>
      <c r="F559" s="218" t="s">
        <v>863</v>
      </c>
      <c r="G559" s="216"/>
      <c r="H559" s="219">
        <v>228.1</v>
      </c>
      <c r="I559" s="220"/>
      <c r="J559" s="216"/>
      <c r="K559" s="216"/>
      <c r="L559" s="221"/>
      <c r="M559" s="222"/>
      <c r="N559" s="223"/>
      <c r="O559" s="223"/>
      <c r="P559" s="223"/>
      <c r="Q559" s="223"/>
      <c r="R559" s="223"/>
      <c r="S559" s="223"/>
      <c r="T559" s="224"/>
      <c r="AT559" s="225" t="s">
        <v>136</v>
      </c>
      <c r="AU559" s="225" t="s">
        <v>87</v>
      </c>
      <c r="AV559" s="14" t="s">
        <v>87</v>
      </c>
      <c r="AW559" s="14" t="s">
        <v>33</v>
      </c>
      <c r="AX559" s="14" t="s">
        <v>85</v>
      </c>
      <c r="AY559" s="225" t="s">
        <v>125</v>
      </c>
    </row>
    <row r="560" spans="1:65" s="2" customFormat="1" ht="16.5" customHeight="1">
      <c r="A560" s="35"/>
      <c r="B560" s="36"/>
      <c r="C560" s="187" t="s">
        <v>864</v>
      </c>
      <c r="D560" s="187" t="s">
        <v>128</v>
      </c>
      <c r="E560" s="188" t="s">
        <v>865</v>
      </c>
      <c r="F560" s="189" t="s">
        <v>866</v>
      </c>
      <c r="G560" s="190" t="s">
        <v>244</v>
      </c>
      <c r="H560" s="191">
        <v>228.1</v>
      </c>
      <c r="I560" s="192"/>
      <c r="J560" s="193">
        <f>ROUND(I560*H560,2)</f>
        <v>0</v>
      </c>
      <c r="K560" s="189" t="s">
        <v>132</v>
      </c>
      <c r="L560" s="40"/>
      <c r="M560" s="194" t="s">
        <v>1</v>
      </c>
      <c r="N560" s="195" t="s">
        <v>42</v>
      </c>
      <c r="O560" s="72"/>
      <c r="P560" s="196">
        <f>O560*H560</f>
        <v>0</v>
      </c>
      <c r="Q560" s="196">
        <v>0</v>
      </c>
      <c r="R560" s="196">
        <f>Q560*H560</f>
        <v>0</v>
      </c>
      <c r="S560" s="196">
        <v>0</v>
      </c>
      <c r="T560" s="197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98" t="s">
        <v>149</v>
      </c>
      <c r="AT560" s="198" t="s">
        <v>128</v>
      </c>
      <c r="AU560" s="198" t="s">
        <v>87</v>
      </c>
      <c r="AY560" s="18" t="s">
        <v>125</v>
      </c>
      <c r="BE560" s="199">
        <f>IF(N560="základní",J560,0)</f>
        <v>0</v>
      </c>
      <c r="BF560" s="199">
        <f>IF(N560="snížená",J560,0)</f>
        <v>0</v>
      </c>
      <c r="BG560" s="199">
        <f>IF(N560="zákl. přenesená",J560,0)</f>
        <v>0</v>
      </c>
      <c r="BH560" s="199">
        <f>IF(N560="sníž. přenesená",J560,0)</f>
        <v>0</v>
      </c>
      <c r="BI560" s="199">
        <f>IF(N560="nulová",J560,0)</f>
        <v>0</v>
      </c>
      <c r="BJ560" s="18" t="s">
        <v>85</v>
      </c>
      <c r="BK560" s="199">
        <f>ROUND(I560*H560,2)</f>
        <v>0</v>
      </c>
      <c r="BL560" s="18" t="s">
        <v>149</v>
      </c>
      <c r="BM560" s="198" t="s">
        <v>867</v>
      </c>
    </row>
    <row r="561" spans="1:47" s="2" customFormat="1" ht="10">
      <c r="A561" s="35"/>
      <c r="B561" s="36"/>
      <c r="C561" s="37"/>
      <c r="D561" s="200" t="s">
        <v>135</v>
      </c>
      <c r="E561" s="37"/>
      <c r="F561" s="201" t="s">
        <v>868</v>
      </c>
      <c r="G561" s="37"/>
      <c r="H561" s="37"/>
      <c r="I561" s="202"/>
      <c r="J561" s="37"/>
      <c r="K561" s="37"/>
      <c r="L561" s="40"/>
      <c r="M561" s="203"/>
      <c r="N561" s="204"/>
      <c r="O561" s="72"/>
      <c r="P561" s="72"/>
      <c r="Q561" s="72"/>
      <c r="R561" s="72"/>
      <c r="S561" s="72"/>
      <c r="T561" s="73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135</v>
      </c>
      <c r="AU561" s="18" t="s">
        <v>87</v>
      </c>
    </row>
    <row r="562" spans="2:51" s="13" customFormat="1" ht="10">
      <c r="B562" s="205"/>
      <c r="C562" s="206"/>
      <c r="D562" s="200" t="s">
        <v>136</v>
      </c>
      <c r="E562" s="207" t="s">
        <v>1</v>
      </c>
      <c r="F562" s="208" t="s">
        <v>869</v>
      </c>
      <c r="G562" s="206"/>
      <c r="H562" s="207" t="s">
        <v>1</v>
      </c>
      <c r="I562" s="209"/>
      <c r="J562" s="206"/>
      <c r="K562" s="206"/>
      <c r="L562" s="210"/>
      <c r="M562" s="211"/>
      <c r="N562" s="212"/>
      <c r="O562" s="212"/>
      <c r="P562" s="212"/>
      <c r="Q562" s="212"/>
      <c r="R562" s="212"/>
      <c r="S562" s="212"/>
      <c r="T562" s="213"/>
      <c r="AT562" s="214" t="s">
        <v>136</v>
      </c>
      <c r="AU562" s="214" t="s">
        <v>87</v>
      </c>
      <c r="AV562" s="13" t="s">
        <v>85</v>
      </c>
      <c r="AW562" s="13" t="s">
        <v>33</v>
      </c>
      <c r="AX562" s="13" t="s">
        <v>77</v>
      </c>
      <c r="AY562" s="214" t="s">
        <v>125</v>
      </c>
    </row>
    <row r="563" spans="2:51" s="14" customFormat="1" ht="10">
      <c r="B563" s="215"/>
      <c r="C563" s="216"/>
      <c r="D563" s="200" t="s">
        <v>136</v>
      </c>
      <c r="E563" s="217" t="s">
        <v>1</v>
      </c>
      <c r="F563" s="218" t="s">
        <v>863</v>
      </c>
      <c r="G563" s="216"/>
      <c r="H563" s="219">
        <v>228.1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136</v>
      </c>
      <c r="AU563" s="225" t="s">
        <v>87</v>
      </c>
      <c r="AV563" s="14" t="s">
        <v>87</v>
      </c>
      <c r="AW563" s="14" t="s">
        <v>33</v>
      </c>
      <c r="AX563" s="14" t="s">
        <v>85</v>
      </c>
      <c r="AY563" s="225" t="s">
        <v>125</v>
      </c>
    </row>
    <row r="564" spans="1:65" s="2" customFormat="1" ht="16.5" customHeight="1">
      <c r="A564" s="35"/>
      <c r="B564" s="36"/>
      <c r="C564" s="187" t="s">
        <v>870</v>
      </c>
      <c r="D564" s="187" t="s">
        <v>128</v>
      </c>
      <c r="E564" s="188" t="s">
        <v>871</v>
      </c>
      <c r="F564" s="189" t="s">
        <v>872</v>
      </c>
      <c r="G564" s="190" t="s">
        <v>244</v>
      </c>
      <c r="H564" s="191">
        <v>608.9</v>
      </c>
      <c r="I564" s="192"/>
      <c r="J564" s="193">
        <f>ROUND(I564*H564,2)</f>
        <v>0</v>
      </c>
      <c r="K564" s="189" t="s">
        <v>132</v>
      </c>
      <c r="L564" s="40"/>
      <c r="M564" s="194" t="s">
        <v>1</v>
      </c>
      <c r="N564" s="195" t="s">
        <v>42</v>
      </c>
      <c r="O564" s="72"/>
      <c r="P564" s="196">
        <f>O564*H564</f>
        <v>0</v>
      </c>
      <c r="Q564" s="196">
        <v>0</v>
      </c>
      <c r="R564" s="196">
        <f>Q564*H564</f>
        <v>0</v>
      </c>
      <c r="S564" s="196">
        <v>0</v>
      </c>
      <c r="T564" s="197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98" t="s">
        <v>149</v>
      </c>
      <c r="AT564" s="198" t="s">
        <v>128</v>
      </c>
      <c r="AU564" s="198" t="s">
        <v>87</v>
      </c>
      <c r="AY564" s="18" t="s">
        <v>125</v>
      </c>
      <c r="BE564" s="199">
        <f>IF(N564="základní",J564,0)</f>
        <v>0</v>
      </c>
      <c r="BF564" s="199">
        <f>IF(N564="snížená",J564,0)</f>
        <v>0</v>
      </c>
      <c r="BG564" s="199">
        <f>IF(N564="zákl. přenesená",J564,0)</f>
        <v>0</v>
      </c>
      <c r="BH564" s="199">
        <f>IF(N564="sníž. přenesená",J564,0)</f>
        <v>0</v>
      </c>
      <c r="BI564" s="199">
        <f>IF(N564="nulová",J564,0)</f>
        <v>0</v>
      </c>
      <c r="BJ564" s="18" t="s">
        <v>85</v>
      </c>
      <c r="BK564" s="199">
        <f>ROUND(I564*H564,2)</f>
        <v>0</v>
      </c>
      <c r="BL564" s="18" t="s">
        <v>149</v>
      </c>
      <c r="BM564" s="198" t="s">
        <v>873</v>
      </c>
    </row>
    <row r="565" spans="1:47" s="2" customFormat="1" ht="10">
      <c r="A565" s="35"/>
      <c r="B565" s="36"/>
      <c r="C565" s="37"/>
      <c r="D565" s="200" t="s">
        <v>135</v>
      </c>
      <c r="E565" s="37"/>
      <c r="F565" s="201" t="s">
        <v>874</v>
      </c>
      <c r="G565" s="37"/>
      <c r="H565" s="37"/>
      <c r="I565" s="202"/>
      <c r="J565" s="37"/>
      <c r="K565" s="37"/>
      <c r="L565" s="40"/>
      <c r="M565" s="203"/>
      <c r="N565" s="204"/>
      <c r="O565" s="72"/>
      <c r="P565" s="72"/>
      <c r="Q565" s="72"/>
      <c r="R565" s="72"/>
      <c r="S565" s="72"/>
      <c r="T565" s="73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8" t="s">
        <v>135</v>
      </c>
      <c r="AU565" s="18" t="s">
        <v>87</v>
      </c>
    </row>
    <row r="566" spans="2:51" s="13" customFormat="1" ht="10">
      <c r="B566" s="205"/>
      <c r="C566" s="206"/>
      <c r="D566" s="200" t="s">
        <v>136</v>
      </c>
      <c r="E566" s="207" t="s">
        <v>1</v>
      </c>
      <c r="F566" s="208" t="s">
        <v>875</v>
      </c>
      <c r="G566" s="206"/>
      <c r="H566" s="207" t="s">
        <v>1</v>
      </c>
      <c r="I566" s="209"/>
      <c r="J566" s="206"/>
      <c r="K566" s="206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136</v>
      </c>
      <c r="AU566" s="214" t="s">
        <v>87</v>
      </c>
      <c r="AV566" s="13" t="s">
        <v>85</v>
      </c>
      <c r="AW566" s="13" t="s">
        <v>33</v>
      </c>
      <c r="AX566" s="13" t="s">
        <v>77</v>
      </c>
      <c r="AY566" s="214" t="s">
        <v>125</v>
      </c>
    </row>
    <row r="567" spans="2:51" s="14" customFormat="1" ht="10">
      <c r="B567" s="215"/>
      <c r="C567" s="216"/>
      <c r="D567" s="200" t="s">
        <v>136</v>
      </c>
      <c r="E567" s="217" t="s">
        <v>1</v>
      </c>
      <c r="F567" s="218" t="s">
        <v>876</v>
      </c>
      <c r="G567" s="216"/>
      <c r="H567" s="219">
        <v>456.2</v>
      </c>
      <c r="I567" s="220"/>
      <c r="J567" s="216"/>
      <c r="K567" s="216"/>
      <c r="L567" s="221"/>
      <c r="M567" s="222"/>
      <c r="N567" s="223"/>
      <c r="O567" s="223"/>
      <c r="P567" s="223"/>
      <c r="Q567" s="223"/>
      <c r="R567" s="223"/>
      <c r="S567" s="223"/>
      <c r="T567" s="224"/>
      <c r="AT567" s="225" t="s">
        <v>136</v>
      </c>
      <c r="AU567" s="225" t="s">
        <v>87</v>
      </c>
      <c r="AV567" s="14" t="s">
        <v>87</v>
      </c>
      <c r="AW567" s="14" t="s">
        <v>33</v>
      </c>
      <c r="AX567" s="14" t="s">
        <v>77</v>
      </c>
      <c r="AY567" s="225" t="s">
        <v>125</v>
      </c>
    </row>
    <row r="568" spans="2:51" s="14" customFormat="1" ht="10">
      <c r="B568" s="215"/>
      <c r="C568" s="216"/>
      <c r="D568" s="200" t="s">
        <v>136</v>
      </c>
      <c r="E568" s="217" t="s">
        <v>1</v>
      </c>
      <c r="F568" s="218" t="s">
        <v>877</v>
      </c>
      <c r="G568" s="216"/>
      <c r="H568" s="219">
        <v>152.7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136</v>
      </c>
      <c r="AU568" s="225" t="s">
        <v>87</v>
      </c>
      <c r="AV568" s="14" t="s">
        <v>87</v>
      </c>
      <c r="AW568" s="14" t="s">
        <v>33</v>
      </c>
      <c r="AX568" s="14" t="s">
        <v>77</v>
      </c>
      <c r="AY568" s="225" t="s">
        <v>125</v>
      </c>
    </row>
    <row r="569" spans="2:51" s="15" customFormat="1" ht="10">
      <c r="B569" s="229"/>
      <c r="C569" s="230"/>
      <c r="D569" s="200" t="s">
        <v>136</v>
      </c>
      <c r="E569" s="231" t="s">
        <v>1</v>
      </c>
      <c r="F569" s="232" t="s">
        <v>260</v>
      </c>
      <c r="G569" s="230"/>
      <c r="H569" s="233">
        <v>608.9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AT569" s="239" t="s">
        <v>136</v>
      </c>
      <c r="AU569" s="239" t="s">
        <v>87</v>
      </c>
      <c r="AV569" s="15" t="s">
        <v>149</v>
      </c>
      <c r="AW569" s="15" t="s">
        <v>33</v>
      </c>
      <c r="AX569" s="15" t="s">
        <v>85</v>
      </c>
      <c r="AY569" s="239" t="s">
        <v>125</v>
      </c>
    </row>
    <row r="570" spans="1:65" s="2" customFormat="1" ht="16.5" customHeight="1">
      <c r="A570" s="35"/>
      <c r="B570" s="36"/>
      <c r="C570" s="187" t="s">
        <v>878</v>
      </c>
      <c r="D570" s="187" t="s">
        <v>128</v>
      </c>
      <c r="E570" s="188" t="s">
        <v>879</v>
      </c>
      <c r="F570" s="189" t="s">
        <v>880</v>
      </c>
      <c r="G570" s="190" t="s">
        <v>244</v>
      </c>
      <c r="H570" s="191">
        <v>3894</v>
      </c>
      <c r="I570" s="192"/>
      <c r="J570" s="193">
        <f>ROUND(I570*H570,2)</f>
        <v>0</v>
      </c>
      <c r="K570" s="189" t="s">
        <v>132</v>
      </c>
      <c r="L570" s="40"/>
      <c r="M570" s="194" t="s">
        <v>1</v>
      </c>
      <c r="N570" s="195" t="s">
        <v>42</v>
      </c>
      <c r="O570" s="72"/>
      <c r="P570" s="196">
        <f>O570*H570</f>
        <v>0</v>
      </c>
      <c r="Q570" s="196">
        <v>0</v>
      </c>
      <c r="R570" s="196">
        <f>Q570*H570</f>
        <v>0</v>
      </c>
      <c r="S570" s="196">
        <v>0</v>
      </c>
      <c r="T570" s="197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8" t="s">
        <v>149</v>
      </c>
      <c r="AT570" s="198" t="s">
        <v>128</v>
      </c>
      <c r="AU570" s="198" t="s">
        <v>87</v>
      </c>
      <c r="AY570" s="18" t="s">
        <v>125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8" t="s">
        <v>85</v>
      </c>
      <c r="BK570" s="199">
        <f>ROUND(I570*H570,2)</f>
        <v>0</v>
      </c>
      <c r="BL570" s="18" t="s">
        <v>149</v>
      </c>
      <c r="BM570" s="198" t="s">
        <v>881</v>
      </c>
    </row>
    <row r="571" spans="1:47" s="2" customFormat="1" ht="10">
      <c r="A571" s="35"/>
      <c r="B571" s="36"/>
      <c r="C571" s="37"/>
      <c r="D571" s="200" t="s">
        <v>135</v>
      </c>
      <c r="E571" s="37"/>
      <c r="F571" s="201" t="s">
        <v>882</v>
      </c>
      <c r="G571" s="37"/>
      <c r="H571" s="37"/>
      <c r="I571" s="202"/>
      <c r="J571" s="37"/>
      <c r="K571" s="37"/>
      <c r="L571" s="40"/>
      <c r="M571" s="203"/>
      <c r="N571" s="204"/>
      <c r="O571" s="72"/>
      <c r="P571" s="72"/>
      <c r="Q571" s="72"/>
      <c r="R571" s="72"/>
      <c r="S571" s="72"/>
      <c r="T571" s="73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135</v>
      </c>
      <c r="AU571" s="18" t="s">
        <v>87</v>
      </c>
    </row>
    <row r="572" spans="2:51" s="13" customFormat="1" ht="10">
      <c r="B572" s="205"/>
      <c r="C572" s="206"/>
      <c r="D572" s="200" t="s">
        <v>136</v>
      </c>
      <c r="E572" s="207" t="s">
        <v>1</v>
      </c>
      <c r="F572" s="208" t="s">
        <v>883</v>
      </c>
      <c r="G572" s="206"/>
      <c r="H572" s="207" t="s">
        <v>1</v>
      </c>
      <c r="I572" s="209"/>
      <c r="J572" s="206"/>
      <c r="K572" s="206"/>
      <c r="L572" s="210"/>
      <c r="M572" s="211"/>
      <c r="N572" s="212"/>
      <c r="O572" s="212"/>
      <c r="P572" s="212"/>
      <c r="Q572" s="212"/>
      <c r="R572" s="212"/>
      <c r="S572" s="212"/>
      <c r="T572" s="213"/>
      <c r="AT572" s="214" t="s">
        <v>136</v>
      </c>
      <c r="AU572" s="214" t="s">
        <v>87</v>
      </c>
      <c r="AV572" s="13" t="s">
        <v>85</v>
      </c>
      <c r="AW572" s="13" t="s">
        <v>33</v>
      </c>
      <c r="AX572" s="13" t="s">
        <v>77</v>
      </c>
      <c r="AY572" s="214" t="s">
        <v>125</v>
      </c>
    </row>
    <row r="573" spans="2:51" s="14" customFormat="1" ht="10">
      <c r="B573" s="215"/>
      <c r="C573" s="216"/>
      <c r="D573" s="200" t="s">
        <v>136</v>
      </c>
      <c r="E573" s="217" t="s">
        <v>1</v>
      </c>
      <c r="F573" s="218" t="s">
        <v>884</v>
      </c>
      <c r="G573" s="216"/>
      <c r="H573" s="219">
        <v>3888.1</v>
      </c>
      <c r="I573" s="220"/>
      <c r="J573" s="216"/>
      <c r="K573" s="216"/>
      <c r="L573" s="221"/>
      <c r="M573" s="222"/>
      <c r="N573" s="223"/>
      <c r="O573" s="223"/>
      <c r="P573" s="223"/>
      <c r="Q573" s="223"/>
      <c r="R573" s="223"/>
      <c r="S573" s="223"/>
      <c r="T573" s="224"/>
      <c r="AT573" s="225" t="s">
        <v>136</v>
      </c>
      <c r="AU573" s="225" t="s">
        <v>87</v>
      </c>
      <c r="AV573" s="14" t="s">
        <v>87</v>
      </c>
      <c r="AW573" s="14" t="s">
        <v>33</v>
      </c>
      <c r="AX573" s="14" t="s">
        <v>77</v>
      </c>
      <c r="AY573" s="225" t="s">
        <v>125</v>
      </c>
    </row>
    <row r="574" spans="2:51" s="14" customFormat="1" ht="10">
      <c r="B574" s="215"/>
      <c r="C574" s="216"/>
      <c r="D574" s="200" t="s">
        <v>136</v>
      </c>
      <c r="E574" s="217" t="s">
        <v>1</v>
      </c>
      <c r="F574" s="218" t="s">
        <v>885</v>
      </c>
      <c r="G574" s="216"/>
      <c r="H574" s="219">
        <v>5.9</v>
      </c>
      <c r="I574" s="220"/>
      <c r="J574" s="216"/>
      <c r="K574" s="216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136</v>
      </c>
      <c r="AU574" s="225" t="s">
        <v>87</v>
      </c>
      <c r="AV574" s="14" t="s">
        <v>87</v>
      </c>
      <c r="AW574" s="14" t="s">
        <v>33</v>
      </c>
      <c r="AX574" s="14" t="s">
        <v>77</v>
      </c>
      <c r="AY574" s="225" t="s">
        <v>125</v>
      </c>
    </row>
    <row r="575" spans="2:51" s="15" customFormat="1" ht="10">
      <c r="B575" s="229"/>
      <c r="C575" s="230"/>
      <c r="D575" s="200" t="s">
        <v>136</v>
      </c>
      <c r="E575" s="231" t="s">
        <v>1</v>
      </c>
      <c r="F575" s="232" t="s">
        <v>260</v>
      </c>
      <c r="G575" s="230"/>
      <c r="H575" s="233">
        <v>3894</v>
      </c>
      <c r="I575" s="234"/>
      <c r="J575" s="230"/>
      <c r="K575" s="230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136</v>
      </c>
      <c r="AU575" s="239" t="s">
        <v>87</v>
      </c>
      <c r="AV575" s="15" t="s">
        <v>149</v>
      </c>
      <c r="AW575" s="15" t="s">
        <v>33</v>
      </c>
      <c r="AX575" s="15" t="s">
        <v>85</v>
      </c>
      <c r="AY575" s="239" t="s">
        <v>125</v>
      </c>
    </row>
    <row r="576" spans="1:65" s="2" customFormat="1" ht="21.75" customHeight="1">
      <c r="A576" s="35"/>
      <c r="B576" s="36"/>
      <c r="C576" s="187" t="s">
        <v>886</v>
      </c>
      <c r="D576" s="187" t="s">
        <v>128</v>
      </c>
      <c r="E576" s="188" t="s">
        <v>887</v>
      </c>
      <c r="F576" s="189" t="s">
        <v>888</v>
      </c>
      <c r="G576" s="190" t="s">
        <v>244</v>
      </c>
      <c r="H576" s="191">
        <v>234</v>
      </c>
      <c r="I576" s="192"/>
      <c r="J576" s="193">
        <f>ROUND(I576*H576,2)</f>
        <v>0</v>
      </c>
      <c r="K576" s="189" t="s">
        <v>132</v>
      </c>
      <c r="L576" s="40"/>
      <c r="M576" s="194" t="s">
        <v>1</v>
      </c>
      <c r="N576" s="195" t="s">
        <v>42</v>
      </c>
      <c r="O576" s="72"/>
      <c r="P576" s="196">
        <f>O576*H576</f>
        <v>0</v>
      </c>
      <c r="Q576" s="196">
        <v>0</v>
      </c>
      <c r="R576" s="196">
        <f>Q576*H576</f>
        <v>0</v>
      </c>
      <c r="S576" s="196">
        <v>0</v>
      </c>
      <c r="T576" s="197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8" t="s">
        <v>149</v>
      </c>
      <c r="AT576" s="198" t="s">
        <v>128</v>
      </c>
      <c r="AU576" s="198" t="s">
        <v>87</v>
      </c>
      <c r="AY576" s="18" t="s">
        <v>125</v>
      </c>
      <c r="BE576" s="199">
        <f>IF(N576="základní",J576,0)</f>
        <v>0</v>
      </c>
      <c r="BF576" s="199">
        <f>IF(N576="snížená",J576,0)</f>
        <v>0</v>
      </c>
      <c r="BG576" s="199">
        <f>IF(N576="zákl. přenesená",J576,0)</f>
        <v>0</v>
      </c>
      <c r="BH576" s="199">
        <f>IF(N576="sníž. přenesená",J576,0)</f>
        <v>0</v>
      </c>
      <c r="BI576" s="199">
        <f>IF(N576="nulová",J576,0)</f>
        <v>0</v>
      </c>
      <c r="BJ576" s="18" t="s">
        <v>85</v>
      </c>
      <c r="BK576" s="199">
        <f>ROUND(I576*H576,2)</f>
        <v>0</v>
      </c>
      <c r="BL576" s="18" t="s">
        <v>149</v>
      </c>
      <c r="BM576" s="198" t="s">
        <v>889</v>
      </c>
    </row>
    <row r="577" spans="1:47" s="2" customFormat="1" ht="18">
      <c r="A577" s="35"/>
      <c r="B577" s="36"/>
      <c r="C577" s="37"/>
      <c r="D577" s="200" t="s">
        <v>135</v>
      </c>
      <c r="E577" s="37"/>
      <c r="F577" s="201" t="s">
        <v>890</v>
      </c>
      <c r="G577" s="37"/>
      <c r="H577" s="37"/>
      <c r="I577" s="202"/>
      <c r="J577" s="37"/>
      <c r="K577" s="37"/>
      <c r="L577" s="40"/>
      <c r="M577" s="203"/>
      <c r="N577" s="204"/>
      <c r="O577" s="72"/>
      <c r="P577" s="72"/>
      <c r="Q577" s="72"/>
      <c r="R577" s="72"/>
      <c r="S577" s="72"/>
      <c r="T577" s="73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135</v>
      </c>
      <c r="AU577" s="18" t="s">
        <v>87</v>
      </c>
    </row>
    <row r="578" spans="2:51" s="13" customFormat="1" ht="10">
      <c r="B578" s="205"/>
      <c r="C578" s="206"/>
      <c r="D578" s="200" t="s">
        <v>136</v>
      </c>
      <c r="E578" s="207" t="s">
        <v>1</v>
      </c>
      <c r="F578" s="208" t="s">
        <v>891</v>
      </c>
      <c r="G578" s="206"/>
      <c r="H578" s="207" t="s">
        <v>1</v>
      </c>
      <c r="I578" s="209"/>
      <c r="J578" s="206"/>
      <c r="K578" s="206"/>
      <c r="L578" s="210"/>
      <c r="M578" s="211"/>
      <c r="N578" s="212"/>
      <c r="O578" s="212"/>
      <c r="P578" s="212"/>
      <c r="Q578" s="212"/>
      <c r="R578" s="212"/>
      <c r="S578" s="212"/>
      <c r="T578" s="213"/>
      <c r="AT578" s="214" t="s">
        <v>136</v>
      </c>
      <c r="AU578" s="214" t="s">
        <v>87</v>
      </c>
      <c r="AV578" s="13" t="s">
        <v>85</v>
      </c>
      <c r="AW578" s="13" t="s">
        <v>33</v>
      </c>
      <c r="AX578" s="13" t="s">
        <v>77</v>
      </c>
      <c r="AY578" s="214" t="s">
        <v>125</v>
      </c>
    </row>
    <row r="579" spans="2:51" s="14" customFormat="1" ht="10">
      <c r="B579" s="215"/>
      <c r="C579" s="216"/>
      <c r="D579" s="200" t="s">
        <v>136</v>
      </c>
      <c r="E579" s="217" t="s">
        <v>1</v>
      </c>
      <c r="F579" s="218" t="s">
        <v>863</v>
      </c>
      <c r="G579" s="216"/>
      <c r="H579" s="219">
        <v>228.1</v>
      </c>
      <c r="I579" s="220"/>
      <c r="J579" s="216"/>
      <c r="K579" s="216"/>
      <c r="L579" s="221"/>
      <c r="M579" s="222"/>
      <c r="N579" s="223"/>
      <c r="O579" s="223"/>
      <c r="P579" s="223"/>
      <c r="Q579" s="223"/>
      <c r="R579" s="223"/>
      <c r="S579" s="223"/>
      <c r="T579" s="224"/>
      <c r="AT579" s="225" t="s">
        <v>136</v>
      </c>
      <c r="AU579" s="225" t="s">
        <v>87</v>
      </c>
      <c r="AV579" s="14" t="s">
        <v>87</v>
      </c>
      <c r="AW579" s="14" t="s">
        <v>33</v>
      </c>
      <c r="AX579" s="14" t="s">
        <v>77</v>
      </c>
      <c r="AY579" s="225" t="s">
        <v>125</v>
      </c>
    </row>
    <row r="580" spans="2:51" s="14" customFormat="1" ht="10">
      <c r="B580" s="215"/>
      <c r="C580" s="216"/>
      <c r="D580" s="200" t="s">
        <v>136</v>
      </c>
      <c r="E580" s="217" t="s">
        <v>1</v>
      </c>
      <c r="F580" s="218" t="s">
        <v>892</v>
      </c>
      <c r="G580" s="216"/>
      <c r="H580" s="219">
        <v>5.9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136</v>
      </c>
      <c r="AU580" s="225" t="s">
        <v>87</v>
      </c>
      <c r="AV580" s="14" t="s">
        <v>87</v>
      </c>
      <c r="AW580" s="14" t="s">
        <v>33</v>
      </c>
      <c r="AX580" s="14" t="s">
        <v>77</v>
      </c>
      <c r="AY580" s="225" t="s">
        <v>125</v>
      </c>
    </row>
    <row r="581" spans="2:51" s="15" customFormat="1" ht="10">
      <c r="B581" s="229"/>
      <c r="C581" s="230"/>
      <c r="D581" s="200" t="s">
        <v>136</v>
      </c>
      <c r="E581" s="231" t="s">
        <v>1</v>
      </c>
      <c r="F581" s="232" t="s">
        <v>260</v>
      </c>
      <c r="G581" s="230"/>
      <c r="H581" s="233">
        <v>234</v>
      </c>
      <c r="I581" s="234"/>
      <c r="J581" s="230"/>
      <c r="K581" s="230"/>
      <c r="L581" s="235"/>
      <c r="M581" s="236"/>
      <c r="N581" s="237"/>
      <c r="O581" s="237"/>
      <c r="P581" s="237"/>
      <c r="Q581" s="237"/>
      <c r="R581" s="237"/>
      <c r="S581" s="237"/>
      <c r="T581" s="238"/>
      <c r="AT581" s="239" t="s">
        <v>136</v>
      </c>
      <c r="AU581" s="239" t="s">
        <v>87</v>
      </c>
      <c r="AV581" s="15" t="s">
        <v>149</v>
      </c>
      <c r="AW581" s="15" t="s">
        <v>33</v>
      </c>
      <c r="AX581" s="15" t="s">
        <v>85</v>
      </c>
      <c r="AY581" s="239" t="s">
        <v>125</v>
      </c>
    </row>
    <row r="582" spans="1:65" s="2" customFormat="1" ht="16.5" customHeight="1">
      <c r="A582" s="35"/>
      <c r="B582" s="36"/>
      <c r="C582" s="187" t="s">
        <v>893</v>
      </c>
      <c r="D582" s="187" t="s">
        <v>128</v>
      </c>
      <c r="E582" s="188" t="s">
        <v>894</v>
      </c>
      <c r="F582" s="189" t="s">
        <v>895</v>
      </c>
      <c r="G582" s="190" t="s">
        <v>244</v>
      </c>
      <c r="H582" s="191">
        <v>3888.1</v>
      </c>
      <c r="I582" s="192"/>
      <c r="J582" s="193">
        <f>ROUND(I582*H582,2)</f>
        <v>0</v>
      </c>
      <c r="K582" s="189" t="s">
        <v>132</v>
      </c>
      <c r="L582" s="40"/>
      <c r="M582" s="194" t="s">
        <v>1</v>
      </c>
      <c r="N582" s="195" t="s">
        <v>42</v>
      </c>
      <c r="O582" s="72"/>
      <c r="P582" s="196">
        <f>O582*H582</f>
        <v>0</v>
      </c>
      <c r="Q582" s="196">
        <v>0</v>
      </c>
      <c r="R582" s="196">
        <f>Q582*H582</f>
        <v>0</v>
      </c>
      <c r="S582" s="196">
        <v>0</v>
      </c>
      <c r="T582" s="197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98" t="s">
        <v>149</v>
      </c>
      <c r="AT582" s="198" t="s">
        <v>128</v>
      </c>
      <c r="AU582" s="198" t="s">
        <v>87</v>
      </c>
      <c r="AY582" s="18" t="s">
        <v>125</v>
      </c>
      <c r="BE582" s="199">
        <f>IF(N582="základní",J582,0)</f>
        <v>0</v>
      </c>
      <c r="BF582" s="199">
        <f>IF(N582="snížená",J582,0)</f>
        <v>0</v>
      </c>
      <c r="BG582" s="199">
        <f>IF(N582="zákl. přenesená",J582,0)</f>
        <v>0</v>
      </c>
      <c r="BH582" s="199">
        <f>IF(N582="sníž. přenesená",J582,0)</f>
        <v>0</v>
      </c>
      <c r="BI582" s="199">
        <f>IF(N582="nulová",J582,0)</f>
        <v>0</v>
      </c>
      <c r="BJ582" s="18" t="s">
        <v>85</v>
      </c>
      <c r="BK582" s="199">
        <f>ROUND(I582*H582,2)</f>
        <v>0</v>
      </c>
      <c r="BL582" s="18" t="s">
        <v>149</v>
      </c>
      <c r="BM582" s="198" t="s">
        <v>896</v>
      </c>
    </row>
    <row r="583" spans="1:47" s="2" customFormat="1" ht="18">
      <c r="A583" s="35"/>
      <c r="B583" s="36"/>
      <c r="C583" s="37"/>
      <c r="D583" s="200" t="s">
        <v>135</v>
      </c>
      <c r="E583" s="37"/>
      <c r="F583" s="201" t="s">
        <v>897</v>
      </c>
      <c r="G583" s="37"/>
      <c r="H583" s="37"/>
      <c r="I583" s="202"/>
      <c r="J583" s="37"/>
      <c r="K583" s="37"/>
      <c r="L583" s="40"/>
      <c r="M583" s="203"/>
      <c r="N583" s="204"/>
      <c r="O583" s="72"/>
      <c r="P583" s="72"/>
      <c r="Q583" s="72"/>
      <c r="R583" s="72"/>
      <c r="S583" s="72"/>
      <c r="T583" s="73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T583" s="18" t="s">
        <v>135</v>
      </c>
      <c r="AU583" s="18" t="s">
        <v>87</v>
      </c>
    </row>
    <row r="584" spans="2:51" s="13" customFormat="1" ht="10">
      <c r="B584" s="205"/>
      <c r="C584" s="206"/>
      <c r="D584" s="200" t="s">
        <v>136</v>
      </c>
      <c r="E584" s="207" t="s">
        <v>1</v>
      </c>
      <c r="F584" s="208" t="s">
        <v>898</v>
      </c>
      <c r="G584" s="206"/>
      <c r="H584" s="207" t="s">
        <v>1</v>
      </c>
      <c r="I584" s="209"/>
      <c r="J584" s="206"/>
      <c r="K584" s="206"/>
      <c r="L584" s="210"/>
      <c r="M584" s="211"/>
      <c r="N584" s="212"/>
      <c r="O584" s="212"/>
      <c r="P584" s="212"/>
      <c r="Q584" s="212"/>
      <c r="R584" s="212"/>
      <c r="S584" s="212"/>
      <c r="T584" s="213"/>
      <c r="AT584" s="214" t="s">
        <v>136</v>
      </c>
      <c r="AU584" s="214" t="s">
        <v>87</v>
      </c>
      <c r="AV584" s="13" t="s">
        <v>85</v>
      </c>
      <c r="AW584" s="13" t="s">
        <v>33</v>
      </c>
      <c r="AX584" s="13" t="s">
        <v>77</v>
      </c>
      <c r="AY584" s="214" t="s">
        <v>125</v>
      </c>
    </row>
    <row r="585" spans="2:51" s="14" customFormat="1" ht="10">
      <c r="B585" s="215"/>
      <c r="C585" s="216"/>
      <c r="D585" s="200" t="s">
        <v>136</v>
      </c>
      <c r="E585" s="217" t="s">
        <v>1</v>
      </c>
      <c r="F585" s="218" t="s">
        <v>899</v>
      </c>
      <c r="G585" s="216"/>
      <c r="H585" s="219">
        <v>3888.1</v>
      </c>
      <c r="I585" s="220"/>
      <c r="J585" s="216"/>
      <c r="K585" s="216"/>
      <c r="L585" s="221"/>
      <c r="M585" s="222"/>
      <c r="N585" s="223"/>
      <c r="O585" s="223"/>
      <c r="P585" s="223"/>
      <c r="Q585" s="223"/>
      <c r="R585" s="223"/>
      <c r="S585" s="223"/>
      <c r="T585" s="224"/>
      <c r="AT585" s="225" t="s">
        <v>136</v>
      </c>
      <c r="AU585" s="225" t="s">
        <v>87</v>
      </c>
      <c r="AV585" s="14" t="s">
        <v>87</v>
      </c>
      <c r="AW585" s="14" t="s">
        <v>33</v>
      </c>
      <c r="AX585" s="14" t="s">
        <v>85</v>
      </c>
      <c r="AY585" s="225" t="s">
        <v>125</v>
      </c>
    </row>
    <row r="586" spans="1:65" s="2" customFormat="1" ht="16.5" customHeight="1">
      <c r="A586" s="35"/>
      <c r="B586" s="36"/>
      <c r="C586" s="187" t="s">
        <v>900</v>
      </c>
      <c r="D586" s="187" t="s">
        <v>128</v>
      </c>
      <c r="E586" s="188" t="s">
        <v>901</v>
      </c>
      <c r="F586" s="189" t="s">
        <v>895</v>
      </c>
      <c r="G586" s="190" t="s">
        <v>244</v>
      </c>
      <c r="H586" s="191">
        <v>152.7</v>
      </c>
      <c r="I586" s="192"/>
      <c r="J586" s="193">
        <f>ROUND(I586*H586,2)</f>
        <v>0</v>
      </c>
      <c r="K586" s="189" t="s">
        <v>132</v>
      </c>
      <c r="L586" s="40"/>
      <c r="M586" s="194" t="s">
        <v>1</v>
      </c>
      <c r="N586" s="195" t="s">
        <v>42</v>
      </c>
      <c r="O586" s="72"/>
      <c r="P586" s="196">
        <f>O586*H586</f>
        <v>0</v>
      </c>
      <c r="Q586" s="196">
        <v>0</v>
      </c>
      <c r="R586" s="196">
        <f>Q586*H586</f>
        <v>0</v>
      </c>
      <c r="S586" s="196">
        <v>0</v>
      </c>
      <c r="T586" s="197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8" t="s">
        <v>149</v>
      </c>
      <c r="AT586" s="198" t="s">
        <v>128</v>
      </c>
      <c r="AU586" s="198" t="s">
        <v>87</v>
      </c>
      <c r="AY586" s="18" t="s">
        <v>125</v>
      </c>
      <c r="BE586" s="199">
        <f>IF(N586="základní",J586,0)</f>
        <v>0</v>
      </c>
      <c r="BF586" s="199">
        <f>IF(N586="snížená",J586,0)</f>
        <v>0</v>
      </c>
      <c r="BG586" s="199">
        <f>IF(N586="zákl. přenesená",J586,0)</f>
        <v>0</v>
      </c>
      <c r="BH586" s="199">
        <f>IF(N586="sníž. přenesená",J586,0)</f>
        <v>0</v>
      </c>
      <c r="BI586" s="199">
        <f>IF(N586="nulová",J586,0)</f>
        <v>0</v>
      </c>
      <c r="BJ586" s="18" t="s">
        <v>85</v>
      </c>
      <c r="BK586" s="199">
        <f>ROUND(I586*H586,2)</f>
        <v>0</v>
      </c>
      <c r="BL586" s="18" t="s">
        <v>149</v>
      </c>
      <c r="BM586" s="198" t="s">
        <v>902</v>
      </c>
    </row>
    <row r="587" spans="1:47" s="2" customFormat="1" ht="18">
      <c r="A587" s="35"/>
      <c r="B587" s="36"/>
      <c r="C587" s="37"/>
      <c r="D587" s="200" t="s">
        <v>135</v>
      </c>
      <c r="E587" s="37"/>
      <c r="F587" s="201" t="s">
        <v>897</v>
      </c>
      <c r="G587" s="37"/>
      <c r="H587" s="37"/>
      <c r="I587" s="202"/>
      <c r="J587" s="37"/>
      <c r="K587" s="37"/>
      <c r="L587" s="40"/>
      <c r="M587" s="203"/>
      <c r="N587" s="204"/>
      <c r="O587" s="72"/>
      <c r="P587" s="72"/>
      <c r="Q587" s="72"/>
      <c r="R587" s="72"/>
      <c r="S587" s="72"/>
      <c r="T587" s="73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135</v>
      </c>
      <c r="AU587" s="18" t="s">
        <v>87</v>
      </c>
    </row>
    <row r="588" spans="2:51" s="13" customFormat="1" ht="10">
      <c r="B588" s="205"/>
      <c r="C588" s="206"/>
      <c r="D588" s="200" t="s">
        <v>136</v>
      </c>
      <c r="E588" s="207" t="s">
        <v>1</v>
      </c>
      <c r="F588" s="208" t="s">
        <v>903</v>
      </c>
      <c r="G588" s="206"/>
      <c r="H588" s="207" t="s">
        <v>1</v>
      </c>
      <c r="I588" s="209"/>
      <c r="J588" s="206"/>
      <c r="K588" s="206"/>
      <c r="L588" s="210"/>
      <c r="M588" s="211"/>
      <c r="N588" s="212"/>
      <c r="O588" s="212"/>
      <c r="P588" s="212"/>
      <c r="Q588" s="212"/>
      <c r="R588" s="212"/>
      <c r="S588" s="212"/>
      <c r="T588" s="213"/>
      <c r="AT588" s="214" t="s">
        <v>136</v>
      </c>
      <c r="AU588" s="214" t="s">
        <v>87</v>
      </c>
      <c r="AV588" s="13" t="s">
        <v>85</v>
      </c>
      <c r="AW588" s="13" t="s">
        <v>33</v>
      </c>
      <c r="AX588" s="13" t="s">
        <v>77</v>
      </c>
      <c r="AY588" s="214" t="s">
        <v>125</v>
      </c>
    </row>
    <row r="589" spans="2:51" s="14" customFormat="1" ht="10">
      <c r="B589" s="215"/>
      <c r="C589" s="216"/>
      <c r="D589" s="200" t="s">
        <v>136</v>
      </c>
      <c r="E589" s="217" t="s">
        <v>1</v>
      </c>
      <c r="F589" s="218" t="s">
        <v>834</v>
      </c>
      <c r="G589" s="216"/>
      <c r="H589" s="219">
        <v>152.7</v>
      </c>
      <c r="I589" s="220"/>
      <c r="J589" s="216"/>
      <c r="K589" s="216"/>
      <c r="L589" s="221"/>
      <c r="M589" s="222"/>
      <c r="N589" s="223"/>
      <c r="O589" s="223"/>
      <c r="P589" s="223"/>
      <c r="Q589" s="223"/>
      <c r="R589" s="223"/>
      <c r="S589" s="223"/>
      <c r="T589" s="224"/>
      <c r="AT589" s="225" t="s">
        <v>136</v>
      </c>
      <c r="AU589" s="225" t="s">
        <v>87</v>
      </c>
      <c r="AV589" s="14" t="s">
        <v>87</v>
      </c>
      <c r="AW589" s="14" t="s">
        <v>33</v>
      </c>
      <c r="AX589" s="14" t="s">
        <v>85</v>
      </c>
      <c r="AY589" s="225" t="s">
        <v>125</v>
      </c>
    </row>
    <row r="590" spans="1:65" s="2" customFormat="1" ht="16.5" customHeight="1">
      <c r="A590" s="35"/>
      <c r="B590" s="36"/>
      <c r="C590" s="187" t="s">
        <v>904</v>
      </c>
      <c r="D590" s="187" t="s">
        <v>128</v>
      </c>
      <c r="E590" s="188" t="s">
        <v>905</v>
      </c>
      <c r="F590" s="189" t="s">
        <v>906</v>
      </c>
      <c r="G590" s="190" t="s">
        <v>244</v>
      </c>
      <c r="H590" s="191">
        <v>24</v>
      </c>
      <c r="I590" s="192"/>
      <c r="J590" s="193">
        <f>ROUND(I590*H590,2)</f>
        <v>0</v>
      </c>
      <c r="K590" s="189" t="s">
        <v>132</v>
      </c>
      <c r="L590" s="40"/>
      <c r="M590" s="194" t="s">
        <v>1</v>
      </c>
      <c r="N590" s="195" t="s">
        <v>42</v>
      </c>
      <c r="O590" s="72"/>
      <c r="P590" s="196">
        <f>O590*H590</f>
        <v>0</v>
      </c>
      <c r="Q590" s="196">
        <v>0.08922</v>
      </c>
      <c r="R590" s="196">
        <f>Q590*H590</f>
        <v>2.14128</v>
      </c>
      <c r="S590" s="196">
        <v>0</v>
      </c>
      <c r="T590" s="197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8" t="s">
        <v>149</v>
      </c>
      <c r="AT590" s="198" t="s">
        <v>128</v>
      </c>
      <c r="AU590" s="198" t="s">
        <v>87</v>
      </c>
      <c r="AY590" s="18" t="s">
        <v>125</v>
      </c>
      <c r="BE590" s="199">
        <f>IF(N590="základní",J590,0)</f>
        <v>0</v>
      </c>
      <c r="BF590" s="199">
        <f>IF(N590="snížená",J590,0)</f>
        <v>0</v>
      </c>
      <c r="BG590" s="199">
        <f>IF(N590="zákl. přenesená",J590,0)</f>
        <v>0</v>
      </c>
      <c r="BH590" s="199">
        <f>IF(N590="sníž. přenesená",J590,0)</f>
        <v>0</v>
      </c>
      <c r="BI590" s="199">
        <f>IF(N590="nulová",J590,0)</f>
        <v>0</v>
      </c>
      <c r="BJ590" s="18" t="s">
        <v>85</v>
      </c>
      <c r="BK590" s="199">
        <f>ROUND(I590*H590,2)</f>
        <v>0</v>
      </c>
      <c r="BL590" s="18" t="s">
        <v>149</v>
      </c>
      <c r="BM590" s="198" t="s">
        <v>907</v>
      </c>
    </row>
    <row r="591" spans="1:47" s="2" customFormat="1" ht="27">
      <c r="A591" s="35"/>
      <c r="B591" s="36"/>
      <c r="C591" s="37"/>
      <c r="D591" s="200" t="s">
        <v>135</v>
      </c>
      <c r="E591" s="37"/>
      <c r="F591" s="201" t="s">
        <v>908</v>
      </c>
      <c r="G591" s="37"/>
      <c r="H591" s="37"/>
      <c r="I591" s="202"/>
      <c r="J591" s="37"/>
      <c r="K591" s="37"/>
      <c r="L591" s="40"/>
      <c r="M591" s="203"/>
      <c r="N591" s="204"/>
      <c r="O591" s="72"/>
      <c r="P591" s="72"/>
      <c r="Q591" s="72"/>
      <c r="R591" s="72"/>
      <c r="S591" s="72"/>
      <c r="T591" s="73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T591" s="18" t="s">
        <v>135</v>
      </c>
      <c r="AU591" s="18" t="s">
        <v>87</v>
      </c>
    </row>
    <row r="592" spans="2:51" s="14" customFormat="1" ht="10">
      <c r="B592" s="215"/>
      <c r="C592" s="216"/>
      <c r="D592" s="200" t="s">
        <v>136</v>
      </c>
      <c r="E592" s="217" t="s">
        <v>1</v>
      </c>
      <c r="F592" s="218" t="s">
        <v>909</v>
      </c>
      <c r="G592" s="216"/>
      <c r="H592" s="219">
        <v>24</v>
      </c>
      <c r="I592" s="220"/>
      <c r="J592" s="216"/>
      <c r="K592" s="216"/>
      <c r="L592" s="221"/>
      <c r="M592" s="222"/>
      <c r="N592" s="223"/>
      <c r="O592" s="223"/>
      <c r="P592" s="223"/>
      <c r="Q592" s="223"/>
      <c r="R592" s="223"/>
      <c r="S592" s="223"/>
      <c r="T592" s="224"/>
      <c r="AT592" s="225" t="s">
        <v>136</v>
      </c>
      <c r="AU592" s="225" t="s">
        <v>87</v>
      </c>
      <c r="AV592" s="14" t="s">
        <v>87</v>
      </c>
      <c r="AW592" s="14" t="s">
        <v>33</v>
      </c>
      <c r="AX592" s="14" t="s">
        <v>85</v>
      </c>
      <c r="AY592" s="225" t="s">
        <v>125</v>
      </c>
    </row>
    <row r="593" spans="1:65" s="2" customFormat="1" ht="16.5" customHeight="1">
      <c r="A593" s="35"/>
      <c r="B593" s="36"/>
      <c r="C593" s="240" t="s">
        <v>910</v>
      </c>
      <c r="D593" s="240" t="s">
        <v>435</v>
      </c>
      <c r="E593" s="241" t="s">
        <v>911</v>
      </c>
      <c r="F593" s="242" t="s">
        <v>912</v>
      </c>
      <c r="G593" s="243" t="s">
        <v>244</v>
      </c>
      <c r="H593" s="244">
        <v>24.72</v>
      </c>
      <c r="I593" s="245"/>
      <c r="J593" s="246">
        <f>ROUND(I593*H593,2)</f>
        <v>0</v>
      </c>
      <c r="K593" s="242" t="s">
        <v>132</v>
      </c>
      <c r="L593" s="247"/>
      <c r="M593" s="248" t="s">
        <v>1</v>
      </c>
      <c r="N593" s="249" t="s">
        <v>42</v>
      </c>
      <c r="O593" s="72"/>
      <c r="P593" s="196">
        <f>O593*H593</f>
        <v>0</v>
      </c>
      <c r="Q593" s="196">
        <v>0.131</v>
      </c>
      <c r="R593" s="196">
        <f>Q593*H593</f>
        <v>3.23832</v>
      </c>
      <c r="S593" s="196">
        <v>0</v>
      </c>
      <c r="T593" s="197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98" t="s">
        <v>175</v>
      </c>
      <c r="AT593" s="198" t="s">
        <v>435</v>
      </c>
      <c r="AU593" s="198" t="s">
        <v>87</v>
      </c>
      <c r="AY593" s="18" t="s">
        <v>125</v>
      </c>
      <c r="BE593" s="199">
        <f>IF(N593="základní",J593,0)</f>
        <v>0</v>
      </c>
      <c r="BF593" s="199">
        <f>IF(N593="snížená",J593,0)</f>
        <v>0</v>
      </c>
      <c r="BG593" s="199">
        <f>IF(N593="zákl. přenesená",J593,0)</f>
        <v>0</v>
      </c>
      <c r="BH593" s="199">
        <f>IF(N593="sníž. přenesená",J593,0)</f>
        <v>0</v>
      </c>
      <c r="BI593" s="199">
        <f>IF(N593="nulová",J593,0)</f>
        <v>0</v>
      </c>
      <c r="BJ593" s="18" t="s">
        <v>85</v>
      </c>
      <c r="BK593" s="199">
        <f>ROUND(I593*H593,2)</f>
        <v>0</v>
      </c>
      <c r="BL593" s="18" t="s">
        <v>149</v>
      </c>
      <c r="BM593" s="198" t="s">
        <v>913</v>
      </c>
    </row>
    <row r="594" spans="1:47" s="2" customFormat="1" ht="10">
      <c r="A594" s="35"/>
      <c r="B594" s="36"/>
      <c r="C594" s="37"/>
      <c r="D594" s="200" t="s">
        <v>135</v>
      </c>
      <c r="E594" s="37"/>
      <c r="F594" s="201" t="s">
        <v>912</v>
      </c>
      <c r="G594" s="37"/>
      <c r="H594" s="37"/>
      <c r="I594" s="202"/>
      <c r="J594" s="37"/>
      <c r="K594" s="37"/>
      <c r="L594" s="40"/>
      <c r="M594" s="203"/>
      <c r="N594" s="204"/>
      <c r="O594" s="72"/>
      <c r="P594" s="72"/>
      <c r="Q594" s="72"/>
      <c r="R594" s="72"/>
      <c r="S594" s="72"/>
      <c r="T594" s="73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135</v>
      </c>
      <c r="AU594" s="18" t="s">
        <v>87</v>
      </c>
    </row>
    <row r="595" spans="2:51" s="13" customFormat="1" ht="10">
      <c r="B595" s="205"/>
      <c r="C595" s="206"/>
      <c r="D595" s="200" t="s">
        <v>136</v>
      </c>
      <c r="E595" s="207" t="s">
        <v>1</v>
      </c>
      <c r="F595" s="208" t="s">
        <v>914</v>
      </c>
      <c r="G595" s="206"/>
      <c r="H595" s="207" t="s">
        <v>1</v>
      </c>
      <c r="I595" s="209"/>
      <c r="J595" s="206"/>
      <c r="K595" s="206"/>
      <c r="L595" s="210"/>
      <c r="M595" s="211"/>
      <c r="N595" s="212"/>
      <c r="O595" s="212"/>
      <c r="P595" s="212"/>
      <c r="Q595" s="212"/>
      <c r="R595" s="212"/>
      <c r="S595" s="212"/>
      <c r="T595" s="213"/>
      <c r="AT595" s="214" t="s">
        <v>136</v>
      </c>
      <c r="AU595" s="214" t="s">
        <v>87</v>
      </c>
      <c r="AV595" s="13" t="s">
        <v>85</v>
      </c>
      <c r="AW595" s="13" t="s">
        <v>33</v>
      </c>
      <c r="AX595" s="13" t="s">
        <v>77</v>
      </c>
      <c r="AY595" s="214" t="s">
        <v>125</v>
      </c>
    </row>
    <row r="596" spans="2:51" s="14" customFormat="1" ht="10">
      <c r="B596" s="215"/>
      <c r="C596" s="216"/>
      <c r="D596" s="200" t="s">
        <v>136</v>
      </c>
      <c r="E596" s="217" t="s">
        <v>1</v>
      </c>
      <c r="F596" s="218" t="s">
        <v>915</v>
      </c>
      <c r="G596" s="216"/>
      <c r="H596" s="219">
        <v>24</v>
      </c>
      <c r="I596" s="220"/>
      <c r="J596" s="216"/>
      <c r="K596" s="216"/>
      <c r="L596" s="221"/>
      <c r="M596" s="222"/>
      <c r="N596" s="223"/>
      <c r="O596" s="223"/>
      <c r="P596" s="223"/>
      <c r="Q596" s="223"/>
      <c r="R596" s="223"/>
      <c r="S596" s="223"/>
      <c r="T596" s="224"/>
      <c r="AT596" s="225" t="s">
        <v>136</v>
      </c>
      <c r="AU596" s="225" t="s">
        <v>87</v>
      </c>
      <c r="AV596" s="14" t="s">
        <v>87</v>
      </c>
      <c r="AW596" s="14" t="s">
        <v>33</v>
      </c>
      <c r="AX596" s="14" t="s">
        <v>85</v>
      </c>
      <c r="AY596" s="225" t="s">
        <v>125</v>
      </c>
    </row>
    <row r="597" spans="2:51" s="14" customFormat="1" ht="10">
      <c r="B597" s="215"/>
      <c r="C597" s="216"/>
      <c r="D597" s="200" t="s">
        <v>136</v>
      </c>
      <c r="E597" s="216"/>
      <c r="F597" s="218" t="s">
        <v>916</v>
      </c>
      <c r="G597" s="216"/>
      <c r="H597" s="219">
        <v>24.72</v>
      </c>
      <c r="I597" s="220"/>
      <c r="J597" s="216"/>
      <c r="K597" s="216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136</v>
      </c>
      <c r="AU597" s="225" t="s">
        <v>87</v>
      </c>
      <c r="AV597" s="14" t="s">
        <v>87</v>
      </c>
      <c r="AW597" s="14" t="s">
        <v>4</v>
      </c>
      <c r="AX597" s="14" t="s">
        <v>85</v>
      </c>
      <c r="AY597" s="225" t="s">
        <v>125</v>
      </c>
    </row>
    <row r="598" spans="1:65" s="2" customFormat="1" ht="16.5" customHeight="1">
      <c r="A598" s="35"/>
      <c r="B598" s="36"/>
      <c r="C598" s="187" t="s">
        <v>917</v>
      </c>
      <c r="D598" s="187" t="s">
        <v>128</v>
      </c>
      <c r="E598" s="188" t="s">
        <v>918</v>
      </c>
      <c r="F598" s="189" t="s">
        <v>919</v>
      </c>
      <c r="G598" s="190" t="s">
        <v>244</v>
      </c>
      <c r="H598" s="191">
        <v>13.5</v>
      </c>
      <c r="I598" s="192"/>
      <c r="J598" s="193">
        <f>ROUND(I598*H598,2)</f>
        <v>0</v>
      </c>
      <c r="K598" s="189" t="s">
        <v>132</v>
      </c>
      <c r="L598" s="40"/>
      <c r="M598" s="194" t="s">
        <v>1</v>
      </c>
      <c r="N598" s="195" t="s">
        <v>42</v>
      </c>
      <c r="O598" s="72"/>
      <c r="P598" s="196">
        <f>O598*H598</f>
        <v>0</v>
      </c>
      <c r="Q598" s="196">
        <v>0.11162</v>
      </c>
      <c r="R598" s="196">
        <f>Q598*H598</f>
        <v>1.50687</v>
      </c>
      <c r="S598" s="196">
        <v>0</v>
      </c>
      <c r="T598" s="197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98" t="s">
        <v>149</v>
      </c>
      <c r="AT598" s="198" t="s">
        <v>128</v>
      </c>
      <c r="AU598" s="198" t="s">
        <v>87</v>
      </c>
      <c r="AY598" s="18" t="s">
        <v>125</v>
      </c>
      <c r="BE598" s="199">
        <f>IF(N598="základní",J598,0)</f>
        <v>0</v>
      </c>
      <c r="BF598" s="199">
        <f>IF(N598="snížená",J598,0)</f>
        <v>0</v>
      </c>
      <c r="BG598" s="199">
        <f>IF(N598="zákl. přenesená",J598,0)</f>
        <v>0</v>
      </c>
      <c r="BH598" s="199">
        <f>IF(N598="sníž. přenesená",J598,0)</f>
        <v>0</v>
      </c>
      <c r="BI598" s="199">
        <f>IF(N598="nulová",J598,0)</f>
        <v>0</v>
      </c>
      <c r="BJ598" s="18" t="s">
        <v>85</v>
      </c>
      <c r="BK598" s="199">
        <f>ROUND(I598*H598,2)</f>
        <v>0</v>
      </c>
      <c r="BL598" s="18" t="s">
        <v>149</v>
      </c>
      <c r="BM598" s="198" t="s">
        <v>920</v>
      </c>
    </row>
    <row r="599" spans="1:47" s="2" customFormat="1" ht="27">
      <c r="A599" s="35"/>
      <c r="B599" s="36"/>
      <c r="C599" s="37"/>
      <c r="D599" s="200" t="s">
        <v>135</v>
      </c>
      <c r="E599" s="37"/>
      <c r="F599" s="201" t="s">
        <v>921</v>
      </c>
      <c r="G599" s="37"/>
      <c r="H599" s="37"/>
      <c r="I599" s="202"/>
      <c r="J599" s="37"/>
      <c r="K599" s="37"/>
      <c r="L599" s="40"/>
      <c r="M599" s="203"/>
      <c r="N599" s="204"/>
      <c r="O599" s="72"/>
      <c r="P599" s="72"/>
      <c r="Q599" s="72"/>
      <c r="R599" s="72"/>
      <c r="S599" s="72"/>
      <c r="T599" s="73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135</v>
      </c>
      <c r="AU599" s="18" t="s">
        <v>87</v>
      </c>
    </row>
    <row r="600" spans="2:51" s="14" customFormat="1" ht="10">
      <c r="B600" s="215"/>
      <c r="C600" s="216"/>
      <c r="D600" s="200" t="s">
        <v>136</v>
      </c>
      <c r="E600" s="217" t="s">
        <v>1</v>
      </c>
      <c r="F600" s="218" t="s">
        <v>922</v>
      </c>
      <c r="G600" s="216"/>
      <c r="H600" s="219">
        <v>13.5</v>
      </c>
      <c r="I600" s="220"/>
      <c r="J600" s="216"/>
      <c r="K600" s="216"/>
      <c r="L600" s="221"/>
      <c r="M600" s="222"/>
      <c r="N600" s="223"/>
      <c r="O600" s="223"/>
      <c r="P600" s="223"/>
      <c r="Q600" s="223"/>
      <c r="R600" s="223"/>
      <c r="S600" s="223"/>
      <c r="T600" s="224"/>
      <c r="AT600" s="225" t="s">
        <v>136</v>
      </c>
      <c r="AU600" s="225" t="s">
        <v>87</v>
      </c>
      <c r="AV600" s="14" t="s">
        <v>87</v>
      </c>
      <c r="AW600" s="14" t="s">
        <v>33</v>
      </c>
      <c r="AX600" s="14" t="s">
        <v>85</v>
      </c>
      <c r="AY600" s="225" t="s">
        <v>125</v>
      </c>
    </row>
    <row r="601" spans="1:65" s="2" customFormat="1" ht="16.5" customHeight="1">
      <c r="A601" s="35"/>
      <c r="B601" s="36"/>
      <c r="C601" s="240" t="s">
        <v>923</v>
      </c>
      <c r="D601" s="240" t="s">
        <v>435</v>
      </c>
      <c r="E601" s="241" t="s">
        <v>924</v>
      </c>
      <c r="F601" s="242" t="s">
        <v>925</v>
      </c>
      <c r="G601" s="243" t="s">
        <v>244</v>
      </c>
      <c r="H601" s="244">
        <v>13.905</v>
      </c>
      <c r="I601" s="245"/>
      <c r="J601" s="246">
        <f>ROUND(I601*H601,2)</f>
        <v>0</v>
      </c>
      <c r="K601" s="242" t="s">
        <v>132</v>
      </c>
      <c r="L601" s="247"/>
      <c r="M601" s="248" t="s">
        <v>1</v>
      </c>
      <c r="N601" s="249" t="s">
        <v>42</v>
      </c>
      <c r="O601" s="72"/>
      <c r="P601" s="196">
        <f>O601*H601</f>
        <v>0</v>
      </c>
      <c r="Q601" s="196">
        <v>0.175</v>
      </c>
      <c r="R601" s="196">
        <f>Q601*H601</f>
        <v>2.433375</v>
      </c>
      <c r="S601" s="196">
        <v>0</v>
      </c>
      <c r="T601" s="197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8" t="s">
        <v>175</v>
      </c>
      <c r="AT601" s="198" t="s">
        <v>435</v>
      </c>
      <c r="AU601" s="198" t="s">
        <v>87</v>
      </c>
      <c r="AY601" s="18" t="s">
        <v>125</v>
      </c>
      <c r="BE601" s="199">
        <f>IF(N601="základní",J601,0)</f>
        <v>0</v>
      </c>
      <c r="BF601" s="199">
        <f>IF(N601="snížená",J601,0)</f>
        <v>0</v>
      </c>
      <c r="BG601" s="199">
        <f>IF(N601="zákl. přenesená",J601,0)</f>
        <v>0</v>
      </c>
      <c r="BH601" s="199">
        <f>IF(N601="sníž. přenesená",J601,0)</f>
        <v>0</v>
      </c>
      <c r="BI601" s="199">
        <f>IF(N601="nulová",J601,0)</f>
        <v>0</v>
      </c>
      <c r="BJ601" s="18" t="s">
        <v>85</v>
      </c>
      <c r="BK601" s="199">
        <f>ROUND(I601*H601,2)</f>
        <v>0</v>
      </c>
      <c r="BL601" s="18" t="s">
        <v>149</v>
      </c>
      <c r="BM601" s="198" t="s">
        <v>926</v>
      </c>
    </row>
    <row r="602" spans="1:47" s="2" customFormat="1" ht="10">
      <c r="A602" s="35"/>
      <c r="B602" s="36"/>
      <c r="C602" s="37"/>
      <c r="D602" s="200" t="s">
        <v>135</v>
      </c>
      <c r="E602" s="37"/>
      <c r="F602" s="201" t="s">
        <v>925</v>
      </c>
      <c r="G602" s="37"/>
      <c r="H602" s="37"/>
      <c r="I602" s="202"/>
      <c r="J602" s="37"/>
      <c r="K602" s="37"/>
      <c r="L602" s="40"/>
      <c r="M602" s="203"/>
      <c r="N602" s="204"/>
      <c r="O602" s="72"/>
      <c r="P602" s="72"/>
      <c r="Q602" s="72"/>
      <c r="R602" s="72"/>
      <c r="S602" s="72"/>
      <c r="T602" s="73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135</v>
      </c>
      <c r="AU602" s="18" t="s">
        <v>87</v>
      </c>
    </row>
    <row r="603" spans="2:51" s="13" customFormat="1" ht="10">
      <c r="B603" s="205"/>
      <c r="C603" s="206"/>
      <c r="D603" s="200" t="s">
        <v>136</v>
      </c>
      <c r="E603" s="207" t="s">
        <v>1</v>
      </c>
      <c r="F603" s="208" t="s">
        <v>914</v>
      </c>
      <c r="G603" s="206"/>
      <c r="H603" s="207" t="s">
        <v>1</v>
      </c>
      <c r="I603" s="209"/>
      <c r="J603" s="206"/>
      <c r="K603" s="206"/>
      <c r="L603" s="210"/>
      <c r="M603" s="211"/>
      <c r="N603" s="212"/>
      <c r="O603" s="212"/>
      <c r="P603" s="212"/>
      <c r="Q603" s="212"/>
      <c r="R603" s="212"/>
      <c r="S603" s="212"/>
      <c r="T603" s="213"/>
      <c r="AT603" s="214" t="s">
        <v>136</v>
      </c>
      <c r="AU603" s="214" t="s">
        <v>87</v>
      </c>
      <c r="AV603" s="13" t="s">
        <v>85</v>
      </c>
      <c r="AW603" s="13" t="s">
        <v>33</v>
      </c>
      <c r="AX603" s="13" t="s">
        <v>77</v>
      </c>
      <c r="AY603" s="214" t="s">
        <v>125</v>
      </c>
    </row>
    <row r="604" spans="2:51" s="14" customFormat="1" ht="10">
      <c r="B604" s="215"/>
      <c r="C604" s="216"/>
      <c r="D604" s="200" t="s">
        <v>136</v>
      </c>
      <c r="E604" s="217" t="s">
        <v>1</v>
      </c>
      <c r="F604" s="218" t="s">
        <v>927</v>
      </c>
      <c r="G604" s="216"/>
      <c r="H604" s="219">
        <v>13.5</v>
      </c>
      <c r="I604" s="220"/>
      <c r="J604" s="216"/>
      <c r="K604" s="216"/>
      <c r="L604" s="221"/>
      <c r="M604" s="222"/>
      <c r="N604" s="223"/>
      <c r="O604" s="223"/>
      <c r="P604" s="223"/>
      <c r="Q604" s="223"/>
      <c r="R604" s="223"/>
      <c r="S604" s="223"/>
      <c r="T604" s="224"/>
      <c r="AT604" s="225" t="s">
        <v>136</v>
      </c>
      <c r="AU604" s="225" t="s">
        <v>87</v>
      </c>
      <c r="AV604" s="14" t="s">
        <v>87</v>
      </c>
      <c r="AW604" s="14" t="s">
        <v>33</v>
      </c>
      <c r="AX604" s="14" t="s">
        <v>85</v>
      </c>
      <c r="AY604" s="225" t="s">
        <v>125</v>
      </c>
    </row>
    <row r="605" spans="2:51" s="14" customFormat="1" ht="10">
      <c r="B605" s="215"/>
      <c r="C605" s="216"/>
      <c r="D605" s="200" t="s">
        <v>136</v>
      </c>
      <c r="E605" s="216"/>
      <c r="F605" s="218" t="s">
        <v>928</v>
      </c>
      <c r="G605" s="216"/>
      <c r="H605" s="219">
        <v>13.905</v>
      </c>
      <c r="I605" s="220"/>
      <c r="J605" s="216"/>
      <c r="K605" s="216"/>
      <c r="L605" s="221"/>
      <c r="M605" s="222"/>
      <c r="N605" s="223"/>
      <c r="O605" s="223"/>
      <c r="P605" s="223"/>
      <c r="Q605" s="223"/>
      <c r="R605" s="223"/>
      <c r="S605" s="223"/>
      <c r="T605" s="224"/>
      <c r="AT605" s="225" t="s">
        <v>136</v>
      </c>
      <c r="AU605" s="225" t="s">
        <v>87</v>
      </c>
      <c r="AV605" s="14" t="s">
        <v>87</v>
      </c>
      <c r="AW605" s="14" t="s">
        <v>4</v>
      </c>
      <c r="AX605" s="14" t="s">
        <v>85</v>
      </c>
      <c r="AY605" s="225" t="s">
        <v>125</v>
      </c>
    </row>
    <row r="606" spans="1:65" s="2" customFormat="1" ht="21.75" customHeight="1">
      <c r="A606" s="35"/>
      <c r="B606" s="36"/>
      <c r="C606" s="187" t="s">
        <v>929</v>
      </c>
      <c r="D606" s="187" t="s">
        <v>128</v>
      </c>
      <c r="E606" s="188" t="s">
        <v>930</v>
      </c>
      <c r="F606" s="189" t="s">
        <v>931</v>
      </c>
      <c r="G606" s="190" t="s">
        <v>244</v>
      </c>
      <c r="H606" s="191">
        <v>13.28</v>
      </c>
      <c r="I606" s="192"/>
      <c r="J606" s="193">
        <f>ROUND(I606*H606,2)</f>
        <v>0</v>
      </c>
      <c r="K606" s="189" t="s">
        <v>132</v>
      </c>
      <c r="L606" s="40"/>
      <c r="M606" s="194" t="s">
        <v>1</v>
      </c>
      <c r="N606" s="195" t="s">
        <v>42</v>
      </c>
      <c r="O606" s="72"/>
      <c r="P606" s="196">
        <f>O606*H606</f>
        <v>0</v>
      </c>
      <c r="Q606" s="196">
        <v>0.101</v>
      </c>
      <c r="R606" s="196">
        <f>Q606*H606</f>
        <v>1.34128</v>
      </c>
      <c r="S606" s="196">
        <v>0</v>
      </c>
      <c r="T606" s="197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98" t="s">
        <v>149</v>
      </c>
      <c r="AT606" s="198" t="s">
        <v>128</v>
      </c>
      <c r="AU606" s="198" t="s">
        <v>87</v>
      </c>
      <c r="AY606" s="18" t="s">
        <v>125</v>
      </c>
      <c r="BE606" s="199">
        <f>IF(N606="základní",J606,0)</f>
        <v>0</v>
      </c>
      <c r="BF606" s="199">
        <f>IF(N606="snížená",J606,0)</f>
        <v>0</v>
      </c>
      <c r="BG606" s="199">
        <f>IF(N606="zákl. přenesená",J606,0)</f>
        <v>0</v>
      </c>
      <c r="BH606" s="199">
        <f>IF(N606="sníž. přenesená",J606,0)</f>
        <v>0</v>
      </c>
      <c r="BI606" s="199">
        <f>IF(N606="nulová",J606,0)</f>
        <v>0</v>
      </c>
      <c r="BJ606" s="18" t="s">
        <v>85</v>
      </c>
      <c r="BK606" s="199">
        <f>ROUND(I606*H606,2)</f>
        <v>0</v>
      </c>
      <c r="BL606" s="18" t="s">
        <v>149</v>
      </c>
      <c r="BM606" s="198" t="s">
        <v>932</v>
      </c>
    </row>
    <row r="607" spans="1:47" s="2" customFormat="1" ht="18">
      <c r="A607" s="35"/>
      <c r="B607" s="36"/>
      <c r="C607" s="37"/>
      <c r="D607" s="200" t="s">
        <v>135</v>
      </c>
      <c r="E607" s="37"/>
      <c r="F607" s="201" t="s">
        <v>933</v>
      </c>
      <c r="G607" s="37"/>
      <c r="H607" s="37"/>
      <c r="I607" s="202"/>
      <c r="J607" s="37"/>
      <c r="K607" s="37"/>
      <c r="L607" s="40"/>
      <c r="M607" s="203"/>
      <c r="N607" s="204"/>
      <c r="O607" s="72"/>
      <c r="P607" s="72"/>
      <c r="Q607" s="72"/>
      <c r="R607" s="72"/>
      <c r="S607" s="72"/>
      <c r="T607" s="73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135</v>
      </c>
      <c r="AU607" s="18" t="s">
        <v>87</v>
      </c>
    </row>
    <row r="608" spans="2:51" s="14" customFormat="1" ht="10">
      <c r="B608" s="215"/>
      <c r="C608" s="216"/>
      <c r="D608" s="200" t="s">
        <v>136</v>
      </c>
      <c r="E608" s="217" t="s">
        <v>1</v>
      </c>
      <c r="F608" s="218" t="s">
        <v>934</v>
      </c>
      <c r="G608" s="216"/>
      <c r="H608" s="219">
        <v>13.28</v>
      </c>
      <c r="I608" s="220"/>
      <c r="J608" s="216"/>
      <c r="K608" s="216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136</v>
      </c>
      <c r="AU608" s="225" t="s">
        <v>87</v>
      </c>
      <c r="AV608" s="14" t="s">
        <v>87</v>
      </c>
      <c r="AW608" s="14" t="s">
        <v>33</v>
      </c>
      <c r="AX608" s="14" t="s">
        <v>85</v>
      </c>
      <c r="AY608" s="225" t="s">
        <v>125</v>
      </c>
    </row>
    <row r="609" spans="1:65" s="2" customFormat="1" ht="16.5" customHeight="1">
      <c r="A609" s="35"/>
      <c r="B609" s="36"/>
      <c r="C609" s="240" t="s">
        <v>935</v>
      </c>
      <c r="D609" s="240" t="s">
        <v>435</v>
      </c>
      <c r="E609" s="241" t="s">
        <v>936</v>
      </c>
      <c r="F609" s="242" t="s">
        <v>937</v>
      </c>
      <c r="G609" s="243" t="s">
        <v>229</v>
      </c>
      <c r="H609" s="244">
        <v>68.392</v>
      </c>
      <c r="I609" s="245"/>
      <c r="J609" s="246">
        <f>ROUND(I609*H609,2)</f>
        <v>0</v>
      </c>
      <c r="K609" s="242" t="s">
        <v>132</v>
      </c>
      <c r="L609" s="247"/>
      <c r="M609" s="248" t="s">
        <v>1</v>
      </c>
      <c r="N609" s="249" t="s">
        <v>42</v>
      </c>
      <c r="O609" s="72"/>
      <c r="P609" s="196">
        <f>O609*H609</f>
        <v>0</v>
      </c>
      <c r="Q609" s="196">
        <v>0.026</v>
      </c>
      <c r="R609" s="196">
        <f>Q609*H609</f>
        <v>1.7781919999999998</v>
      </c>
      <c r="S609" s="196">
        <v>0</v>
      </c>
      <c r="T609" s="197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98" t="s">
        <v>175</v>
      </c>
      <c r="AT609" s="198" t="s">
        <v>435</v>
      </c>
      <c r="AU609" s="198" t="s">
        <v>87</v>
      </c>
      <c r="AY609" s="18" t="s">
        <v>125</v>
      </c>
      <c r="BE609" s="199">
        <f>IF(N609="základní",J609,0)</f>
        <v>0</v>
      </c>
      <c r="BF609" s="199">
        <f>IF(N609="snížená",J609,0)</f>
        <v>0</v>
      </c>
      <c r="BG609" s="199">
        <f>IF(N609="zákl. přenesená",J609,0)</f>
        <v>0</v>
      </c>
      <c r="BH609" s="199">
        <f>IF(N609="sníž. přenesená",J609,0)</f>
        <v>0</v>
      </c>
      <c r="BI609" s="199">
        <f>IF(N609="nulová",J609,0)</f>
        <v>0</v>
      </c>
      <c r="BJ609" s="18" t="s">
        <v>85</v>
      </c>
      <c r="BK609" s="199">
        <f>ROUND(I609*H609,2)</f>
        <v>0</v>
      </c>
      <c r="BL609" s="18" t="s">
        <v>149</v>
      </c>
      <c r="BM609" s="198" t="s">
        <v>938</v>
      </c>
    </row>
    <row r="610" spans="1:47" s="2" customFormat="1" ht="10">
      <c r="A610" s="35"/>
      <c r="B610" s="36"/>
      <c r="C610" s="37"/>
      <c r="D610" s="200" t="s">
        <v>135</v>
      </c>
      <c r="E610" s="37"/>
      <c r="F610" s="201" t="s">
        <v>937</v>
      </c>
      <c r="G610" s="37"/>
      <c r="H610" s="37"/>
      <c r="I610" s="202"/>
      <c r="J610" s="37"/>
      <c r="K610" s="37"/>
      <c r="L610" s="40"/>
      <c r="M610" s="203"/>
      <c r="N610" s="204"/>
      <c r="O610" s="72"/>
      <c r="P610" s="72"/>
      <c r="Q610" s="72"/>
      <c r="R610" s="72"/>
      <c r="S610" s="72"/>
      <c r="T610" s="73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T610" s="18" t="s">
        <v>135</v>
      </c>
      <c r="AU610" s="18" t="s">
        <v>87</v>
      </c>
    </row>
    <row r="611" spans="2:51" s="13" customFormat="1" ht="10">
      <c r="B611" s="205"/>
      <c r="C611" s="206"/>
      <c r="D611" s="200" t="s">
        <v>136</v>
      </c>
      <c r="E611" s="207" t="s">
        <v>1</v>
      </c>
      <c r="F611" s="208" t="s">
        <v>939</v>
      </c>
      <c r="G611" s="206"/>
      <c r="H611" s="207" t="s">
        <v>1</v>
      </c>
      <c r="I611" s="209"/>
      <c r="J611" s="206"/>
      <c r="K611" s="206"/>
      <c r="L611" s="210"/>
      <c r="M611" s="211"/>
      <c r="N611" s="212"/>
      <c r="O611" s="212"/>
      <c r="P611" s="212"/>
      <c r="Q611" s="212"/>
      <c r="R611" s="212"/>
      <c r="S611" s="212"/>
      <c r="T611" s="213"/>
      <c r="AT611" s="214" t="s">
        <v>136</v>
      </c>
      <c r="AU611" s="214" t="s">
        <v>87</v>
      </c>
      <c r="AV611" s="13" t="s">
        <v>85</v>
      </c>
      <c r="AW611" s="13" t="s">
        <v>33</v>
      </c>
      <c r="AX611" s="13" t="s">
        <v>77</v>
      </c>
      <c r="AY611" s="214" t="s">
        <v>125</v>
      </c>
    </row>
    <row r="612" spans="2:51" s="14" customFormat="1" ht="10">
      <c r="B612" s="215"/>
      <c r="C612" s="216"/>
      <c r="D612" s="200" t="s">
        <v>136</v>
      </c>
      <c r="E612" s="217" t="s">
        <v>1</v>
      </c>
      <c r="F612" s="218" t="s">
        <v>940</v>
      </c>
      <c r="G612" s="216"/>
      <c r="H612" s="219">
        <v>66.4</v>
      </c>
      <c r="I612" s="220"/>
      <c r="J612" s="216"/>
      <c r="K612" s="216"/>
      <c r="L612" s="221"/>
      <c r="M612" s="222"/>
      <c r="N612" s="223"/>
      <c r="O612" s="223"/>
      <c r="P612" s="223"/>
      <c r="Q612" s="223"/>
      <c r="R612" s="223"/>
      <c r="S612" s="223"/>
      <c r="T612" s="224"/>
      <c r="AT612" s="225" t="s">
        <v>136</v>
      </c>
      <c r="AU612" s="225" t="s">
        <v>87</v>
      </c>
      <c r="AV612" s="14" t="s">
        <v>87</v>
      </c>
      <c r="AW612" s="14" t="s">
        <v>33</v>
      </c>
      <c r="AX612" s="14" t="s">
        <v>85</v>
      </c>
      <c r="AY612" s="225" t="s">
        <v>125</v>
      </c>
    </row>
    <row r="613" spans="2:51" s="13" customFormat="1" ht="10">
      <c r="B613" s="205"/>
      <c r="C613" s="206"/>
      <c r="D613" s="200" t="s">
        <v>136</v>
      </c>
      <c r="E613" s="207" t="s">
        <v>1</v>
      </c>
      <c r="F613" s="208" t="s">
        <v>941</v>
      </c>
      <c r="G613" s="206"/>
      <c r="H613" s="207" t="s">
        <v>1</v>
      </c>
      <c r="I613" s="209"/>
      <c r="J613" s="206"/>
      <c r="K613" s="206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136</v>
      </c>
      <c r="AU613" s="214" t="s">
        <v>87</v>
      </c>
      <c r="AV613" s="13" t="s">
        <v>85</v>
      </c>
      <c r="AW613" s="13" t="s">
        <v>33</v>
      </c>
      <c r="AX613" s="13" t="s">
        <v>77</v>
      </c>
      <c r="AY613" s="214" t="s">
        <v>125</v>
      </c>
    </row>
    <row r="614" spans="2:51" s="14" customFormat="1" ht="10">
      <c r="B614" s="215"/>
      <c r="C614" s="216"/>
      <c r="D614" s="200" t="s">
        <v>136</v>
      </c>
      <c r="E614" s="216"/>
      <c r="F614" s="218" t="s">
        <v>942</v>
      </c>
      <c r="G614" s="216"/>
      <c r="H614" s="219">
        <v>68.392</v>
      </c>
      <c r="I614" s="220"/>
      <c r="J614" s="216"/>
      <c r="K614" s="216"/>
      <c r="L614" s="221"/>
      <c r="M614" s="222"/>
      <c r="N614" s="223"/>
      <c r="O614" s="223"/>
      <c r="P614" s="223"/>
      <c r="Q614" s="223"/>
      <c r="R614" s="223"/>
      <c r="S614" s="223"/>
      <c r="T614" s="224"/>
      <c r="AT614" s="225" t="s">
        <v>136</v>
      </c>
      <c r="AU614" s="225" t="s">
        <v>87</v>
      </c>
      <c r="AV614" s="14" t="s">
        <v>87</v>
      </c>
      <c r="AW614" s="14" t="s">
        <v>4</v>
      </c>
      <c r="AX614" s="14" t="s">
        <v>85</v>
      </c>
      <c r="AY614" s="225" t="s">
        <v>125</v>
      </c>
    </row>
    <row r="615" spans="2:63" s="12" customFormat="1" ht="22.75" customHeight="1">
      <c r="B615" s="171"/>
      <c r="C615" s="172"/>
      <c r="D615" s="173" t="s">
        <v>76</v>
      </c>
      <c r="E615" s="185" t="s">
        <v>175</v>
      </c>
      <c r="F615" s="185" t="s">
        <v>943</v>
      </c>
      <c r="G615" s="172"/>
      <c r="H615" s="172"/>
      <c r="I615" s="175"/>
      <c r="J615" s="186">
        <f>BK615</f>
        <v>0</v>
      </c>
      <c r="K615" s="172"/>
      <c r="L615" s="177"/>
      <c r="M615" s="178"/>
      <c r="N615" s="179"/>
      <c r="O615" s="179"/>
      <c r="P615" s="180">
        <f>SUM(P616:P715)</f>
        <v>0</v>
      </c>
      <c r="Q615" s="179"/>
      <c r="R615" s="180">
        <f>SUM(R616:R715)</f>
        <v>14.788613</v>
      </c>
      <c r="S615" s="179"/>
      <c r="T615" s="181">
        <f>SUM(T616:T715)</f>
        <v>0</v>
      </c>
      <c r="AR615" s="182" t="s">
        <v>85</v>
      </c>
      <c r="AT615" s="183" t="s">
        <v>76</v>
      </c>
      <c r="AU615" s="183" t="s">
        <v>85</v>
      </c>
      <c r="AY615" s="182" t="s">
        <v>125</v>
      </c>
      <c r="BK615" s="184">
        <f>SUM(BK616:BK715)</f>
        <v>0</v>
      </c>
    </row>
    <row r="616" spans="1:65" s="2" customFormat="1" ht="16.5" customHeight="1">
      <c r="A616" s="35"/>
      <c r="B616" s="36"/>
      <c r="C616" s="187" t="s">
        <v>944</v>
      </c>
      <c r="D616" s="187" t="s">
        <v>128</v>
      </c>
      <c r="E616" s="188" t="s">
        <v>945</v>
      </c>
      <c r="F616" s="189" t="s">
        <v>946</v>
      </c>
      <c r="G616" s="190" t="s">
        <v>298</v>
      </c>
      <c r="H616" s="191">
        <v>5</v>
      </c>
      <c r="I616" s="192"/>
      <c r="J616" s="193">
        <f>ROUND(I616*H616,2)</f>
        <v>0</v>
      </c>
      <c r="K616" s="189" t="s">
        <v>132</v>
      </c>
      <c r="L616" s="40"/>
      <c r="M616" s="194" t="s">
        <v>1</v>
      </c>
      <c r="N616" s="195" t="s">
        <v>42</v>
      </c>
      <c r="O616" s="72"/>
      <c r="P616" s="196">
        <f>O616*H616</f>
        <v>0</v>
      </c>
      <c r="Q616" s="196">
        <v>0.00144</v>
      </c>
      <c r="R616" s="196">
        <f>Q616*H616</f>
        <v>0.007200000000000001</v>
      </c>
      <c r="S616" s="196">
        <v>0</v>
      </c>
      <c r="T616" s="197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98" t="s">
        <v>149</v>
      </c>
      <c r="AT616" s="198" t="s">
        <v>128</v>
      </c>
      <c r="AU616" s="198" t="s">
        <v>87</v>
      </c>
      <c r="AY616" s="18" t="s">
        <v>125</v>
      </c>
      <c r="BE616" s="199">
        <f>IF(N616="základní",J616,0)</f>
        <v>0</v>
      </c>
      <c r="BF616" s="199">
        <f>IF(N616="snížená",J616,0)</f>
        <v>0</v>
      </c>
      <c r="BG616" s="199">
        <f>IF(N616="zákl. přenesená",J616,0)</f>
        <v>0</v>
      </c>
      <c r="BH616" s="199">
        <f>IF(N616="sníž. přenesená",J616,0)</f>
        <v>0</v>
      </c>
      <c r="BI616" s="199">
        <f>IF(N616="nulová",J616,0)</f>
        <v>0</v>
      </c>
      <c r="BJ616" s="18" t="s">
        <v>85</v>
      </c>
      <c r="BK616" s="199">
        <f>ROUND(I616*H616,2)</f>
        <v>0</v>
      </c>
      <c r="BL616" s="18" t="s">
        <v>149</v>
      </c>
      <c r="BM616" s="198" t="s">
        <v>947</v>
      </c>
    </row>
    <row r="617" spans="1:47" s="2" customFormat="1" ht="18">
      <c r="A617" s="35"/>
      <c r="B617" s="36"/>
      <c r="C617" s="37"/>
      <c r="D617" s="200" t="s">
        <v>135</v>
      </c>
      <c r="E617" s="37"/>
      <c r="F617" s="201" t="s">
        <v>948</v>
      </c>
      <c r="G617" s="37"/>
      <c r="H617" s="37"/>
      <c r="I617" s="202"/>
      <c r="J617" s="37"/>
      <c r="K617" s="37"/>
      <c r="L617" s="40"/>
      <c r="M617" s="203"/>
      <c r="N617" s="204"/>
      <c r="O617" s="72"/>
      <c r="P617" s="72"/>
      <c r="Q617" s="72"/>
      <c r="R617" s="72"/>
      <c r="S617" s="72"/>
      <c r="T617" s="73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135</v>
      </c>
      <c r="AU617" s="18" t="s">
        <v>87</v>
      </c>
    </row>
    <row r="618" spans="2:51" s="14" customFormat="1" ht="10">
      <c r="B618" s="215"/>
      <c r="C618" s="216"/>
      <c r="D618" s="200" t="s">
        <v>136</v>
      </c>
      <c r="E618" s="217" t="s">
        <v>1</v>
      </c>
      <c r="F618" s="218" t="s">
        <v>949</v>
      </c>
      <c r="G618" s="216"/>
      <c r="H618" s="219">
        <v>5</v>
      </c>
      <c r="I618" s="220"/>
      <c r="J618" s="216"/>
      <c r="K618" s="216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136</v>
      </c>
      <c r="AU618" s="225" t="s">
        <v>87</v>
      </c>
      <c r="AV618" s="14" t="s">
        <v>87</v>
      </c>
      <c r="AW618" s="14" t="s">
        <v>33</v>
      </c>
      <c r="AX618" s="14" t="s">
        <v>85</v>
      </c>
      <c r="AY618" s="225" t="s">
        <v>125</v>
      </c>
    </row>
    <row r="619" spans="2:51" s="13" customFormat="1" ht="10">
      <c r="B619" s="205"/>
      <c r="C619" s="206"/>
      <c r="D619" s="200" t="s">
        <v>136</v>
      </c>
      <c r="E619" s="207" t="s">
        <v>1</v>
      </c>
      <c r="F619" s="208" t="s">
        <v>950</v>
      </c>
      <c r="G619" s="206"/>
      <c r="H619" s="207" t="s">
        <v>1</v>
      </c>
      <c r="I619" s="209"/>
      <c r="J619" s="206"/>
      <c r="K619" s="206"/>
      <c r="L619" s="210"/>
      <c r="M619" s="211"/>
      <c r="N619" s="212"/>
      <c r="O619" s="212"/>
      <c r="P619" s="212"/>
      <c r="Q619" s="212"/>
      <c r="R619" s="212"/>
      <c r="S619" s="212"/>
      <c r="T619" s="213"/>
      <c r="AT619" s="214" t="s">
        <v>136</v>
      </c>
      <c r="AU619" s="214" t="s">
        <v>87</v>
      </c>
      <c r="AV619" s="13" t="s">
        <v>85</v>
      </c>
      <c r="AW619" s="13" t="s">
        <v>33</v>
      </c>
      <c r="AX619" s="13" t="s">
        <v>77</v>
      </c>
      <c r="AY619" s="214" t="s">
        <v>125</v>
      </c>
    </row>
    <row r="620" spans="1:65" s="2" customFormat="1" ht="16.5" customHeight="1">
      <c r="A620" s="35"/>
      <c r="B620" s="36"/>
      <c r="C620" s="187" t="s">
        <v>951</v>
      </c>
      <c r="D620" s="187" t="s">
        <v>128</v>
      </c>
      <c r="E620" s="188" t="s">
        <v>952</v>
      </c>
      <c r="F620" s="189" t="s">
        <v>953</v>
      </c>
      <c r="G620" s="190" t="s">
        <v>298</v>
      </c>
      <c r="H620" s="191">
        <v>0.9</v>
      </c>
      <c r="I620" s="192"/>
      <c r="J620" s="193">
        <f>ROUND(I620*H620,2)</f>
        <v>0</v>
      </c>
      <c r="K620" s="189" t="s">
        <v>132</v>
      </c>
      <c r="L620" s="40"/>
      <c r="M620" s="194" t="s">
        <v>1</v>
      </c>
      <c r="N620" s="195" t="s">
        <v>42</v>
      </c>
      <c r="O620" s="72"/>
      <c r="P620" s="196">
        <f>O620*H620</f>
        <v>0</v>
      </c>
      <c r="Q620" s="196">
        <v>0.00248</v>
      </c>
      <c r="R620" s="196">
        <f>Q620*H620</f>
        <v>0.002232</v>
      </c>
      <c r="S620" s="196">
        <v>0</v>
      </c>
      <c r="T620" s="197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98" t="s">
        <v>149</v>
      </c>
      <c r="AT620" s="198" t="s">
        <v>128</v>
      </c>
      <c r="AU620" s="198" t="s">
        <v>87</v>
      </c>
      <c r="AY620" s="18" t="s">
        <v>125</v>
      </c>
      <c r="BE620" s="199">
        <f>IF(N620="základní",J620,0)</f>
        <v>0</v>
      </c>
      <c r="BF620" s="199">
        <f>IF(N620="snížená",J620,0)</f>
        <v>0</v>
      </c>
      <c r="BG620" s="199">
        <f>IF(N620="zákl. přenesená",J620,0)</f>
        <v>0</v>
      </c>
      <c r="BH620" s="199">
        <f>IF(N620="sníž. přenesená",J620,0)</f>
        <v>0</v>
      </c>
      <c r="BI620" s="199">
        <f>IF(N620="nulová",J620,0)</f>
        <v>0</v>
      </c>
      <c r="BJ620" s="18" t="s">
        <v>85</v>
      </c>
      <c r="BK620" s="199">
        <f>ROUND(I620*H620,2)</f>
        <v>0</v>
      </c>
      <c r="BL620" s="18" t="s">
        <v>149</v>
      </c>
      <c r="BM620" s="198" t="s">
        <v>954</v>
      </c>
    </row>
    <row r="621" spans="1:47" s="2" customFormat="1" ht="18">
      <c r="A621" s="35"/>
      <c r="B621" s="36"/>
      <c r="C621" s="37"/>
      <c r="D621" s="200" t="s">
        <v>135</v>
      </c>
      <c r="E621" s="37"/>
      <c r="F621" s="201" t="s">
        <v>955</v>
      </c>
      <c r="G621" s="37"/>
      <c r="H621" s="37"/>
      <c r="I621" s="202"/>
      <c r="J621" s="37"/>
      <c r="K621" s="37"/>
      <c r="L621" s="40"/>
      <c r="M621" s="203"/>
      <c r="N621" s="204"/>
      <c r="O621" s="72"/>
      <c r="P621" s="72"/>
      <c r="Q621" s="72"/>
      <c r="R621" s="72"/>
      <c r="S621" s="72"/>
      <c r="T621" s="73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135</v>
      </c>
      <c r="AU621" s="18" t="s">
        <v>87</v>
      </c>
    </row>
    <row r="622" spans="2:51" s="14" customFormat="1" ht="10">
      <c r="B622" s="215"/>
      <c r="C622" s="216"/>
      <c r="D622" s="200" t="s">
        <v>136</v>
      </c>
      <c r="E622" s="217" t="s">
        <v>1</v>
      </c>
      <c r="F622" s="218" t="s">
        <v>956</v>
      </c>
      <c r="G622" s="216"/>
      <c r="H622" s="219">
        <v>0.9</v>
      </c>
      <c r="I622" s="220"/>
      <c r="J622" s="216"/>
      <c r="K622" s="216"/>
      <c r="L622" s="221"/>
      <c r="M622" s="222"/>
      <c r="N622" s="223"/>
      <c r="O622" s="223"/>
      <c r="P622" s="223"/>
      <c r="Q622" s="223"/>
      <c r="R622" s="223"/>
      <c r="S622" s="223"/>
      <c r="T622" s="224"/>
      <c r="AT622" s="225" t="s">
        <v>136</v>
      </c>
      <c r="AU622" s="225" t="s">
        <v>87</v>
      </c>
      <c r="AV622" s="14" t="s">
        <v>87</v>
      </c>
      <c r="AW622" s="14" t="s">
        <v>33</v>
      </c>
      <c r="AX622" s="14" t="s">
        <v>85</v>
      </c>
      <c r="AY622" s="225" t="s">
        <v>125</v>
      </c>
    </row>
    <row r="623" spans="2:51" s="13" customFormat="1" ht="10">
      <c r="B623" s="205"/>
      <c r="C623" s="206"/>
      <c r="D623" s="200" t="s">
        <v>136</v>
      </c>
      <c r="E623" s="207" t="s">
        <v>1</v>
      </c>
      <c r="F623" s="208" t="s">
        <v>950</v>
      </c>
      <c r="G623" s="206"/>
      <c r="H623" s="207" t="s">
        <v>1</v>
      </c>
      <c r="I623" s="209"/>
      <c r="J623" s="206"/>
      <c r="K623" s="206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136</v>
      </c>
      <c r="AU623" s="214" t="s">
        <v>87</v>
      </c>
      <c r="AV623" s="13" t="s">
        <v>85</v>
      </c>
      <c r="AW623" s="13" t="s">
        <v>33</v>
      </c>
      <c r="AX623" s="13" t="s">
        <v>77</v>
      </c>
      <c r="AY623" s="214" t="s">
        <v>125</v>
      </c>
    </row>
    <row r="624" spans="1:65" s="2" customFormat="1" ht="16.5" customHeight="1">
      <c r="A624" s="35"/>
      <c r="B624" s="36"/>
      <c r="C624" s="187" t="s">
        <v>957</v>
      </c>
      <c r="D624" s="187" t="s">
        <v>128</v>
      </c>
      <c r="E624" s="188" t="s">
        <v>958</v>
      </c>
      <c r="F624" s="189" t="s">
        <v>959</v>
      </c>
      <c r="G624" s="190" t="s">
        <v>298</v>
      </c>
      <c r="H624" s="191">
        <v>14.2</v>
      </c>
      <c r="I624" s="192"/>
      <c r="J624" s="193">
        <f>ROUND(I624*H624,2)</f>
        <v>0</v>
      </c>
      <c r="K624" s="189" t="s">
        <v>132</v>
      </c>
      <c r="L624" s="40"/>
      <c r="M624" s="194" t="s">
        <v>1</v>
      </c>
      <c r="N624" s="195" t="s">
        <v>42</v>
      </c>
      <c r="O624" s="72"/>
      <c r="P624" s="196">
        <f>O624*H624</f>
        <v>0</v>
      </c>
      <c r="Q624" s="196">
        <v>0.00393</v>
      </c>
      <c r="R624" s="196">
        <f>Q624*H624</f>
        <v>0.055806</v>
      </c>
      <c r="S624" s="196">
        <v>0</v>
      </c>
      <c r="T624" s="197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98" t="s">
        <v>149</v>
      </c>
      <c r="AT624" s="198" t="s">
        <v>128</v>
      </c>
      <c r="AU624" s="198" t="s">
        <v>87</v>
      </c>
      <c r="AY624" s="18" t="s">
        <v>125</v>
      </c>
      <c r="BE624" s="199">
        <f>IF(N624="základní",J624,0)</f>
        <v>0</v>
      </c>
      <c r="BF624" s="199">
        <f>IF(N624="snížená",J624,0)</f>
        <v>0</v>
      </c>
      <c r="BG624" s="199">
        <f>IF(N624="zákl. přenesená",J624,0)</f>
        <v>0</v>
      </c>
      <c r="BH624" s="199">
        <f>IF(N624="sníž. přenesená",J624,0)</f>
        <v>0</v>
      </c>
      <c r="BI624" s="199">
        <f>IF(N624="nulová",J624,0)</f>
        <v>0</v>
      </c>
      <c r="BJ624" s="18" t="s">
        <v>85</v>
      </c>
      <c r="BK624" s="199">
        <f>ROUND(I624*H624,2)</f>
        <v>0</v>
      </c>
      <c r="BL624" s="18" t="s">
        <v>149</v>
      </c>
      <c r="BM624" s="198" t="s">
        <v>960</v>
      </c>
    </row>
    <row r="625" spans="1:47" s="2" customFormat="1" ht="18">
      <c r="A625" s="35"/>
      <c r="B625" s="36"/>
      <c r="C625" s="37"/>
      <c r="D625" s="200" t="s">
        <v>135</v>
      </c>
      <c r="E625" s="37"/>
      <c r="F625" s="201" t="s">
        <v>961</v>
      </c>
      <c r="G625" s="37"/>
      <c r="H625" s="37"/>
      <c r="I625" s="202"/>
      <c r="J625" s="37"/>
      <c r="K625" s="37"/>
      <c r="L625" s="40"/>
      <c r="M625" s="203"/>
      <c r="N625" s="204"/>
      <c r="O625" s="72"/>
      <c r="P625" s="72"/>
      <c r="Q625" s="72"/>
      <c r="R625" s="72"/>
      <c r="S625" s="72"/>
      <c r="T625" s="73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135</v>
      </c>
      <c r="AU625" s="18" t="s">
        <v>87</v>
      </c>
    </row>
    <row r="626" spans="2:51" s="14" customFormat="1" ht="10">
      <c r="B626" s="215"/>
      <c r="C626" s="216"/>
      <c r="D626" s="200" t="s">
        <v>136</v>
      </c>
      <c r="E626" s="217" t="s">
        <v>1</v>
      </c>
      <c r="F626" s="218" t="s">
        <v>962</v>
      </c>
      <c r="G626" s="216"/>
      <c r="H626" s="219">
        <v>14.2</v>
      </c>
      <c r="I626" s="220"/>
      <c r="J626" s="216"/>
      <c r="K626" s="216"/>
      <c r="L626" s="221"/>
      <c r="M626" s="222"/>
      <c r="N626" s="223"/>
      <c r="O626" s="223"/>
      <c r="P626" s="223"/>
      <c r="Q626" s="223"/>
      <c r="R626" s="223"/>
      <c r="S626" s="223"/>
      <c r="T626" s="224"/>
      <c r="AT626" s="225" t="s">
        <v>136</v>
      </c>
      <c r="AU626" s="225" t="s">
        <v>87</v>
      </c>
      <c r="AV626" s="14" t="s">
        <v>87</v>
      </c>
      <c r="AW626" s="14" t="s">
        <v>33</v>
      </c>
      <c r="AX626" s="14" t="s">
        <v>85</v>
      </c>
      <c r="AY626" s="225" t="s">
        <v>125</v>
      </c>
    </row>
    <row r="627" spans="2:51" s="13" customFormat="1" ht="10">
      <c r="B627" s="205"/>
      <c r="C627" s="206"/>
      <c r="D627" s="200" t="s">
        <v>136</v>
      </c>
      <c r="E627" s="207" t="s">
        <v>1</v>
      </c>
      <c r="F627" s="208" t="s">
        <v>950</v>
      </c>
      <c r="G627" s="206"/>
      <c r="H627" s="207" t="s">
        <v>1</v>
      </c>
      <c r="I627" s="209"/>
      <c r="J627" s="206"/>
      <c r="K627" s="206"/>
      <c r="L627" s="210"/>
      <c r="M627" s="211"/>
      <c r="N627" s="212"/>
      <c r="O627" s="212"/>
      <c r="P627" s="212"/>
      <c r="Q627" s="212"/>
      <c r="R627" s="212"/>
      <c r="S627" s="212"/>
      <c r="T627" s="213"/>
      <c r="AT627" s="214" t="s">
        <v>136</v>
      </c>
      <c r="AU627" s="214" t="s">
        <v>87</v>
      </c>
      <c r="AV627" s="13" t="s">
        <v>85</v>
      </c>
      <c r="AW627" s="13" t="s">
        <v>33</v>
      </c>
      <c r="AX627" s="13" t="s">
        <v>77</v>
      </c>
      <c r="AY627" s="214" t="s">
        <v>125</v>
      </c>
    </row>
    <row r="628" spans="1:65" s="2" customFormat="1" ht="16.5" customHeight="1">
      <c r="A628" s="35"/>
      <c r="B628" s="36"/>
      <c r="C628" s="187" t="s">
        <v>963</v>
      </c>
      <c r="D628" s="187" t="s">
        <v>128</v>
      </c>
      <c r="E628" s="188" t="s">
        <v>964</v>
      </c>
      <c r="F628" s="189" t="s">
        <v>965</v>
      </c>
      <c r="G628" s="190" t="s">
        <v>298</v>
      </c>
      <c r="H628" s="191">
        <v>390.51</v>
      </c>
      <c r="I628" s="192"/>
      <c r="J628" s="193">
        <f>ROUND(I628*H628,2)</f>
        <v>0</v>
      </c>
      <c r="K628" s="189" t="s">
        <v>132</v>
      </c>
      <c r="L628" s="40"/>
      <c r="M628" s="194" t="s">
        <v>1</v>
      </c>
      <c r="N628" s="195" t="s">
        <v>42</v>
      </c>
      <c r="O628" s="72"/>
      <c r="P628" s="196">
        <f>O628*H628</f>
        <v>0</v>
      </c>
      <c r="Q628" s="196">
        <v>2E-05</v>
      </c>
      <c r="R628" s="196">
        <f>Q628*H628</f>
        <v>0.007810200000000001</v>
      </c>
      <c r="S628" s="196">
        <v>0</v>
      </c>
      <c r="T628" s="197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98" t="s">
        <v>149</v>
      </c>
      <c r="AT628" s="198" t="s">
        <v>128</v>
      </c>
      <c r="AU628" s="198" t="s">
        <v>87</v>
      </c>
      <c r="AY628" s="18" t="s">
        <v>125</v>
      </c>
      <c r="BE628" s="199">
        <f>IF(N628="základní",J628,0)</f>
        <v>0</v>
      </c>
      <c r="BF628" s="199">
        <f>IF(N628="snížená",J628,0)</f>
        <v>0</v>
      </c>
      <c r="BG628" s="199">
        <f>IF(N628="zákl. přenesená",J628,0)</f>
        <v>0</v>
      </c>
      <c r="BH628" s="199">
        <f>IF(N628="sníž. přenesená",J628,0)</f>
        <v>0</v>
      </c>
      <c r="BI628" s="199">
        <f>IF(N628="nulová",J628,0)</f>
        <v>0</v>
      </c>
      <c r="BJ628" s="18" t="s">
        <v>85</v>
      </c>
      <c r="BK628" s="199">
        <f>ROUND(I628*H628,2)</f>
        <v>0</v>
      </c>
      <c r="BL628" s="18" t="s">
        <v>149</v>
      </c>
      <c r="BM628" s="198" t="s">
        <v>966</v>
      </c>
    </row>
    <row r="629" spans="1:47" s="2" customFormat="1" ht="10">
      <c r="A629" s="35"/>
      <c r="B629" s="36"/>
      <c r="C629" s="37"/>
      <c r="D629" s="200" t="s">
        <v>135</v>
      </c>
      <c r="E629" s="37"/>
      <c r="F629" s="201" t="s">
        <v>967</v>
      </c>
      <c r="G629" s="37"/>
      <c r="H629" s="37"/>
      <c r="I629" s="202"/>
      <c r="J629" s="37"/>
      <c r="K629" s="37"/>
      <c r="L629" s="40"/>
      <c r="M629" s="203"/>
      <c r="N629" s="204"/>
      <c r="O629" s="72"/>
      <c r="P629" s="72"/>
      <c r="Q629" s="72"/>
      <c r="R629" s="72"/>
      <c r="S629" s="72"/>
      <c r="T629" s="73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T629" s="18" t="s">
        <v>135</v>
      </c>
      <c r="AU629" s="18" t="s">
        <v>87</v>
      </c>
    </row>
    <row r="630" spans="2:51" s="13" customFormat="1" ht="10">
      <c r="B630" s="205"/>
      <c r="C630" s="206"/>
      <c r="D630" s="200" t="s">
        <v>136</v>
      </c>
      <c r="E630" s="207" t="s">
        <v>1</v>
      </c>
      <c r="F630" s="208" t="s">
        <v>968</v>
      </c>
      <c r="G630" s="206"/>
      <c r="H630" s="207" t="s">
        <v>1</v>
      </c>
      <c r="I630" s="209"/>
      <c r="J630" s="206"/>
      <c r="K630" s="206"/>
      <c r="L630" s="210"/>
      <c r="M630" s="211"/>
      <c r="N630" s="212"/>
      <c r="O630" s="212"/>
      <c r="P630" s="212"/>
      <c r="Q630" s="212"/>
      <c r="R630" s="212"/>
      <c r="S630" s="212"/>
      <c r="T630" s="213"/>
      <c r="AT630" s="214" t="s">
        <v>136</v>
      </c>
      <c r="AU630" s="214" t="s">
        <v>87</v>
      </c>
      <c r="AV630" s="13" t="s">
        <v>85</v>
      </c>
      <c r="AW630" s="13" t="s">
        <v>33</v>
      </c>
      <c r="AX630" s="13" t="s">
        <v>77</v>
      </c>
      <c r="AY630" s="214" t="s">
        <v>125</v>
      </c>
    </row>
    <row r="631" spans="2:51" s="14" customFormat="1" ht="10">
      <c r="B631" s="215"/>
      <c r="C631" s="216"/>
      <c r="D631" s="200" t="s">
        <v>136</v>
      </c>
      <c r="E631" s="217" t="s">
        <v>1</v>
      </c>
      <c r="F631" s="218" t="s">
        <v>969</v>
      </c>
      <c r="G631" s="216"/>
      <c r="H631" s="219">
        <v>200</v>
      </c>
      <c r="I631" s="220"/>
      <c r="J631" s="216"/>
      <c r="K631" s="216"/>
      <c r="L631" s="221"/>
      <c r="M631" s="222"/>
      <c r="N631" s="223"/>
      <c r="O631" s="223"/>
      <c r="P631" s="223"/>
      <c r="Q631" s="223"/>
      <c r="R631" s="223"/>
      <c r="S631" s="223"/>
      <c r="T631" s="224"/>
      <c r="AT631" s="225" t="s">
        <v>136</v>
      </c>
      <c r="AU631" s="225" t="s">
        <v>87</v>
      </c>
      <c r="AV631" s="14" t="s">
        <v>87</v>
      </c>
      <c r="AW631" s="14" t="s">
        <v>33</v>
      </c>
      <c r="AX631" s="14" t="s">
        <v>77</v>
      </c>
      <c r="AY631" s="225" t="s">
        <v>125</v>
      </c>
    </row>
    <row r="632" spans="2:51" s="14" customFormat="1" ht="10">
      <c r="B632" s="215"/>
      <c r="C632" s="216"/>
      <c r="D632" s="200" t="s">
        <v>136</v>
      </c>
      <c r="E632" s="217" t="s">
        <v>1</v>
      </c>
      <c r="F632" s="218" t="s">
        <v>970</v>
      </c>
      <c r="G632" s="216"/>
      <c r="H632" s="219">
        <v>-2.4</v>
      </c>
      <c r="I632" s="220"/>
      <c r="J632" s="216"/>
      <c r="K632" s="216"/>
      <c r="L632" s="221"/>
      <c r="M632" s="222"/>
      <c r="N632" s="223"/>
      <c r="O632" s="223"/>
      <c r="P632" s="223"/>
      <c r="Q632" s="223"/>
      <c r="R632" s="223"/>
      <c r="S632" s="223"/>
      <c r="T632" s="224"/>
      <c r="AT632" s="225" t="s">
        <v>136</v>
      </c>
      <c r="AU632" s="225" t="s">
        <v>87</v>
      </c>
      <c r="AV632" s="14" t="s">
        <v>87</v>
      </c>
      <c r="AW632" s="14" t="s">
        <v>33</v>
      </c>
      <c r="AX632" s="14" t="s">
        <v>77</v>
      </c>
      <c r="AY632" s="225" t="s">
        <v>125</v>
      </c>
    </row>
    <row r="633" spans="2:51" s="16" customFormat="1" ht="10">
      <c r="B633" s="250"/>
      <c r="C633" s="251"/>
      <c r="D633" s="200" t="s">
        <v>136</v>
      </c>
      <c r="E633" s="252" t="s">
        <v>1</v>
      </c>
      <c r="F633" s="253" t="s">
        <v>479</v>
      </c>
      <c r="G633" s="251"/>
      <c r="H633" s="254">
        <v>197.6</v>
      </c>
      <c r="I633" s="255"/>
      <c r="J633" s="251"/>
      <c r="K633" s="251"/>
      <c r="L633" s="256"/>
      <c r="M633" s="257"/>
      <c r="N633" s="258"/>
      <c r="O633" s="258"/>
      <c r="P633" s="258"/>
      <c r="Q633" s="258"/>
      <c r="R633" s="258"/>
      <c r="S633" s="258"/>
      <c r="T633" s="259"/>
      <c r="AT633" s="260" t="s">
        <v>136</v>
      </c>
      <c r="AU633" s="260" t="s">
        <v>87</v>
      </c>
      <c r="AV633" s="16" t="s">
        <v>144</v>
      </c>
      <c r="AW633" s="16" t="s">
        <v>33</v>
      </c>
      <c r="AX633" s="16" t="s">
        <v>77</v>
      </c>
      <c r="AY633" s="260" t="s">
        <v>125</v>
      </c>
    </row>
    <row r="634" spans="2:51" s="13" customFormat="1" ht="10">
      <c r="B634" s="205"/>
      <c r="C634" s="206"/>
      <c r="D634" s="200" t="s">
        <v>136</v>
      </c>
      <c r="E634" s="207" t="s">
        <v>1</v>
      </c>
      <c r="F634" s="208" t="s">
        <v>971</v>
      </c>
      <c r="G634" s="206"/>
      <c r="H634" s="207" t="s">
        <v>1</v>
      </c>
      <c r="I634" s="209"/>
      <c r="J634" s="206"/>
      <c r="K634" s="206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136</v>
      </c>
      <c r="AU634" s="214" t="s">
        <v>87</v>
      </c>
      <c r="AV634" s="13" t="s">
        <v>85</v>
      </c>
      <c r="AW634" s="13" t="s">
        <v>33</v>
      </c>
      <c r="AX634" s="13" t="s">
        <v>77</v>
      </c>
      <c r="AY634" s="214" t="s">
        <v>125</v>
      </c>
    </row>
    <row r="635" spans="2:51" s="14" customFormat="1" ht="10">
      <c r="B635" s="215"/>
      <c r="C635" s="216"/>
      <c r="D635" s="200" t="s">
        <v>136</v>
      </c>
      <c r="E635" s="217" t="s">
        <v>1</v>
      </c>
      <c r="F635" s="218" t="s">
        <v>972</v>
      </c>
      <c r="G635" s="216"/>
      <c r="H635" s="219">
        <v>195.01</v>
      </c>
      <c r="I635" s="220"/>
      <c r="J635" s="216"/>
      <c r="K635" s="216"/>
      <c r="L635" s="221"/>
      <c r="M635" s="222"/>
      <c r="N635" s="223"/>
      <c r="O635" s="223"/>
      <c r="P635" s="223"/>
      <c r="Q635" s="223"/>
      <c r="R635" s="223"/>
      <c r="S635" s="223"/>
      <c r="T635" s="224"/>
      <c r="AT635" s="225" t="s">
        <v>136</v>
      </c>
      <c r="AU635" s="225" t="s">
        <v>87</v>
      </c>
      <c r="AV635" s="14" t="s">
        <v>87</v>
      </c>
      <c r="AW635" s="14" t="s">
        <v>33</v>
      </c>
      <c r="AX635" s="14" t="s">
        <v>77</v>
      </c>
      <c r="AY635" s="225" t="s">
        <v>125</v>
      </c>
    </row>
    <row r="636" spans="2:51" s="14" customFormat="1" ht="10">
      <c r="B636" s="215"/>
      <c r="C636" s="216"/>
      <c r="D636" s="200" t="s">
        <v>136</v>
      </c>
      <c r="E636" s="217" t="s">
        <v>1</v>
      </c>
      <c r="F636" s="218" t="s">
        <v>973</v>
      </c>
      <c r="G636" s="216"/>
      <c r="H636" s="219">
        <v>-2.1</v>
      </c>
      <c r="I636" s="220"/>
      <c r="J636" s="216"/>
      <c r="K636" s="216"/>
      <c r="L636" s="221"/>
      <c r="M636" s="222"/>
      <c r="N636" s="223"/>
      <c r="O636" s="223"/>
      <c r="P636" s="223"/>
      <c r="Q636" s="223"/>
      <c r="R636" s="223"/>
      <c r="S636" s="223"/>
      <c r="T636" s="224"/>
      <c r="AT636" s="225" t="s">
        <v>136</v>
      </c>
      <c r="AU636" s="225" t="s">
        <v>87</v>
      </c>
      <c r="AV636" s="14" t="s">
        <v>87</v>
      </c>
      <c r="AW636" s="14" t="s">
        <v>33</v>
      </c>
      <c r="AX636" s="14" t="s">
        <v>77</v>
      </c>
      <c r="AY636" s="225" t="s">
        <v>125</v>
      </c>
    </row>
    <row r="637" spans="2:51" s="16" customFormat="1" ht="10">
      <c r="B637" s="250"/>
      <c r="C637" s="251"/>
      <c r="D637" s="200" t="s">
        <v>136</v>
      </c>
      <c r="E637" s="252" t="s">
        <v>1</v>
      </c>
      <c r="F637" s="253" t="s">
        <v>479</v>
      </c>
      <c r="G637" s="251"/>
      <c r="H637" s="254">
        <v>192.91</v>
      </c>
      <c r="I637" s="255"/>
      <c r="J637" s="251"/>
      <c r="K637" s="251"/>
      <c r="L637" s="256"/>
      <c r="M637" s="257"/>
      <c r="N637" s="258"/>
      <c r="O637" s="258"/>
      <c r="P637" s="258"/>
      <c r="Q637" s="258"/>
      <c r="R637" s="258"/>
      <c r="S637" s="258"/>
      <c r="T637" s="259"/>
      <c r="AT637" s="260" t="s">
        <v>136</v>
      </c>
      <c r="AU637" s="260" t="s">
        <v>87</v>
      </c>
      <c r="AV637" s="16" t="s">
        <v>144</v>
      </c>
      <c r="AW637" s="16" t="s">
        <v>33</v>
      </c>
      <c r="AX637" s="16" t="s">
        <v>77</v>
      </c>
      <c r="AY637" s="260" t="s">
        <v>125</v>
      </c>
    </row>
    <row r="638" spans="2:51" s="13" customFormat="1" ht="10">
      <c r="B638" s="205"/>
      <c r="C638" s="206"/>
      <c r="D638" s="200" t="s">
        <v>136</v>
      </c>
      <c r="E638" s="207" t="s">
        <v>1</v>
      </c>
      <c r="F638" s="208" t="s">
        <v>974</v>
      </c>
      <c r="G638" s="206"/>
      <c r="H638" s="207" t="s">
        <v>1</v>
      </c>
      <c r="I638" s="209"/>
      <c r="J638" s="206"/>
      <c r="K638" s="206"/>
      <c r="L638" s="210"/>
      <c r="M638" s="211"/>
      <c r="N638" s="212"/>
      <c r="O638" s="212"/>
      <c r="P638" s="212"/>
      <c r="Q638" s="212"/>
      <c r="R638" s="212"/>
      <c r="S638" s="212"/>
      <c r="T638" s="213"/>
      <c r="AT638" s="214" t="s">
        <v>136</v>
      </c>
      <c r="AU638" s="214" t="s">
        <v>87</v>
      </c>
      <c r="AV638" s="13" t="s">
        <v>85</v>
      </c>
      <c r="AW638" s="13" t="s">
        <v>33</v>
      </c>
      <c r="AX638" s="13" t="s">
        <v>77</v>
      </c>
      <c r="AY638" s="214" t="s">
        <v>125</v>
      </c>
    </row>
    <row r="639" spans="2:51" s="15" customFormat="1" ht="10">
      <c r="B639" s="229"/>
      <c r="C639" s="230"/>
      <c r="D639" s="200" t="s">
        <v>136</v>
      </c>
      <c r="E639" s="231" t="s">
        <v>1</v>
      </c>
      <c r="F639" s="232" t="s">
        <v>260</v>
      </c>
      <c r="G639" s="230"/>
      <c r="H639" s="233">
        <v>390.51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AT639" s="239" t="s">
        <v>136</v>
      </c>
      <c r="AU639" s="239" t="s">
        <v>87</v>
      </c>
      <c r="AV639" s="15" t="s">
        <v>149</v>
      </c>
      <c r="AW639" s="15" t="s">
        <v>33</v>
      </c>
      <c r="AX639" s="15" t="s">
        <v>85</v>
      </c>
      <c r="AY639" s="239" t="s">
        <v>125</v>
      </c>
    </row>
    <row r="640" spans="1:65" s="2" customFormat="1" ht="16.5" customHeight="1">
      <c r="A640" s="35"/>
      <c r="B640" s="36"/>
      <c r="C640" s="240" t="s">
        <v>975</v>
      </c>
      <c r="D640" s="240" t="s">
        <v>435</v>
      </c>
      <c r="E640" s="241" t="s">
        <v>976</v>
      </c>
      <c r="F640" s="242" t="s">
        <v>977</v>
      </c>
      <c r="G640" s="243" t="s">
        <v>298</v>
      </c>
      <c r="H640" s="244">
        <v>200.564</v>
      </c>
      <c r="I640" s="245"/>
      <c r="J640" s="246">
        <f>ROUND(I640*H640,2)</f>
        <v>0</v>
      </c>
      <c r="K640" s="242" t="s">
        <v>132</v>
      </c>
      <c r="L640" s="247"/>
      <c r="M640" s="248" t="s">
        <v>1</v>
      </c>
      <c r="N640" s="249" t="s">
        <v>42</v>
      </c>
      <c r="O640" s="72"/>
      <c r="P640" s="196">
        <f>O640*H640</f>
        <v>0</v>
      </c>
      <c r="Q640" s="196">
        <v>0.0075</v>
      </c>
      <c r="R640" s="196">
        <f>Q640*H640</f>
        <v>1.50423</v>
      </c>
      <c r="S640" s="196">
        <v>0</v>
      </c>
      <c r="T640" s="197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98" t="s">
        <v>175</v>
      </c>
      <c r="AT640" s="198" t="s">
        <v>435</v>
      </c>
      <c r="AU640" s="198" t="s">
        <v>87</v>
      </c>
      <c r="AY640" s="18" t="s">
        <v>125</v>
      </c>
      <c r="BE640" s="199">
        <f>IF(N640="základní",J640,0)</f>
        <v>0</v>
      </c>
      <c r="BF640" s="199">
        <f>IF(N640="snížená",J640,0)</f>
        <v>0</v>
      </c>
      <c r="BG640" s="199">
        <f>IF(N640="zákl. přenesená",J640,0)</f>
        <v>0</v>
      </c>
      <c r="BH640" s="199">
        <f>IF(N640="sníž. přenesená",J640,0)</f>
        <v>0</v>
      </c>
      <c r="BI640" s="199">
        <f>IF(N640="nulová",J640,0)</f>
        <v>0</v>
      </c>
      <c r="BJ640" s="18" t="s">
        <v>85</v>
      </c>
      <c r="BK640" s="199">
        <f>ROUND(I640*H640,2)</f>
        <v>0</v>
      </c>
      <c r="BL640" s="18" t="s">
        <v>149</v>
      </c>
      <c r="BM640" s="198" t="s">
        <v>978</v>
      </c>
    </row>
    <row r="641" spans="1:47" s="2" customFormat="1" ht="10">
      <c r="A641" s="35"/>
      <c r="B641" s="36"/>
      <c r="C641" s="37"/>
      <c r="D641" s="200" t="s">
        <v>135</v>
      </c>
      <c r="E641" s="37"/>
      <c r="F641" s="201" t="s">
        <v>977</v>
      </c>
      <c r="G641" s="37"/>
      <c r="H641" s="37"/>
      <c r="I641" s="202"/>
      <c r="J641" s="37"/>
      <c r="K641" s="37"/>
      <c r="L641" s="40"/>
      <c r="M641" s="203"/>
      <c r="N641" s="204"/>
      <c r="O641" s="72"/>
      <c r="P641" s="72"/>
      <c r="Q641" s="72"/>
      <c r="R641" s="72"/>
      <c r="S641" s="72"/>
      <c r="T641" s="73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T641" s="18" t="s">
        <v>135</v>
      </c>
      <c r="AU641" s="18" t="s">
        <v>87</v>
      </c>
    </row>
    <row r="642" spans="2:51" s="14" customFormat="1" ht="10">
      <c r="B642" s="215"/>
      <c r="C642" s="216"/>
      <c r="D642" s="200" t="s">
        <v>136</v>
      </c>
      <c r="E642" s="217" t="s">
        <v>1</v>
      </c>
      <c r="F642" s="218" t="s">
        <v>979</v>
      </c>
      <c r="G642" s="216"/>
      <c r="H642" s="219">
        <v>197.6</v>
      </c>
      <c r="I642" s="220"/>
      <c r="J642" s="216"/>
      <c r="K642" s="216"/>
      <c r="L642" s="221"/>
      <c r="M642" s="222"/>
      <c r="N642" s="223"/>
      <c r="O642" s="223"/>
      <c r="P642" s="223"/>
      <c r="Q642" s="223"/>
      <c r="R642" s="223"/>
      <c r="S642" s="223"/>
      <c r="T642" s="224"/>
      <c r="AT642" s="225" t="s">
        <v>136</v>
      </c>
      <c r="AU642" s="225" t="s">
        <v>87</v>
      </c>
      <c r="AV642" s="14" t="s">
        <v>87</v>
      </c>
      <c r="AW642" s="14" t="s">
        <v>33</v>
      </c>
      <c r="AX642" s="14" t="s">
        <v>85</v>
      </c>
      <c r="AY642" s="225" t="s">
        <v>125</v>
      </c>
    </row>
    <row r="643" spans="2:51" s="13" customFormat="1" ht="10">
      <c r="B643" s="205"/>
      <c r="C643" s="206"/>
      <c r="D643" s="200" t="s">
        <v>136</v>
      </c>
      <c r="E643" s="207" t="s">
        <v>1</v>
      </c>
      <c r="F643" s="208" t="s">
        <v>980</v>
      </c>
      <c r="G643" s="206"/>
      <c r="H643" s="207" t="s">
        <v>1</v>
      </c>
      <c r="I643" s="209"/>
      <c r="J643" s="206"/>
      <c r="K643" s="206"/>
      <c r="L643" s="210"/>
      <c r="M643" s="211"/>
      <c r="N643" s="212"/>
      <c r="O643" s="212"/>
      <c r="P643" s="212"/>
      <c r="Q643" s="212"/>
      <c r="R643" s="212"/>
      <c r="S643" s="212"/>
      <c r="T643" s="213"/>
      <c r="AT643" s="214" t="s">
        <v>136</v>
      </c>
      <c r="AU643" s="214" t="s">
        <v>87</v>
      </c>
      <c r="AV643" s="13" t="s">
        <v>85</v>
      </c>
      <c r="AW643" s="13" t="s">
        <v>33</v>
      </c>
      <c r="AX643" s="13" t="s">
        <v>77</v>
      </c>
      <c r="AY643" s="214" t="s">
        <v>125</v>
      </c>
    </row>
    <row r="644" spans="2:51" s="13" customFormat="1" ht="10">
      <c r="B644" s="205"/>
      <c r="C644" s="206"/>
      <c r="D644" s="200" t="s">
        <v>136</v>
      </c>
      <c r="E644" s="207" t="s">
        <v>1</v>
      </c>
      <c r="F644" s="208" t="s">
        <v>981</v>
      </c>
      <c r="G644" s="206"/>
      <c r="H644" s="207" t="s">
        <v>1</v>
      </c>
      <c r="I644" s="209"/>
      <c r="J644" s="206"/>
      <c r="K644" s="206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136</v>
      </c>
      <c r="AU644" s="214" t="s">
        <v>87</v>
      </c>
      <c r="AV644" s="13" t="s">
        <v>85</v>
      </c>
      <c r="AW644" s="13" t="s">
        <v>33</v>
      </c>
      <c r="AX644" s="13" t="s">
        <v>77</v>
      </c>
      <c r="AY644" s="214" t="s">
        <v>125</v>
      </c>
    </row>
    <row r="645" spans="2:51" s="14" customFormat="1" ht="10">
      <c r="B645" s="215"/>
      <c r="C645" s="216"/>
      <c r="D645" s="200" t="s">
        <v>136</v>
      </c>
      <c r="E645" s="216"/>
      <c r="F645" s="218" t="s">
        <v>982</v>
      </c>
      <c r="G645" s="216"/>
      <c r="H645" s="219">
        <v>200.564</v>
      </c>
      <c r="I645" s="220"/>
      <c r="J645" s="216"/>
      <c r="K645" s="216"/>
      <c r="L645" s="221"/>
      <c r="M645" s="222"/>
      <c r="N645" s="223"/>
      <c r="O645" s="223"/>
      <c r="P645" s="223"/>
      <c r="Q645" s="223"/>
      <c r="R645" s="223"/>
      <c r="S645" s="223"/>
      <c r="T645" s="224"/>
      <c r="AT645" s="225" t="s">
        <v>136</v>
      </c>
      <c r="AU645" s="225" t="s">
        <v>87</v>
      </c>
      <c r="AV645" s="14" t="s">
        <v>87</v>
      </c>
      <c r="AW645" s="14" t="s">
        <v>4</v>
      </c>
      <c r="AX645" s="14" t="s">
        <v>85</v>
      </c>
      <c r="AY645" s="225" t="s">
        <v>125</v>
      </c>
    </row>
    <row r="646" spans="1:65" s="2" customFormat="1" ht="16.5" customHeight="1">
      <c r="A646" s="35"/>
      <c r="B646" s="36"/>
      <c r="C646" s="240" t="s">
        <v>983</v>
      </c>
      <c r="D646" s="240" t="s">
        <v>435</v>
      </c>
      <c r="E646" s="241" t="s">
        <v>984</v>
      </c>
      <c r="F646" s="242" t="s">
        <v>985</v>
      </c>
      <c r="G646" s="243" t="s">
        <v>298</v>
      </c>
      <c r="H646" s="244">
        <v>195.804</v>
      </c>
      <c r="I646" s="245"/>
      <c r="J646" s="246">
        <f>ROUND(I646*H646,2)</f>
        <v>0</v>
      </c>
      <c r="K646" s="242" t="s">
        <v>132</v>
      </c>
      <c r="L646" s="247"/>
      <c r="M646" s="248" t="s">
        <v>1</v>
      </c>
      <c r="N646" s="249" t="s">
        <v>42</v>
      </c>
      <c r="O646" s="72"/>
      <c r="P646" s="196">
        <f>O646*H646</f>
        <v>0</v>
      </c>
      <c r="Q646" s="196">
        <v>0.0062</v>
      </c>
      <c r="R646" s="196">
        <f>Q646*H646</f>
        <v>1.2139848</v>
      </c>
      <c r="S646" s="196">
        <v>0</v>
      </c>
      <c r="T646" s="197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98" t="s">
        <v>175</v>
      </c>
      <c r="AT646" s="198" t="s">
        <v>435</v>
      </c>
      <c r="AU646" s="198" t="s">
        <v>87</v>
      </c>
      <c r="AY646" s="18" t="s">
        <v>125</v>
      </c>
      <c r="BE646" s="199">
        <f>IF(N646="základní",J646,0)</f>
        <v>0</v>
      </c>
      <c r="BF646" s="199">
        <f>IF(N646="snížená",J646,0)</f>
        <v>0</v>
      </c>
      <c r="BG646" s="199">
        <f>IF(N646="zákl. přenesená",J646,0)</f>
        <v>0</v>
      </c>
      <c r="BH646" s="199">
        <f>IF(N646="sníž. přenesená",J646,0)</f>
        <v>0</v>
      </c>
      <c r="BI646" s="199">
        <f>IF(N646="nulová",J646,0)</f>
        <v>0</v>
      </c>
      <c r="BJ646" s="18" t="s">
        <v>85</v>
      </c>
      <c r="BK646" s="199">
        <f>ROUND(I646*H646,2)</f>
        <v>0</v>
      </c>
      <c r="BL646" s="18" t="s">
        <v>149</v>
      </c>
      <c r="BM646" s="198" t="s">
        <v>986</v>
      </c>
    </row>
    <row r="647" spans="1:47" s="2" customFormat="1" ht="10">
      <c r="A647" s="35"/>
      <c r="B647" s="36"/>
      <c r="C647" s="37"/>
      <c r="D647" s="200" t="s">
        <v>135</v>
      </c>
      <c r="E647" s="37"/>
      <c r="F647" s="201" t="s">
        <v>985</v>
      </c>
      <c r="G647" s="37"/>
      <c r="H647" s="37"/>
      <c r="I647" s="202"/>
      <c r="J647" s="37"/>
      <c r="K647" s="37"/>
      <c r="L647" s="40"/>
      <c r="M647" s="203"/>
      <c r="N647" s="204"/>
      <c r="O647" s="72"/>
      <c r="P647" s="72"/>
      <c r="Q647" s="72"/>
      <c r="R647" s="72"/>
      <c r="S647" s="72"/>
      <c r="T647" s="73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T647" s="18" t="s">
        <v>135</v>
      </c>
      <c r="AU647" s="18" t="s">
        <v>87</v>
      </c>
    </row>
    <row r="648" spans="2:51" s="14" customFormat="1" ht="10">
      <c r="B648" s="215"/>
      <c r="C648" s="216"/>
      <c r="D648" s="200" t="s">
        <v>136</v>
      </c>
      <c r="E648" s="217" t="s">
        <v>1</v>
      </c>
      <c r="F648" s="218" t="s">
        <v>987</v>
      </c>
      <c r="G648" s="216"/>
      <c r="H648" s="219">
        <v>192.91</v>
      </c>
      <c r="I648" s="220"/>
      <c r="J648" s="216"/>
      <c r="K648" s="216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136</v>
      </c>
      <c r="AU648" s="225" t="s">
        <v>87</v>
      </c>
      <c r="AV648" s="14" t="s">
        <v>87</v>
      </c>
      <c r="AW648" s="14" t="s">
        <v>33</v>
      </c>
      <c r="AX648" s="14" t="s">
        <v>85</v>
      </c>
      <c r="AY648" s="225" t="s">
        <v>125</v>
      </c>
    </row>
    <row r="649" spans="2:51" s="13" customFormat="1" ht="10">
      <c r="B649" s="205"/>
      <c r="C649" s="206"/>
      <c r="D649" s="200" t="s">
        <v>136</v>
      </c>
      <c r="E649" s="207" t="s">
        <v>1</v>
      </c>
      <c r="F649" s="208" t="s">
        <v>988</v>
      </c>
      <c r="G649" s="206"/>
      <c r="H649" s="207" t="s">
        <v>1</v>
      </c>
      <c r="I649" s="209"/>
      <c r="J649" s="206"/>
      <c r="K649" s="206"/>
      <c r="L649" s="210"/>
      <c r="M649" s="211"/>
      <c r="N649" s="212"/>
      <c r="O649" s="212"/>
      <c r="P649" s="212"/>
      <c r="Q649" s="212"/>
      <c r="R649" s="212"/>
      <c r="S649" s="212"/>
      <c r="T649" s="213"/>
      <c r="AT649" s="214" t="s">
        <v>136</v>
      </c>
      <c r="AU649" s="214" t="s">
        <v>87</v>
      </c>
      <c r="AV649" s="13" t="s">
        <v>85</v>
      </c>
      <c r="AW649" s="13" t="s">
        <v>33</v>
      </c>
      <c r="AX649" s="13" t="s">
        <v>77</v>
      </c>
      <c r="AY649" s="214" t="s">
        <v>125</v>
      </c>
    </row>
    <row r="650" spans="2:51" s="13" customFormat="1" ht="10">
      <c r="B650" s="205"/>
      <c r="C650" s="206"/>
      <c r="D650" s="200" t="s">
        <v>136</v>
      </c>
      <c r="E650" s="207" t="s">
        <v>1</v>
      </c>
      <c r="F650" s="208" t="s">
        <v>981</v>
      </c>
      <c r="G650" s="206"/>
      <c r="H650" s="207" t="s">
        <v>1</v>
      </c>
      <c r="I650" s="209"/>
      <c r="J650" s="206"/>
      <c r="K650" s="206"/>
      <c r="L650" s="210"/>
      <c r="M650" s="211"/>
      <c r="N650" s="212"/>
      <c r="O650" s="212"/>
      <c r="P650" s="212"/>
      <c r="Q650" s="212"/>
      <c r="R650" s="212"/>
      <c r="S650" s="212"/>
      <c r="T650" s="213"/>
      <c r="AT650" s="214" t="s">
        <v>136</v>
      </c>
      <c r="AU650" s="214" t="s">
        <v>87</v>
      </c>
      <c r="AV650" s="13" t="s">
        <v>85</v>
      </c>
      <c r="AW650" s="13" t="s">
        <v>33</v>
      </c>
      <c r="AX650" s="13" t="s">
        <v>77</v>
      </c>
      <c r="AY650" s="214" t="s">
        <v>125</v>
      </c>
    </row>
    <row r="651" spans="2:51" s="14" customFormat="1" ht="10">
      <c r="B651" s="215"/>
      <c r="C651" s="216"/>
      <c r="D651" s="200" t="s">
        <v>136</v>
      </c>
      <c r="E651" s="216"/>
      <c r="F651" s="218" t="s">
        <v>989</v>
      </c>
      <c r="G651" s="216"/>
      <c r="H651" s="219">
        <v>195.804</v>
      </c>
      <c r="I651" s="220"/>
      <c r="J651" s="216"/>
      <c r="K651" s="216"/>
      <c r="L651" s="221"/>
      <c r="M651" s="222"/>
      <c r="N651" s="223"/>
      <c r="O651" s="223"/>
      <c r="P651" s="223"/>
      <c r="Q651" s="223"/>
      <c r="R651" s="223"/>
      <c r="S651" s="223"/>
      <c r="T651" s="224"/>
      <c r="AT651" s="225" t="s">
        <v>136</v>
      </c>
      <c r="AU651" s="225" t="s">
        <v>87</v>
      </c>
      <c r="AV651" s="14" t="s">
        <v>87</v>
      </c>
      <c r="AW651" s="14" t="s">
        <v>4</v>
      </c>
      <c r="AX651" s="14" t="s">
        <v>85</v>
      </c>
      <c r="AY651" s="225" t="s">
        <v>125</v>
      </c>
    </row>
    <row r="652" spans="1:65" s="2" customFormat="1" ht="16.5" customHeight="1">
      <c r="A652" s="35"/>
      <c r="B652" s="36"/>
      <c r="C652" s="187" t="s">
        <v>990</v>
      </c>
      <c r="D652" s="187" t="s">
        <v>128</v>
      </c>
      <c r="E652" s="188" t="s">
        <v>991</v>
      </c>
      <c r="F652" s="189" t="s">
        <v>992</v>
      </c>
      <c r="G652" s="190" t="s">
        <v>229</v>
      </c>
      <c r="H652" s="191">
        <v>8</v>
      </c>
      <c r="I652" s="192"/>
      <c r="J652" s="193">
        <f>ROUND(I652*H652,2)</f>
        <v>0</v>
      </c>
      <c r="K652" s="189" t="s">
        <v>132</v>
      </c>
      <c r="L652" s="40"/>
      <c r="M652" s="194" t="s">
        <v>1</v>
      </c>
      <c r="N652" s="195" t="s">
        <v>42</v>
      </c>
      <c r="O652" s="72"/>
      <c r="P652" s="196">
        <f>O652*H652</f>
        <v>0</v>
      </c>
      <c r="Q652" s="196">
        <v>0.11045</v>
      </c>
      <c r="R652" s="196">
        <f>Q652*H652</f>
        <v>0.8836</v>
      </c>
      <c r="S652" s="196">
        <v>0</v>
      </c>
      <c r="T652" s="197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198" t="s">
        <v>149</v>
      </c>
      <c r="AT652" s="198" t="s">
        <v>128</v>
      </c>
      <c r="AU652" s="198" t="s">
        <v>87</v>
      </c>
      <c r="AY652" s="18" t="s">
        <v>125</v>
      </c>
      <c r="BE652" s="199">
        <f>IF(N652="základní",J652,0)</f>
        <v>0</v>
      </c>
      <c r="BF652" s="199">
        <f>IF(N652="snížená",J652,0)</f>
        <v>0</v>
      </c>
      <c r="BG652" s="199">
        <f>IF(N652="zákl. přenesená",J652,0)</f>
        <v>0</v>
      </c>
      <c r="BH652" s="199">
        <f>IF(N652="sníž. přenesená",J652,0)</f>
        <v>0</v>
      </c>
      <c r="BI652" s="199">
        <f>IF(N652="nulová",J652,0)</f>
        <v>0</v>
      </c>
      <c r="BJ652" s="18" t="s">
        <v>85</v>
      </c>
      <c r="BK652" s="199">
        <f>ROUND(I652*H652,2)</f>
        <v>0</v>
      </c>
      <c r="BL652" s="18" t="s">
        <v>149</v>
      </c>
      <c r="BM652" s="198" t="s">
        <v>993</v>
      </c>
    </row>
    <row r="653" spans="1:47" s="2" customFormat="1" ht="18">
      <c r="A653" s="35"/>
      <c r="B653" s="36"/>
      <c r="C653" s="37"/>
      <c r="D653" s="200" t="s">
        <v>135</v>
      </c>
      <c r="E653" s="37"/>
      <c r="F653" s="201" t="s">
        <v>994</v>
      </c>
      <c r="G653" s="37"/>
      <c r="H653" s="37"/>
      <c r="I653" s="202"/>
      <c r="J653" s="37"/>
      <c r="K653" s="37"/>
      <c r="L653" s="40"/>
      <c r="M653" s="203"/>
      <c r="N653" s="204"/>
      <c r="O653" s="72"/>
      <c r="P653" s="72"/>
      <c r="Q653" s="72"/>
      <c r="R653" s="72"/>
      <c r="S653" s="72"/>
      <c r="T653" s="73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T653" s="18" t="s">
        <v>135</v>
      </c>
      <c r="AU653" s="18" t="s">
        <v>87</v>
      </c>
    </row>
    <row r="654" spans="2:51" s="13" customFormat="1" ht="10">
      <c r="B654" s="205"/>
      <c r="C654" s="206"/>
      <c r="D654" s="200" t="s">
        <v>136</v>
      </c>
      <c r="E654" s="207" t="s">
        <v>1</v>
      </c>
      <c r="F654" s="208" t="s">
        <v>995</v>
      </c>
      <c r="G654" s="206"/>
      <c r="H654" s="207" t="s">
        <v>1</v>
      </c>
      <c r="I654" s="209"/>
      <c r="J654" s="206"/>
      <c r="K654" s="206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136</v>
      </c>
      <c r="AU654" s="214" t="s">
        <v>87</v>
      </c>
      <c r="AV654" s="13" t="s">
        <v>85</v>
      </c>
      <c r="AW654" s="13" t="s">
        <v>33</v>
      </c>
      <c r="AX654" s="13" t="s">
        <v>77</v>
      </c>
      <c r="AY654" s="214" t="s">
        <v>125</v>
      </c>
    </row>
    <row r="655" spans="2:51" s="14" customFormat="1" ht="10">
      <c r="B655" s="215"/>
      <c r="C655" s="216"/>
      <c r="D655" s="200" t="s">
        <v>136</v>
      </c>
      <c r="E655" s="217" t="s">
        <v>1</v>
      </c>
      <c r="F655" s="218" t="s">
        <v>996</v>
      </c>
      <c r="G655" s="216"/>
      <c r="H655" s="219">
        <v>4</v>
      </c>
      <c r="I655" s="220"/>
      <c r="J655" s="216"/>
      <c r="K655" s="216"/>
      <c r="L655" s="221"/>
      <c r="M655" s="222"/>
      <c r="N655" s="223"/>
      <c r="O655" s="223"/>
      <c r="P655" s="223"/>
      <c r="Q655" s="223"/>
      <c r="R655" s="223"/>
      <c r="S655" s="223"/>
      <c r="T655" s="224"/>
      <c r="AT655" s="225" t="s">
        <v>136</v>
      </c>
      <c r="AU655" s="225" t="s">
        <v>87</v>
      </c>
      <c r="AV655" s="14" t="s">
        <v>87</v>
      </c>
      <c r="AW655" s="14" t="s">
        <v>33</v>
      </c>
      <c r="AX655" s="14" t="s">
        <v>77</v>
      </c>
      <c r="AY655" s="225" t="s">
        <v>125</v>
      </c>
    </row>
    <row r="656" spans="2:51" s="14" customFormat="1" ht="10">
      <c r="B656" s="215"/>
      <c r="C656" s="216"/>
      <c r="D656" s="200" t="s">
        <v>136</v>
      </c>
      <c r="E656" s="217" t="s">
        <v>1</v>
      </c>
      <c r="F656" s="218" t="s">
        <v>997</v>
      </c>
      <c r="G656" s="216"/>
      <c r="H656" s="219">
        <v>4</v>
      </c>
      <c r="I656" s="220"/>
      <c r="J656" s="216"/>
      <c r="K656" s="216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136</v>
      </c>
      <c r="AU656" s="225" t="s">
        <v>87</v>
      </c>
      <c r="AV656" s="14" t="s">
        <v>87</v>
      </c>
      <c r="AW656" s="14" t="s">
        <v>33</v>
      </c>
      <c r="AX656" s="14" t="s">
        <v>77</v>
      </c>
      <c r="AY656" s="225" t="s">
        <v>125</v>
      </c>
    </row>
    <row r="657" spans="2:51" s="15" customFormat="1" ht="10">
      <c r="B657" s="229"/>
      <c r="C657" s="230"/>
      <c r="D657" s="200" t="s">
        <v>136</v>
      </c>
      <c r="E657" s="231" t="s">
        <v>1</v>
      </c>
      <c r="F657" s="232" t="s">
        <v>260</v>
      </c>
      <c r="G657" s="230"/>
      <c r="H657" s="233">
        <v>8</v>
      </c>
      <c r="I657" s="234"/>
      <c r="J657" s="230"/>
      <c r="K657" s="230"/>
      <c r="L657" s="235"/>
      <c r="M657" s="236"/>
      <c r="N657" s="237"/>
      <c r="O657" s="237"/>
      <c r="P657" s="237"/>
      <c r="Q657" s="237"/>
      <c r="R657" s="237"/>
      <c r="S657" s="237"/>
      <c r="T657" s="238"/>
      <c r="AT657" s="239" t="s">
        <v>136</v>
      </c>
      <c r="AU657" s="239" t="s">
        <v>87</v>
      </c>
      <c r="AV657" s="15" t="s">
        <v>149</v>
      </c>
      <c r="AW657" s="15" t="s">
        <v>33</v>
      </c>
      <c r="AX657" s="15" t="s">
        <v>85</v>
      </c>
      <c r="AY657" s="239" t="s">
        <v>125</v>
      </c>
    </row>
    <row r="658" spans="1:65" s="2" customFormat="1" ht="16.5" customHeight="1">
      <c r="A658" s="35"/>
      <c r="B658" s="36"/>
      <c r="C658" s="187" t="s">
        <v>998</v>
      </c>
      <c r="D658" s="187" t="s">
        <v>128</v>
      </c>
      <c r="E658" s="188" t="s">
        <v>999</v>
      </c>
      <c r="F658" s="189" t="s">
        <v>1000</v>
      </c>
      <c r="G658" s="190" t="s">
        <v>229</v>
      </c>
      <c r="H658" s="191">
        <v>8</v>
      </c>
      <c r="I658" s="192"/>
      <c r="J658" s="193">
        <f>ROUND(I658*H658,2)</f>
        <v>0</v>
      </c>
      <c r="K658" s="189" t="s">
        <v>132</v>
      </c>
      <c r="L658" s="40"/>
      <c r="M658" s="194" t="s">
        <v>1</v>
      </c>
      <c r="N658" s="195" t="s">
        <v>42</v>
      </c>
      <c r="O658" s="72"/>
      <c r="P658" s="196">
        <f>O658*H658</f>
        <v>0</v>
      </c>
      <c r="Q658" s="196">
        <v>0.01212</v>
      </c>
      <c r="R658" s="196">
        <f>Q658*H658</f>
        <v>0.09696</v>
      </c>
      <c r="S658" s="196">
        <v>0</v>
      </c>
      <c r="T658" s="197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98" t="s">
        <v>149</v>
      </c>
      <c r="AT658" s="198" t="s">
        <v>128</v>
      </c>
      <c r="AU658" s="198" t="s">
        <v>87</v>
      </c>
      <c r="AY658" s="18" t="s">
        <v>125</v>
      </c>
      <c r="BE658" s="199">
        <f>IF(N658="základní",J658,0)</f>
        <v>0</v>
      </c>
      <c r="BF658" s="199">
        <f>IF(N658="snížená",J658,0)</f>
        <v>0</v>
      </c>
      <c r="BG658" s="199">
        <f>IF(N658="zákl. přenesená",J658,0)</f>
        <v>0</v>
      </c>
      <c r="BH658" s="199">
        <f>IF(N658="sníž. přenesená",J658,0)</f>
        <v>0</v>
      </c>
      <c r="BI658" s="199">
        <f>IF(N658="nulová",J658,0)</f>
        <v>0</v>
      </c>
      <c r="BJ658" s="18" t="s">
        <v>85</v>
      </c>
      <c r="BK658" s="199">
        <f>ROUND(I658*H658,2)</f>
        <v>0</v>
      </c>
      <c r="BL658" s="18" t="s">
        <v>149</v>
      </c>
      <c r="BM658" s="198" t="s">
        <v>1001</v>
      </c>
    </row>
    <row r="659" spans="1:47" s="2" customFormat="1" ht="10">
      <c r="A659" s="35"/>
      <c r="B659" s="36"/>
      <c r="C659" s="37"/>
      <c r="D659" s="200" t="s">
        <v>135</v>
      </c>
      <c r="E659" s="37"/>
      <c r="F659" s="201" t="s">
        <v>1002</v>
      </c>
      <c r="G659" s="37"/>
      <c r="H659" s="37"/>
      <c r="I659" s="202"/>
      <c r="J659" s="37"/>
      <c r="K659" s="37"/>
      <c r="L659" s="40"/>
      <c r="M659" s="203"/>
      <c r="N659" s="204"/>
      <c r="O659" s="72"/>
      <c r="P659" s="72"/>
      <c r="Q659" s="72"/>
      <c r="R659" s="72"/>
      <c r="S659" s="72"/>
      <c r="T659" s="73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T659" s="18" t="s">
        <v>135</v>
      </c>
      <c r="AU659" s="18" t="s">
        <v>87</v>
      </c>
    </row>
    <row r="660" spans="2:51" s="14" customFormat="1" ht="10">
      <c r="B660" s="215"/>
      <c r="C660" s="216"/>
      <c r="D660" s="200" t="s">
        <v>136</v>
      </c>
      <c r="E660" s="217" t="s">
        <v>1</v>
      </c>
      <c r="F660" s="218" t="s">
        <v>1003</v>
      </c>
      <c r="G660" s="216"/>
      <c r="H660" s="219">
        <v>8</v>
      </c>
      <c r="I660" s="220"/>
      <c r="J660" s="216"/>
      <c r="K660" s="216"/>
      <c r="L660" s="221"/>
      <c r="M660" s="222"/>
      <c r="N660" s="223"/>
      <c r="O660" s="223"/>
      <c r="P660" s="223"/>
      <c r="Q660" s="223"/>
      <c r="R660" s="223"/>
      <c r="S660" s="223"/>
      <c r="T660" s="224"/>
      <c r="AT660" s="225" t="s">
        <v>136</v>
      </c>
      <c r="AU660" s="225" t="s">
        <v>87</v>
      </c>
      <c r="AV660" s="14" t="s">
        <v>87</v>
      </c>
      <c r="AW660" s="14" t="s">
        <v>33</v>
      </c>
      <c r="AX660" s="14" t="s">
        <v>85</v>
      </c>
      <c r="AY660" s="225" t="s">
        <v>125</v>
      </c>
    </row>
    <row r="661" spans="1:65" s="2" customFormat="1" ht="16.5" customHeight="1">
      <c r="A661" s="35"/>
      <c r="B661" s="36"/>
      <c r="C661" s="187" t="s">
        <v>1004</v>
      </c>
      <c r="D661" s="187" t="s">
        <v>128</v>
      </c>
      <c r="E661" s="188" t="s">
        <v>1005</v>
      </c>
      <c r="F661" s="189" t="s">
        <v>1006</v>
      </c>
      <c r="G661" s="190" t="s">
        <v>229</v>
      </c>
      <c r="H661" s="191">
        <v>8</v>
      </c>
      <c r="I661" s="192"/>
      <c r="J661" s="193">
        <f>ROUND(I661*H661,2)</f>
        <v>0</v>
      </c>
      <c r="K661" s="189" t="s">
        <v>132</v>
      </c>
      <c r="L661" s="40"/>
      <c r="M661" s="194" t="s">
        <v>1</v>
      </c>
      <c r="N661" s="195" t="s">
        <v>42</v>
      </c>
      <c r="O661" s="72"/>
      <c r="P661" s="196">
        <f>O661*H661</f>
        <v>0</v>
      </c>
      <c r="Q661" s="196">
        <v>0</v>
      </c>
      <c r="R661" s="196">
        <f>Q661*H661</f>
        <v>0</v>
      </c>
      <c r="S661" s="196">
        <v>0</v>
      </c>
      <c r="T661" s="197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98" t="s">
        <v>149</v>
      </c>
      <c r="AT661" s="198" t="s">
        <v>128</v>
      </c>
      <c r="AU661" s="198" t="s">
        <v>87</v>
      </c>
      <c r="AY661" s="18" t="s">
        <v>125</v>
      </c>
      <c r="BE661" s="199">
        <f>IF(N661="základní",J661,0)</f>
        <v>0</v>
      </c>
      <c r="BF661" s="199">
        <f>IF(N661="snížená",J661,0)</f>
        <v>0</v>
      </c>
      <c r="BG661" s="199">
        <f>IF(N661="zákl. přenesená",J661,0)</f>
        <v>0</v>
      </c>
      <c r="BH661" s="199">
        <f>IF(N661="sníž. přenesená",J661,0)</f>
        <v>0</v>
      </c>
      <c r="BI661" s="199">
        <f>IF(N661="nulová",J661,0)</f>
        <v>0</v>
      </c>
      <c r="BJ661" s="18" t="s">
        <v>85</v>
      </c>
      <c r="BK661" s="199">
        <f>ROUND(I661*H661,2)</f>
        <v>0</v>
      </c>
      <c r="BL661" s="18" t="s">
        <v>149</v>
      </c>
      <c r="BM661" s="198" t="s">
        <v>1007</v>
      </c>
    </row>
    <row r="662" spans="1:47" s="2" customFormat="1" ht="10">
      <c r="A662" s="35"/>
      <c r="B662" s="36"/>
      <c r="C662" s="37"/>
      <c r="D662" s="200" t="s">
        <v>135</v>
      </c>
      <c r="E662" s="37"/>
      <c r="F662" s="201" t="s">
        <v>1008</v>
      </c>
      <c r="G662" s="37"/>
      <c r="H662" s="37"/>
      <c r="I662" s="202"/>
      <c r="J662" s="37"/>
      <c r="K662" s="37"/>
      <c r="L662" s="40"/>
      <c r="M662" s="203"/>
      <c r="N662" s="204"/>
      <c r="O662" s="72"/>
      <c r="P662" s="72"/>
      <c r="Q662" s="72"/>
      <c r="R662" s="72"/>
      <c r="S662" s="72"/>
      <c r="T662" s="73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T662" s="18" t="s">
        <v>135</v>
      </c>
      <c r="AU662" s="18" t="s">
        <v>87</v>
      </c>
    </row>
    <row r="663" spans="2:51" s="14" customFormat="1" ht="10">
      <c r="B663" s="215"/>
      <c r="C663" s="216"/>
      <c r="D663" s="200" t="s">
        <v>136</v>
      </c>
      <c r="E663" s="217" t="s">
        <v>1</v>
      </c>
      <c r="F663" s="218" t="s">
        <v>1003</v>
      </c>
      <c r="G663" s="216"/>
      <c r="H663" s="219">
        <v>8</v>
      </c>
      <c r="I663" s="220"/>
      <c r="J663" s="216"/>
      <c r="K663" s="216"/>
      <c r="L663" s="221"/>
      <c r="M663" s="222"/>
      <c r="N663" s="223"/>
      <c r="O663" s="223"/>
      <c r="P663" s="223"/>
      <c r="Q663" s="223"/>
      <c r="R663" s="223"/>
      <c r="S663" s="223"/>
      <c r="T663" s="224"/>
      <c r="AT663" s="225" t="s">
        <v>136</v>
      </c>
      <c r="AU663" s="225" t="s">
        <v>87</v>
      </c>
      <c r="AV663" s="14" t="s">
        <v>87</v>
      </c>
      <c r="AW663" s="14" t="s">
        <v>33</v>
      </c>
      <c r="AX663" s="14" t="s">
        <v>85</v>
      </c>
      <c r="AY663" s="225" t="s">
        <v>125</v>
      </c>
    </row>
    <row r="664" spans="1:65" s="2" customFormat="1" ht="21.75" customHeight="1">
      <c r="A664" s="35"/>
      <c r="B664" s="36"/>
      <c r="C664" s="187" t="s">
        <v>1009</v>
      </c>
      <c r="D664" s="187" t="s">
        <v>128</v>
      </c>
      <c r="E664" s="188" t="s">
        <v>1010</v>
      </c>
      <c r="F664" s="189" t="s">
        <v>1011</v>
      </c>
      <c r="G664" s="190" t="s">
        <v>229</v>
      </c>
      <c r="H664" s="191">
        <v>8</v>
      </c>
      <c r="I664" s="192"/>
      <c r="J664" s="193">
        <f>ROUND(I664*H664,2)</f>
        <v>0</v>
      </c>
      <c r="K664" s="189" t="s">
        <v>132</v>
      </c>
      <c r="L664" s="40"/>
      <c r="M664" s="194" t="s">
        <v>1</v>
      </c>
      <c r="N664" s="195" t="s">
        <v>42</v>
      </c>
      <c r="O664" s="72"/>
      <c r="P664" s="196">
        <f>O664*H664</f>
        <v>0</v>
      </c>
      <c r="Q664" s="196">
        <v>0.304</v>
      </c>
      <c r="R664" s="196">
        <f>Q664*H664</f>
        <v>2.432</v>
      </c>
      <c r="S664" s="196">
        <v>0</v>
      </c>
      <c r="T664" s="197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98" t="s">
        <v>149</v>
      </c>
      <c r="AT664" s="198" t="s">
        <v>128</v>
      </c>
      <c r="AU664" s="198" t="s">
        <v>87</v>
      </c>
      <c r="AY664" s="18" t="s">
        <v>125</v>
      </c>
      <c r="BE664" s="199">
        <f>IF(N664="základní",J664,0)</f>
        <v>0</v>
      </c>
      <c r="BF664" s="199">
        <f>IF(N664="snížená",J664,0)</f>
        <v>0</v>
      </c>
      <c r="BG664" s="199">
        <f>IF(N664="zákl. přenesená",J664,0)</f>
        <v>0</v>
      </c>
      <c r="BH664" s="199">
        <f>IF(N664="sníž. přenesená",J664,0)</f>
        <v>0</v>
      </c>
      <c r="BI664" s="199">
        <f>IF(N664="nulová",J664,0)</f>
        <v>0</v>
      </c>
      <c r="BJ664" s="18" t="s">
        <v>85</v>
      </c>
      <c r="BK664" s="199">
        <f>ROUND(I664*H664,2)</f>
        <v>0</v>
      </c>
      <c r="BL664" s="18" t="s">
        <v>149</v>
      </c>
      <c r="BM664" s="198" t="s">
        <v>1012</v>
      </c>
    </row>
    <row r="665" spans="1:47" s="2" customFormat="1" ht="10">
      <c r="A665" s="35"/>
      <c r="B665" s="36"/>
      <c r="C665" s="37"/>
      <c r="D665" s="200" t="s">
        <v>135</v>
      </c>
      <c r="E665" s="37"/>
      <c r="F665" s="201" t="s">
        <v>1013</v>
      </c>
      <c r="G665" s="37"/>
      <c r="H665" s="37"/>
      <c r="I665" s="202"/>
      <c r="J665" s="37"/>
      <c r="K665" s="37"/>
      <c r="L665" s="40"/>
      <c r="M665" s="203"/>
      <c r="N665" s="204"/>
      <c r="O665" s="72"/>
      <c r="P665" s="72"/>
      <c r="Q665" s="72"/>
      <c r="R665" s="72"/>
      <c r="S665" s="72"/>
      <c r="T665" s="73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T665" s="18" t="s">
        <v>135</v>
      </c>
      <c r="AU665" s="18" t="s">
        <v>87</v>
      </c>
    </row>
    <row r="666" spans="2:51" s="14" customFormat="1" ht="10">
      <c r="B666" s="215"/>
      <c r="C666" s="216"/>
      <c r="D666" s="200" t="s">
        <v>136</v>
      </c>
      <c r="E666" s="217" t="s">
        <v>1</v>
      </c>
      <c r="F666" s="218" t="s">
        <v>1003</v>
      </c>
      <c r="G666" s="216"/>
      <c r="H666" s="219">
        <v>8</v>
      </c>
      <c r="I666" s="220"/>
      <c r="J666" s="216"/>
      <c r="K666" s="216"/>
      <c r="L666" s="221"/>
      <c r="M666" s="222"/>
      <c r="N666" s="223"/>
      <c r="O666" s="223"/>
      <c r="P666" s="223"/>
      <c r="Q666" s="223"/>
      <c r="R666" s="223"/>
      <c r="S666" s="223"/>
      <c r="T666" s="224"/>
      <c r="AT666" s="225" t="s">
        <v>136</v>
      </c>
      <c r="AU666" s="225" t="s">
        <v>87</v>
      </c>
      <c r="AV666" s="14" t="s">
        <v>87</v>
      </c>
      <c r="AW666" s="14" t="s">
        <v>33</v>
      </c>
      <c r="AX666" s="14" t="s">
        <v>85</v>
      </c>
      <c r="AY666" s="225" t="s">
        <v>125</v>
      </c>
    </row>
    <row r="667" spans="1:65" s="2" customFormat="1" ht="16.5" customHeight="1">
      <c r="A667" s="35"/>
      <c r="B667" s="36"/>
      <c r="C667" s="187" t="s">
        <v>1014</v>
      </c>
      <c r="D667" s="187" t="s">
        <v>128</v>
      </c>
      <c r="E667" s="188" t="s">
        <v>1015</v>
      </c>
      <c r="F667" s="189" t="s">
        <v>1016</v>
      </c>
      <c r="G667" s="190" t="s">
        <v>229</v>
      </c>
      <c r="H667" s="191">
        <v>1</v>
      </c>
      <c r="I667" s="192"/>
      <c r="J667" s="193">
        <f>ROUND(I667*H667,2)</f>
        <v>0</v>
      </c>
      <c r="K667" s="189" t="s">
        <v>132</v>
      </c>
      <c r="L667" s="40"/>
      <c r="M667" s="194" t="s">
        <v>1</v>
      </c>
      <c r="N667" s="195" t="s">
        <v>42</v>
      </c>
      <c r="O667" s="72"/>
      <c r="P667" s="196">
        <f>O667*H667</f>
        <v>0</v>
      </c>
      <c r="Q667" s="196">
        <v>1.29291</v>
      </c>
      <c r="R667" s="196">
        <f>Q667*H667</f>
        <v>1.29291</v>
      </c>
      <c r="S667" s="196">
        <v>0</v>
      </c>
      <c r="T667" s="197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98" t="s">
        <v>149</v>
      </c>
      <c r="AT667" s="198" t="s">
        <v>128</v>
      </c>
      <c r="AU667" s="198" t="s">
        <v>87</v>
      </c>
      <c r="AY667" s="18" t="s">
        <v>125</v>
      </c>
      <c r="BE667" s="199">
        <f>IF(N667="základní",J667,0)</f>
        <v>0</v>
      </c>
      <c r="BF667" s="199">
        <f>IF(N667="snížená",J667,0)</f>
        <v>0</v>
      </c>
      <c r="BG667" s="199">
        <f>IF(N667="zákl. přenesená",J667,0)</f>
        <v>0</v>
      </c>
      <c r="BH667" s="199">
        <f>IF(N667="sníž. přenesená",J667,0)</f>
        <v>0</v>
      </c>
      <c r="BI667" s="199">
        <f>IF(N667="nulová",J667,0)</f>
        <v>0</v>
      </c>
      <c r="BJ667" s="18" t="s">
        <v>85</v>
      </c>
      <c r="BK667" s="199">
        <f>ROUND(I667*H667,2)</f>
        <v>0</v>
      </c>
      <c r="BL667" s="18" t="s">
        <v>149</v>
      </c>
      <c r="BM667" s="198" t="s">
        <v>1017</v>
      </c>
    </row>
    <row r="668" spans="1:47" s="2" customFormat="1" ht="10">
      <c r="A668" s="35"/>
      <c r="B668" s="36"/>
      <c r="C668" s="37"/>
      <c r="D668" s="200" t="s">
        <v>135</v>
      </c>
      <c r="E668" s="37"/>
      <c r="F668" s="201" t="s">
        <v>1018</v>
      </c>
      <c r="G668" s="37"/>
      <c r="H668" s="37"/>
      <c r="I668" s="202"/>
      <c r="J668" s="37"/>
      <c r="K668" s="37"/>
      <c r="L668" s="40"/>
      <c r="M668" s="203"/>
      <c r="N668" s="204"/>
      <c r="O668" s="72"/>
      <c r="P668" s="72"/>
      <c r="Q668" s="72"/>
      <c r="R668" s="72"/>
      <c r="S668" s="72"/>
      <c r="T668" s="73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T668" s="18" t="s">
        <v>135</v>
      </c>
      <c r="AU668" s="18" t="s">
        <v>87</v>
      </c>
    </row>
    <row r="669" spans="2:51" s="14" customFormat="1" ht="10">
      <c r="B669" s="215"/>
      <c r="C669" s="216"/>
      <c r="D669" s="200" t="s">
        <v>136</v>
      </c>
      <c r="E669" s="217" t="s">
        <v>1</v>
      </c>
      <c r="F669" s="218" t="s">
        <v>1019</v>
      </c>
      <c r="G669" s="216"/>
      <c r="H669" s="219">
        <v>1</v>
      </c>
      <c r="I669" s="220"/>
      <c r="J669" s="216"/>
      <c r="K669" s="216"/>
      <c r="L669" s="221"/>
      <c r="M669" s="222"/>
      <c r="N669" s="223"/>
      <c r="O669" s="223"/>
      <c r="P669" s="223"/>
      <c r="Q669" s="223"/>
      <c r="R669" s="223"/>
      <c r="S669" s="223"/>
      <c r="T669" s="224"/>
      <c r="AT669" s="225" t="s">
        <v>136</v>
      </c>
      <c r="AU669" s="225" t="s">
        <v>87</v>
      </c>
      <c r="AV669" s="14" t="s">
        <v>87</v>
      </c>
      <c r="AW669" s="14" t="s">
        <v>33</v>
      </c>
      <c r="AX669" s="14" t="s">
        <v>85</v>
      </c>
      <c r="AY669" s="225" t="s">
        <v>125</v>
      </c>
    </row>
    <row r="670" spans="1:65" s="2" customFormat="1" ht="16.5" customHeight="1">
      <c r="A670" s="35"/>
      <c r="B670" s="36"/>
      <c r="C670" s="187" t="s">
        <v>1020</v>
      </c>
      <c r="D670" s="187" t="s">
        <v>128</v>
      </c>
      <c r="E670" s="188" t="s">
        <v>1021</v>
      </c>
      <c r="F670" s="189" t="s">
        <v>1022</v>
      </c>
      <c r="G670" s="190" t="s">
        <v>229</v>
      </c>
      <c r="H670" s="191">
        <v>6</v>
      </c>
      <c r="I670" s="192"/>
      <c r="J670" s="193">
        <f>ROUND(I670*H670,2)</f>
        <v>0</v>
      </c>
      <c r="K670" s="189" t="s">
        <v>132</v>
      </c>
      <c r="L670" s="40"/>
      <c r="M670" s="194" t="s">
        <v>1</v>
      </c>
      <c r="N670" s="195" t="s">
        <v>42</v>
      </c>
      <c r="O670" s="72"/>
      <c r="P670" s="196">
        <f>O670*H670</f>
        <v>0</v>
      </c>
      <c r="Q670" s="196">
        <v>0.12526</v>
      </c>
      <c r="R670" s="196">
        <f>Q670*H670</f>
        <v>0.75156</v>
      </c>
      <c r="S670" s="196">
        <v>0</v>
      </c>
      <c r="T670" s="197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98" t="s">
        <v>149</v>
      </c>
      <c r="AT670" s="198" t="s">
        <v>128</v>
      </c>
      <c r="AU670" s="198" t="s">
        <v>87</v>
      </c>
      <c r="AY670" s="18" t="s">
        <v>125</v>
      </c>
      <c r="BE670" s="199">
        <f>IF(N670="základní",J670,0)</f>
        <v>0</v>
      </c>
      <c r="BF670" s="199">
        <f>IF(N670="snížená",J670,0)</f>
        <v>0</v>
      </c>
      <c r="BG670" s="199">
        <f>IF(N670="zákl. přenesená",J670,0)</f>
        <v>0</v>
      </c>
      <c r="BH670" s="199">
        <f>IF(N670="sníž. přenesená",J670,0)</f>
        <v>0</v>
      </c>
      <c r="BI670" s="199">
        <f>IF(N670="nulová",J670,0)</f>
        <v>0</v>
      </c>
      <c r="BJ670" s="18" t="s">
        <v>85</v>
      </c>
      <c r="BK670" s="199">
        <f>ROUND(I670*H670,2)</f>
        <v>0</v>
      </c>
      <c r="BL670" s="18" t="s">
        <v>149</v>
      </c>
      <c r="BM670" s="198" t="s">
        <v>1023</v>
      </c>
    </row>
    <row r="671" spans="1:47" s="2" customFormat="1" ht="10">
      <c r="A671" s="35"/>
      <c r="B671" s="36"/>
      <c r="C671" s="37"/>
      <c r="D671" s="200" t="s">
        <v>135</v>
      </c>
      <c r="E671" s="37"/>
      <c r="F671" s="201" t="s">
        <v>1024</v>
      </c>
      <c r="G671" s="37"/>
      <c r="H671" s="37"/>
      <c r="I671" s="202"/>
      <c r="J671" s="37"/>
      <c r="K671" s="37"/>
      <c r="L671" s="40"/>
      <c r="M671" s="203"/>
      <c r="N671" s="204"/>
      <c r="O671" s="72"/>
      <c r="P671" s="72"/>
      <c r="Q671" s="72"/>
      <c r="R671" s="72"/>
      <c r="S671" s="72"/>
      <c r="T671" s="73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T671" s="18" t="s">
        <v>135</v>
      </c>
      <c r="AU671" s="18" t="s">
        <v>87</v>
      </c>
    </row>
    <row r="672" spans="2:51" s="14" customFormat="1" ht="10">
      <c r="B672" s="215"/>
      <c r="C672" s="216"/>
      <c r="D672" s="200" t="s">
        <v>136</v>
      </c>
      <c r="E672" s="217" t="s">
        <v>1</v>
      </c>
      <c r="F672" s="218" t="s">
        <v>1025</v>
      </c>
      <c r="G672" s="216"/>
      <c r="H672" s="219">
        <v>6</v>
      </c>
      <c r="I672" s="220"/>
      <c r="J672" s="216"/>
      <c r="K672" s="216"/>
      <c r="L672" s="221"/>
      <c r="M672" s="222"/>
      <c r="N672" s="223"/>
      <c r="O672" s="223"/>
      <c r="P672" s="223"/>
      <c r="Q672" s="223"/>
      <c r="R672" s="223"/>
      <c r="S672" s="223"/>
      <c r="T672" s="224"/>
      <c r="AT672" s="225" t="s">
        <v>136</v>
      </c>
      <c r="AU672" s="225" t="s">
        <v>87</v>
      </c>
      <c r="AV672" s="14" t="s">
        <v>87</v>
      </c>
      <c r="AW672" s="14" t="s">
        <v>33</v>
      </c>
      <c r="AX672" s="14" t="s">
        <v>85</v>
      </c>
      <c r="AY672" s="225" t="s">
        <v>125</v>
      </c>
    </row>
    <row r="673" spans="1:65" s="2" customFormat="1" ht="16.5" customHeight="1">
      <c r="A673" s="35"/>
      <c r="B673" s="36"/>
      <c r="C673" s="240" t="s">
        <v>1026</v>
      </c>
      <c r="D673" s="240" t="s">
        <v>435</v>
      </c>
      <c r="E673" s="241" t="s">
        <v>1027</v>
      </c>
      <c r="F673" s="242" t="s">
        <v>1028</v>
      </c>
      <c r="G673" s="243" t="s">
        <v>229</v>
      </c>
      <c r="H673" s="244">
        <v>6</v>
      </c>
      <c r="I673" s="245"/>
      <c r="J673" s="246">
        <f>ROUND(I673*H673,2)</f>
        <v>0</v>
      </c>
      <c r="K673" s="242" t="s">
        <v>132</v>
      </c>
      <c r="L673" s="247"/>
      <c r="M673" s="248" t="s">
        <v>1</v>
      </c>
      <c r="N673" s="249" t="s">
        <v>42</v>
      </c>
      <c r="O673" s="72"/>
      <c r="P673" s="196">
        <f>O673*H673</f>
        <v>0</v>
      </c>
      <c r="Q673" s="196">
        <v>0.175</v>
      </c>
      <c r="R673" s="196">
        <f>Q673*H673</f>
        <v>1.0499999999999998</v>
      </c>
      <c r="S673" s="196">
        <v>0</v>
      </c>
      <c r="T673" s="197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98" t="s">
        <v>175</v>
      </c>
      <c r="AT673" s="198" t="s">
        <v>435</v>
      </c>
      <c r="AU673" s="198" t="s">
        <v>87</v>
      </c>
      <c r="AY673" s="18" t="s">
        <v>125</v>
      </c>
      <c r="BE673" s="199">
        <f>IF(N673="základní",J673,0)</f>
        <v>0</v>
      </c>
      <c r="BF673" s="199">
        <f>IF(N673="snížená",J673,0)</f>
        <v>0</v>
      </c>
      <c r="BG673" s="199">
        <f>IF(N673="zákl. přenesená",J673,0)</f>
        <v>0</v>
      </c>
      <c r="BH673" s="199">
        <f>IF(N673="sníž. přenesená",J673,0)</f>
        <v>0</v>
      </c>
      <c r="BI673" s="199">
        <f>IF(N673="nulová",J673,0)</f>
        <v>0</v>
      </c>
      <c r="BJ673" s="18" t="s">
        <v>85</v>
      </c>
      <c r="BK673" s="199">
        <f>ROUND(I673*H673,2)</f>
        <v>0</v>
      </c>
      <c r="BL673" s="18" t="s">
        <v>149</v>
      </c>
      <c r="BM673" s="198" t="s">
        <v>1029</v>
      </c>
    </row>
    <row r="674" spans="1:47" s="2" customFormat="1" ht="10">
      <c r="A674" s="35"/>
      <c r="B674" s="36"/>
      <c r="C674" s="37"/>
      <c r="D674" s="200" t="s">
        <v>135</v>
      </c>
      <c r="E674" s="37"/>
      <c r="F674" s="201" t="s">
        <v>1028</v>
      </c>
      <c r="G674" s="37"/>
      <c r="H674" s="37"/>
      <c r="I674" s="202"/>
      <c r="J674" s="37"/>
      <c r="K674" s="37"/>
      <c r="L674" s="40"/>
      <c r="M674" s="203"/>
      <c r="N674" s="204"/>
      <c r="O674" s="72"/>
      <c r="P674" s="72"/>
      <c r="Q674" s="72"/>
      <c r="R674" s="72"/>
      <c r="S674" s="72"/>
      <c r="T674" s="73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T674" s="18" t="s">
        <v>135</v>
      </c>
      <c r="AU674" s="18" t="s">
        <v>87</v>
      </c>
    </row>
    <row r="675" spans="2:51" s="14" customFormat="1" ht="10">
      <c r="B675" s="215"/>
      <c r="C675" s="216"/>
      <c r="D675" s="200" t="s">
        <v>136</v>
      </c>
      <c r="E675" s="217" t="s">
        <v>1</v>
      </c>
      <c r="F675" s="218" t="s">
        <v>1030</v>
      </c>
      <c r="G675" s="216"/>
      <c r="H675" s="219">
        <v>6</v>
      </c>
      <c r="I675" s="220"/>
      <c r="J675" s="216"/>
      <c r="K675" s="216"/>
      <c r="L675" s="221"/>
      <c r="M675" s="222"/>
      <c r="N675" s="223"/>
      <c r="O675" s="223"/>
      <c r="P675" s="223"/>
      <c r="Q675" s="223"/>
      <c r="R675" s="223"/>
      <c r="S675" s="223"/>
      <c r="T675" s="224"/>
      <c r="AT675" s="225" t="s">
        <v>136</v>
      </c>
      <c r="AU675" s="225" t="s">
        <v>87</v>
      </c>
      <c r="AV675" s="14" t="s">
        <v>87</v>
      </c>
      <c r="AW675" s="14" t="s">
        <v>33</v>
      </c>
      <c r="AX675" s="14" t="s">
        <v>85</v>
      </c>
      <c r="AY675" s="225" t="s">
        <v>125</v>
      </c>
    </row>
    <row r="676" spans="1:65" s="2" customFormat="1" ht="16.5" customHeight="1">
      <c r="A676" s="35"/>
      <c r="B676" s="36"/>
      <c r="C676" s="187" t="s">
        <v>1031</v>
      </c>
      <c r="D676" s="187" t="s">
        <v>128</v>
      </c>
      <c r="E676" s="188" t="s">
        <v>1032</v>
      </c>
      <c r="F676" s="189" t="s">
        <v>1033</v>
      </c>
      <c r="G676" s="190" t="s">
        <v>229</v>
      </c>
      <c r="H676" s="191">
        <v>6</v>
      </c>
      <c r="I676" s="192"/>
      <c r="J676" s="193">
        <f>ROUND(I676*H676,2)</f>
        <v>0</v>
      </c>
      <c r="K676" s="189" t="s">
        <v>132</v>
      </c>
      <c r="L676" s="40"/>
      <c r="M676" s="194" t="s">
        <v>1</v>
      </c>
      <c r="N676" s="195" t="s">
        <v>42</v>
      </c>
      <c r="O676" s="72"/>
      <c r="P676" s="196">
        <f>O676*H676</f>
        <v>0</v>
      </c>
      <c r="Q676" s="196">
        <v>0.03076</v>
      </c>
      <c r="R676" s="196">
        <f>Q676*H676</f>
        <v>0.18456</v>
      </c>
      <c r="S676" s="196">
        <v>0</v>
      </c>
      <c r="T676" s="197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8" t="s">
        <v>149</v>
      </c>
      <c r="AT676" s="198" t="s">
        <v>128</v>
      </c>
      <c r="AU676" s="198" t="s">
        <v>87</v>
      </c>
      <c r="AY676" s="18" t="s">
        <v>125</v>
      </c>
      <c r="BE676" s="199">
        <f>IF(N676="základní",J676,0)</f>
        <v>0</v>
      </c>
      <c r="BF676" s="199">
        <f>IF(N676="snížená",J676,0)</f>
        <v>0</v>
      </c>
      <c r="BG676" s="199">
        <f>IF(N676="zákl. přenesená",J676,0)</f>
        <v>0</v>
      </c>
      <c r="BH676" s="199">
        <f>IF(N676="sníž. přenesená",J676,0)</f>
        <v>0</v>
      </c>
      <c r="BI676" s="199">
        <f>IF(N676="nulová",J676,0)</f>
        <v>0</v>
      </c>
      <c r="BJ676" s="18" t="s">
        <v>85</v>
      </c>
      <c r="BK676" s="199">
        <f>ROUND(I676*H676,2)</f>
        <v>0</v>
      </c>
      <c r="BL676" s="18" t="s">
        <v>149</v>
      </c>
      <c r="BM676" s="198" t="s">
        <v>1034</v>
      </c>
    </row>
    <row r="677" spans="1:47" s="2" customFormat="1" ht="10">
      <c r="A677" s="35"/>
      <c r="B677" s="36"/>
      <c r="C677" s="37"/>
      <c r="D677" s="200" t="s">
        <v>135</v>
      </c>
      <c r="E677" s="37"/>
      <c r="F677" s="201" t="s">
        <v>1035</v>
      </c>
      <c r="G677" s="37"/>
      <c r="H677" s="37"/>
      <c r="I677" s="202"/>
      <c r="J677" s="37"/>
      <c r="K677" s="37"/>
      <c r="L677" s="40"/>
      <c r="M677" s="203"/>
      <c r="N677" s="204"/>
      <c r="O677" s="72"/>
      <c r="P677" s="72"/>
      <c r="Q677" s="72"/>
      <c r="R677" s="72"/>
      <c r="S677" s="72"/>
      <c r="T677" s="73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135</v>
      </c>
      <c r="AU677" s="18" t="s">
        <v>87</v>
      </c>
    </row>
    <row r="678" spans="2:51" s="14" customFormat="1" ht="10">
      <c r="B678" s="215"/>
      <c r="C678" s="216"/>
      <c r="D678" s="200" t="s">
        <v>136</v>
      </c>
      <c r="E678" s="217" t="s">
        <v>1</v>
      </c>
      <c r="F678" s="218" t="s">
        <v>1025</v>
      </c>
      <c r="G678" s="216"/>
      <c r="H678" s="219">
        <v>6</v>
      </c>
      <c r="I678" s="220"/>
      <c r="J678" s="216"/>
      <c r="K678" s="216"/>
      <c r="L678" s="221"/>
      <c r="M678" s="222"/>
      <c r="N678" s="223"/>
      <c r="O678" s="223"/>
      <c r="P678" s="223"/>
      <c r="Q678" s="223"/>
      <c r="R678" s="223"/>
      <c r="S678" s="223"/>
      <c r="T678" s="224"/>
      <c r="AT678" s="225" t="s">
        <v>136</v>
      </c>
      <c r="AU678" s="225" t="s">
        <v>87</v>
      </c>
      <c r="AV678" s="14" t="s">
        <v>87</v>
      </c>
      <c r="AW678" s="14" t="s">
        <v>33</v>
      </c>
      <c r="AX678" s="14" t="s">
        <v>85</v>
      </c>
      <c r="AY678" s="225" t="s">
        <v>125</v>
      </c>
    </row>
    <row r="679" spans="1:65" s="2" customFormat="1" ht="16.5" customHeight="1">
      <c r="A679" s="35"/>
      <c r="B679" s="36"/>
      <c r="C679" s="240" t="s">
        <v>1036</v>
      </c>
      <c r="D679" s="240" t="s">
        <v>435</v>
      </c>
      <c r="E679" s="241" t="s">
        <v>1037</v>
      </c>
      <c r="F679" s="242" t="s">
        <v>1038</v>
      </c>
      <c r="G679" s="243" t="s">
        <v>229</v>
      </c>
      <c r="H679" s="244">
        <v>6</v>
      </c>
      <c r="I679" s="245"/>
      <c r="J679" s="246">
        <f>ROUND(I679*H679,2)</f>
        <v>0</v>
      </c>
      <c r="K679" s="242" t="s">
        <v>132</v>
      </c>
      <c r="L679" s="247"/>
      <c r="M679" s="248" t="s">
        <v>1</v>
      </c>
      <c r="N679" s="249" t="s">
        <v>42</v>
      </c>
      <c r="O679" s="72"/>
      <c r="P679" s="196">
        <f>O679*H679</f>
        <v>0</v>
      </c>
      <c r="Q679" s="196">
        <v>0.076</v>
      </c>
      <c r="R679" s="196">
        <f>Q679*H679</f>
        <v>0.45599999999999996</v>
      </c>
      <c r="S679" s="196">
        <v>0</v>
      </c>
      <c r="T679" s="197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98" t="s">
        <v>175</v>
      </c>
      <c r="AT679" s="198" t="s">
        <v>435</v>
      </c>
      <c r="AU679" s="198" t="s">
        <v>87</v>
      </c>
      <c r="AY679" s="18" t="s">
        <v>125</v>
      </c>
      <c r="BE679" s="199">
        <f>IF(N679="základní",J679,0)</f>
        <v>0</v>
      </c>
      <c r="BF679" s="199">
        <f>IF(N679="snížená",J679,0)</f>
        <v>0</v>
      </c>
      <c r="BG679" s="199">
        <f>IF(N679="zákl. přenesená",J679,0)</f>
        <v>0</v>
      </c>
      <c r="BH679" s="199">
        <f>IF(N679="sníž. přenesená",J679,0)</f>
        <v>0</v>
      </c>
      <c r="BI679" s="199">
        <f>IF(N679="nulová",J679,0)</f>
        <v>0</v>
      </c>
      <c r="BJ679" s="18" t="s">
        <v>85</v>
      </c>
      <c r="BK679" s="199">
        <f>ROUND(I679*H679,2)</f>
        <v>0</v>
      </c>
      <c r="BL679" s="18" t="s">
        <v>149</v>
      </c>
      <c r="BM679" s="198" t="s">
        <v>1039</v>
      </c>
    </row>
    <row r="680" spans="1:47" s="2" customFormat="1" ht="10">
      <c r="A680" s="35"/>
      <c r="B680" s="36"/>
      <c r="C680" s="37"/>
      <c r="D680" s="200" t="s">
        <v>135</v>
      </c>
      <c r="E680" s="37"/>
      <c r="F680" s="201" t="s">
        <v>1038</v>
      </c>
      <c r="G680" s="37"/>
      <c r="H680" s="37"/>
      <c r="I680" s="202"/>
      <c r="J680" s="37"/>
      <c r="K680" s="37"/>
      <c r="L680" s="40"/>
      <c r="M680" s="203"/>
      <c r="N680" s="204"/>
      <c r="O680" s="72"/>
      <c r="P680" s="72"/>
      <c r="Q680" s="72"/>
      <c r="R680" s="72"/>
      <c r="S680" s="72"/>
      <c r="T680" s="73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T680" s="18" t="s">
        <v>135</v>
      </c>
      <c r="AU680" s="18" t="s">
        <v>87</v>
      </c>
    </row>
    <row r="681" spans="2:51" s="14" customFormat="1" ht="10">
      <c r="B681" s="215"/>
      <c r="C681" s="216"/>
      <c r="D681" s="200" t="s">
        <v>136</v>
      </c>
      <c r="E681" s="217" t="s">
        <v>1</v>
      </c>
      <c r="F681" s="218" t="s">
        <v>1030</v>
      </c>
      <c r="G681" s="216"/>
      <c r="H681" s="219">
        <v>6</v>
      </c>
      <c r="I681" s="220"/>
      <c r="J681" s="216"/>
      <c r="K681" s="216"/>
      <c r="L681" s="221"/>
      <c r="M681" s="222"/>
      <c r="N681" s="223"/>
      <c r="O681" s="223"/>
      <c r="P681" s="223"/>
      <c r="Q681" s="223"/>
      <c r="R681" s="223"/>
      <c r="S681" s="223"/>
      <c r="T681" s="224"/>
      <c r="AT681" s="225" t="s">
        <v>136</v>
      </c>
      <c r="AU681" s="225" t="s">
        <v>87</v>
      </c>
      <c r="AV681" s="14" t="s">
        <v>87</v>
      </c>
      <c r="AW681" s="14" t="s">
        <v>33</v>
      </c>
      <c r="AX681" s="14" t="s">
        <v>85</v>
      </c>
      <c r="AY681" s="225" t="s">
        <v>125</v>
      </c>
    </row>
    <row r="682" spans="1:65" s="2" customFormat="1" ht="16.5" customHeight="1">
      <c r="A682" s="35"/>
      <c r="B682" s="36"/>
      <c r="C682" s="187" t="s">
        <v>1040</v>
      </c>
      <c r="D682" s="187" t="s">
        <v>128</v>
      </c>
      <c r="E682" s="188" t="s">
        <v>1041</v>
      </c>
      <c r="F682" s="189" t="s">
        <v>1042</v>
      </c>
      <c r="G682" s="190" t="s">
        <v>229</v>
      </c>
      <c r="H682" s="191">
        <v>6</v>
      </c>
      <c r="I682" s="192"/>
      <c r="J682" s="193">
        <f>ROUND(I682*H682,2)</f>
        <v>0</v>
      </c>
      <c r="K682" s="189" t="s">
        <v>132</v>
      </c>
      <c r="L682" s="40"/>
      <c r="M682" s="194" t="s">
        <v>1</v>
      </c>
      <c r="N682" s="195" t="s">
        <v>42</v>
      </c>
      <c r="O682" s="72"/>
      <c r="P682" s="196">
        <f>O682*H682</f>
        <v>0</v>
      </c>
      <c r="Q682" s="196">
        <v>0.03076</v>
      </c>
      <c r="R682" s="196">
        <f>Q682*H682</f>
        <v>0.18456</v>
      </c>
      <c r="S682" s="196">
        <v>0</v>
      </c>
      <c r="T682" s="197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8" t="s">
        <v>149</v>
      </c>
      <c r="AT682" s="198" t="s">
        <v>128</v>
      </c>
      <c r="AU682" s="198" t="s">
        <v>87</v>
      </c>
      <c r="AY682" s="18" t="s">
        <v>125</v>
      </c>
      <c r="BE682" s="199">
        <f>IF(N682="základní",J682,0)</f>
        <v>0</v>
      </c>
      <c r="BF682" s="199">
        <f>IF(N682="snížená",J682,0)</f>
        <v>0</v>
      </c>
      <c r="BG682" s="199">
        <f>IF(N682="zákl. přenesená",J682,0)</f>
        <v>0</v>
      </c>
      <c r="BH682" s="199">
        <f>IF(N682="sníž. přenesená",J682,0)</f>
        <v>0</v>
      </c>
      <c r="BI682" s="199">
        <f>IF(N682="nulová",J682,0)</f>
        <v>0</v>
      </c>
      <c r="BJ682" s="18" t="s">
        <v>85</v>
      </c>
      <c r="BK682" s="199">
        <f>ROUND(I682*H682,2)</f>
        <v>0</v>
      </c>
      <c r="BL682" s="18" t="s">
        <v>149</v>
      </c>
      <c r="BM682" s="198" t="s">
        <v>1043</v>
      </c>
    </row>
    <row r="683" spans="1:47" s="2" customFormat="1" ht="10">
      <c r="A683" s="35"/>
      <c r="B683" s="36"/>
      <c r="C683" s="37"/>
      <c r="D683" s="200" t="s">
        <v>135</v>
      </c>
      <c r="E683" s="37"/>
      <c r="F683" s="201" t="s">
        <v>1044</v>
      </c>
      <c r="G683" s="37"/>
      <c r="H683" s="37"/>
      <c r="I683" s="202"/>
      <c r="J683" s="37"/>
      <c r="K683" s="37"/>
      <c r="L683" s="40"/>
      <c r="M683" s="203"/>
      <c r="N683" s="204"/>
      <c r="O683" s="72"/>
      <c r="P683" s="72"/>
      <c r="Q683" s="72"/>
      <c r="R683" s="72"/>
      <c r="S683" s="72"/>
      <c r="T683" s="73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T683" s="18" t="s">
        <v>135</v>
      </c>
      <c r="AU683" s="18" t="s">
        <v>87</v>
      </c>
    </row>
    <row r="684" spans="2:51" s="14" customFormat="1" ht="10">
      <c r="B684" s="215"/>
      <c r="C684" s="216"/>
      <c r="D684" s="200" t="s">
        <v>136</v>
      </c>
      <c r="E684" s="217" t="s">
        <v>1</v>
      </c>
      <c r="F684" s="218" t="s">
        <v>1025</v>
      </c>
      <c r="G684" s="216"/>
      <c r="H684" s="219">
        <v>6</v>
      </c>
      <c r="I684" s="220"/>
      <c r="J684" s="216"/>
      <c r="K684" s="216"/>
      <c r="L684" s="221"/>
      <c r="M684" s="222"/>
      <c r="N684" s="223"/>
      <c r="O684" s="223"/>
      <c r="P684" s="223"/>
      <c r="Q684" s="223"/>
      <c r="R684" s="223"/>
      <c r="S684" s="223"/>
      <c r="T684" s="224"/>
      <c r="AT684" s="225" t="s">
        <v>136</v>
      </c>
      <c r="AU684" s="225" t="s">
        <v>87</v>
      </c>
      <c r="AV684" s="14" t="s">
        <v>87</v>
      </c>
      <c r="AW684" s="14" t="s">
        <v>33</v>
      </c>
      <c r="AX684" s="14" t="s">
        <v>85</v>
      </c>
      <c r="AY684" s="225" t="s">
        <v>125</v>
      </c>
    </row>
    <row r="685" spans="1:65" s="2" customFormat="1" ht="16.5" customHeight="1">
      <c r="A685" s="35"/>
      <c r="B685" s="36"/>
      <c r="C685" s="240" t="s">
        <v>1045</v>
      </c>
      <c r="D685" s="240" t="s">
        <v>435</v>
      </c>
      <c r="E685" s="241" t="s">
        <v>1046</v>
      </c>
      <c r="F685" s="242" t="s">
        <v>1047</v>
      </c>
      <c r="G685" s="243" t="s">
        <v>229</v>
      </c>
      <c r="H685" s="244">
        <v>6</v>
      </c>
      <c r="I685" s="245"/>
      <c r="J685" s="246">
        <f>ROUND(I685*H685,2)</f>
        <v>0</v>
      </c>
      <c r="K685" s="242" t="s">
        <v>132</v>
      </c>
      <c r="L685" s="247"/>
      <c r="M685" s="248" t="s">
        <v>1</v>
      </c>
      <c r="N685" s="249" t="s">
        <v>42</v>
      </c>
      <c r="O685" s="72"/>
      <c r="P685" s="196">
        <f>O685*H685</f>
        <v>0</v>
      </c>
      <c r="Q685" s="196">
        <v>0.17</v>
      </c>
      <c r="R685" s="196">
        <f>Q685*H685</f>
        <v>1.02</v>
      </c>
      <c r="S685" s="196">
        <v>0</v>
      </c>
      <c r="T685" s="197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8" t="s">
        <v>175</v>
      </c>
      <c r="AT685" s="198" t="s">
        <v>435</v>
      </c>
      <c r="AU685" s="198" t="s">
        <v>87</v>
      </c>
      <c r="AY685" s="18" t="s">
        <v>125</v>
      </c>
      <c r="BE685" s="199">
        <f>IF(N685="základní",J685,0)</f>
        <v>0</v>
      </c>
      <c r="BF685" s="199">
        <f>IF(N685="snížená",J685,0)</f>
        <v>0</v>
      </c>
      <c r="BG685" s="199">
        <f>IF(N685="zákl. přenesená",J685,0)</f>
        <v>0</v>
      </c>
      <c r="BH685" s="199">
        <f>IF(N685="sníž. přenesená",J685,0)</f>
        <v>0</v>
      </c>
      <c r="BI685" s="199">
        <f>IF(N685="nulová",J685,0)</f>
        <v>0</v>
      </c>
      <c r="BJ685" s="18" t="s">
        <v>85</v>
      </c>
      <c r="BK685" s="199">
        <f>ROUND(I685*H685,2)</f>
        <v>0</v>
      </c>
      <c r="BL685" s="18" t="s">
        <v>149</v>
      </c>
      <c r="BM685" s="198" t="s">
        <v>1048</v>
      </c>
    </row>
    <row r="686" spans="1:47" s="2" customFormat="1" ht="10">
      <c r="A686" s="35"/>
      <c r="B686" s="36"/>
      <c r="C686" s="37"/>
      <c r="D686" s="200" t="s">
        <v>135</v>
      </c>
      <c r="E686" s="37"/>
      <c r="F686" s="201" t="s">
        <v>1047</v>
      </c>
      <c r="G686" s="37"/>
      <c r="H686" s="37"/>
      <c r="I686" s="202"/>
      <c r="J686" s="37"/>
      <c r="K686" s="37"/>
      <c r="L686" s="40"/>
      <c r="M686" s="203"/>
      <c r="N686" s="204"/>
      <c r="O686" s="72"/>
      <c r="P686" s="72"/>
      <c r="Q686" s="72"/>
      <c r="R686" s="72"/>
      <c r="S686" s="72"/>
      <c r="T686" s="73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T686" s="18" t="s">
        <v>135</v>
      </c>
      <c r="AU686" s="18" t="s">
        <v>87</v>
      </c>
    </row>
    <row r="687" spans="2:51" s="14" customFormat="1" ht="10">
      <c r="B687" s="215"/>
      <c r="C687" s="216"/>
      <c r="D687" s="200" t="s">
        <v>136</v>
      </c>
      <c r="E687" s="217" t="s">
        <v>1</v>
      </c>
      <c r="F687" s="218" t="s">
        <v>1030</v>
      </c>
      <c r="G687" s="216"/>
      <c r="H687" s="219">
        <v>6</v>
      </c>
      <c r="I687" s="220"/>
      <c r="J687" s="216"/>
      <c r="K687" s="216"/>
      <c r="L687" s="221"/>
      <c r="M687" s="222"/>
      <c r="N687" s="223"/>
      <c r="O687" s="223"/>
      <c r="P687" s="223"/>
      <c r="Q687" s="223"/>
      <c r="R687" s="223"/>
      <c r="S687" s="223"/>
      <c r="T687" s="224"/>
      <c r="AT687" s="225" t="s">
        <v>136</v>
      </c>
      <c r="AU687" s="225" t="s">
        <v>87</v>
      </c>
      <c r="AV687" s="14" t="s">
        <v>87</v>
      </c>
      <c r="AW687" s="14" t="s">
        <v>33</v>
      </c>
      <c r="AX687" s="14" t="s">
        <v>85</v>
      </c>
      <c r="AY687" s="225" t="s">
        <v>125</v>
      </c>
    </row>
    <row r="688" spans="1:65" s="2" customFormat="1" ht="16.5" customHeight="1">
      <c r="A688" s="35"/>
      <c r="B688" s="36"/>
      <c r="C688" s="187" t="s">
        <v>1049</v>
      </c>
      <c r="D688" s="187" t="s">
        <v>128</v>
      </c>
      <c r="E688" s="188" t="s">
        <v>1050</v>
      </c>
      <c r="F688" s="189" t="s">
        <v>1051</v>
      </c>
      <c r="G688" s="190" t="s">
        <v>229</v>
      </c>
      <c r="H688" s="191">
        <v>6</v>
      </c>
      <c r="I688" s="192"/>
      <c r="J688" s="193">
        <f>ROUND(I688*H688,2)</f>
        <v>0</v>
      </c>
      <c r="K688" s="189" t="s">
        <v>132</v>
      </c>
      <c r="L688" s="40"/>
      <c r="M688" s="194" t="s">
        <v>1</v>
      </c>
      <c r="N688" s="195" t="s">
        <v>42</v>
      </c>
      <c r="O688" s="72"/>
      <c r="P688" s="196">
        <f>O688*H688</f>
        <v>0</v>
      </c>
      <c r="Q688" s="196">
        <v>0.21734</v>
      </c>
      <c r="R688" s="196">
        <f>Q688*H688</f>
        <v>1.30404</v>
      </c>
      <c r="S688" s="196">
        <v>0</v>
      </c>
      <c r="T688" s="197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98" t="s">
        <v>149</v>
      </c>
      <c r="AT688" s="198" t="s">
        <v>128</v>
      </c>
      <c r="AU688" s="198" t="s">
        <v>87</v>
      </c>
      <c r="AY688" s="18" t="s">
        <v>125</v>
      </c>
      <c r="BE688" s="199">
        <f>IF(N688="základní",J688,0)</f>
        <v>0</v>
      </c>
      <c r="BF688" s="199">
        <f>IF(N688="snížená",J688,0)</f>
        <v>0</v>
      </c>
      <c r="BG688" s="199">
        <f>IF(N688="zákl. přenesená",J688,0)</f>
        <v>0</v>
      </c>
      <c r="BH688" s="199">
        <f>IF(N688="sníž. přenesená",J688,0)</f>
        <v>0</v>
      </c>
      <c r="BI688" s="199">
        <f>IF(N688="nulová",J688,0)</f>
        <v>0</v>
      </c>
      <c r="BJ688" s="18" t="s">
        <v>85</v>
      </c>
      <c r="BK688" s="199">
        <f>ROUND(I688*H688,2)</f>
        <v>0</v>
      </c>
      <c r="BL688" s="18" t="s">
        <v>149</v>
      </c>
      <c r="BM688" s="198" t="s">
        <v>1052</v>
      </c>
    </row>
    <row r="689" spans="1:47" s="2" customFormat="1" ht="10">
      <c r="A689" s="35"/>
      <c r="B689" s="36"/>
      <c r="C689" s="37"/>
      <c r="D689" s="200" t="s">
        <v>135</v>
      </c>
      <c r="E689" s="37"/>
      <c r="F689" s="201" t="s">
        <v>1051</v>
      </c>
      <c r="G689" s="37"/>
      <c r="H689" s="37"/>
      <c r="I689" s="202"/>
      <c r="J689" s="37"/>
      <c r="K689" s="37"/>
      <c r="L689" s="40"/>
      <c r="M689" s="203"/>
      <c r="N689" s="204"/>
      <c r="O689" s="72"/>
      <c r="P689" s="72"/>
      <c r="Q689" s="72"/>
      <c r="R689" s="72"/>
      <c r="S689" s="72"/>
      <c r="T689" s="73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T689" s="18" t="s">
        <v>135</v>
      </c>
      <c r="AU689" s="18" t="s">
        <v>87</v>
      </c>
    </row>
    <row r="690" spans="2:51" s="14" customFormat="1" ht="10">
      <c r="B690" s="215"/>
      <c r="C690" s="216"/>
      <c r="D690" s="200" t="s">
        <v>136</v>
      </c>
      <c r="E690" s="217" t="s">
        <v>1</v>
      </c>
      <c r="F690" s="218" t="s">
        <v>1025</v>
      </c>
      <c r="G690" s="216"/>
      <c r="H690" s="219">
        <v>6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136</v>
      </c>
      <c r="AU690" s="225" t="s">
        <v>87</v>
      </c>
      <c r="AV690" s="14" t="s">
        <v>87</v>
      </c>
      <c r="AW690" s="14" t="s">
        <v>33</v>
      </c>
      <c r="AX690" s="14" t="s">
        <v>85</v>
      </c>
      <c r="AY690" s="225" t="s">
        <v>125</v>
      </c>
    </row>
    <row r="691" spans="1:65" s="2" customFormat="1" ht="16.5" customHeight="1">
      <c r="A691" s="35"/>
      <c r="B691" s="36"/>
      <c r="C691" s="240" t="s">
        <v>1053</v>
      </c>
      <c r="D691" s="240" t="s">
        <v>435</v>
      </c>
      <c r="E691" s="241" t="s">
        <v>1054</v>
      </c>
      <c r="F691" s="242" t="s">
        <v>1055</v>
      </c>
      <c r="G691" s="243" t="s">
        <v>229</v>
      </c>
      <c r="H691" s="244">
        <v>6</v>
      </c>
      <c r="I691" s="245"/>
      <c r="J691" s="246">
        <f>ROUND(I691*H691,2)</f>
        <v>0</v>
      </c>
      <c r="K691" s="242" t="s">
        <v>132</v>
      </c>
      <c r="L691" s="247"/>
      <c r="M691" s="248" t="s">
        <v>1</v>
      </c>
      <c r="N691" s="249" t="s">
        <v>42</v>
      </c>
      <c r="O691" s="72"/>
      <c r="P691" s="196">
        <f>O691*H691</f>
        <v>0</v>
      </c>
      <c r="Q691" s="196">
        <v>0.0085</v>
      </c>
      <c r="R691" s="196">
        <f>Q691*H691</f>
        <v>0.051000000000000004</v>
      </c>
      <c r="S691" s="196">
        <v>0</v>
      </c>
      <c r="T691" s="197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98" t="s">
        <v>175</v>
      </c>
      <c r="AT691" s="198" t="s">
        <v>435</v>
      </c>
      <c r="AU691" s="198" t="s">
        <v>87</v>
      </c>
      <c r="AY691" s="18" t="s">
        <v>125</v>
      </c>
      <c r="BE691" s="199">
        <f>IF(N691="základní",J691,0)</f>
        <v>0</v>
      </c>
      <c r="BF691" s="199">
        <f>IF(N691="snížená",J691,0)</f>
        <v>0</v>
      </c>
      <c r="BG691" s="199">
        <f>IF(N691="zákl. přenesená",J691,0)</f>
        <v>0</v>
      </c>
      <c r="BH691" s="199">
        <f>IF(N691="sníž. přenesená",J691,0)</f>
        <v>0</v>
      </c>
      <c r="BI691" s="199">
        <f>IF(N691="nulová",J691,0)</f>
        <v>0</v>
      </c>
      <c r="BJ691" s="18" t="s">
        <v>85</v>
      </c>
      <c r="BK691" s="199">
        <f>ROUND(I691*H691,2)</f>
        <v>0</v>
      </c>
      <c r="BL691" s="18" t="s">
        <v>149</v>
      </c>
      <c r="BM691" s="198" t="s">
        <v>1056</v>
      </c>
    </row>
    <row r="692" spans="1:47" s="2" customFormat="1" ht="10">
      <c r="A692" s="35"/>
      <c r="B692" s="36"/>
      <c r="C692" s="37"/>
      <c r="D692" s="200" t="s">
        <v>135</v>
      </c>
      <c r="E692" s="37"/>
      <c r="F692" s="201" t="s">
        <v>1055</v>
      </c>
      <c r="G692" s="37"/>
      <c r="H692" s="37"/>
      <c r="I692" s="202"/>
      <c r="J692" s="37"/>
      <c r="K692" s="37"/>
      <c r="L692" s="40"/>
      <c r="M692" s="203"/>
      <c r="N692" s="204"/>
      <c r="O692" s="72"/>
      <c r="P692" s="72"/>
      <c r="Q692" s="72"/>
      <c r="R692" s="72"/>
      <c r="S692" s="72"/>
      <c r="T692" s="73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T692" s="18" t="s">
        <v>135</v>
      </c>
      <c r="AU692" s="18" t="s">
        <v>87</v>
      </c>
    </row>
    <row r="693" spans="2:51" s="14" customFormat="1" ht="10">
      <c r="B693" s="215"/>
      <c r="C693" s="216"/>
      <c r="D693" s="200" t="s">
        <v>136</v>
      </c>
      <c r="E693" s="217" t="s">
        <v>1</v>
      </c>
      <c r="F693" s="218" t="s">
        <v>1030</v>
      </c>
      <c r="G693" s="216"/>
      <c r="H693" s="219">
        <v>6</v>
      </c>
      <c r="I693" s="220"/>
      <c r="J693" s="216"/>
      <c r="K693" s="216"/>
      <c r="L693" s="221"/>
      <c r="M693" s="222"/>
      <c r="N693" s="223"/>
      <c r="O693" s="223"/>
      <c r="P693" s="223"/>
      <c r="Q693" s="223"/>
      <c r="R693" s="223"/>
      <c r="S693" s="223"/>
      <c r="T693" s="224"/>
      <c r="AT693" s="225" t="s">
        <v>136</v>
      </c>
      <c r="AU693" s="225" t="s">
        <v>87</v>
      </c>
      <c r="AV693" s="14" t="s">
        <v>87</v>
      </c>
      <c r="AW693" s="14" t="s">
        <v>33</v>
      </c>
      <c r="AX693" s="14" t="s">
        <v>85</v>
      </c>
      <c r="AY693" s="225" t="s">
        <v>125</v>
      </c>
    </row>
    <row r="694" spans="1:65" s="2" customFormat="1" ht="16.5" customHeight="1">
      <c r="A694" s="35"/>
      <c r="B694" s="36"/>
      <c r="C694" s="240" t="s">
        <v>1057</v>
      </c>
      <c r="D694" s="240" t="s">
        <v>435</v>
      </c>
      <c r="E694" s="241" t="s">
        <v>1058</v>
      </c>
      <c r="F694" s="242" t="s">
        <v>1059</v>
      </c>
      <c r="G694" s="243" t="s">
        <v>599</v>
      </c>
      <c r="H694" s="244">
        <v>6</v>
      </c>
      <c r="I694" s="245"/>
      <c r="J694" s="246">
        <f>ROUND(I694*H694,2)</f>
        <v>0</v>
      </c>
      <c r="K694" s="242" t="s">
        <v>1</v>
      </c>
      <c r="L694" s="247"/>
      <c r="M694" s="248" t="s">
        <v>1</v>
      </c>
      <c r="N694" s="249" t="s">
        <v>42</v>
      </c>
      <c r="O694" s="72"/>
      <c r="P694" s="196">
        <f>O694*H694</f>
        <v>0</v>
      </c>
      <c r="Q694" s="196">
        <v>0.09</v>
      </c>
      <c r="R694" s="196">
        <f>Q694*H694</f>
        <v>0.54</v>
      </c>
      <c r="S694" s="196">
        <v>0</v>
      </c>
      <c r="T694" s="197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8" t="s">
        <v>175</v>
      </c>
      <c r="AT694" s="198" t="s">
        <v>435</v>
      </c>
      <c r="AU694" s="198" t="s">
        <v>87</v>
      </c>
      <c r="AY694" s="18" t="s">
        <v>125</v>
      </c>
      <c r="BE694" s="199">
        <f>IF(N694="základní",J694,0)</f>
        <v>0</v>
      </c>
      <c r="BF694" s="199">
        <f>IF(N694="snížená",J694,0)</f>
        <v>0</v>
      </c>
      <c r="BG694" s="199">
        <f>IF(N694="zákl. přenesená",J694,0)</f>
        <v>0</v>
      </c>
      <c r="BH694" s="199">
        <f>IF(N694="sníž. přenesená",J694,0)</f>
        <v>0</v>
      </c>
      <c r="BI694" s="199">
        <f>IF(N694="nulová",J694,0)</f>
        <v>0</v>
      </c>
      <c r="BJ694" s="18" t="s">
        <v>85</v>
      </c>
      <c r="BK694" s="199">
        <f>ROUND(I694*H694,2)</f>
        <v>0</v>
      </c>
      <c r="BL694" s="18" t="s">
        <v>149</v>
      </c>
      <c r="BM694" s="198" t="s">
        <v>1060</v>
      </c>
    </row>
    <row r="695" spans="1:47" s="2" customFormat="1" ht="10">
      <c r="A695" s="35"/>
      <c r="B695" s="36"/>
      <c r="C695" s="37"/>
      <c r="D695" s="200" t="s">
        <v>135</v>
      </c>
      <c r="E695" s="37"/>
      <c r="F695" s="201" t="s">
        <v>1059</v>
      </c>
      <c r="G695" s="37"/>
      <c r="H695" s="37"/>
      <c r="I695" s="202"/>
      <c r="J695" s="37"/>
      <c r="K695" s="37"/>
      <c r="L695" s="40"/>
      <c r="M695" s="203"/>
      <c r="N695" s="204"/>
      <c r="O695" s="72"/>
      <c r="P695" s="72"/>
      <c r="Q695" s="72"/>
      <c r="R695" s="72"/>
      <c r="S695" s="72"/>
      <c r="T695" s="73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T695" s="18" t="s">
        <v>135</v>
      </c>
      <c r="AU695" s="18" t="s">
        <v>87</v>
      </c>
    </row>
    <row r="696" spans="2:51" s="14" customFormat="1" ht="10">
      <c r="B696" s="215"/>
      <c r="C696" s="216"/>
      <c r="D696" s="200" t="s">
        <v>136</v>
      </c>
      <c r="E696" s="217" t="s">
        <v>1</v>
      </c>
      <c r="F696" s="218" t="s">
        <v>1061</v>
      </c>
      <c r="G696" s="216"/>
      <c r="H696" s="219">
        <v>6</v>
      </c>
      <c r="I696" s="220"/>
      <c r="J696" s="216"/>
      <c r="K696" s="216"/>
      <c r="L696" s="221"/>
      <c r="M696" s="222"/>
      <c r="N696" s="223"/>
      <c r="O696" s="223"/>
      <c r="P696" s="223"/>
      <c r="Q696" s="223"/>
      <c r="R696" s="223"/>
      <c r="S696" s="223"/>
      <c r="T696" s="224"/>
      <c r="AT696" s="225" t="s">
        <v>136</v>
      </c>
      <c r="AU696" s="225" t="s">
        <v>87</v>
      </c>
      <c r="AV696" s="14" t="s">
        <v>87</v>
      </c>
      <c r="AW696" s="14" t="s">
        <v>33</v>
      </c>
      <c r="AX696" s="14" t="s">
        <v>85</v>
      </c>
      <c r="AY696" s="225" t="s">
        <v>125</v>
      </c>
    </row>
    <row r="697" spans="1:65" s="2" customFormat="1" ht="16.5" customHeight="1">
      <c r="A697" s="35"/>
      <c r="B697" s="36"/>
      <c r="C697" s="187" t="s">
        <v>1062</v>
      </c>
      <c r="D697" s="187" t="s">
        <v>128</v>
      </c>
      <c r="E697" s="188" t="s">
        <v>1063</v>
      </c>
      <c r="F697" s="189" t="s">
        <v>1064</v>
      </c>
      <c r="G697" s="190" t="s">
        <v>229</v>
      </c>
      <c r="H697" s="191">
        <v>4</v>
      </c>
      <c r="I697" s="192"/>
      <c r="J697" s="193">
        <f>ROUND(I697*H697,2)</f>
        <v>0</v>
      </c>
      <c r="K697" s="189" t="s">
        <v>132</v>
      </c>
      <c r="L697" s="40"/>
      <c r="M697" s="194" t="s">
        <v>1</v>
      </c>
      <c r="N697" s="195" t="s">
        <v>42</v>
      </c>
      <c r="O697" s="72"/>
      <c r="P697" s="196">
        <f>O697*H697</f>
        <v>0</v>
      </c>
      <c r="Q697" s="196">
        <v>0.4208</v>
      </c>
      <c r="R697" s="196">
        <f>Q697*H697</f>
        <v>1.6832</v>
      </c>
      <c r="S697" s="196">
        <v>0</v>
      </c>
      <c r="T697" s="197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8" t="s">
        <v>149</v>
      </c>
      <c r="AT697" s="198" t="s">
        <v>128</v>
      </c>
      <c r="AU697" s="198" t="s">
        <v>87</v>
      </c>
      <c r="AY697" s="18" t="s">
        <v>125</v>
      </c>
      <c r="BE697" s="199">
        <f>IF(N697="základní",J697,0)</f>
        <v>0</v>
      </c>
      <c r="BF697" s="199">
        <f>IF(N697="snížená",J697,0)</f>
        <v>0</v>
      </c>
      <c r="BG697" s="199">
        <f>IF(N697="zákl. přenesená",J697,0)</f>
        <v>0</v>
      </c>
      <c r="BH697" s="199">
        <f>IF(N697="sníž. přenesená",J697,0)</f>
        <v>0</v>
      </c>
      <c r="BI697" s="199">
        <f>IF(N697="nulová",J697,0)</f>
        <v>0</v>
      </c>
      <c r="BJ697" s="18" t="s">
        <v>85</v>
      </c>
      <c r="BK697" s="199">
        <f>ROUND(I697*H697,2)</f>
        <v>0</v>
      </c>
      <c r="BL697" s="18" t="s">
        <v>149</v>
      </c>
      <c r="BM697" s="198" t="s">
        <v>1065</v>
      </c>
    </row>
    <row r="698" spans="1:47" s="2" customFormat="1" ht="10">
      <c r="A698" s="35"/>
      <c r="B698" s="36"/>
      <c r="C698" s="37"/>
      <c r="D698" s="200" t="s">
        <v>135</v>
      </c>
      <c r="E698" s="37"/>
      <c r="F698" s="201" t="s">
        <v>1064</v>
      </c>
      <c r="G698" s="37"/>
      <c r="H698" s="37"/>
      <c r="I698" s="202"/>
      <c r="J698" s="37"/>
      <c r="K698" s="37"/>
      <c r="L698" s="40"/>
      <c r="M698" s="203"/>
      <c r="N698" s="204"/>
      <c r="O698" s="72"/>
      <c r="P698" s="72"/>
      <c r="Q698" s="72"/>
      <c r="R698" s="72"/>
      <c r="S698" s="72"/>
      <c r="T698" s="73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T698" s="18" t="s">
        <v>135</v>
      </c>
      <c r="AU698" s="18" t="s">
        <v>87</v>
      </c>
    </row>
    <row r="699" spans="2:51" s="14" customFormat="1" ht="10">
      <c r="B699" s="215"/>
      <c r="C699" s="216"/>
      <c r="D699" s="200" t="s">
        <v>136</v>
      </c>
      <c r="E699" s="217" t="s">
        <v>1</v>
      </c>
      <c r="F699" s="218" t="s">
        <v>1066</v>
      </c>
      <c r="G699" s="216"/>
      <c r="H699" s="219">
        <v>4</v>
      </c>
      <c r="I699" s="220"/>
      <c r="J699" s="216"/>
      <c r="K699" s="216"/>
      <c r="L699" s="221"/>
      <c r="M699" s="222"/>
      <c r="N699" s="223"/>
      <c r="O699" s="223"/>
      <c r="P699" s="223"/>
      <c r="Q699" s="223"/>
      <c r="R699" s="223"/>
      <c r="S699" s="223"/>
      <c r="T699" s="224"/>
      <c r="AT699" s="225" t="s">
        <v>136</v>
      </c>
      <c r="AU699" s="225" t="s">
        <v>87</v>
      </c>
      <c r="AV699" s="14" t="s">
        <v>87</v>
      </c>
      <c r="AW699" s="14" t="s">
        <v>33</v>
      </c>
      <c r="AX699" s="14" t="s">
        <v>85</v>
      </c>
      <c r="AY699" s="225" t="s">
        <v>125</v>
      </c>
    </row>
    <row r="700" spans="1:65" s="2" customFormat="1" ht="16.5" customHeight="1">
      <c r="A700" s="35"/>
      <c r="B700" s="36"/>
      <c r="C700" s="187" t="s">
        <v>1067</v>
      </c>
      <c r="D700" s="187" t="s">
        <v>128</v>
      </c>
      <c r="E700" s="188" t="s">
        <v>1068</v>
      </c>
      <c r="F700" s="189" t="s">
        <v>1069</v>
      </c>
      <c r="G700" s="190" t="s">
        <v>229</v>
      </c>
      <c r="H700" s="191">
        <v>9</v>
      </c>
      <c r="I700" s="192"/>
      <c r="J700" s="193">
        <f>ROUND(I700*H700,2)</f>
        <v>0</v>
      </c>
      <c r="K700" s="189" t="s">
        <v>132</v>
      </c>
      <c r="L700" s="40"/>
      <c r="M700" s="194" t="s">
        <v>1</v>
      </c>
      <c r="N700" s="195" t="s">
        <v>42</v>
      </c>
      <c r="O700" s="72"/>
      <c r="P700" s="196">
        <f>O700*H700</f>
        <v>0</v>
      </c>
      <c r="Q700" s="196">
        <v>0.00072</v>
      </c>
      <c r="R700" s="196">
        <f>Q700*H700</f>
        <v>0.0064800000000000005</v>
      </c>
      <c r="S700" s="196">
        <v>0</v>
      </c>
      <c r="T700" s="197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98" t="s">
        <v>149</v>
      </c>
      <c r="AT700" s="198" t="s">
        <v>128</v>
      </c>
      <c r="AU700" s="198" t="s">
        <v>87</v>
      </c>
      <c r="AY700" s="18" t="s">
        <v>125</v>
      </c>
      <c r="BE700" s="199">
        <f>IF(N700="základní",J700,0)</f>
        <v>0</v>
      </c>
      <c r="BF700" s="199">
        <f>IF(N700="snížená",J700,0)</f>
        <v>0</v>
      </c>
      <c r="BG700" s="199">
        <f>IF(N700="zákl. přenesená",J700,0)</f>
        <v>0</v>
      </c>
      <c r="BH700" s="199">
        <f>IF(N700="sníž. přenesená",J700,0)</f>
        <v>0</v>
      </c>
      <c r="BI700" s="199">
        <f>IF(N700="nulová",J700,0)</f>
        <v>0</v>
      </c>
      <c r="BJ700" s="18" t="s">
        <v>85</v>
      </c>
      <c r="BK700" s="199">
        <f>ROUND(I700*H700,2)</f>
        <v>0</v>
      </c>
      <c r="BL700" s="18" t="s">
        <v>149</v>
      </c>
      <c r="BM700" s="198" t="s">
        <v>1070</v>
      </c>
    </row>
    <row r="701" spans="1:47" s="2" customFormat="1" ht="10">
      <c r="A701" s="35"/>
      <c r="B701" s="36"/>
      <c r="C701" s="37"/>
      <c r="D701" s="200" t="s">
        <v>135</v>
      </c>
      <c r="E701" s="37"/>
      <c r="F701" s="201" t="s">
        <v>1069</v>
      </c>
      <c r="G701" s="37"/>
      <c r="H701" s="37"/>
      <c r="I701" s="202"/>
      <c r="J701" s="37"/>
      <c r="K701" s="37"/>
      <c r="L701" s="40"/>
      <c r="M701" s="203"/>
      <c r="N701" s="204"/>
      <c r="O701" s="72"/>
      <c r="P701" s="72"/>
      <c r="Q701" s="72"/>
      <c r="R701" s="72"/>
      <c r="S701" s="72"/>
      <c r="T701" s="73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T701" s="18" t="s">
        <v>135</v>
      </c>
      <c r="AU701" s="18" t="s">
        <v>87</v>
      </c>
    </row>
    <row r="702" spans="2:51" s="13" customFormat="1" ht="10">
      <c r="B702" s="205"/>
      <c r="C702" s="206"/>
      <c r="D702" s="200" t="s">
        <v>136</v>
      </c>
      <c r="E702" s="207" t="s">
        <v>1</v>
      </c>
      <c r="F702" s="208" t="s">
        <v>1071</v>
      </c>
      <c r="G702" s="206"/>
      <c r="H702" s="207" t="s">
        <v>1</v>
      </c>
      <c r="I702" s="209"/>
      <c r="J702" s="206"/>
      <c r="K702" s="206"/>
      <c r="L702" s="210"/>
      <c r="M702" s="211"/>
      <c r="N702" s="212"/>
      <c r="O702" s="212"/>
      <c r="P702" s="212"/>
      <c r="Q702" s="212"/>
      <c r="R702" s="212"/>
      <c r="S702" s="212"/>
      <c r="T702" s="213"/>
      <c r="AT702" s="214" t="s">
        <v>136</v>
      </c>
      <c r="AU702" s="214" t="s">
        <v>87</v>
      </c>
      <c r="AV702" s="13" t="s">
        <v>85</v>
      </c>
      <c r="AW702" s="13" t="s">
        <v>33</v>
      </c>
      <c r="AX702" s="13" t="s">
        <v>77</v>
      </c>
      <c r="AY702" s="214" t="s">
        <v>125</v>
      </c>
    </row>
    <row r="703" spans="2:51" s="14" customFormat="1" ht="10">
      <c r="B703" s="215"/>
      <c r="C703" s="216"/>
      <c r="D703" s="200" t="s">
        <v>136</v>
      </c>
      <c r="E703" s="217" t="s">
        <v>1</v>
      </c>
      <c r="F703" s="218" t="s">
        <v>1072</v>
      </c>
      <c r="G703" s="216"/>
      <c r="H703" s="219">
        <v>6</v>
      </c>
      <c r="I703" s="220"/>
      <c r="J703" s="216"/>
      <c r="K703" s="216"/>
      <c r="L703" s="221"/>
      <c r="M703" s="222"/>
      <c r="N703" s="223"/>
      <c r="O703" s="223"/>
      <c r="P703" s="223"/>
      <c r="Q703" s="223"/>
      <c r="R703" s="223"/>
      <c r="S703" s="223"/>
      <c r="T703" s="224"/>
      <c r="AT703" s="225" t="s">
        <v>136</v>
      </c>
      <c r="AU703" s="225" t="s">
        <v>87</v>
      </c>
      <c r="AV703" s="14" t="s">
        <v>87</v>
      </c>
      <c r="AW703" s="14" t="s">
        <v>33</v>
      </c>
      <c r="AX703" s="14" t="s">
        <v>77</v>
      </c>
      <c r="AY703" s="225" t="s">
        <v>125</v>
      </c>
    </row>
    <row r="704" spans="2:51" s="14" customFormat="1" ht="10">
      <c r="B704" s="215"/>
      <c r="C704" s="216"/>
      <c r="D704" s="200" t="s">
        <v>136</v>
      </c>
      <c r="E704" s="217" t="s">
        <v>1</v>
      </c>
      <c r="F704" s="218" t="s">
        <v>1073</v>
      </c>
      <c r="G704" s="216"/>
      <c r="H704" s="219">
        <v>3</v>
      </c>
      <c r="I704" s="220"/>
      <c r="J704" s="216"/>
      <c r="K704" s="216"/>
      <c r="L704" s="221"/>
      <c r="M704" s="222"/>
      <c r="N704" s="223"/>
      <c r="O704" s="223"/>
      <c r="P704" s="223"/>
      <c r="Q704" s="223"/>
      <c r="R704" s="223"/>
      <c r="S704" s="223"/>
      <c r="T704" s="224"/>
      <c r="AT704" s="225" t="s">
        <v>136</v>
      </c>
      <c r="AU704" s="225" t="s">
        <v>87</v>
      </c>
      <c r="AV704" s="14" t="s">
        <v>87</v>
      </c>
      <c r="AW704" s="14" t="s">
        <v>33</v>
      </c>
      <c r="AX704" s="14" t="s">
        <v>77</v>
      </c>
      <c r="AY704" s="225" t="s">
        <v>125</v>
      </c>
    </row>
    <row r="705" spans="2:51" s="15" customFormat="1" ht="10">
      <c r="B705" s="229"/>
      <c r="C705" s="230"/>
      <c r="D705" s="200" t="s">
        <v>136</v>
      </c>
      <c r="E705" s="231" t="s">
        <v>1</v>
      </c>
      <c r="F705" s="232" t="s">
        <v>260</v>
      </c>
      <c r="G705" s="230"/>
      <c r="H705" s="233">
        <v>9</v>
      </c>
      <c r="I705" s="234"/>
      <c r="J705" s="230"/>
      <c r="K705" s="230"/>
      <c r="L705" s="235"/>
      <c r="M705" s="236"/>
      <c r="N705" s="237"/>
      <c r="O705" s="237"/>
      <c r="P705" s="237"/>
      <c r="Q705" s="237"/>
      <c r="R705" s="237"/>
      <c r="S705" s="237"/>
      <c r="T705" s="238"/>
      <c r="AT705" s="239" t="s">
        <v>136</v>
      </c>
      <c r="AU705" s="239" t="s">
        <v>87</v>
      </c>
      <c r="AV705" s="15" t="s">
        <v>149</v>
      </c>
      <c r="AW705" s="15" t="s">
        <v>33</v>
      </c>
      <c r="AX705" s="15" t="s">
        <v>85</v>
      </c>
      <c r="AY705" s="239" t="s">
        <v>125</v>
      </c>
    </row>
    <row r="706" spans="2:51" s="13" customFormat="1" ht="10">
      <c r="B706" s="205"/>
      <c r="C706" s="206"/>
      <c r="D706" s="200" t="s">
        <v>136</v>
      </c>
      <c r="E706" s="207" t="s">
        <v>1</v>
      </c>
      <c r="F706" s="208" t="s">
        <v>1074</v>
      </c>
      <c r="G706" s="206"/>
      <c r="H706" s="207" t="s">
        <v>1</v>
      </c>
      <c r="I706" s="209"/>
      <c r="J706" s="206"/>
      <c r="K706" s="206"/>
      <c r="L706" s="210"/>
      <c r="M706" s="211"/>
      <c r="N706" s="212"/>
      <c r="O706" s="212"/>
      <c r="P706" s="212"/>
      <c r="Q706" s="212"/>
      <c r="R706" s="212"/>
      <c r="S706" s="212"/>
      <c r="T706" s="213"/>
      <c r="AT706" s="214" t="s">
        <v>136</v>
      </c>
      <c r="AU706" s="214" t="s">
        <v>87</v>
      </c>
      <c r="AV706" s="13" t="s">
        <v>85</v>
      </c>
      <c r="AW706" s="13" t="s">
        <v>33</v>
      </c>
      <c r="AX706" s="13" t="s">
        <v>77</v>
      </c>
      <c r="AY706" s="214" t="s">
        <v>125</v>
      </c>
    </row>
    <row r="707" spans="1:65" s="2" customFormat="1" ht="16.5" customHeight="1">
      <c r="A707" s="35"/>
      <c r="B707" s="36"/>
      <c r="C707" s="240" t="s">
        <v>1075</v>
      </c>
      <c r="D707" s="240" t="s">
        <v>435</v>
      </c>
      <c r="E707" s="241" t="s">
        <v>1076</v>
      </c>
      <c r="F707" s="242" t="s">
        <v>1077</v>
      </c>
      <c r="G707" s="243" t="s">
        <v>229</v>
      </c>
      <c r="H707" s="244">
        <v>9</v>
      </c>
      <c r="I707" s="245"/>
      <c r="J707" s="246">
        <f>ROUND(I707*H707,2)</f>
        <v>0</v>
      </c>
      <c r="K707" s="242" t="s">
        <v>132</v>
      </c>
      <c r="L707" s="247"/>
      <c r="M707" s="248" t="s">
        <v>1</v>
      </c>
      <c r="N707" s="249" t="s">
        <v>42</v>
      </c>
      <c r="O707" s="72"/>
      <c r="P707" s="196">
        <f>O707*H707</f>
        <v>0</v>
      </c>
      <c r="Q707" s="196">
        <v>0.0027</v>
      </c>
      <c r="R707" s="196">
        <f>Q707*H707</f>
        <v>0.024300000000000002</v>
      </c>
      <c r="S707" s="196">
        <v>0</v>
      </c>
      <c r="T707" s="197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98" t="s">
        <v>175</v>
      </c>
      <c r="AT707" s="198" t="s">
        <v>435</v>
      </c>
      <c r="AU707" s="198" t="s">
        <v>87</v>
      </c>
      <c r="AY707" s="18" t="s">
        <v>125</v>
      </c>
      <c r="BE707" s="199">
        <f>IF(N707="základní",J707,0)</f>
        <v>0</v>
      </c>
      <c r="BF707" s="199">
        <f>IF(N707="snížená",J707,0)</f>
        <v>0</v>
      </c>
      <c r="BG707" s="199">
        <f>IF(N707="zákl. přenesená",J707,0)</f>
        <v>0</v>
      </c>
      <c r="BH707" s="199">
        <f>IF(N707="sníž. přenesená",J707,0)</f>
        <v>0</v>
      </c>
      <c r="BI707" s="199">
        <f>IF(N707="nulová",J707,0)</f>
        <v>0</v>
      </c>
      <c r="BJ707" s="18" t="s">
        <v>85</v>
      </c>
      <c r="BK707" s="199">
        <f>ROUND(I707*H707,2)</f>
        <v>0</v>
      </c>
      <c r="BL707" s="18" t="s">
        <v>149</v>
      </c>
      <c r="BM707" s="198" t="s">
        <v>1078</v>
      </c>
    </row>
    <row r="708" spans="1:47" s="2" customFormat="1" ht="10">
      <c r="A708" s="35"/>
      <c r="B708" s="36"/>
      <c r="C708" s="37"/>
      <c r="D708" s="200" t="s">
        <v>135</v>
      </c>
      <c r="E708" s="37"/>
      <c r="F708" s="201" t="s">
        <v>1077</v>
      </c>
      <c r="G708" s="37"/>
      <c r="H708" s="37"/>
      <c r="I708" s="202"/>
      <c r="J708" s="37"/>
      <c r="K708" s="37"/>
      <c r="L708" s="40"/>
      <c r="M708" s="203"/>
      <c r="N708" s="204"/>
      <c r="O708" s="72"/>
      <c r="P708" s="72"/>
      <c r="Q708" s="72"/>
      <c r="R708" s="72"/>
      <c r="S708" s="72"/>
      <c r="T708" s="73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T708" s="18" t="s">
        <v>135</v>
      </c>
      <c r="AU708" s="18" t="s">
        <v>87</v>
      </c>
    </row>
    <row r="709" spans="2:51" s="14" customFormat="1" ht="10">
      <c r="B709" s="215"/>
      <c r="C709" s="216"/>
      <c r="D709" s="200" t="s">
        <v>136</v>
      </c>
      <c r="E709" s="217" t="s">
        <v>1</v>
      </c>
      <c r="F709" s="218" t="s">
        <v>1079</v>
      </c>
      <c r="G709" s="216"/>
      <c r="H709" s="219">
        <v>9</v>
      </c>
      <c r="I709" s="220"/>
      <c r="J709" s="216"/>
      <c r="K709" s="216"/>
      <c r="L709" s="221"/>
      <c r="M709" s="222"/>
      <c r="N709" s="223"/>
      <c r="O709" s="223"/>
      <c r="P709" s="223"/>
      <c r="Q709" s="223"/>
      <c r="R709" s="223"/>
      <c r="S709" s="223"/>
      <c r="T709" s="224"/>
      <c r="AT709" s="225" t="s">
        <v>136</v>
      </c>
      <c r="AU709" s="225" t="s">
        <v>87</v>
      </c>
      <c r="AV709" s="14" t="s">
        <v>87</v>
      </c>
      <c r="AW709" s="14" t="s">
        <v>33</v>
      </c>
      <c r="AX709" s="14" t="s">
        <v>85</v>
      </c>
      <c r="AY709" s="225" t="s">
        <v>125</v>
      </c>
    </row>
    <row r="710" spans="1:65" s="2" customFormat="1" ht="16.5" customHeight="1">
      <c r="A710" s="35"/>
      <c r="B710" s="36"/>
      <c r="C710" s="187" t="s">
        <v>1080</v>
      </c>
      <c r="D710" s="187" t="s">
        <v>128</v>
      </c>
      <c r="E710" s="188" t="s">
        <v>1081</v>
      </c>
      <c r="F710" s="189" t="s">
        <v>1082</v>
      </c>
      <c r="G710" s="190" t="s">
        <v>325</v>
      </c>
      <c r="H710" s="191">
        <v>1.8</v>
      </c>
      <c r="I710" s="192"/>
      <c r="J710" s="193">
        <f>ROUND(I710*H710,2)</f>
        <v>0</v>
      </c>
      <c r="K710" s="189" t="s">
        <v>132</v>
      </c>
      <c r="L710" s="40"/>
      <c r="M710" s="194" t="s">
        <v>1</v>
      </c>
      <c r="N710" s="195" t="s">
        <v>42</v>
      </c>
      <c r="O710" s="72"/>
      <c r="P710" s="196">
        <f>O710*H710</f>
        <v>0</v>
      </c>
      <c r="Q710" s="196">
        <v>0</v>
      </c>
      <c r="R710" s="196">
        <f>Q710*H710</f>
        <v>0</v>
      </c>
      <c r="S710" s="196">
        <v>0</v>
      </c>
      <c r="T710" s="197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8" t="s">
        <v>149</v>
      </c>
      <c r="AT710" s="198" t="s">
        <v>128</v>
      </c>
      <c r="AU710" s="198" t="s">
        <v>87</v>
      </c>
      <c r="AY710" s="18" t="s">
        <v>125</v>
      </c>
      <c r="BE710" s="199">
        <f>IF(N710="základní",J710,0)</f>
        <v>0</v>
      </c>
      <c r="BF710" s="199">
        <f>IF(N710="snížená",J710,0)</f>
        <v>0</v>
      </c>
      <c r="BG710" s="199">
        <f>IF(N710="zákl. přenesená",J710,0)</f>
        <v>0</v>
      </c>
      <c r="BH710" s="199">
        <f>IF(N710="sníž. přenesená",J710,0)</f>
        <v>0</v>
      </c>
      <c r="BI710" s="199">
        <f>IF(N710="nulová",J710,0)</f>
        <v>0</v>
      </c>
      <c r="BJ710" s="18" t="s">
        <v>85</v>
      </c>
      <c r="BK710" s="199">
        <f>ROUND(I710*H710,2)</f>
        <v>0</v>
      </c>
      <c r="BL710" s="18" t="s">
        <v>149</v>
      </c>
      <c r="BM710" s="198" t="s">
        <v>1083</v>
      </c>
    </row>
    <row r="711" spans="1:47" s="2" customFormat="1" ht="10">
      <c r="A711" s="35"/>
      <c r="B711" s="36"/>
      <c r="C711" s="37"/>
      <c r="D711" s="200" t="s">
        <v>135</v>
      </c>
      <c r="E711" s="37"/>
      <c r="F711" s="201" t="s">
        <v>1084</v>
      </c>
      <c r="G711" s="37"/>
      <c r="H711" s="37"/>
      <c r="I711" s="202"/>
      <c r="J711" s="37"/>
      <c r="K711" s="37"/>
      <c r="L711" s="40"/>
      <c r="M711" s="203"/>
      <c r="N711" s="204"/>
      <c r="O711" s="72"/>
      <c r="P711" s="72"/>
      <c r="Q711" s="72"/>
      <c r="R711" s="72"/>
      <c r="S711" s="72"/>
      <c r="T711" s="73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T711" s="18" t="s">
        <v>135</v>
      </c>
      <c r="AU711" s="18" t="s">
        <v>87</v>
      </c>
    </row>
    <row r="712" spans="2:51" s="14" customFormat="1" ht="10">
      <c r="B712" s="215"/>
      <c r="C712" s="216"/>
      <c r="D712" s="200" t="s">
        <v>136</v>
      </c>
      <c r="E712" s="217" t="s">
        <v>1</v>
      </c>
      <c r="F712" s="218" t="s">
        <v>1085</v>
      </c>
      <c r="G712" s="216"/>
      <c r="H712" s="219">
        <v>1.8</v>
      </c>
      <c r="I712" s="220"/>
      <c r="J712" s="216"/>
      <c r="K712" s="216"/>
      <c r="L712" s="221"/>
      <c r="M712" s="222"/>
      <c r="N712" s="223"/>
      <c r="O712" s="223"/>
      <c r="P712" s="223"/>
      <c r="Q712" s="223"/>
      <c r="R712" s="223"/>
      <c r="S712" s="223"/>
      <c r="T712" s="224"/>
      <c r="AT712" s="225" t="s">
        <v>136</v>
      </c>
      <c r="AU712" s="225" t="s">
        <v>87</v>
      </c>
      <c r="AV712" s="14" t="s">
        <v>87</v>
      </c>
      <c r="AW712" s="14" t="s">
        <v>33</v>
      </c>
      <c r="AX712" s="14" t="s">
        <v>85</v>
      </c>
      <c r="AY712" s="225" t="s">
        <v>125</v>
      </c>
    </row>
    <row r="713" spans="1:65" s="2" customFormat="1" ht="16.5" customHeight="1">
      <c r="A713" s="35"/>
      <c r="B713" s="36"/>
      <c r="C713" s="187" t="s">
        <v>1086</v>
      </c>
      <c r="D713" s="187" t="s">
        <v>128</v>
      </c>
      <c r="E713" s="188" t="s">
        <v>1087</v>
      </c>
      <c r="F713" s="189" t="s">
        <v>1088</v>
      </c>
      <c r="G713" s="190" t="s">
        <v>244</v>
      </c>
      <c r="H713" s="191">
        <v>9</v>
      </c>
      <c r="I713" s="192"/>
      <c r="J713" s="193">
        <f>ROUND(I713*H713,2)</f>
        <v>0</v>
      </c>
      <c r="K713" s="189" t="s">
        <v>132</v>
      </c>
      <c r="L713" s="40"/>
      <c r="M713" s="194" t="s">
        <v>1</v>
      </c>
      <c r="N713" s="195" t="s">
        <v>42</v>
      </c>
      <c r="O713" s="72"/>
      <c r="P713" s="196">
        <f>O713*H713</f>
        <v>0</v>
      </c>
      <c r="Q713" s="196">
        <v>0.00402</v>
      </c>
      <c r="R713" s="196">
        <f>Q713*H713</f>
        <v>0.036180000000000004</v>
      </c>
      <c r="S713" s="196">
        <v>0</v>
      </c>
      <c r="T713" s="197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8" t="s">
        <v>149</v>
      </c>
      <c r="AT713" s="198" t="s">
        <v>128</v>
      </c>
      <c r="AU713" s="198" t="s">
        <v>87</v>
      </c>
      <c r="AY713" s="18" t="s">
        <v>125</v>
      </c>
      <c r="BE713" s="199">
        <f>IF(N713="základní",J713,0)</f>
        <v>0</v>
      </c>
      <c r="BF713" s="199">
        <f>IF(N713="snížená",J713,0)</f>
        <v>0</v>
      </c>
      <c r="BG713" s="199">
        <f>IF(N713="zákl. přenesená",J713,0)</f>
        <v>0</v>
      </c>
      <c r="BH713" s="199">
        <f>IF(N713="sníž. přenesená",J713,0)</f>
        <v>0</v>
      </c>
      <c r="BI713" s="199">
        <f>IF(N713="nulová",J713,0)</f>
        <v>0</v>
      </c>
      <c r="BJ713" s="18" t="s">
        <v>85</v>
      </c>
      <c r="BK713" s="199">
        <f>ROUND(I713*H713,2)</f>
        <v>0</v>
      </c>
      <c r="BL713" s="18" t="s">
        <v>149</v>
      </c>
      <c r="BM713" s="198" t="s">
        <v>1089</v>
      </c>
    </row>
    <row r="714" spans="1:47" s="2" customFormat="1" ht="10">
      <c r="A714" s="35"/>
      <c r="B714" s="36"/>
      <c r="C714" s="37"/>
      <c r="D714" s="200" t="s">
        <v>135</v>
      </c>
      <c r="E714" s="37"/>
      <c r="F714" s="201" t="s">
        <v>1090</v>
      </c>
      <c r="G714" s="37"/>
      <c r="H714" s="37"/>
      <c r="I714" s="202"/>
      <c r="J714" s="37"/>
      <c r="K714" s="37"/>
      <c r="L714" s="40"/>
      <c r="M714" s="203"/>
      <c r="N714" s="204"/>
      <c r="O714" s="72"/>
      <c r="P714" s="72"/>
      <c r="Q714" s="72"/>
      <c r="R714" s="72"/>
      <c r="S714" s="72"/>
      <c r="T714" s="73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T714" s="18" t="s">
        <v>135</v>
      </c>
      <c r="AU714" s="18" t="s">
        <v>87</v>
      </c>
    </row>
    <row r="715" spans="2:51" s="14" customFormat="1" ht="10">
      <c r="B715" s="215"/>
      <c r="C715" s="216"/>
      <c r="D715" s="200" t="s">
        <v>136</v>
      </c>
      <c r="E715" s="217" t="s">
        <v>1</v>
      </c>
      <c r="F715" s="218" t="s">
        <v>1091</v>
      </c>
      <c r="G715" s="216"/>
      <c r="H715" s="219">
        <v>9</v>
      </c>
      <c r="I715" s="220"/>
      <c r="J715" s="216"/>
      <c r="K715" s="216"/>
      <c r="L715" s="221"/>
      <c r="M715" s="222"/>
      <c r="N715" s="223"/>
      <c r="O715" s="223"/>
      <c r="P715" s="223"/>
      <c r="Q715" s="223"/>
      <c r="R715" s="223"/>
      <c r="S715" s="223"/>
      <c r="T715" s="224"/>
      <c r="AT715" s="225" t="s">
        <v>136</v>
      </c>
      <c r="AU715" s="225" t="s">
        <v>87</v>
      </c>
      <c r="AV715" s="14" t="s">
        <v>87</v>
      </c>
      <c r="AW715" s="14" t="s">
        <v>33</v>
      </c>
      <c r="AX715" s="14" t="s">
        <v>85</v>
      </c>
      <c r="AY715" s="225" t="s">
        <v>125</v>
      </c>
    </row>
    <row r="716" spans="2:63" s="12" customFormat="1" ht="22.75" customHeight="1">
      <c r="B716" s="171"/>
      <c r="C716" s="172"/>
      <c r="D716" s="173" t="s">
        <v>76</v>
      </c>
      <c r="E716" s="185" t="s">
        <v>183</v>
      </c>
      <c r="F716" s="185" t="s">
        <v>1092</v>
      </c>
      <c r="G716" s="172"/>
      <c r="H716" s="172"/>
      <c r="I716" s="175"/>
      <c r="J716" s="186">
        <f>BK716</f>
        <v>0</v>
      </c>
      <c r="K716" s="172"/>
      <c r="L716" s="177"/>
      <c r="M716" s="178"/>
      <c r="N716" s="179"/>
      <c r="O716" s="179"/>
      <c r="P716" s="180">
        <f>SUM(P717:P826)</f>
        <v>0</v>
      </c>
      <c r="Q716" s="179"/>
      <c r="R716" s="180">
        <f>SUM(R717:R826)</f>
        <v>238.56619560000004</v>
      </c>
      <c r="S716" s="179"/>
      <c r="T716" s="181">
        <f>SUM(T717:T826)</f>
        <v>31.463</v>
      </c>
      <c r="AR716" s="182" t="s">
        <v>85</v>
      </c>
      <c r="AT716" s="183" t="s">
        <v>76</v>
      </c>
      <c r="AU716" s="183" t="s">
        <v>85</v>
      </c>
      <c r="AY716" s="182" t="s">
        <v>125</v>
      </c>
      <c r="BK716" s="184">
        <f>SUM(BK717:BK826)</f>
        <v>0</v>
      </c>
    </row>
    <row r="717" spans="1:65" s="2" customFormat="1" ht="16.5" customHeight="1">
      <c r="A717" s="35"/>
      <c r="B717" s="36"/>
      <c r="C717" s="187" t="s">
        <v>1093</v>
      </c>
      <c r="D717" s="187" t="s">
        <v>128</v>
      </c>
      <c r="E717" s="188" t="s">
        <v>1094</v>
      </c>
      <c r="F717" s="189" t="s">
        <v>1095</v>
      </c>
      <c r="G717" s="190" t="s">
        <v>229</v>
      </c>
      <c r="H717" s="191">
        <v>5</v>
      </c>
      <c r="I717" s="192"/>
      <c r="J717" s="193">
        <f>ROUND(I717*H717,2)</f>
        <v>0</v>
      </c>
      <c r="K717" s="189" t="s">
        <v>132</v>
      </c>
      <c r="L717" s="40"/>
      <c r="M717" s="194" t="s">
        <v>1</v>
      </c>
      <c r="N717" s="195" t="s">
        <v>42</v>
      </c>
      <c r="O717" s="72"/>
      <c r="P717" s="196">
        <f>O717*H717</f>
        <v>0</v>
      </c>
      <c r="Q717" s="196">
        <v>0.0007</v>
      </c>
      <c r="R717" s="196">
        <f>Q717*H717</f>
        <v>0.0035</v>
      </c>
      <c r="S717" s="196">
        <v>0</v>
      </c>
      <c r="T717" s="197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98" t="s">
        <v>149</v>
      </c>
      <c r="AT717" s="198" t="s">
        <v>128</v>
      </c>
      <c r="AU717" s="198" t="s">
        <v>87</v>
      </c>
      <c r="AY717" s="18" t="s">
        <v>125</v>
      </c>
      <c r="BE717" s="199">
        <f>IF(N717="základní",J717,0)</f>
        <v>0</v>
      </c>
      <c r="BF717" s="199">
        <f>IF(N717="snížená",J717,0)</f>
        <v>0</v>
      </c>
      <c r="BG717" s="199">
        <f>IF(N717="zákl. přenesená",J717,0)</f>
        <v>0</v>
      </c>
      <c r="BH717" s="199">
        <f>IF(N717="sníž. přenesená",J717,0)</f>
        <v>0</v>
      </c>
      <c r="BI717" s="199">
        <f>IF(N717="nulová",J717,0)</f>
        <v>0</v>
      </c>
      <c r="BJ717" s="18" t="s">
        <v>85</v>
      </c>
      <c r="BK717" s="199">
        <f>ROUND(I717*H717,2)</f>
        <v>0</v>
      </c>
      <c r="BL717" s="18" t="s">
        <v>149</v>
      </c>
      <c r="BM717" s="198" t="s">
        <v>1096</v>
      </c>
    </row>
    <row r="718" spans="1:47" s="2" customFormat="1" ht="10">
      <c r="A718" s="35"/>
      <c r="B718" s="36"/>
      <c r="C718" s="37"/>
      <c r="D718" s="200" t="s">
        <v>135</v>
      </c>
      <c r="E718" s="37"/>
      <c r="F718" s="201" t="s">
        <v>1097</v>
      </c>
      <c r="G718" s="37"/>
      <c r="H718" s="37"/>
      <c r="I718" s="202"/>
      <c r="J718" s="37"/>
      <c r="K718" s="37"/>
      <c r="L718" s="40"/>
      <c r="M718" s="203"/>
      <c r="N718" s="204"/>
      <c r="O718" s="72"/>
      <c r="P718" s="72"/>
      <c r="Q718" s="72"/>
      <c r="R718" s="72"/>
      <c r="S718" s="72"/>
      <c r="T718" s="73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T718" s="18" t="s">
        <v>135</v>
      </c>
      <c r="AU718" s="18" t="s">
        <v>87</v>
      </c>
    </row>
    <row r="719" spans="2:51" s="14" customFormat="1" ht="10">
      <c r="B719" s="215"/>
      <c r="C719" s="216"/>
      <c r="D719" s="200" t="s">
        <v>136</v>
      </c>
      <c r="E719" s="217" t="s">
        <v>1</v>
      </c>
      <c r="F719" s="218" t="s">
        <v>1098</v>
      </c>
      <c r="G719" s="216"/>
      <c r="H719" s="219">
        <v>5</v>
      </c>
      <c r="I719" s="220"/>
      <c r="J719" s="216"/>
      <c r="K719" s="216"/>
      <c r="L719" s="221"/>
      <c r="M719" s="222"/>
      <c r="N719" s="223"/>
      <c r="O719" s="223"/>
      <c r="P719" s="223"/>
      <c r="Q719" s="223"/>
      <c r="R719" s="223"/>
      <c r="S719" s="223"/>
      <c r="T719" s="224"/>
      <c r="AT719" s="225" t="s">
        <v>136</v>
      </c>
      <c r="AU719" s="225" t="s">
        <v>87</v>
      </c>
      <c r="AV719" s="14" t="s">
        <v>87</v>
      </c>
      <c r="AW719" s="14" t="s">
        <v>33</v>
      </c>
      <c r="AX719" s="14" t="s">
        <v>85</v>
      </c>
      <c r="AY719" s="225" t="s">
        <v>125</v>
      </c>
    </row>
    <row r="720" spans="1:65" s="2" customFormat="1" ht="16.5" customHeight="1">
      <c r="A720" s="35"/>
      <c r="B720" s="36"/>
      <c r="C720" s="240" t="s">
        <v>1099</v>
      </c>
      <c r="D720" s="240" t="s">
        <v>435</v>
      </c>
      <c r="E720" s="241" t="s">
        <v>1100</v>
      </c>
      <c r="F720" s="242" t="s">
        <v>1101</v>
      </c>
      <c r="G720" s="243" t="s">
        <v>229</v>
      </c>
      <c r="H720" s="244">
        <v>4</v>
      </c>
      <c r="I720" s="245"/>
      <c r="J720" s="246">
        <f>ROUND(I720*H720,2)</f>
        <v>0</v>
      </c>
      <c r="K720" s="242" t="s">
        <v>132</v>
      </c>
      <c r="L720" s="247"/>
      <c r="M720" s="248" t="s">
        <v>1</v>
      </c>
      <c r="N720" s="249" t="s">
        <v>42</v>
      </c>
      <c r="O720" s="72"/>
      <c r="P720" s="196">
        <f>O720*H720</f>
        <v>0</v>
      </c>
      <c r="Q720" s="196">
        <v>0.0025</v>
      </c>
      <c r="R720" s="196">
        <f>Q720*H720</f>
        <v>0.01</v>
      </c>
      <c r="S720" s="196">
        <v>0</v>
      </c>
      <c r="T720" s="197">
        <f>S720*H720</f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R720" s="198" t="s">
        <v>175</v>
      </c>
      <c r="AT720" s="198" t="s">
        <v>435</v>
      </c>
      <c r="AU720" s="198" t="s">
        <v>87</v>
      </c>
      <c r="AY720" s="18" t="s">
        <v>125</v>
      </c>
      <c r="BE720" s="199">
        <f>IF(N720="základní",J720,0)</f>
        <v>0</v>
      </c>
      <c r="BF720" s="199">
        <f>IF(N720="snížená",J720,0)</f>
        <v>0</v>
      </c>
      <c r="BG720" s="199">
        <f>IF(N720="zákl. přenesená",J720,0)</f>
        <v>0</v>
      </c>
      <c r="BH720" s="199">
        <f>IF(N720="sníž. přenesená",J720,0)</f>
        <v>0</v>
      </c>
      <c r="BI720" s="199">
        <f>IF(N720="nulová",J720,0)</f>
        <v>0</v>
      </c>
      <c r="BJ720" s="18" t="s">
        <v>85</v>
      </c>
      <c r="BK720" s="199">
        <f>ROUND(I720*H720,2)</f>
        <v>0</v>
      </c>
      <c r="BL720" s="18" t="s">
        <v>149</v>
      </c>
      <c r="BM720" s="198" t="s">
        <v>1102</v>
      </c>
    </row>
    <row r="721" spans="1:47" s="2" customFormat="1" ht="10">
      <c r="A721" s="35"/>
      <c r="B721" s="36"/>
      <c r="C721" s="37"/>
      <c r="D721" s="200" t="s">
        <v>135</v>
      </c>
      <c r="E721" s="37"/>
      <c r="F721" s="201" t="s">
        <v>1101</v>
      </c>
      <c r="G721" s="37"/>
      <c r="H721" s="37"/>
      <c r="I721" s="202"/>
      <c r="J721" s="37"/>
      <c r="K721" s="37"/>
      <c r="L721" s="40"/>
      <c r="M721" s="203"/>
      <c r="N721" s="204"/>
      <c r="O721" s="72"/>
      <c r="P721" s="72"/>
      <c r="Q721" s="72"/>
      <c r="R721" s="72"/>
      <c r="S721" s="72"/>
      <c r="T721" s="73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T721" s="18" t="s">
        <v>135</v>
      </c>
      <c r="AU721" s="18" t="s">
        <v>87</v>
      </c>
    </row>
    <row r="722" spans="2:51" s="14" customFormat="1" ht="10">
      <c r="B722" s="215"/>
      <c r="C722" s="216"/>
      <c r="D722" s="200" t="s">
        <v>136</v>
      </c>
      <c r="E722" s="217" t="s">
        <v>1</v>
      </c>
      <c r="F722" s="218" t="s">
        <v>1103</v>
      </c>
      <c r="G722" s="216"/>
      <c r="H722" s="219">
        <v>2</v>
      </c>
      <c r="I722" s="220"/>
      <c r="J722" s="216"/>
      <c r="K722" s="216"/>
      <c r="L722" s="221"/>
      <c r="M722" s="222"/>
      <c r="N722" s="223"/>
      <c r="O722" s="223"/>
      <c r="P722" s="223"/>
      <c r="Q722" s="223"/>
      <c r="R722" s="223"/>
      <c r="S722" s="223"/>
      <c r="T722" s="224"/>
      <c r="AT722" s="225" t="s">
        <v>136</v>
      </c>
      <c r="AU722" s="225" t="s">
        <v>87</v>
      </c>
      <c r="AV722" s="14" t="s">
        <v>87</v>
      </c>
      <c r="AW722" s="14" t="s">
        <v>33</v>
      </c>
      <c r="AX722" s="14" t="s">
        <v>77</v>
      </c>
      <c r="AY722" s="225" t="s">
        <v>125</v>
      </c>
    </row>
    <row r="723" spans="2:51" s="14" customFormat="1" ht="10">
      <c r="B723" s="215"/>
      <c r="C723" s="216"/>
      <c r="D723" s="200" t="s">
        <v>136</v>
      </c>
      <c r="E723" s="217" t="s">
        <v>1</v>
      </c>
      <c r="F723" s="218" t="s">
        <v>1104</v>
      </c>
      <c r="G723" s="216"/>
      <c r="H723" s="219">
        <v>2</v>
      </c>
      <c r="I723" s="220"/>
      <c r="J723" s="216"/>
      <c r="K723" s="216"/>
      <c r="L723" s="221"/>
      <c r="M723" s="222"/>
      <c r="N723" s="223"/>
      <c r="O723" s="223"/>
      <c r="P723" s="223"/>
      <c r="Q723" s="223"/>
      <c r="R723" s="223"/>
      <c r="S723" s="223"/>
      <c r="T723" s="224"/>
      <c r="AT723" s="225" t="s">
        <v>136</v>
      </c>
      <c r="AU723" s="225" t="s">
        <v>87</v>
      </c>
      <c r="AV723" s="14" t="s">
        <v>87</v>
      </c>
      <c r="AW723" s="14" t="s">
        <v>33</v>
      </c>
      <c r="AX723" s="14" t="s">
        <v>77</v>
      </c>
      <c r="AY723" s="225" t="s">
        <v>125</v>
      </c>
    </row>
    <row r="724" spans="2:51" s="15" customFormat="1" ht="10">
      <c r="B724" s="229"/>
      <c r="C724" s="230"/>
      <c r="D724" s="200" t="s">
        <v>136</v>
      </c>
      <c r="E724" s="231" t="s">
        <v>1</v>
      </c>
      <c r="F724" s="232" t="s">
        <v>260</v>
      </c>
      <c r="G724" s="230"/>
      <c r="H724" s="233">
        <v>4</v>
      </c>
      <c r="I724" s="234"/>
      <c r="J724" s="230"/>
      <c r="K724" s="230"/>
      <c r="L724" s="235"/>
      <c r="M724" s="236"/>
      <c r="N724" s="237"/>
      <c r="O724" s="237"/>
      <c r="P724" s="237"/>
      <c r="Q724" s="237"/>
      <c r="R724" s="237"/>
      <c r="S724" s="237"/>
      <c r="T724" s="238"/>
      <c r="AT724" s="239" t="s">
        <v>136</v>
      </c>
      <c r="AU724" s="239" t="s">
        <v>87</v>
      </c>
      <c r="AV724" s="15" t="s">
        <v>149</v>
      </c>
      <c r="AW724" s="15" t="s">
        <v>33</v>
      </c>
      <c r="AX724" s="15" t="s">
        <v>85</v>
      </c>
      <c r="AY724" s="239" t="s">
        <v>125</v>
      </c>
    </row>
    <row r="725" spans="1:65" s="2" customFormat="1" ht="16.5" customHeight="1">
      <c r="A725" s="35"/>
      <c r="B725" s="36"/>
      <c r="C725" s="240" t="s">
        <v>1105</v>
      </c>
      <c r="D725" s="240" t="s">
        <v>435</v>
      </c>
      <c r="E725" s="241" t="s">
        <v>1106</v>
      </c>
      <c r="F725" s="242" t="s">
        <v>1107</v>
      </c>
      <c r="G725" s="243" t="s">
        <v>229</v>
      </c>
      <c r="H725" s="244">
        <v>1</v>
      </c>
      <c r="I725" s="245"/>
      <c r="J725" s="246">
        <f>ROUND(I725*H725,2)</f>
        <v>0</v>
      </c>
      <c r="K725" s="242" t="s">
        <v>132</v>
      </c>
      <c r="L725" s="247"/>
      <c r="M725" s="248" t="s">
        <v>1</v>
      </c>
      <c r="N725" s="249" t="s">
        <v>42</v>
      </c>
      <c r="O725" s="72"/>
      <c r="P725" s="196">
        <f>O725*H725</f>
        <v>0</v>
      </c>
      <c r="Q725" s="196">
        <v>0.0053</v>
      </c>
      <c r="R725" s="196">
        <f>Q725*H725</f>
        <v>0.0053</v>
      </c>
      <c r="S725" s="196">
        <v>0</v>
      </c>
      <c r="T725" s="197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98" t="s">
        <v>175</v>
      </c>
      <c r="AT725" s="198" t="s">
        <v>435</v>
      </c>
      <c r="AU725" s="198" t="s">
        <v>87</v>
      </c>
      <c r="AY725" s="18" t="s">
        <v>125</v>
      </c>
      <c r="BE725" s="199">
        <f>IF(N725="základní",J725,0)</f>
        <v>0</v>
      </c>
      <c r="BF725" s="199">
        <f>IF(N725="snížená",J725,0)</f>
        <v>0</v>
      </c>
      <c r="BG725" s="199">
        <f>IF(N725="zákl. přenesená",J725,0)</f>
        <v>0</v>
      </c>
      <c r="BH725" s="199">
        <f>IF(N725="sníž. přenesená",J725,0)</f>
        <v>0</v>
      </c>
      <c r="BI725" s="199">
        <f>IF(N725="nulová",J725,0)</f>
        <v>0</v>
      </c>
      <c r="BJ725" s="18" t="s">
        <v>85</v>
      </c>
      <c r="BK725" s="199">
        <f>ROUND(I725*H725,2)</f>
        <v>0</v>
      </c>
      <c r="BL725" s="18" t="s">
        <v>149</v>
      </c>
      <c r="BM725" s="198" t="s">
        <v>1108</v>
      </c>
    </row>
    <row r="726" spans="1:47" s="2" customFormat="1" ht="10">
      <c r="A726" s="35"/>
      <c r="B726" s="36"/>
      <c r="C726" s="37"/>
      <c r="D726" s="200" t="s">
        <v>135</v>
      </c>
      <c r="E726" s="37"/>
      <c r="F726" s="201" t="s">
        <v>1107</v>
      </c>
      <c r="G726" s="37"/>
      <c r="H726" s="37"/>
      <c r="I726" s="202"/>
      <c r="J726" s="37"/>
      <c r="K726" s="37"/>
      <c r="L726" s="40"/>
      <c r="M726" s="203"/>
      <c r="N726" s="204"/>
      <c r="O726" s="72"/>
      <c r="P726" s="72"/>
      <c r="Q726" s="72"/>
      <c r="R726" s="72"/>
      <c r="S726" s="72"/>
      <c r="T726" s="73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T726" s="18" t="s">
        <v>135</v>
      </c>
      <c r="AU726" s="18" t="s">
        <v>87</v>
      </c>
    </row>
    <row r="727" spans="2:51" s="14" customFormat="1" ht="10">
      <c r="B727" s="215"/>
      <c r="C727" s="216"/>
      <c r="D727" s="200" t="s">
        <v>136</v>
      </c>
      <c r="E727" s="217" t="s">
        <v>1</v>
      </c>
      <c r="F727" s="218" t="s">
        <v>1109</v>
      </c>
      <c r="G727" s="216"/>
      <c r="H727" s="219">
        <v>1</v>
      </c>
      <c r="I727" s="220"/>
      <c r="J727" s="216"/>
      <c r="K727" s="216"/>
      <c r="L727" s="221"/>
      <c r="M727" s="222"/>
      <c r="N727" s="223"/>
      <c r="O727" s="223"/>
      <c r="P727" s="223"/>
      <c r="Q727" s="223"/>
      <c r="R727" s="223"/>
      <c r="S727" s="223"/>
      <c r="T727" s="224"/>
      <c r="AT727" s="225" t="s">
        <v>136</v>
      </c>
      <c r="AU727" s="225" t="s">
        <v>87</v>
      </c>
      <c r="AV727" s="14" t="s">
        <v>87</v>
      </c>
      <c r="AW727" s="14" t="s">
        <v>33</v>
      </c>
      <c r="AX727" s="14" t="s">
        <v>85</v>
      </c>
      <c r="AY727" s="225" t="s">
        <v>125</v>
      </c>
    </row>
    <row r="728" spans="1:65" s="2" customFormat="1" ht="16.5" customHeight="1">
      <c r="A728" s="35"/>
      <c r="B728" s="36"/>
      <c r="C728" s="187" t="s">
        <v>1110</v>
      </c>
      <c r="D728" s="187" t="s">
        <v>128</v>
      </c>
      <c r="E728" s="188" t="s">
        <v>1111</v>
      </c>
      <c r="F728" s="189" t="s">
        <v>1112</v>
      </c>
      <c r="G728" s="190" t="s">
        <v>229</v>
      </c>
      <c r="H728" s="191">
        <v>8</v>
      </c>
      <c r="I728" s="192"/>
      <c r="J728" s="193">
        <f>ROUND(I728*H728,2)</f>
        <v>0</v>
      </c>
      <c r="K728" s="189" t="s">
        <v>132</v>
      </c>
      <c r="L728" s="40"/>
      <c r="M728" s="194" t="s">
        <v>1</v>
      </c>
      <c r="N728" s="195" t="s">
        <v>42</v>
      </c>
      <c r="O728" s="72"/>
      <c r="P728" s="196">
        <f>O728*H728</f>
        <v>0</v>
      </c>
      <c r="Q728" s="196">
        <v>0.10941</v>
      </c>
      <c r="R728" s="196">
        <f>Q728*H728</f>
        <v>0.87528</v>
      </c>
      <c r="S728" s="196">
        <v>0</v>
      </c>
      <c r="T728" s="197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198" t="s">
        <v>149</v>
      </c>
      <c r="AT728" s="198" t="s">
        <v>128</v>
      </c>
      <c r="AU728" s="198" t="s">
        <v>87</v>
      </c>
      <c r="AY728" s="18" t="s">
        <v>125</v>
      </c>
      <c r="BE728" s="199">
        <f>IF(N728="základní",J728,0)</f>
        <v>0</v>
      </c>
      <c r="BF728" s="199">
        <f>IF(N728="snížená",J728,0)</f>
        <v>0</v>
      </c>
      <c r="BG728" s="199">
        <f>IF(N728="zákl. přenesená",J728,0)</f>
        <v>0</v>
      </c>
      <c r="BH728" s="199">
        <f>IF(N728="sníž. přenesená",J728,0)</f>
        <v>0</v>
      </c>
      <c r="BI728" s="199">
        <f>IF(N728="nulová",J728,0)</f>
        <v>0</v>
      </c>
      <c r="BJ728" s="18" t="s">
        <v>85</v>
      </c>
      <c r="BK728" s="199">
        <f>ROUND(I728*H728,2)</f>
        <v>0</v>
      </c>
      <c r="BL728" s="18" t="s">
        <v>149</v>
      </c>
      <c r="BM728" s="198" t="s">
        <v>1113</v>
      </c>
    </row>
    <row r="729" spans="1:47" s="2" customFormat="1" ht="10">
      <c r="A729" s="35"/>
      <c r="B729" s="36"/>
      <c r="C729" s="37"/>
      <c r="D729" s="200" t="s">
        <v>135</v>
      </c>
      <c r="E729" s="37"/>
      <c r="F729" s="201" t="s">
        <v>1114</v>
      </c>
      <c r="G729" s="37"/>
      <c r="H729" s="37"/>
      <c r="I729" s="202"/>
      <c r="J729" s="37"/>
      <c r="K729" s="37"/>
      <c r="L729" s="40"/>
      <c r="M729" s="203"/>
      <c r="N729" s="204"/>
      <c r="O729" s="72"/>
      <c r="P729" s="72"/>
      <c r="Q729" s="72"/>
      <c r="R729" s="72"/>
      <c r="S729" s="72"/>
      <c r="T729" s="73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T729" s="18" t="s">
        <v>135</v>
      </c>
      <c r="AU729" s="18" t="s">
        <v>87</v>
      </c>
    </row>
    <row r="730" spans="2:51" s="14" customFormat="1" ht="10">
      <c r="B730" s="215"/>
      <c r="C730" s="216"/>
      <c r="D730" s="200" t="s">
        <v>136</v>
      </c>
      <c r="E730" s="217" t="s">
        <v>1</v>
      </c>
      <c r="F730" s="218" t="s">
        <v>1115</v>
      </c>
      <c r="G730" s="216"/>
      <c r="H730" s="219">
        <v>8</v>
      </c>
      <c r="I730" s="220"/>
      <c r="J730" s="216"/>
      <c r="K730" s="216"/>
      <c r="L730" s="221"/>
      <c r="M730" s="222"/>
      <c r="N730" s="223"/>
      <c r="O730" s="223"/>
      <c r="P730" s="223"/>
      <c r="Q730" s="223"/>
      <c r="R730" s="223"/>
      <c r="S730" s="223"/>
      <c r="T730" s="224"/>
      <c r="AT730" s="225" t="s">
        <v>136</v>
      </c>
      <c r="AU730" s="225" t="s">
        <v>87</v>
      </c>
      <c r="AV730" s="14" t="s">
        <v>87</v>
      </c>
      <c r="AW730" s="14" t="s">
        <v>33</v>
      </c>
      <c r="AX730" s="14" t="s">
        <v>85</v>
      </c>
      <c r="AY730" s="225" t="s">
        <v>125</v>
      </c>
    </row>
    <row r="731" spans="1:65" s="2" customFormat="1" ht="16.5" customHeight="1">
      <c r="A731" s="35"/>
      <c r="B731" s="36"/>
      <c r="C731" s="187" t="s">
        <v>1116</v>
      </c>
      <c r="D731" s="187" t="s">
        <v>128</v>
      </c>
      <c r="E731" s="188" t="s">
        <v>1117</v>
      </c>
      <c r="F731" s="189" t="s">
        <v>1118</v>
      </c>
      <c r="G731" s="190" t="s">
        <v>229</v>
      </c>
      <c r="H731" s="191">
        <v>3</v>
      </c>
      <c r="I731" s="192"/>
      <c r="J731" s="193">
        <f>ROUND(I731*H731,2)</f>
        <v>0</v>
      </c>
      <c r="K731" s="189" t="s">
        <v>132</v>
      </c>
      <c r="L731" s="40"/>
      <c r="M731" s="194" t="s">
        <v>1</v>
      </c>
      <c r="N731" s="195" t="s">
        <v>42</v>
      </c>
      <c r="O731" s="72"/>
      <c r="P731" s="196">
        <f>O731*H731</f>
        <v>0</v>
      </c>
      <c r="Q731" s="196">
        <v>0.11241</v>
      </c>
      <c r="R731" s="196">
        <f>Q731*H731</f>
        <v>0.33723</v>
      </c>
      <c r="S731" s="196">
        <v>0</v>
      </c>
      <c r="T731" s="197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198" t="s">
        <v>149</v>
      </c>
      <c r="AT731" s="198" t="s">
        <v>128</v>
      </c>
      <c r="AU731" s="198" t="s">
        <v>87</v>
      </c>
      <c r="AY731" s="18" t="s">
        <v>125</v>
      </c>
      <c r="BE731" s="199">
        <f>IF(N731="základní",J731,0)</f>
        <v>0</v>
      </c>
      <c r="BF731" s="199">
        <f>IF(N731="snížená",J731,0)</f>
        <v>0</v>
      </c>
      <c r="BG731" s="199">
        <f>IF(N731="zákl. přenesená",J731,0)</f>
        <v>0</v>
      </c>
      <c r="BH731" s="199">
        <f>IF(N731="sníž. přenesená",J731,0)</f>
        <v>0</v>
      </c>
      <c r="BI731" s="199">
        <f>IF(N731="nulová",J731,0)</f>
        <v>0</v>
      </c>
      <c r="BJ731" s="18" t="s">
        <v>85</v>
      </c>
      <c r="BK731" s="199">
        <f>ROUND(I731*H731,2)</f>
        <v>0</v>
      </c>
      <c r="BL731" s="18" t="s">
        <v>149</v>
      </c>
      <c r="BM731" s="198" t="s">
        <v>1119</v>
      </c>
    </row>
    <row r="732" spans="1:47" s="2" customFormat="1" ht="10">
      <c r="A732" s="35"/>
      <c r="B732" s="36"/>
      <c r="C732" s="37"/>
      <c r="D732" s="200" t="s">
        <v>135</v>
      </c>
      <c r="E732" s="37"/>
      <c r="F732" s="201" t="s">
        <v>1120</v>
      </c>
      <c r="G732" s="37"/>
      <c r="H732" s="37"/>
      <c r="I732" s="202"/>
      <c r="J732" s="37"/>
      <c r="K732" s="37"/>
      <c r="L732" s="40"/>
      <c r="M732" s="203"/>
      <c r="N732" s="204"/>
      <c r="O732" s="72"/>
      <c r="P732" s="72"/>
      <c r="Q732" s="72"/>
      <c r="R732" s="72"/>
      <c r="S732" s="72"/>
      <c r="T732" s="73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T732" s="18" t="s">
        <v>135</v>
      </c>
      <c r="AU732" s="18" t="s">
        <v>87</v>
      </c>
    </row>
    <row r="733" spans="2:51" s="14" customFormat="1" ht="10">
      <c r="B733" s="215"/>
      <c r="C733" s="216"/>
      <c r="D733" s="200" t="s">
        <v>136</v>
      </c>
      <c r="E733" s="217" t="s">
        <v>1</v>
      </c>
      <c r="F733" s="218" t="s">
        <v>1121</v>
      </c>
      <c r="G733" s="216"/>
      <c r="H733" s="219">
        <v>3</v>
      </c>
      <c r="I733" s="220"/>
      <c r="J733" s="216"/>
      <c r="K733" s="216"/>
      <c r="L733" s="221"/>
      <c r="M733" s="222"/>
      <c r="N733" s="223"/>
      <c r="O733" s="223"/>
      <c r="P733" s="223"/>
      <c r="Q733" s="223"/>
      <c r="R733" s="223"/>
      <c r="S733" s="223"/>
      <c r="T733" s="224"/>
      <c r="AT733" s="225" t="s">
        <v>136</v>
      </c>
      <c r="AU733" s="225" t="s">
        <v>87</v>
      </c>
      <c r="AV733" s="14" t="s">
        <v>87</v>
      </c>
      <c r="AW733" s="14" t="s">
        <v>33</v>
      </c>
      <c r="AX733" s="14" t="s">
        <v>85</v>
      </c>
      <c r="AY733" s="225" t="s">
        <v>125</v>
      </c>
    </row>
    <row r="734" spans="1:65" s="2" customFormat="1" ht="16.5" customHeight="1">
      <c r="A734" s="35"/>
      <c r="B734" s="36"/>
      <c r="C734" s="240" t="s">
        <v>1122</v>
      </c>
      <c r="D734" s="240" t="s">
        <v>435</v>
      </c>
      <c r="E734" s="241" t="s">
        <v>1123</v>
      </c>
      <c r="F734" s="242" t="s">
        <v>1124</v>
      </c>
      <c r="G734" s="243" t="s">
        <v>229</v>
      </c>
      <c r="H734" s="244">
        <v>3</v>
      </c>
      <c r="I734" s="245"/>
      <c r="J734" s="246">
        <f>ROUND(I734*H734,2)</f>
        <v>0</v>
      </c>
      <c r="K734" s="242" t="s">
        <v>132</v>
      </c>
      <c r="L734" s="247"/>
      <c r="M734" s="248" t="s">
        <v>1</v>
      </c>
      <c r="N734" s="249" t="s">
        <v>42</v>
      </c>
      <c r="O734" s="72"/>
      <c r="P734" s="196">
        <f>O734*H734</f>
        <v>0</v>
      </c>
      <c r="Q734" s="196">
        <v>0.0061</v>
      </c>
      <c r="R734" s="196">
        <f>Q734*H734</f>
        <v>0.0183</v>
      </c>
      <c r="S734" s="196">
        <v>0</v>
      </c>
      <c r="T734" s="197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98" t="s">
        <v>175</v>
      </c>
      <c r="AT734" s="198" t="s">
        <v>435</v>
      </c>
      <c r="AU734" s="198" t="s">
        <v>87</v>
      </c>
      <c r="AY734" s="18" t="s">
        <v>125</v>
      </c>
      <c r="BE734" s="199">
        <f>IF(N734="základní",J734,0)</f>
        <v>0</v>
      </c>
      <c r="BF734" s="199">
        <f>IF(N734="snížená",J734,0)</f>
        <v>0</v>
      </c>
      <c r="BG734" s="199">
        <f>IF(N734="zákl. přenesená",J734,0)</f>
        <v>0</v>
      </c>
      <c r="BH734" s="199">
        <f>IF(N734="sníž. přenesená",J734,0)</f>
        <v>0</v>
      </c>
      <c r="BI734" s="199">
        <f>IF(N734="nulová",J734,0)</f>
        <v>0</v>
      </c>
      <c r="BJ734" s="18" t="s">
        <v>85</v>
      </c>
      <c r="BK734" s="199">
        <f>ROUND(I734*H734,2)</f>
        <v>0</v>
      </c>
      <c r="BL734" s="18" t="s">
        <v>149</v>
      </c>
      <c r="BM734" s="198" t="s">
        <v>1125</v>
      </c>
    </row>
    <row r="735" spans="1:47" s="2" customFormat="1" ht="10">
      <c r="A735" s="35"/>
      <c r="B735" s="36"/>
      <c r="C735" s="37"/>
      <c r="D735" s="200" t="s">
        <v>135</v>
      </c>
      <c r="E735" s="37"/>
      <c r="F735" s="201" t="s">
        <v>1124</v>
      </c>
      <c r="G735" s="37"/>
      <c r="H735" s="37"/>
      <c r="I735" s="202"/>
      <c r="J735" s="37"/>
      <c r="K735" s="37"/>
      <c r="L735" s="40"/>
      <c r="M735" s="203"/>
      <c r="N735" s="204"/>
      <c r="O735" s="72"/>
      <c r="P735" s="72"/>
      <c r="Q735" s="72"/>
      <c r="R735" s="72"/>
      <c r="S735" s="72"/>
      <c r="T735" s="73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T735" s="18" t="s">
        <v>135</v>
      </c>
      <c r="AU735" s="18" t="s">
        <v>87</v>
      </c>
    </row>
    <row r="736" spans="2:51" s="14" customFormat="1" ht="10">
      <c r="B736" s="215"/>
      <c r="C736" s="216"/>
      <c r="D736" s="200" t="s">
        <v>136</v>
      </c>
      <c r="E736" s="217" t="s">
        <v>1</v>
      </c>
      <c r="F736" s="218" t="s">
        <v>1121</v>
      </c>
      <c r="G736" s="216"/>
      <c r="H736" s="219">
        <v>3</v>
      </c>
      <c r="I736" s="220"/>
      <c r="J736" s="216"/>
      <c r="K736" s="216"/>
      <c r="L736" s="221"/>
      <c r="M736" s="222"/>
      <c r="N736" s="223"/>
      <c r="O736" s="223"/>
      <c r="P736" s="223"/>
      <c r="Q736" s="223"/>
      <c r="R736" s="223"/>
      <c r="S736" s="223"/>
      <c r="T736" s="224"/>
      <c r="AT736" s="225" t="s">
        <v>136</v>
      </c>
      <c r="AU736" s="225" t="s">
        <v>87</v>
      </c>
      <c r="AV736" s="14" t="s">
        <v>87</v>
      </c>
      <c r="AW736" s="14" t="s">
        <v>33</v>
      </c>
      <c r="AX736" s="14" t="s">
        <v>85</v>
      </c>
      <c r="AY736" s="225" t="s">
        <v>125</v>
      </c>
    </row>
    <row r="737" spans="1:65" s="2" customFormat="1" ht="16.5" customHeight="1">
      <c r="A737" s="35"/>
      <c r="B737" s="36"/>
      <c r="C737" s="187" t="s">
        <v>1126</v>
      </c>
      <c r="D737" s="187" t="s">
        <v>128</v>
      </c>
      <c r="E737" s="188" t="s">
        <v>1127</v>
      </c>
      <c r="F737" s="189" t="s">
        <v>1128</v>
      </c>
      <c r="G737" s="190" t="s">
        <v>298</v>
      </c>
      <c r="H737" s="191">
        <v>432</v>
      </c>
      <c r="I737" s="192"/>
      <c r="J737" s="193">
        <f>ROUND(I737*H737,2)</f>
        <v>0</v>
      </c>
      <c r="K737" s="189" t="s">
        <v>132</v>
      </c>
      <c r="L737" s="40"/>
      <c r="M737" s="194" t="s">
        <v>1</v>
      </c>
      <c r="N737" s="195" t="s">
        <v>42</v>
      </c>
      <c r="O737" s="72"/>
      <c r="P737" s="196">
        <f>O737*H737</f>
        <v>0</v>
      </c>
      <c r="Q737" s="196">
        <v>0.00013</v>
      </c>
      <c r="R737" s="196">
        <f>Q737*H737</f>
        <v>0.056159999999999995</v>
      </c>
      <c r="S737" s="196">
        <v>0</v>
      </c>
      <c r="T737" s="197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98" t="s">
        <v>149</v>
      </c>
      <c r="AT737" s="198" t="s">
        <v>128</v>
      </c>
      <c r="AU737" s="198" t="s">
        <v>87</v>
      </c>
      <c r="AY737" s="18" t="s">
        <v>125</v>
      </c>
      <c r="BE737" s="199">
        <f>IF(N737="základní",J737,0)</f>
        <v>0</v>
      </c>
      <c r="BF737" s="199">
        <f>IF(N737="snížená",J737,0)</f>
        <v>0</v>
      </c>
      <c r="BG737" s="199">
        <f>IF(N737="zákl. přenesená",J737,0)</f>
        <v>0</v>
      </c>
      <c r="BH737" s="199">
        <f>IF(N737="sníž. přenesená",J737,0)</f>
        <v>0</v>
      </c>
      <c r="BI737" s="199">
        <f>IF(N737="nulová",J737,0)</f>
        <v>0</v>
      </c>
      <c r="BJ737" s="18" t="s">
        <v>85</v>
      </c>
      <c r="BK737" s="199">
        <f>ROUND(I737*H737,2)</f>
        <v>0</v>
      </c>
      <c r="BL737" s="18" t="s">
        <v>149</v>
      </c>
      <c r="BM737" s="198" t="s">
        <v>1129</v>
      </c>
    </row>
    <row r="738" spans="1:47" s="2" customFormat="1" ht="10">
      <c r="A738" s="35"/>
      <c r="B738" s="36"/>
      <c r="C738" s="37"/>
      <c r="D738" s="200" t="s">
        <v>135</v>
      </c>
      <c r="E738" s="37"/>
      <c r="F738" s="201" t="s">
        <v>1130</v>
      </c>
      <c r="G738" s="37"/>
      <c r="H738" s="37"/>
      <c r="I738" s="202"/>
      <c r="J738" s="37"/>
      <c r="K738" s="37"/>
      <c r="L738" s="40"/>
      <c r="M738" s="203"/>
      <c r="N738" s="204"/>
      <c r="O738" s="72"/>
      <c r="P738" s="72"/>
      <c r="Q738" s="72"/>
      <c r="R738" s="72"/>
      <c r="S738" s="72"/>
      <c r="T738" s="73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T738" s="18" t="s">
        <v>135</v>
      </c>
      <c r="AU738" s="18" t="s">
        <v>87</v>
      </c>
    </row>
    <row r="739" spans="2:51" s="14" customFormat="1" ht="10">
      <c r="B739" s="215"/>
      <c r="C739" s="216"/>
      <c r="D739" s="200" t="s">
        <v>136</v>
      </c>
      <c r="E739" s="217" t="s">
        <v>1</v>
      </c>
      <c r="F739" s="218" t="s">
        <v>1131</v>
      </c>
      <c r="G739" s="216"/>
      <c r="H739" s="219">
        <v>432</v>
      </c>
      <c r="I739" s="220"/>
      <c r="J739" s="216"/>
      <c r="K739" s="216"/>
      <c r="L739" s="221"/>
      <c r="M739" s="222"/>
      <c r="N739" s="223"/>
      <c r="O739" s="223"/>
      <c r="P739" s="223"/>
      <c r="Q739" s="223"/>
      <c r="R739" s="223"/>
      <c r="S739" s="223"/>
      <c r="T739" s="224"/>
      <c r="AT739" s="225" t="s">
        <v>136</v>
      </c>
      <c r="AU739" s="225" t="s">
        <v>87</v>
      </c>
      <c r="AV739" s="14" t="s">
        <v>87</v>
      </c>
      <c r="AW739" s="14" t="s">
        <v>33</v>
      </c>
      <c r="AX739" s="14" t="s">
        <v>85</v>
      </c>
      <c r="AY739" s="225" t="s">
        <v>125</v>
      </c>
    </row>
    <row r="740" spans="1:65" s="2" customFormat="1" ht="16.5" customHeight="1">
      <c r="A740" s="35"/>
      <c r="B740" s="36"/>
      <c r="C740" s="187" t="s">
        <v>1132</v>
      </c>
      <c r="D740" s="187" t="s">
        <v>128</v>
      </c>
      <c r="E740" s="188" t="s">
        <v>1133</v>
      </c>
      <c r="F740" s="189" t="s">
        <v>1134</v>
      </c>
      <c r="G740" s="190" t="s">
        <v>298</v>
      </c>
      <c r="H740" s="191">
        <v>16</v>
      </c>
      <c r="I740" s="192"/>
      <c r="J740" s="193">
        <f>ROUND(I740*H740,2)</f>
        <v>0</v>
      </c>
      <c r="K740" s="189" t="s">
        <v>132</v>
      </c>
      <c r="L740" s="40"/>
      <c r="M740" s="194" t="s">
        <v>1</v>
      </c>
      <c r="N740" s="195" t="s">
        <v>42</v>
      </c>
      <c r="O740" s="72"/>
      <c r="P740" s="196">
        <f>O740*H740</f>
        <v>0</v>
      </c>
      <c r="Q740" s="196">
        <v>0.00016</v>
      </c>
      <c r="R740" s="196">
        <f>Q740*H740</f>
        <v>0.00256</v>
      </c>
      <c r="S740" s="196">
        <v>0</v>
      </c>
      <c r="T740" s="197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8" t="s">
        <v>149</v>
      </c>
      <c r="AT740" s="198" t="s">
        <v>128</v>
      </c>
      <c r="AU740" s="198" t="s">
        <v>87</v>
      </c>
      <c r="AY740" s="18" t="s">
        <v>125</v>
      </c>
      <c r="BE740" s="199">
        <f>IF(N740="základní",J740,0)</f>
        <v>0</v>
      </c>
      <c r="BF740" s="199">
        <f>IF(N740="snížená",J740,0)</f>
        <v>0</v>
      </c>
      <c r="BG740" s="199">
        <f>IF(N740="zákl. přenesená",J740,0)</f>
        <v>0</v>
      </c>
      <c r="BH740" s="199">
        <f>IF(N740="sníž. přenesená",J740,0)</f>
        <v>0</v>
      </c>
      <c r="BI740" s="199">
        <f>IF(N740="nulová",J740,0)</f>
        <v>0</v>
      </c>
      <c r="BJ740" s="18" t="s">
        <v>85</v>
      </c>
      <c r="BK740" s="199">
        <f>ROUND(I740*H740,2)</f>
        <v>0</v>
      </c>
      <c r="BL740" s="18" t="s">
        <v>149</v>
      </c>
      <c r="BM740" s="198" t="s">
        <v>1135</v>
      </c>
    </row>
    <row r="741" spans="1:47" s="2" customFormat="1" ht="10">
      <c r="A741" s="35"/>
      <c r="B741" s="36"/>
      <c r="C741" s="37"/>
      <c r="D741" s="200" t="s">
        <v>135</v>
      </c>
      <c r="E741" s="37"/>
      <c r="F741" s="201" t="s">
        <v>1136</v>
      </c>
      <c r="G741" s="37"/>
      <c r="H741" s="37"/>
      <c r="I741" s="202"/>
      <c r="J741" s="37"/>
      <c r="K741" s="37"/>
      <c r="L741" s="40"/>
      <c r="M741" s="203"/>
      <c r="N741" s="204"/>
      <c r="O741" s="72"/>
      <c r="P741" s="72"/>
      <c r="Q741" s="72"/>
      <c r="R741" s="72"/>
      <c r="S741" s="72"/>
      <c r="T741" s="73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T741" s="18" t="s">
        <v>135</v>
      </c>
      <c r="AU741" s="18" t="s">
        <v>87</v>
      </c>
    </row>
    <row r="742" spans="2:51" s="14" customFormat="1" ht="10">
      <c r="B742" s="215"/>
      <c r="C742" s="216"/>
      <c r="D742" s="200" t="s">
        <v>136</v>
      </c>
      <c r="E742" s="217" t="s">
        <v>1</v>
      </c>
      <c r="F742" s="218" t="s">
        <v>1137</v>
      </c>
      <c r="G742" s="216"/>
      <c r="H742" s="219">
        <v>16</v>
      </c>
      <c r="I742" s="220"/>
      <c r="J742" s="216"/>
      <c r="K742" s="216"/>
      <c r="L742" s="221"/>
      <c r="M742" s="222"/>
      <c r="N742" s="223"/>
      <c r="O742" s="223"/>
      <c r="P742" s="223"/>
      <c r="Q742" s="223"/>
      <c r="R742" s="223"/>
      <c r="S742" s="223"/>
      <c r="T742" s="224"/>
      <c r="AT742" s="225" t="s">
        <v>136</v>
      </c>
      <c r="AU742" s="225" t="s">
        <v>87</v>
      </c>
      <c r="AV742" s="14" t="s">
        <v>87</v>
      </c>
      <c r="AW742" s="14" t="s">
        <v>33</v>
      </c>
      <c r="AX742" s="14" t="s">
        <v>85</v>
      </c>
      <c r="AY742" s="225" t="s">
        <v>125</v>
      </c>
    </row>
    <row r="743" spans="1:65" s="2" customFormat="1" ht="16.5" customHeight="1">
      <c r="A743" s="35"/>
      <c r="B743" s="36"/>
      <c r="C743" s="187" t="s">
        <v>1138</v>
      </c>
      <c r="D743" s="187" t="s">
        <v>128</v>
      </c>
      <c r="E743" s="188" t="s">
        <v>1139</v>
      </c>
      <c r="F743" s="189" t="s">
        <v>1140</v>
      </c>
      <c r="G743" s="190" t="s">
        <v>298</v>
      </c>
      <c r="H743" s="191">
        <v>7.7</v>
      </c>
      <c r="I743" s="192"/>
      <c r="J743" s="193">
        <f>ROUND(I743*H743,2)</f>
        <v>0</v>
      </c>
      <c r="K743" s="189" t="s">
        <v>132</v>
      </c>
      <c r="L743" s="40"/>
      <c r="M743" s="194" t="s">
        <v>1</v>
      </c>
      <c r="N743" s="195" t="s">
        <v>42</v>
      </c>
      <c r="O743" s="72"/>
      <c r="P743" s="196">
        <f>O743*H743</f>
        <v>0</v>
      </c>
      <c r="Q743" s="196">
        <v>0.00219</v>
      </c>
      <c r="R743" s="196">
        <f>Q743*H743</f>
        <v>0.016863</v>
      </c>
      <c r="S743" s="196">
        <v>0</v>
      </c>
      <c r="T743" s="197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8" t="s">
        <v>149</v>
      </c>
      <c r="AT743" s="198" t="s">
        <v>128</v>
      </c>
      <c r="AU743" s="198" t="s">
        <v>87</v>
      </c>
      <c r="AY743" s="18" t="s">
        <v>125</v>
      </c>
      <c r="BE743" s="199">
        <f>IF(N743="základní",J743,0)</f>
        <v>0</v>
      </c>
      <c r="BF743" s="199">
        <f>IF(N743="snížená",J743,0)</f>
        <v>0</v>
      </c>
      <c r="BG743" s="199">
        <f>IF(N743="zákl. přenesená",J743,0)</f>
        <v>0</v>
      </c>
      <c r="BH743" s="199">
        <f>IF(N743="sníž. přenesená",J743,0)</f>
        <v>0</v>
      </c>
      <c r="BI743" s="199">
        <f>IF(N743="nulová",J743,0)</f>
        <v>0</v>
      </c>
      <c r="BJ743" s="18" t="s">
        <v>85</v>
      </c>
      <c r="BK743" s="199">
        <f>ROUND(I743*H743,2)</f>
        <v>0</v>
      </c>
      <c r="BL743" s="18" t="s">
        <v>149</v>
      </c>
      <c r="BM743" s="198" t="s">
        <v>1141</v>
      </c>
    </row>
    <row r="744" spans="1:47" s="2" customFormat="1" ht="10">
      <c r="A744" s="35"/>
      <c r="B744" s="36"/>
      <c r="C744" s="37"/>
      <c r="D744" s="200" t="s">
        <v>135</v>
      </c>
      <c r="E744" s="37"/>
      <c r="F744" s="201" t="s">
        <v>1142</v>
      </c>
      <c r="G744" s="37"/>
      <c r="H744" s="37"/>
      <c r="I744" s="202"/>
      <c r="J744" s="37"/>
      <c r="K744" s="37"/>
      <c r="L744" s="40"/>
      <c r="M744" s="203"/>
      <c r="N744" s="204"/>
      <c r="O744" s="72"/>
      <c r="P744" s="72"/>
      <c r="Q744" s="72"/>
      <c r="R744" s="72"/>
      <c r="S744" s="72"/>
      <c r="T744" s="73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T744" s="18" t="s">
        <v>135</v>
      </c>
      <c r="AU744" s="18" t="s">
        <v>87</v>
      </c>
    </row>
    <row r="745" spans="2:51" s="14" customFormat="1" ht="10">
      <c r="B745" s="215"/>
      <c r="C745" s="216"/>
      <c r="D745" s="200" t="s">
        <v>136</v>
      </c>
      <c r="E745" s="217" t="s">
        <v>1</v>
      </c>
      <c r="F745" s="218" t="s">
        <v>1143</v>
      </c>
      <c r="G745" s="216"/>
      <c r="H745" s="219">
        <v>7.7</v>
      </c>
      <c r="I745" s="220"/>
      <c r="J745" s="216"/>
      <c r="K745" s="216"/>
      <c r="L745" s="221"/>
      <c r="M745" s="222"/>
      <c r="N745" s="223"/>
      <c r="O745" s="223"/>
      <c r="P745" s="223"/>
      <c r="Q745" s="223"/>
      <c r="R745" s="223"/>
      <c r="S745" s="223"/>
      <c r="T745" s="224"/>
      <c r="AT745" s="225" t="s">
        <v>136</v>
      </c>
      <c r="AU745" s="225" t="s">
        <v>87</v>
      </c>
      <c r="AV745" s="14" t="s">
        <v>87</v>
      </c>
      <c r="AW745" s="14" t="s">
        <v>33</v>
      </c>
      <c r="AX745" s="14" t="s">
        <v>85</v>
      </c>
      <c r="AY745" s="225" t="s">
        <v>125</v>
      </c>
    </row>
    <row r="746" spans="1:65" s="2" customFormat="1" ht="16.5" customHeight="1">
      <c r="A746" s="35"/>
      <c r="B746" s="36"/>
      <c r="C746" s="187" t="s">
        <v>1144</v>
      </c>
      <c r="D746" s="187" t="s">
        <v>128</v>
      </c>
      <c r="E746" s="188" t="s">
        <v>1145</v>
      </c>
      <c r="F746" s="189" t="s">
        <v>1146</v>
      </c>
      <c r="G746" s="190" t="s">
        <v>298</v>
      </c>
      <c r="H746" s="191">
        <v>455.7</v>
      </c>
      <c r="I746" s="192"/>
      <c r="J746" s="193">
        <f>ROUND(I746*H746,2)</f>
        <v>0</v>
      </c>
      <c r="K746" s="189" t="s">
        <v>132</v>
      </c>
      <c r="L746" s="40"/>
      <c r="M746" s="194" t="s">
        <v>1</v>
      </c>
      <c r="N746" s="195" t="s">
        <v>42</v>
      </c>
      <c r="O746" s="72"/>
      <c r="P746" s="196">
        <f>O746*H746</f>
        <v>0</v>
      </c>
      <c r="Q746" s="196">
        <v>0</v>
      </c>
      <c r="R746" s="196">
        <f>Q746*H746</f>
        <v>0</v>
      </c>
      <c r="S746" s="196">
        <v>0</v>
      </c>
      <c r="T746" s="197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98" t="s">
        <v>149</v>
      </c>
      <c r="AT746" s="198" t="s">
        <v>128</v>
      </c>
      <c r="AU746" s="198" t="s">
        <v>87</v>
      </c>
      <c r="AY746" s="18" t="s">
        <v>125</v>
      </c>
      <c r="BE746" s="199">
        <f>IF(N746="základní",J746,0)</f>
        <v>0</v>
      </c>
      <c r="BF746" s="199">
        <f>IF(N746="snížená",J746,0)</f>
        <v>0</v>
      </c>
      <c r="BG746" s="199">
        <f>IF(N746="zákl. přenesená",J746,0)</f>
        <v>0</v>
      </c>
      <c r="BH746" s="199">
        <f>IF(N746="sníž. přenesená",J746,0)</f>
        <v>0</v>
      </c>
      <c r="BI746" s="199">
        <f>IF(N746="nulová",J746,0)</f>
        <v>0</v>
      </c>
      <c r="BJ746" s="18" t="s">
        <v>85</v>
      </c>
      <c r="BK746" s="199">
        <f>ROUND(I746*H746,2)</f>
        <v>0</v>
      </c>
      <c r="BL746" s="18" t="s">
        <v>149</v>
      </c>
      <c r="BM746" s="198" t="s">
        <v>1147</v>
      </c>
    </row>
    <row r="747" spans="1:47" s="2" customFormat="1" ht="10">
      <c r="A747" s="35"/>
      <c r="B747" s="36"/>
      <c r="C747" s="37"/>
      <c r="D747" s="200" t="s">
        <v>135</v>
      </c>
      <c r="E747" s="37"/>
      <c r="F747" s="201" t="s">
        <v>1148</v>
      </c>
      <c r="G747" s="37"/>
      <c r="H747" s="37"/>
      <c r="I747" s="202"/>
      <c r="J747" s="37"/>
      <c r="K747" s="37"/>
      <c r="L747" s="40"/>
      <c r="M747" s="203"/>
      <c r="N747" s="204"/>
      <c r="O747" s="72"/>
      <c r="P747" s="72"/>
      <c r="Q747" s="72"/>
      <c r="R747" s="72"/>
      <c r="S747" s="72"/>
      <c r="T747" s="73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T747" s="18" t="s">
        <v>135</v>
      </c>
      <c r="AU747" s="18" t="s">
        <v>87</v>
      </c>
    </row>
    <row r="748" spans="2:51" s="14" customFormat="1" ht="10">
      <c r="B748" s="215"/>
      <c r="C748" s="216"/>
      <c r="D748" s="200" t="s">
        <v>136</v>
      </c>
      <c r="E748" s="217" t="s">
        <v>1</v>
      </c>
      <c r="F748" s="218" t="s">
        <v>1149</v>
      </c>
      <c r="G748" s="216"/>
      <c r="H748" s="219">
        <v>455.7</v>
      </c>
      <c r="I748" s="220"/>
      <c r="J748" s="216"/>
      <c r="K748" s="216"/>
      <c r="L748" s="221"/>
      <c r="M748" s="222"/>
      <c r="N748" s="223"/>
      <c r="O748" s="223"/>
      <c r="P748" s="223"/>
      <c r="Q748" s="223"/>
      <c r="R748" s="223"/>
      <c r="S748" s="223"/>
      <c r="T748" s="224"/>
      <c r="AT748" s="225" t="s">
        <v>136</v>
      </c>
      <c r="AU748" s="225" t="s">
        <v>87</v>
      </c>
      <c r="AV748" s="14" t="s">
        <v>87</v>
      </c>
      <c r="AW748" s="14" t="s">
        <v>33</v>
      </c>
      <c r="AX748" s="14" t="s">
        <v>85</v>
      </c>
      <c r="AY748" s="225" t="s">
        <v>125</v>
      </c>
    </row>
    <row r="749" spans="1:65" s="2" customFormat="1" ht="16.5" customHeight="1">
      <c r="A749" s="35"/>
      <c r="B749" s="36"/>
      <c r="C749" s="187" t="s">
        <v>1150</v>
      </c>
      <c r="D749" s="187" t="s">
        <v>128</v>
      </c>
      <c r="E749" s="188" t="s">
        <v>1151</v>
      </c>
      <c r="F749" s="189" t="s">
        <v>1152</v>
      </c>
      <c r="G749" s="190" t="s">
        <v>298</v>
      </c>
      <c r="H749" s="191">
        <v>418.5</v>
      </c>
      <c r="I749" s="192"/>
      <c r="J749" s="193">
        <f>ROUND(I749*H749,2)</f>
        <v>0</v>
      </c>
      <c r="K749" s="189" t="s">
        <v>132</v>
      </c>
      <c r="L749" s="40"/>
      <c r="M749" s="194" t="s">
        <v>1</v>
      </c>
      <c r="N749" s="195" t="s">
        <v>42</v>
      </c>
      <c r="O749" s="72"/>
      <c r="P749" s="196">
        <f>O749*H749</f>
        <v>0</v>
      </c>
      <c r="Q749" s="196">
        <v>0.1554</v>
      </c>
      <c r="R749" s="196">
        <f>Q749*H749</f>
        <v>65.03490000000001</v>
      </c>
      <c r="S749" s="196">
        <v>0</v>
      </c>
      <c r="T749" s="197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98" t="s">
        <v>149</v>
      </c>
      <c r="AT749" s="198" t="s">
        <v>128</v>
      </c>
      <c r="AU749" s="198" t="s">
        <v>87</v>
      </c>
      <c r="AY749" s="18" t="s">
        <v>125</v>
      </c>
      <c r="BE749" s="199">
        <f>IF(N749="základní",J749,0)</f>
        <v>0</v>
      </c>
      <c r="BF749" s="199">
        <f>IF(N749="snížená",J749,0)</f>
        <v>0</v>
      </c>
      <c r="BG749" s="199">
        <f>IF(N749="zákl. přenesená",J749,0)</f>
        <v>0</v>
      </c>
      <c r="BH749" s="199">
        <f>IF(N749="sníž. přenesená",J749,0)</f>
        <v>0</v>
      </c>
      <c r="BI749" s="199">
        <f>IF(N749="nulová",J749,0)</f>
        <v>0</v>
      </c>
      <c r="BJ749" s="18" t="s">
        <v>85</v>
      </c>
      <c r="BK749" s="199">
        <f>ROUND(I749*H749,2)</f>
        <v>0</v>
      </c>
      <c r="BL749" s="18" t="s">
        <v>149</v>
      </c>
      <c r="BM749" s="198" t="s">
        <v>1153</v>
      </c>
    </row>
    <row r="750" spans="1:47" s="2" customFormat="1" ht="18">
      <c r="A750" s="35"/>
      <c r="B750" s="36"/>
      <c r="C750" s="37"/>
      <c r="D750" s="200" t="s">
        <v>135</v>
      </c>
      <c r="E750" s="37"/>
      <c r="F750" s="201" t="s">
        <v>1154</v>
      </c>
      <c r="G750" s="37"/>
      <c r="H750" s="37"/>
      <c r="I750" s="202"/>
      <c r="J750" s="37"/>
      <c r="K750" s="37"/>
      <c r="L750" s="40"/>
      <c r="M750" s="203"/>
      <c r="N750" s="204"/>
      <c r="O750" s="72"/>
      <c r="P750" s="72"/>
      <c r="Q750" s="72"/>
      <c r="R750" s="72"/>
      <c r="S750" s="72"/>
      <c r="T750" s="73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T750" s="18" t="s">
        <v>135</v>
      </c>
      <c r="AU750" s="18" t="s">
        <v>87</v>
      </c>
    </row>
    <row r="751" spans="2:51" s="14" customFormat="1" ht="10">
      <c r="B751" s="215"/>
      <c r="C751" s="216"/>
      <c r="D751" s="200" t="s">
        <v>136</v>
      </c>
      <c r="E751" s="217" t="s">
        <v>1</v>
      </c>
      <c r="F751" s="218" t="s">
        <v>1155</v>
      </c>
      <c r="G751" s="216"/>
      <c r="H751" s="219">
        <v>418.5</v>
      </c>
      <c r="I751" s="220"/>
      <c r="J751" s="216"/>
      <c r="K751" s="216"/>
      <c r="L751" s="221"/>
      <c r="M751" s="222"/>
      <c r="N751" s="223"/>
      <c r="O751" s="223"/>
      <c r="P751" s="223"/>
      <c r="Q751" s="223"/>
      <c r="R751" s="223"/>
      <c r="S751" s="223"/>
      <c r="T751" s="224"/>
      <c r="AT751" s="225" t="s">
        <v>136</v>
      </c>
      <c r="AU751" s="225" t="s">
        <v>87</v>
      </c>
      <c r="AV751" s="14" t="s">
        <v>87</v>
      </c>
      <c r="AW751" s="14" t="s">
        <v>33</v>
      </c>
      <c r="AX751" s="14" t="s">
        <v>85</v>
      </c>
      <c r="AY751" s="225" t="s">
        <v>125</v>
      </c>
    </row>
    <row r="752" spans="1:65" s="2" customFormat="1" ht="16.5" customHeight="1">
      <c r="A752" s="35"/>
      <c r="B752" s="36"/>
      <c r="C752" s="240" t="s">
        <v>1156</v>
      </c>
      <c r="D752" s="240" t="s">
        <v>435</v>
      </c>
      <c r="E752" s="241" t="s">
        <v>1157</v>
      </c>
      <c r="F752" s="242" t="s">
        <v>1158</v>
      </c>
      <c r="G752" s="243" t="s">
        <v>298</v>
      </c>
      <c r="H752" s="244">
        <v>418.5</v>
      </c>
      <c r="I752" s="245"/>
      <c r="J752" s="246">
        <f>ROUND(I752*H752,2)</f>
        <v>0</v>
      </c>
      <c r="K752" s="242" t="s">
        <v>132</v>
      </c>
      <c r="L752" s="247"/>
      <c r="M752" s="248" t="s">
        <v>1</v>
      </c>
      <c r="N752" s="249" t="s">
        <v>42</v>
      </c>
      <c r="O752" s="72"/>
      <c r="P752" s="196">
        <f>O752*H752</f>
        <v>0</v>
      </c>
      <c r="Q752" s="196">
        <v>0.08</v>
      </c>
      <c r="R752" s="196">
        <f>Q752*H752</f>
        <v>33.480000000000004</v>
      </c>
      <c r="S752" s="196">
        <v>0</v>
      </c>
      <c r="T752" s="197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8" t="s">
        <v>175</v>
      </c>
      <c r="AT752" s="198" t="s">
        <v>435</v>
      </c>
      <c r="AU752" s="198" t="s">
        <v>87</v>
      </c>
      <c r="AY752" s="18" t="s">
        <v>125</v>
      </c>
      <c r="BE752" s="199">
        <f>IF(N752="základní",J752,0)</f>
        <v>0</v>
      </c>
      <c r="BF752" s="199">
        <f>IF(N752="snížená",J752,0)</f>
        <v>0</v>
      </c>
      <c r="BG752" s="199">
        <f>IF(N752="zákl. přenesená",J752,0)</f>
        <v>0</v>
      </c>
      <c r="BH752" s="199">
        <f>IF(N752="sníž. přenesená",J752,0)</f>
        <v>0</v>
      </c>
      <c r="BI752" s="199">
        <f>IF(N752="nulová",J752,0)</f>
        <v>0</v>
      </c>
      <c r="BJ752" s="18" t="s">
        <v>85</v>
      </c>
      <c r="BK752" s="199">
        <f>ROUND(I752*H752,2)</f>
        <v>0</v>
      </c>
      <c r="BL752" s="18" t="s">
        <v>149</v>
      </c>
      <c r="BM752" s="198" t="s">
        <v>1159</v>
      </c>
    </row>
    <row r="753" spans="1:47" s="2" customFormat="1" ht="10">
      <c r="A753" s="35"/>
      <c r="B753" s="36"/>
      <c r="C753" s="37"/>
      <c r="D753" s="200" t="s">
        <v>135</v>
      </c>
      <c r="E753" s="37"/>
      <c r="F753" s="201" t="s">
        <v>1158</v>
      </c>
      <c r="G753" s="37"/>
      <c r="H753" s="37"/>
      <c r="I753" s="202"/>
      <c r="J753" s="37"/>
      <c r="K753" s="37"/>
      <c r="L753" s="40"/>
      <c r="M753" s="203"/>
      <c r="N753" s="204"/>
      <c r="O753" s="72"/>
      <c r="P753" s="72"/>
      <c r="Q753" s="72"/>
      <c r="R753" s="72"/>
      <c r="S753" s="72"/>
      <c r="T753" s="73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T753" s="18" t="s">
        <v>135</v>
      </c>
      <c r="AU753" s="18" t="s">
        <v>87</v>
      </c>
    </row>
    <row r="754" spans="2:51" s="14" customFormat="1" ht="10">
      <c r="B754" s="215"/>
      <c r="C754" s="216"/>
      <c r="D754" s="200" t="s">
        <v>136</v>
      </c>
      <c r="E754" s="217" t="s">
        <v>1</v>
      </c>
      <c r="F754" s="218" t="s">
        <v>1160</v>
      </c>
      <c r="G754" s="216"/>
      <c r="H754" s="219">
        <v>418.5</v>
      </c>
      <c r="I754" s="220"/>
      <c r="J754" s="216"/>
      <c r="K754" s="216"/>
      <c r="L754" s="221"/>
      <c r="M754" s="222"/>
      <c r="N754" s="223"/>
      <c r="O754" s="223"/>
      <c r="P754" s="223"/>
      <c r="Q754" s="223"/>
      <c r="R754" s="223"/>
      <c r="S754" s="223"/>
      <c r="T754" s="224"/>
      <c r="AT754" s="225" t="s">
        <v>136</v>
      </c>
      <c r="AU754" s="225" t="s">
        <v>87</v>
      </c>
      <c r="AV754" s="14" t="s">
        <v>87</v>
      </c>
      <c r="AW754" s="14" t="s">
        <v>33</v>
      </c>
      <c r="AX754" s="14" t="s">
        <v>85</v>
      </c>
      <c r="AY754" s="225" t="s">
        <v>125</v>
      </c>
    </row>
    <row r="755" spans="1:65" s="2" customFormat="1" ht="16.5" customHeight="1">
      <c r="A755" s="35"/>
      <c r="B755" s="36"/>
      <c r="C755" s="187" t="s">
        <v>1161</v>
      </c>
      <c r="D755" s="187" t="s">
        <v>128</v>
      </c>
      <c r="E755" s="188" t="s">
        <v>1162</v>
      </c>
      <c r="F755" s="189" t="s">
        <v>1163</v>
      </c>
      <c r="G755" s="190" t="s">
        <v>298</v>
      </c>
      <c r="H755" s="191">
        <v>429.4</v>
      </c>
      <c r="I755" s="192"/>
      <c r="J755" s="193">
        <f>ROUND(I755*H755,2)</f>
        <v>0</v>
      </c>
      <c r="K755" s="189" t="s">
        <v>132</v>
      </c>
      <c r="L755" s="40"/>
      <c r="M755" s="194" t="s">
        <v>1</v>
      </c>
      <c r="N755" s="195" t="s">
        <v>42</v>
      </c>
      <c r="O755" s="72"/>
      <c r="P755" s="196">
        <f>O755*H755</f>
        <v>0</v>
      </c>
      <c r="Q755" s="196">
        <v>0.1295</v>
      </c>
      <c r="R755" s="196">
        <f>Q755*H755</f>
        <v>55.6073</v>
      </c>
      <c r="S755" s="196">
        <v>0</v>
      </c>
      <c r="T755" s="197">
        <f>S755*H755</f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198" t="s">
        <v>149</v>
      </c>
      <c r="AT755" s="198" t="s">
        <v>128</v>
      </c>
      <c r="AU755" s="198" t="s">
        <v>87</v>
      </c>
      <c r="AY755" s="18" t="s">
        <v>125</v>
      </c>
      <c r="BE755" s="199">
        <f>IF(N755="základní",J755,0)</f>
        <v>0</v>
      </c>
      <c r="BF755" s="199">
        <f>IF(N755="snížená",J755,0)</f>
        <v>0</v>
      </c>
      <c r="BG755" s="199">
        <f>IF(N755="zákl. přenesená",J755,0)</f>
        <v>0</v>
      </c>
      <c r="BH755" s="199">
        <f>IF(N755="sníž. přenesená",J755,0)</f>
        <v>0</v>
      </c>
      <c r="BI755" s="199">
        <f>IF(N755="nulová",J755,0)</f>
        <v>0</v>
      </c>
      <c r="BJ755" s="18" t="s">
        <v>85</v>
      </c>
      <c r="BK755" s="199">
        <f>ROUND(I755*H755,2)</f>
        <v>0</v>
      </c>
      <c r="BL755" s="18" t="s">
        <v>149</v>
      </c>
      <c r="BM755" s="198" t="s">
        <v>1164</v>
      </c>
    </row>
    <row r="756" spans="1:47" s="2" customFormat="1" ht="18">
      <c r="A756" s="35"/>
      <c r="B756" s="36"/>
      <c r="C756" s="37"/>
      <c r="D756" s="200" t="s">
        <v>135</v>
      </c>
      <c r="E756" s="37"/>
      <c r="F756" s="201" t="s">
        <v>1165</v>
      </c>
      <c r="G756" s="37"/>
      <c r="H756" s="37"/>
      <c r="I756" s="202"/>
      <c r="J756" s="37"/>
      <c r="K756" s="37"/>
      <c r="L756" s="40"/>
      <c r="M756" s="203"/>
      <c r="N756" s="204"/>
      <c r="O756" s="72"/>
      <c r="P756" s="72"/>
      <c r="Q756" s="72"/>
      <c r="R756" s="72"/>
      <c r="S756" s="72"/>
      <c r="T756" s="73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T756" s="18" t="s">
        <v>135</v>
      </c>
      <c r="AU756" s="18" t="s">
        <v>87</v>
      </c>
    </row>
    <row r="757" spans="2:51" s="14" customFormat="1" ht="10">
      <c r="B757" s="215"/>
      <c r="C757" s="216"/>
      <c r="D757" s="200" t="s">
        <v>136</v>
      </c>
      <c r="E757" s="217" t="s">
        <v>1</v>
      </c>
      <c r="F757" s="218" t="s">
        <v>1166</v>
      </c>
      <c r="G757" s="216"/>
      <c r="H757" s="219">
        <v>429.4</v>
      </c>
      <c r="I757" s="220"/>
      <c r="J757" s="216"/>
      <c r="K757" s="216"/>
      <c r="L757" s="221"/>
      <c r="M757" s="222"/>
      <c r="N757" s="223"/>
      <c r="O757" s="223"/>
      <c r="P757" s="223"/>
      <c r="Q757" s="223"/>
      <c r="R757" s="223"/>
      <c r="S757" s="223"/>
      <c r="T757" s="224"/>
      <c r="AT757" s="225" t="s">
        <v>136</v>
      </c>
      <c r="AU757" s="225" t="s">
        <v>87</v>
      </c>
      <c r="AV757" s="14" t="s">
        <v>87</v>
      </c>
      <c r="AW757" s="14" t="s">
        <v>33</v>
      </c>
      <c r="AX757" s="14" t="s">
        <v>85</v>
      </c>
      <c r="AY757" s="225" t="s">
        <v>125</v>
      </c>
    </row>
    <row r="758" spans="1:65" s="2" customFormat="1" ht="16.5" customHeight="1">
      <c r="A758" s="35"/>
      <c r="B758" s="36"/>
      <c r="C758" s="240" t="s">
        <v>1167</v>
      </c>
      <c r="D758" s="240" t="s">
        <v>435</v>
      </c>
      <c r="E758" s="241" t="s">
        <v>1168</v>
      </c>
      <c r="F758" s="242" t="s">
        <v>1169</v>
      </c>
      <c r="G758" s="243" t="s">
        <v>298</v>
      </c>
      <c r="H758" s="244">
        <v>429.4</v>
      </c>
      <c r="I758" s="245"/>
      <c r="J758" s="246">
        <f>ROUND(I758*H758,2)</f>
        <v>0</v>
      </c>
      <c r="K758" s="242" t="s">
        <v>132</v>
      </c>
      <c r="L758" s="247"/>
      <c r="M758" s="248" t="s">
        <v>1</v>
      </c>
      <c r="N758" s="249" t="s">
        <v>42</v>
      </c>
      <c r="O758" s="72"/>
      <c r="P758" s="196">
        <f>O758*H758</f>
        <v>0</v>
      </c>
      <c r="Q758" s="196">
        <v>0.045</v>
      </c>
      <c r="R758" s="196">
        <f>Q758*H758</f>
        <v>19.322999999999997</v>
      </c>
      <c r="S758" s="196">
        <v>0</v>
      </c>
      <c r="T758" s="197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98" t="s">
        <v>175</v>
      </c>
      <c r="AT758" s="198" t="s">
        <v>435</v>
      </c>
      <c r="AU758" s="198" t="s">
        <v>87</v>
      </c>
      <c r="AY758" s="18" t="s">
        <v>125</v>
      </c>
      <c r="BE758" s="199">
        <f>IF(N758="základní",J758,0)</f>
        <v>0</v>
      </c>
      <c r="BF758" s="199">
        <f>IF(N758="snížená",J758,0)</f>
        <v>0</v>
      </c>
      <c r="BG758" s="199">
        <f>IF(N758="zákl. přenesená",J758,0)</f>
        <v>0</v>
      </c>
      <c r="BH758" s="199">
        <f>IF(N758="sníž. přenesená",J758,0)</f>
        <v>0</v>
      </c>
      <c r="BI758" s="199">
        <f>IF(N758="nulová",J758,0)</f>
        <v>0</v>
      </c>
      <c r="BJ758" s="18" t="s">
        <v>85</v>
      </c>
      <c r="BK758" s="199">
        <f>ROUND(I758*H758,2)</f>
        <v>0</v>
      </c>
      <c r="BL758" s="18" t="s">
        <v>149</v>
      </c>
      <c r="BM758" s="198" t="s">
        <v>1170</v>
      </c>
    </row>
    <row r="759" spans="1:47" s="2" customFormat="1" ht="10">
      <c r="A759" s="35"/>
      <c r="B759" s="36"/>
      <c r="C759" s="37"/>
      <c r="D759" s="200" t="s">
        <v>135</v>
      </c>
      <c r="E759" s="37"/>
      <c r="F759" s="201" t="s">
        <v>1169</v>
      </c>
      <c r="G759" s="37"/>
      <c r="H759" s="37"/>
      <c r="I759" s="202"/>
      <c r="J759" s="37"/>
      <c r="K759" s="37"/>
      <c r="L759" s="40"/>
      <c r="M759" s="203"/>
      <c r="N759" s="204"/>
      <c r="O759" s="72"/>
      <c r="P759" s="72"/>
      <c r="Q759" s="72"/>
      <c r="R759" s="72"/>
      <c r="S759" s="72"/>
      <c r="T759" s="73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T759" s="18" t="s">
        <v>135</v>
      </c>
      <c r="AU759" s="18" t="s">
        <v>87</v>
      </c>
    </row>
    <row r="760" spans="2:51" s="14" customFormat="1" ht="10">
      <c r="B760" s="215"/>
      <c r="C760" s="216"/>
      <c r="D760" s="200" t="s">
        <v>136</v>
      </c>
      <c r="E760" s="217" t="s">
        <v>1</v>
      </c>
      <c r="F760" s="218" t="s">
        <v>1171</v>
      </c>
      <c r="G760" s="216"/>
      <c r="H760" s="219">
        <v>429.4</v>
      </c>
      <c r="I760" s="220"/>
      <c r="J760" s="216"/>
      <c r="K760" s="216"/>
      <c r="L760" s="221"/>
      <c r="M760" s="222"/>
      <c r="N760" s="223"/>
      <c r="O760" s="223"/>
      <c r="P760" s="223"/>
      <c r="Q760" s="223"/>
      <c r="R760" s="223"/>
      <c r="S760" s="223"/>
      <c r="T760" s="224"/>
      <c r="AT760" s="225" t="s">
        <v>136</v>
      </c>
      <c r="AU760" s="225" t="s">
        <v>87</v>
      </c>
      <c r="AV760" s="14" t="s">
        <v>87</v>
      </c>
      <c r="AW760" s="14" t="s">
        <v>33</v>
      </c>
      <c r="AX760" s="14" t="s">
        <v>85</v>
      </c>
      <c r="AY760" s="225" t="s">
        <v>125</v>
      </c>
    </row>
    <row r="761" spans="1:65" s="2" customFormat="1" ht="16.5" customHeight="1">
      <c r="A761" s="35"/>
      <c r="B761" s="36"/>
      <c r="C761" s="187" t="s">
        <v>1172</v>
      </c>
      <c r="D761" s="187" t="s">
        <v>128</v>
      </c>
      <c r="E761" s="188" t="s">
        <v>1173</v>
      </c>
      <c r="F761" s="189" t="s">
        <v>1174</v>
      </c>
      <c r="G761" s="190" t="s">
        <v>298</v>
      </c>
      <c r="H761" s="191">
        <v>448.5</v>
      </c>
      <c r="I761" s="192"/>
      <c r="J761" s="193">
        <f>ROUND(I761*H761,2)</f>
        <v>0</v>
      </c>
      <c r="K761" s="189" t="s">
        <v>132</v>
      </c>
      <c r="L761" s="40"/>
      <c r="M761" s="194" t="s">
        <v>1</v>
      </c>
      <c r="N761" s="195" t="s">
        <v>42</v>
      </c>
      <c r="O761" s="72"/>
      <c r="P761" s="196">
        <f>O761*H761</f>
        <v>0</v>
      </c>
      <c r="Q761" s="196">
        <v>0</v>
      </c>
      <c r="R761" s="196">
        <f>Q761*H761</f>
        <v>0</v>
      </c>
      <c r="S761" s="196">
        <v>0</v>
      </c>
      <c r="T761" s="197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8" t="s">
        <v>149</v>
      </c>
      <c r="AT761" s="198" t="s">
        <v>128</v>
      </c>
      <c r="AU761" s="198" t="s">
        <v>87</v>
      </c>
      <c r="AY761" s="18" t="s">
        <v>125</v>
      </c>
      <c r="BE761" s="199">
        <f>IF(N761="základní",J761,0)</f>
        <v>0</v>
      </c>
      <c r="BF761" s="199">
        <f>IF(N761="snížená",J761,0)</f>
        <v>0</v>
      </c>
      <c r="BG761" s="199">
        <f>IF(N761="zákl. přenesená",J761,0)</f>
        <v>0</v>
      </c>
      <c r="BH761" s="199">
        <f>IF(N761="sníž. přenesená",J761,0)</f>
        <v>0</v>
      </c>
      <c r="BI761" s="199">
        <f>IF(N761="nulová",J761,0)</f>
        <v>0</v>
      </c>
      <c r="BJ761" s="18" t="s">
        <v>85</v>
      </c>
      <c r="BK761" s="199">
        <f>ROUND(I761*H761,2)</f>
        <v>0</v>
      </c>
      <c r="BL761" s="18" t="s">
        <v>149</v>
      </c>
      <c r="BM761" s="198" t="s">
        <v>1175</v>
      </c>
    </row>
    <row r="762" spans="1:47" s="2" customFormat="1" ht="10">
      <c r="A762" s="35"/>
      <c r="B762" s="36"/>
      <c r="C762" s="37"/>
      <c r="D762" s="200" t="s">
        <v>135</v>
      </c>
      <c r="E762" s="37"/>
      <c r="F762" s="201" t="s">
        <v>1176</v>
      </c>
      <c r="G762" s="37"/>
      <c r="H762" s="37"/>
      <c r="I762" s="202"/>
      <c r="J762" s="37"/>
      <c r="K762" s="37"/>
      <c r="L762" s="40"/>
      <c r="M762" s="203"/>
      <c r="N762" s="204"/>
      <c r="O762" s="72"/>
      <c r="P762" s="72"/>
      <c r="Q762" s="72"/>
      <c r="R762" s="72"/>
      <c r="S762" s="72"/>
      <c r="T762" s="73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T762" s="18" t="s">
        <v>135</v>
      </c>
      <c r="AU762" s="18" t="s">
        <v>87</v>
      </c>
    </row>
    <row r="763" spans="2:51" s="14" customFormat="1" ht="10">
      <c r="B763" s="215"/>
      <c r="C763" s="216"/>
      <c r="D763" s="200" t="s">
        <v>136</v>
      </c>
      <c r="E763" s="217" t="s">
        <v>1</v>
      </c>
      <c r="F763" s="218" t="s">
        <v>1177</v>
      </c>
      <c r="G763" s="216"/>
      <c r="H763" s="219">
        <v>448.5</v>
      </c>
      <c r="I763" s="220"/>
      <c r="J763" s="216"/>
      <c r="K763" s="216"/>
      <c r="L763" s="221"/>
      <c r="M763" s="222"/>
      <c r="N763" s="223"/>
      <c r="O763" s="223"/>
      <c r="P763" s="223"/>
      <c r="Q763" s="223"/>
      <c r="R763" s="223"/>
      <c r="S763" s="223"/>
      <c r="T763" s="224"/>
      <c r="AT763" s="225" t="s">
        <v>136</v>
      </c>
      <c r="AU763" s="225" t="s">
        <v>87</v>
      </c>
      <c r="AV763" s="14" t="s">
        <v>87</v>
      </c>
      <c r="AW763" s="14" t="s">
        <v>33</v>
      </c>
      <c r="AX763" s="14" t="s">
        <v>85</v>
      </c>
      <c r="AY763" s="225" t="s">
        <v>125</v>
      </c>
    </row>
    <row r="764" spans="1:65" s="2" customFormat="1" ht="16.5" customHeight="1">
      <c r="A764" s="35"/>
      <c r="B764" s="36"/>
      <c r="C764" s="187" t="s">
        <v>1178</v>
      </c>
      <c r="D764" s="187" t="s">
        <v>128</v>
      </c>
      <c r="E764" s="188" t="s">
        <v>1179</v>
      </c>
      <c r="F764" s="189" t="s">
        <v>1180</v>
      </c>
      <c r="G764" s="190" t="s">
        <v>298</v>
      </c>
      <c r="H764" s="191">
        <v>448.5</v>
      </c>
      <c r="I764" s="192"/>
      <c r="J764" s="193">
        <f>ROUND(I764*H764,2)</f>
        <v>0</v>
      </c>
      <c r="K764" s="189" t="s">
        <v>132</v>
      </c>
      <c r="L764" s="40"/>
      <c r="M764" s="194" t="s">
        <v>1</v>
      </c>
      <c r="N764" s="195" t="s">
        <v>42</v>
      </c>
      <c r="O764" s="72"/>
      <c r="P764" s="196">
        <f>O764*H764</f>
        <v>0</v>
      </c>
      <c r="Q764" s="196">
        <v>0.00028</v>
      </c>
      <c r="R764" s="196">
        <f>Q764*H764</f>
        <v>0.12558</v>
      </c>
      <c r="S764" s="196">
        <v>0</v>
      </c>
      <c r="T764" s="197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98" t="s">
        <v>149</v>
      </c>
      <c r="AT764" s="198" t="s">
        <v>128</v>
      </c>
      <c r="AU764" s="198" t="s">
        <v>87</v>
      </c>
      <c r="AY764" s="18" t="s">
        <v>125</v>
      </c>
      <c r="BE764" s="199">
        <f>IF(N764="základní",J764,0)</f>
        <v>0</v>
      </c>
      <c r="BF764" s="199">
        <f>IF(N764="snížená",J764,0)</f>
        <v>0</v>
      </c>
      <c r="BG764" s="199">
        <f>IF(N764="zákl. přenesená",J764,0)</f>
        <v>0</v>
      </c>
      <c r="BH764" s="199">
        <f>IF(N764="sníž. přenesená",J764,0)</f>
        <v>0</v>
      </c>
      <c r="BI764" s="199">
        <f>IF(N764="nulová",J764,0)</f>
        <v>0</v>
      </c>
      <c r="BJ764" s="18" t="s">
        <v>85</v>
      </c>
      <c r="BK764" s="199">
        <f>ROUND(I764*H764,2)</f>
        <v>0</v>
      </c>
      <c r="BL764" s="18" t="s">
        <v>149</v>
      </c>
      <c r="BM764" s="198" t="s">
        <v>1181</v>
      </c>
    </row>
    <row r="765" spans="1:47" s="2" customFormat="1" ht="18">
      <c r="A765" s="35"/>
      <c r="B765" s="36"/>
      <c r="C765" s="37"/>
      <c r="D765" s="200" t="s">
        <v>135</v>
      </c>
      <c r="E765" s="37"/>
      <c r="F765" s="201" t="s">
        <v>1182</v>
      </c>
      <c r="G765" s="37"/>
      <c r="H765" s="37"/>
      <c r="I765" s="202"/>
      <c r="J765" s="37"/>
      <c r="K765" s="37"/>
      <c r="L765" s="40"/>
      <c r="M765" s="203"/>
      <c r="N765" s="204"/>
      <c r="O765" s="72"/>
      <c r="P765" s="72"/>
      <c r="Q765" s="72"/>
      <c r="R765" s="72"/>
      <c r="S765" s="72"/>
      <c r="T765" s="73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T765" s="18" t="s">
        <v>135</v>
      </c>
      <c r="AU765" s="18" t="s">
        <v>87</v>
      </c>
    </row>
    <row r="766" spans="2:51" s="14" customFormat="1" ht="10">
      <c r="B766" s="215"/>
      <c r="C766" s="216"/>
      <c r="D766" s="200" t="s">
        <v>136</v>
      </c>
      <c r="E766" s="217" t="s">
        <v>1</v>
      </c>
      <c r="F766" s="218" t="s">
        <v>1177</v>
      </c>
      <c r="G766" s="216"/>
      <c r="H766" s="219">
        <v>448.5</v>
      </c>
      <c r="I766" s="220"/>
      <c r="J766" s="216"/>
      <c r="K766" s="216"/>
      <c r="L766" s="221"/>
      <c r="M766" s="222"/>
      <c r="N766" s="223"/>
      <c r="O766" s="223"/>
      <c r="P766" s="223"/>
      <c r="Q766" s="223"/>
      <c r="R766" s="223"/>
      <c r="S766" s="223"/>
      <c r="T766" s="224"/>
      <c r="AT766" s="225" t="s">
        <v>136</v>
      </c>
      <c r="AU766" s="225" t="s">
        <v>87</v>
      </c>
      <c r="AV766" s="14" t="s">
        <v>87</v>
      </c>
      <c r="AW766" s="14" t="s">
        <v>33</v>
      </c>
      <c r="AX766" s="14" t="s">
        <v>85</v>
      </c>
      <c r="AY766" s="225" t="s">
        <v>125</v>
      </c>
    </row>
    <row r="767" spans="1:65" s="2" customFormat="1" ht="16.5" customHeight="1">
      <c r="A767" s="35"/>
      <c r="B767" s="36"/>
      <c r="C767" s="187" t="s">
        <v>1183</v>
      </c>
      <c r="D767" s="187" t="s">
        <v>128</v>
      </c>
      <c r="E767" s="188" t="s">
        <v>1184</v>
      </c>
      <c r="F767" s="189" t="s">
        <v>1185</v>
      </c>
      <c r="G767" s="190" t="s">
        <v>229</v>
      </c>
      <c r="H767" s="191">
        <v>4</v>
      </c>
      <c r="I767" s="192"/>
      <c r="J767" s="193">
        <f>ROUND(I767*H767,2)</f>
        <v>0</v>
      </c>
      <c r="K767" s="189" t="s">
        <v>132</v>
      </c>
      <c r="L767" s="40"/>
      <c r="M767" s="194" t="s">
        <v>1</v>
      </c>
      <c r="N767" s="195" t="s">
        <v>42</v>
      </c>
      <c r="O767" s="72"/>
      <c r="P767" s="196">
        <f>O767*H767</f>
        <v>0</v>
      </c>
      <c r="Q767" s="196">
        <v>9.22615</v>
      </c>
      <c r="R767" s="196">
        <f>Q767*H767</f>
        <v>36.9046</v>
      </c>
      <c r="S767" s="196">
        <v>0</v>
      </c>
      <c r="T767" s="197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8" t="s">
        <v>149</v>
      </c>
      <c r="AT767" s="198" t="s">
        <v>128</v>
      </c>
      <c r="AU767" s="198" t="s">
        <v>87</v>
      </c>
      <c r="AY767" s="18" t="s">
        <v>125</v>
      </c>
      <c r="BE767" s="199">
        <f>IF(N767="základní",J767,0)</f>
        <v>0</v>
      </c>
      <c r="BF767" s="199">
        <f>IF(N767="snížená",J767,0)</f>
        <v>0</v>
      </c>
      <c r="BG767" s="199">
        <f>IF(N767="zákl. přenesená",J767,0)</f>
        <v>0</v>
      </c>
      <c r="BH767" s="199">
        <f>IF(N767="sníž. přenesená",J767,0)</f>
        <v>0</v>
      </c>
      <c r="BI767" s="199">
        <f>IF(N767="nulová",J767,0)</f>
        <v>0</v>
      </c>
      <c r="BJ767" s="18" t="s">
        <v>85</v>
      </c>
      <c r="BK767" s="199">
        <f>ROUND(I767*H767,2)</f>
        <v>0</v>
      </c>
      <c r="BL767" s="18" t="s">
        <v>149</v>
      </c>
      <c r="BM767" s="198" t="s">
        <v>1186</v>
      </c>
    </row>
    <row r="768" spans="1:47" s="2" customFormat="1" ht="10">
      <c r="A768" s="35"/>
      <c r="B768" s="36"/>
      <c r="C768" s="37"/>
      <c r="D768" s="200" t="s">
        <v>135</v>
      </c>
      <c r="E768" s="37"/>
      <c r="F768" s="201" t="s">
        <v>1187</v>
      </c>
      <c r="G768" s="37"/>
      <c r="H768" s="37"/>
      <c r="I768" s="202"/>
      <c r="J768" s="37"/>
      <c r="K768" s="37"/>
      <c r="L768" s="40"/>
      <c r="M768" s="203"/>
      <c r="N768" s="204"/>
      <c r="O768" s="72"/>
      <c r="P768" s="72"/>
      <c r="Q768" s="72"/>
      <c r="R768" s="72"/>
      <c r="S768" s="72"/>
      <c r="T768" s="73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T768" s="18" t="s">
        <v>135</v>
      </c>
      <c r="AU768" s="18" t="s">
        <v>87</v>
      </c>
    </row>
    <row r="769" spans="2:51" s="14" customFormat="1" ht="10">
      <c r="B769" s="215"/>
      <c r="C769" s="216"/>
      <c r="D769" s="200" t="s">
        <v>136</v>
      </c>
      <c r="E769" s="217" t="s">
        <v>1</v>
      </c>
      <c r="F769" s="218" t="s">
        <v>1188</v>
      </c>
      <c r="G769" s="216"/>
      <c r="H769" s="219">
        <v>2</v>
      </c>
      <c r="I769" s="220"/>
      <c r="J769" s="216"/>
      <c r="K769" s="216"/>
      <c r="L769" s="221"/>
      <c r="M769" s="222"/>
      <c r="N769" s="223"/>
      <c r="O769" s="223"/>
      <c r="P769" s="223"/>
      <c r="Q769" s="223"/>
      <c r="R769" s="223"/>
      <c r="S769" s="223"/>
      <c r="T769" s="224"/>
      <c r="AT769" s="225" t="s">
        <v>136</v>
      </c>
      <c r="AU769" s="225" t="s">
        <v>87</v>
      </c>
      <c r="AV769" s="14" t="s">
        <v>87</v>
      </c>
      <c r="AW769" s="14" t="s">
        <v>33</v>
      </c>
      <c r="AX769" s="14" t="s">
        <v>77</v>
      </c>
      <c r="AY769" s="225" t="s">
        <v>125</v>
      </c>
    </row>
    <row r="770" spans="2:51" s="14" customFormat="1" ht="10">
      <c r="B770" s="215"/>
      <c r="C770" s="216"/>
      <c r="D770" s="200" t="s">
        <v>136</v>
      </c>
      <c r="E770" s="217" t="s">
        <v>1</v>
      </c>
      <c r="F770" s="218" t="s">
        <v>1189</v>
      </c>
      <c r="G770" s="216"/>
      <c r="H770" s="219">
        <v>2</v>
      </c>
      <c r="I770" s="220"/>
      <c r="J770" s="216"/>
      <c r="K770" s="216"/>
      <c r="L770" s="221"/>
      <c r="M770" s="222"/>
      <c r="N770" s="223"/>
      <c r="O770" s="223"/>
      <c r="P770" s="223"/>
      <c r="Q770" s="223"/>
      <c r="R770" s="223"/>
      <c r="S770" s="223"/>
      <c r="T770" s="224"/>
      <c r="AT770" s="225" t="s">
        <v>136</v>
      </c>
      <c r="AU770" s="225" t="s">
        <v>87</v>
      </c>
      <c r="AV770" s="14" t="s">
        <v>87</v>
      </c>
      <c r="AW770" s="14" t="s">
        <v>33</v>
      </c>
      <c r="AX770" s="14" t="s">
        <v>77</v>
      </c>
      <c r="AY770" s="225" t="s">
        <v>125</v>
      </c>
    </row>
    <row r="771" spans="2:51" s="15" customFormat="1" ht="10">
      <c r="B771" s="229"/>
      <c r="C771" s="230"/>
      <c r="D771" s="200" t="s">
        <v>136</v>
      </c>
      <c r="E771" s="231" t="s">
        <v>1</v>
      </c>
      <c r="F771" s="232" t="s">
        <v>260</v>
      </c>
      <c r="G771" s="230"/>
      <c r="H771" s="233">
        <v>4</v>
      </c>
      <c r="I771" s="234"/>
      <c r="J771" s="230"/>
      <c r="K771" s="230"/>
      <c r="L771" s="235"/>
      <c r="M771" s="236"/>
      <c r="N771" s="237"/>
      <c r="O771" s="237"/>
      <c r="P771" s="237"/>
      <c r="Q771" s="237"/>
      <c r="R771" s="237"/>
      <c r="S771" s="237"/>
      <c r="T771" s="238"/>
      <c r="AT771" s="239" t="s">
        <v>136</v>
      </c>
      <c r="AU771" s="239" t="s">
        <v>87</v>
      </c>
      <c r="AV771" s="15" t="s">
        <v>149</v>
      </c>
      <c r="AW771" s="15" t="s">
        <v>33</v>
      </c>
      <c r="AX771" s="15" t="s">
        <v>85</v>
      </c>
      <c r="AY771" s="239" t="s">
        <v>125</v>
      </c>
    </row>
    <row r="772" spans="2:51" s="13" customFormat="1" ht="10">
      <c r="B772" s="205"/>
      <c r="C772" s="206"/>
      <c r="D772" s="200" t="s">
        <v>136</v>
      </c>
      <c r="E772" s="207" t="s">
        <v>1</v>
      </c>
      <c r="F772" s="208" t="s">
        <v>1190</v>
      </c>
      <c r="G772" s="206"/>
      <c r="H772" s="207" t="s">
        <v>1</v>
      </c>
      <c r="I772" s="209"/>
      <c r="J772" s="206"/>
      <c r="K772" s="206"/>
      <c r="L772" s="210"/>
      <c r="M772" s="211"/>
      <c r="N772" s="212"/>
      <c r="O772" s="212"/>
      <c r="P772" s="212"/>
      <c r="Q772" s="212"/>
      <c r="R772" s="212"/>
      <c r="S772" s="212"/>
      <c r="T772" s="213"/>
      <c r="AT772" s="214" t="s">
        <v>136</v>
      </c>
      <c r="AU772" s="214" t="s">
        <v>87</v>
      </c>
      <c r="AV772" s="13" t="s">
        <v>85</v>
      </c>
      <c r="AW772" s="13" t="s">
        <v>33</v>
      </c>
      <c r="AX772" s="13" t="s">
        <v>77</v>
      </c>
      <c r="AY772" s="214" t="s">
        <v>125</v>
      </c>
    </row>
    <row r="773" spans="2:51" s="13" customFormat="1" ht="10">
      <c r="B773" s="205"/>
      <c r="C773" s="206"/>
      <c r="D773" s="200" t="s">
        <v>136</v>
      </c>
      <c r="E773" s="207" t="s">
        <v>1</v>
      </c>
      <c r="F773" s="208" t="s">
        <v>1191</v>
      </c>
      <c r="G773" s="206"/>
      <c r="H773" s="207" t="s">
        <v>1</v>
      </c>
      <c r="I773" s="209"/>
      <c r="J773" s="206"/>
      <c r="K773" s="206"/>
      <c r="L773" s="210"/>
      <c r="M773" s="211"/>
      <c r="N773" s="212"/>
      <c r="O773" s="212"/>
      <c r="P773" s="212"/>
      <c r="Q773" s="212"/>
      <c r="R773" s="212"/>
      <c r="S773" s="212"/>
      <c r="T773" s="213"/>
      <c r="AT773" s="214" t="s">
        <v>136</v>
      </c>
      <c r="AU773" s="214" t="s">
        <v>87</v>
      </c>
      <c r="AV773" s="13" t="s">
        <v>85</v>
      </c>
      <c r="AW773" s="13" t="s">
        <v>33</v>
      </c>
      <c r="AX773" s="13" t="s">
        <v>77</v>
      </c>
      <c r="AY773" s="214" t="s">
        <v>125</v>
      </c>
    </row>
    <row r="774" spans="1:65" s="2" customFormat="1" ht="16.5" customHeight="1">
      <c r="A774" s="35"/>
      <c r="B774" s="36"/>
      <c r="C774" s="187" t="s">
        <v>1192</v>
      </c>
      <c r="D774" s="187" t="s">
        <v>128</v>
      </c>
      <c r="E774" s="188" t="s">
        <v>1193</v>
      </c>
      <c r="F774" s="189" t="s">
        <v>1194</v>
      </c>
      <c r="G774" s="190" t="s">
        <v>244</v>
      </c>
      <c r="H774" s="191">
        <v>8591.635</v>
      </c>
      <c r="I774" s="192"/>
      <c r="J774" s="193">
        <f>ROUND(I774*H774,2)</f>
        <v>0</v>
      </c>
      <c r="K774" s="189" t="s">
        <v>132</v>
      </c>
      <c r="L774" s="40"/>
      <c r="M774" s="194" t="s">
        <v>1</v>
      </c>
      <c r="N774" s="195" t="s">
        <v>42</v>
      </c>
      <c r="O774" s="72"/>
      <c r="P774" s="196">
        <f>O774*H774</f>
        <v>0</v>
      </c>
      <c r="Q774" s="196">
        <v>0.00036</v>
      </c>
      <c r="R774" s="196">
        <f>Q774*H774</f>
        <v>3.0929886000000004</v>
      </c>
      <c r="S774" s="196">
        <v>0</v>
      </c>
      <c r="T774" s="197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98" t="s">
        <v>149</v>
      </c>
      <c r="AT774" s="198" t="s">
        <v>128</v>
      </c>
      <c r="AU774" s="198" t="s">
        <v>87</v>
      </c>
      <c r="AY774" s="18" t="s">
        <v>125</v>
      </c>
      <c r="BE774" s="199">
        <f>IF(N774="základní",J774,0)</f>
        <v>0</v>
      </c>
      <c r="BF774" s="199">
        <f>IF(N774="snížená",J774,0)</f>
        <v>0</v>
      </c>
      <c r="BG774" s="199">
        <f>IF(N774="zákl. přenesená",J774,0)</f>
        <v>0</v>
      </c>
      <c r="BH774" s="199">
        <f>IF(N774="sníž. přenesená",J774,0)</f>
        <v>0</v>
      </c>
      <c r="BI774" s="199">
        <f>IF(N774="nulová",J774,0)</f>
        <v>0</v>
      </c>
      <c r="BJ774" s="18" t="s">
        <v>85</v>
      </c>
      <c r="BK774" s="199">
        <f>ROUND(I774*H774,2)</f>
        <v>0</v>
      </c>
      <c r="BL774" s="18" t="s">
        <v>149</v>
      </c>
      <c r="BM774" s="198" t="s">
        <v>1195</v>
      </c>
    </row>
    <row r="775" spans="1:47" s="2" customFormat="1" ht="10">
      <c r="A775" s="35"/>
      <c r="B775" s="36"/>
      <c r="C775" s="37"/>
      <c r="D775" s="200" t="s">
        <v>135</v>
      </c>
      <c r="E775" s="37"/>
      <c r="F775" s="201" t="s">
        <v>1196</v>
      </c>
      <c r="G775" s="37"/>
      <c r="H775" s="37"/>
      <c r="I775" s="202"/>
      <c r="J775" s="37"/>
      <c r="K775" s="37"/>
      <c r="L775" s="40"/>
      <c r="M775" s="203"/>
      <c r="N775" s="204"/>
      <c r="O775" s="72"/>
      <c r="P775" s="72"/>
      <c r="Q775" s="72"/>
      <c r="R775" s="72"/>
      <c r="S775" s="72"/>
      <c r="T775" s="73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T775" s="18" t="s">
        <v>135</v>
      </c>
      <c r="AU775" s="18" t="s">
        <v>87</v>
      </c>
    </row>
    <row r="776" spans="2:51" s="13" customFormat="1" ht="10">
      <c r="B776" s="205"/>
      <c r="C776" s="206"/>
      <c r="D776" s="200" t="s">
        <v>136</v>
      </c>
      <c r="E776" s="207" t="s">
        <v>1</v>
      </c>
      <c r="F776" s="208" t="s">
        <v>1197</v>
      </c>
      <c r="G776" s="206"/>
      <c r="H776" s="207" t="s">
        <v>1</v>
      </c>
      <c r="I776" s="209"/>
      <c r="J776" s="206"/>
      <c r="K776" s="206"/>
      <c r="L776" s="210"/>
      <c r="M776" s="211"/>
      <c r="N776" s="212"/>
      <c r="O776" s="212"/>
      <c r="P776" s="212"/>
      <c r="Q776" s="212"/>
      <c r="R776" s="212"/>
      <c r="S776" s="212"/>
      <c r="T776" s="213"/>
      <c r="AT776" s="214" t="s">
        <v>136</v>
      </c>
      <c r="AU776" s="214" t="s">
        <v>87</v>
      </c>
      <c r="AV776" s="13" t="s">
        <v>85</v>
      </c>
      <c r="AW776" s="13" t="s">
        <v>33</v>
      </c>
      <c r="AX776" s="13" t="s">
        <v>77</v>
      </c>
      <c r="AY776" s="214" t="s">
        <v>125</v>
      </c>
    </row>
    <row r="777" spans="2:51" s="14" customFormat="1" ht="10">
      <c r="B777" s="215"/>
      <c r="C777" s="216"/>
      <c r="D777" s="200" t="s">
        <v>136</v>
      </c>
      <c r="E777" s="217" t="s">
        <v>1</v>
      </c>
      <c r="F777" s="218" t="s">
        <v>1198</v>
      </c>
      <c r="G777" s="216"/>
      <c r="H777" s="219">
        <v>6608.95</v>
      </c>
      <c r="I777" s="220"/>
      <c r="J777" s="216"/>
      <c r="K777" s="216"/>
      <c r="L777" s="221"/>
      <c r="M777" s="222"/>
      <c r="N777" s="223"/>
      <c r="O777" s="223"/>
      <c r="P777" s="223"/>
      <c r="Q777" s="223"/>
      <c r="R777" s="223"/>
      <c r="S777" s="223"/>
      <c r="T777" s="224"/>
      <c r="AT777" s="225" t="s">
        <v>136</v>
      </c>
      <c r="AU777" s="225" t="s">
        <v>87</v>
      </c>
      <c r="AV777" s="14" t="s">
        <v>87</v>
      </c>
      <c r="AW777" s="14" t="s">
        <v>33</v>
      </c>
      <c r="AX777" s="14" t="s">
        <v>77</v>
      </c>
      <c r="AY777" s="225" t="s">
        <v>125</v>
      </c>
    </row>
    <row r="778" spans="2:51" s="14" customFormat="1" ht="10">
      <c r="B778" s="215"/>
      <c r="C778" s="216"/>
      <c r="D778" s="200" t="s">
        <v>136</v>
      </c>
      <c r="E778" s="217" t="s">
        <v>1</v>
      </c>
      <c r="F778" s="218" t="s">
        <v>1199</v>
      </c>
      <c r="G778" s="216"/>
      <c r="H778" s="219">
        <v>1982.685</v>
      </c>
      <c r="I778" s="220"/>
      <c r="J778" s="216"/>
      <c r="K778" s="216"/>
      <c r="L778" s="221"/>
      <c r="M778" s="222"/>
      <c r="N778" s="223"/>
      <c r="O778" s="223"/>
      <c r="P778" s="223"/>
      <c r="Q778" s="223"/>
      <c r="R778" s="223"/>
      <c r="S778" s="223"/>
      <c r="T778" s="224"/>
      <c r="AT778" s="225" t="s">
        <v>136</v>
      </c>
      <c r="AU778" s="225" t="s">
        <v>87</v>
      </c>
      <c r="AV778" s="14" t="s">
        <v>87</v>
      </c>
      <c r="AW778" s="14" t="s">
        <v>33</v>
      </c>
      <c r="AX778" s="14" t="s">
        <v>77</v>
      </c>
      <c r="AY778" s="225" t="s">
        <v>125</v>
      </c>
    </row>
    <row r="779" spans="2:51" s="13" customFormat="1" ht="10">
      <c r="B779" s="205"/>
      <c r="C779" s="206"/>
      <c r="D779" s="200" t="s">
        <v>136</v>
      </c>
      <c r="E779" s="207" t="s">
        <v>1</v>
      </c>
      <c r="F779" s="208" t="s">
        <v>1200</v>
      </c>
      <c r="G779" s="206"/>
      <c r="H779" s="207" t="s">
        <v>1</v>
      </c>
      <c r="I779" s="209"/>
      <c r="J779" s="206"/>
      <c r="K779" s="206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136</v>
      </c>
      <c r="AU779" s="214" t="s">
        <v>87</v>
      </c>
      <c r="AV779" s="13" t="s">
        <v>85</v>
      </c>
      <c r="AW779" s="13" t="s">
        <v>33</v>
      </c>
      <c r="AX779" s="13" t="s">
        <v>77</v>
      </c>
      <c r="AY779" s="214" t="s">
        <v>125</v>
      </c>
    </row>
    <row r="780" spans="2:51" s="15" customFormat="1" ht="10">
      <c r="B780" s="229"/>
      <c r="C780" s="230"/>
      <c r="D780" s="200" t="s">
        <v>136</v>
      </c>
      <c r="E780" s="231" t="s">
        <v>1</v>
      </c>
      <c r="F780" s="232" t="s">
        <v>260</v>
      </c>
      <c r="G780" s="230"/>
      <c r="H780" s="233">
        <v>8591.635</v>
      </c>
      <c r="I780" s="234"/>
      <c r="J780" s="230"/>
      <c r="K780" s="230"/>
      <c r="L780" s="235"/>
      <c r="M780" s="236"/>
      <c r="N780" s="237"/>
      <c r="O780" s="237"/>
      <c r="P780" s="237"/>
      <c r="Q780" s="237"/>
      <c r="R780" s="237"/>
      <c r="S780" s="237"/>
      <c r="T780" s="238"/>
      <c r="AT780" s="239" t="s">
        <v>136</v>
      </c>
      <c r="AU780" s="239" t="s">
        <v>87</v>
      </c>
      <c r="AV780" s="15" t="s">
        <v>149</v>
      </c>
      <c r="AW780" s="15" t="s">
        <v>33</v>
      </c>
      <c r="AX780" s="15" t="s">
        <v>85</v>
      </c>
      <c r="AY780" s="239" t="s">
        <v>125</v>
      </c>
    </row>
    <row r="781" spans="1:65" s="2" customFormat="1" ht="16.5" customHeight="1">
      <c r="A781" s="35"/>
      <c r="B781" s="36"/>
      <c r="C781" s="187" t="s">
        <v>1201</v>
      </c>
      <c r="D781" s="187" t="s">
        <v>128</v>
      </c>
      <c r="E781" s="188" t="s">
        <v>1202</v>
      </c>
      <c r="F781" s="189" t="s">
        <v>1203</v>
      </c>
      <c r="G781" s="190" t="s">
        <v>298</v>
      </c>
      <c r="H781" s="191">
        <v>448.5</v>
      </c>
      <c r="I781" s="192"/>
      <c r="J781" s="193">
        <f>ROUND(I781*H781,2)</f>
        <v>0</v>
      </c>
      <c r="K781" s="189" t="s">
        <v>132</v>
      </c>
      <c r="L781" s="40"/>
      <c r="M781" s="194" t="s">
        <v>1</v>
      </c>
      <c r="N781" s="195" t="s">
        <v>42</v>
      </c>
      <c r="O781" s="72"/>
      <c r="P781" s="196">
        <f>O781*H781</f>
        <v>0</v>
      </c>
      <c r="Q781" s="196">
        <v>0</v>
      </c>
      <c r="R781" s="196">
        <f>Q781*H781</f>
        <v>0</v>
      </c>
      <c r="S781" s="196">
        <v>0</v>
      </c>
      <c r="T781" s="197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98" t="s">
        <v>149</v>
      </c>
      <c r="AT781" s="198" t="s">
        <v>128</v>
      </c>
      <c r="AU781" s="198" t="s">
        <v>87</v>
      </c>
      <c r="AY781" s="18" t="s">
        <v>125</v>
      </c>
      <c r="BE781" s="199">
        <f>IF(N781="základní",J781,0)</f>
        <v>0</v>
      </c>
      <c r="BF781" s="199">
        <f>IF(N781="snížená",J781,0)</f>
        <v>0</v>
      </c>
      <c r="BG781" s="199">
        <f>IF(N781="zákl. přenesená",J781,0)</f>
        <v>0</v>
      </c>
      <c r="BH781" s="199">
        <f>IF(N781="sníž. přenesená",J781,0)</f>
        <v>0</v>
      </c>
      <c r="BI781" s="199">
        <f>IF(N781="nulová",J781,0)</f>
        <v>0</v>
      </c>
      <c r="BJ781" s="18" t="s">
        <v>85</v>
      </c>
      <c r="BK781" s="199">
        <f>ROUND(I781*H781,2)</f>
        <v>0</v>
      </c>
      <c r="BL781" s="18" t="s">
        <v>149</v>
      </c>
      <c r="BM781" s="198" t="s">
        <v>1204</v>
      </c>
    </row>
    <row r="782" spans="1:47" s="2" customFormat="1" ht="10">
      <c r="A782" s="35"/>
      <c r="B782" s="36"/>
      <c r="C782" s="37"/>
      <c r="D782" s="200" t="s">
        <v>135</v>
      </c>
      <c r="E782" s="37"/>
      <c r="F782" s="201" t="s">
        <v>1205</v>
      </c>
      <c r="G782" s="37"/>
      <c r="H782" s="37"/>
      <c r="I782" s="202"/>
      <c r="J782" s="37"/>
      <c r="K782" s="37"/>
      <c r="L782" s="40"/>
      <c r="M782" s="203"/>
      <c r="N782" s="204"/>
      <c r="O782" s="72"/>
      <c r="P782" s="72"/>
      <c r="Q782" s="72"/>
      <c r="R782" s="72"/>
      <c r="S782" s="72"/>
      <c r="T782" s="73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T782" s="18" t="s">
        <v>135</v>
      </c>
      <c r="AU782" s="18" t="s">
        <v>87</v>
      </c>
    </row>
    <row r="783" spans="2:51" s="14" customFormat="1" ht="10">
      <c r="B783" s="215"/>
      <c r="C783" s="216"/>
      <c r="D783" s="200" t="s">
        <v>136</v>
      </c>
      <c r="E783" s="217" t="s">
        <v>1</v>
      </c>
      <c r="F783" s="218" t="s">
        <v>1206</v>
      </c>
      <c r="G783" s="216"/>
      <c r="H783" s="219">
        <v>448.5</v>
      </c>
      <c r="I783" s="220"/>
      <c r="J783" s="216"/>
      <c r="K783" s="216"/>
      <c r="L783" s="221"/>
      <c r="M783" s="222"/>
      <c r="N783" s="223"/>
      <c r="O783" s="223"/>
      <c r="P783" s="223"/>
      <c r="Q783" s="223"/>
      <c r="R783" s="223"/>
      <c r="S783" s="223"/>
      <c r="T783" s="224"/>
      <c r="AT783" s="225" t="s">
        <v>136</v>
      </c>
      <c r="AU783" s="225" t="s">
        <v>87</v>
      </c>
      <c r="AV783" s="14" t="s">
        <v>87</v>
      </c>
      <c r="AW783" s="14" t="s">
        <v>33</v>
      </c>
      <c r="AX783" s="14" t="s">
        <v>85</v>
      </c>
      <c r="AY783" s="225" t="s">
        <v>125</v>
      </c>
    </row>
    <row r="784" spans="1:65" s="2" customFormat="1" ht="16.5" customHeight="1">
      <c r="A784" s="35"/>
      <c r="B784" s="36"/>
      <c r="C784" s="187" t="s">
        <v>1207</v>
      </c>
      <c r="D784" s="187" t="s">
        <v>128</v>
      </c>
      <c r="E784" s="188" t="s">
        <v>1208</v>
      </c>
      <c r="F784" s="189" t="s">
        <v>1209</v>
      </c>
      <c r="G784" s="190" t="s">
        <v>298</v>
      </c>
      <c r="H784" s="191">
        <v>75.3</v>
      </c>
      <c r="I784" s="192"/>
      <c r="J784" s="193">
        <f>ROUND(I784*H784,2)</f>
        <v>0</v>
      </c>
      <c r="K784" s="189" t="s">
        <v>132</v>
      </c>
      <c r="L784" s="40"/>
      <c r="M784" s="194" t="s">
        <v>1</v>
      </c>
      <c r="N784" s="195" t="s">
        <v>42</v>
      </c>
      <c r="O784" s="72"/>
      <c r="P784" s="196">
        <f>O784*H784</f>
        <v>0</v>
      </c>
      <c r="Q784" s="196">
        <v>0.11808</v>
      </c>
      <c r="R784" s="196">
        <f>Q784*H784</f>
        <v>8.891424</v>
      </c>
      <c r="S784" s="196">
        <v>0</v>
      </c>
      <c r="T784" s="197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98" t="s">
        <v>149</v>
      </c>
      <c r="AT784" s="198" t="s">
        <v>128</v>
      </c>
      <c r="AU784" s="198" t="s">
        <v>87</v>
      </c>
      <c r="AY784" s="18" t="s">
        <v>125</v>
      </c>
      <c r="BE784" s="199">
        <f>IF(N784="základní",J784,0)</f>
        <v>0</v>
      </c>
      <c r="BF784" s="199">
        <f>IF(N784="snížená",J784,0)</f>
        <v>0</v>
      </c>
      <c r="BG784" s="199">
        <f>IF(N784="zákl. přenesená",J784,0)</f>
        <v>0</v>
      </c>
      <c r="BH784" s="199">
        <f>IF(N784="sníž. přenesená",J784,0)</f>
        <v>0</v>
      </c>
      <c r="BI784" s="199">
        <f>IF(N784="nulová",J784,0)</f>
        <v>0</v>
      </c>
      <c r="BJ784" s="18" t="s">
        <v>85</v>
      </c>
      <c r="BK784" s="199">
        <f>ROUND(I784*H784,2)</f>
        <v>0</v>
      </c>
      <c r="BL784" s="18" t="s">
        <v>149</v>
      </c>
      <c r="BM784" s="198" t="s">
        <v>1210</v>
      </c>
    </row>
    <row r="785" spans="1:47" s="2" customFormat="1" ht="18">
      <c r="A785" s="35"/>
      <c r="B785" s="36"/>
      <c r="C785" s="37"/>
      <c r="D785" s="200" t="s">
        <v>135</v>
      </c>
      <c r="E785" s="37"/>
      <c r="F785" s="201" t="s">
        <v>1211</v>
      </c>
      <c r="G785" s="37"/>
      <c r="H785" s="37"/>
      <c r="I785" s="202"/>
      <c r="J785" s="37"/>
      <c r="K785" s="37"/>
      <c r="L785" s="40"/>
      <c r="M785" s="203"/>
      <c r="N785" s="204"/>
      <c r="O785" s="72"/>
      <c r="P785" s="72"/>
      <c r="Q785" s="72"/>
      <c r="R785" s="72"/>
      <c r="S785" s="72"/>
      <c r="T785" s="73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T785" s="18" t="s">
        <v>135</v>
      </c>
      <c r="AU785" s="18" t="s">
        <v>87</v>
      </c>
    </row>
    <row r="786" spans="2:51" s="14" customFormat="1" ht="10">
      <c r="B786" s="215"/>
      <c r="C786" s="216"/>
      <c r="D786" s="200" t="s">
        <v>136</v>
      </c>
      <c r="E786" s="217" t="s">
        <v>1</v>
      </c>
      <c r="F786" s="218" t="s">
        <v>1212</v>
      </c>
      <c r="G786" s="216"/>
      <c r="H786" s="219">
        <v>75.3</v>
      </c>
      <c r="I786" s="220"/>
      <c r="J786" s="216"/>
      <c r="K786" s="216"/>
      <c r="L786" s="221"/>
      <c r="M786" s="222"/>
      <c r="N786" s="223"/>
      <c r="O786" s="223"/>
      <c r="P786" s="223"/>
      <c r="Q786" s="223"/>
      <c r="R786" s="223"/>
      <c r="S786" s="223"/>
      <c r="T786" s="224"/>
      <c r="AT786" s="225" t="s">
        <v>136</v>
      </c>
      <c r="AU786" s="225" t="s">
        <v>87</v>
      </c>
      <c r="AV786" s="14" t="s">
        <v>87</v>
      </c>
      <c r="AW786" s="14" t="s">
        <v>33</v>
      </c>
      <c r="AX786" s="14" t="s">
        <v>85</v>
      </c>
      <c r="AY786" s="225" t="s">
        <v>125</v>
      </c>
    </row>
    <row r="787" spans="1:65" s="2" customFormat="1" ht="16.5" customHeight="1">
      <c r="A787" s="35"/>
      <c r="B787" s="36"/>
      <c r="C787" s="240" t="s">
        <v>1213</v>
      </c>
      <c r="D787" s="240" t="s">
        <v>435</v>
      </c>
      <c r="E787" s="241" t="s">
        <v>1214</v>
      </c>
      <c r="F787" s="242" t="s">
        <v>1215</v>
      </c>
      <c r="G787" s="243" t="s">
        <v>298</v>
      </c>
      <c r="H787" s="244">
        <v>75.3</v>
      </c>
      <c r="I787" s="245"/>
      <c r="J787" s="246">
        <f>ROUND(I787*H787,2)</f>
        <v>0</v>
      </c>
      <c r="K787" s="242" t="s">
        <v>132</v>
      </c>
      <c r="L787" s="247"/>
      <c r="M787" s="248" t="s">
        <v>1</v>
      </c>
      <c r="N787" s="249" t="s">
        <v>42</v>
      </c>
      <c r="O787" s="72"/>
      <c r="P787" s="196">
        <f>O787*H787</f>
        <v>0</v>
      </c>
      <c r="Q787" s="196">
        <v>0.134</v>
      </c>
      <c r="R787" s="196">
        <f>Q787*H787</f>
        <v>10.0902</v>
      </c>
      <c r="S787" s="196">
        <v>0</v>
      </c>
      <c r="T787" s="197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198" t="s">
        <v>175</v>
      </c>
      <c r="AT787" s="198" t="s">
        <v>435</v>
      </c>
      <c r="AU787" s="198" t="s">
        <v>87</v>
      </c>
      <c r="AY787" s="18" t="s">
        <v>125</v>
      </c>
      <c r="BE787" s="199">
        <f>IF(N787="základní",J787,0)</f>
        <v>0</v>
      </c>
      <c r="BF787" s="199">
        <f>IF(N787="snížená",J787,0)</f>
        <v>0</v>
      </c>
      <c r="BG787" s="199">
        <f>IF(N787="zákl. přenesená",J787,0)</f>
        <v>0</v>
      </c>
      <c r="BH787" s="199">
        <f>IF(N787="sníž. přenesená",J787,0)</f>
        <v>0</v>
      </c>
      <c r="BI787" s="199">
        <f>IF(N787="nulová",J787,0)</f>
        <v>0</v>
      </c>
      <c r="BJ787" s="18" t="s">
        <v>85</v>
      </c>
      <c r="BK787" s="199">
        <f>ROUND(I787*H787,2)</f>
        <v>0</v>
      </c>
      <c r="BL787" s="18" t="s">
        <v>149</v>
      </c>
      <c r="BM787" s="198" t="s">
        <v>1216</v>
      </c>
    </row>
    <row r="788" spans="1:47" s="2" customFormat="1" ht="10">
      <c r="A788" s="35"/>
      <c r="B788" s="36"/>
      <c r="C788" s="37"/>
      <c r="D788" s="200" t="s">
        <v>135</v>
      </c>
      <c r="E788" s="37"/>
      <c r="F788" s="201" t="s">
        <v>1215</v>
      </c>
      <c r="G788" s="37"/>
      <c r="H788" s="37"/>
      <c r="I788" s="202"/>
      <c r="J788" s="37"/>
      <c r="K788" s="37"/>
      <c r="L788" s="40"/>
      <c r="M788" s="203"/>
      <c r="N788" s="204"/>
      <c r="O788" s="72"/>
      <c r="P788" s="72"/>
      <c r="Q788" s="72"/>
      <c r="R788" s="72"/>
      <c r="S788" s="72"/>
      <c r="T788" s="73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T788" s="18" t="s">
        <v>135</v>
      </c>
      <c r="AU788" s="18" t="s">
        <v>87</v>
      </c>
    </row>
    <row r="789" spans="2:51" s="14" customFormat="1" ht="10">
      <c r="B789" s="215"/>
      <c r="C789" s="216"/>
      <c r="D789" s="200" t="s">
        <v>136</v>
      </c>
      <c r="E789" s="217" t="s">
        <v>1</v>
      </c>
      <c r="F789" s="218" t="s">
        <v>1217</v>
      </c>
      <c r="G789" s="216"/>
      <c r="H789" s="219">
        <v>75.3</v>
      </c>
      <c r="I789" s="220"/>
      <c r="J789" s="216"/>
      <c r="K789" s="216"/>
      <c r="L789" s="221"/>
      <c r="M789" s="222"/>
      <c r="N789" s="223"/>
      <c r="O789" s="223"/>
      <c r="P789" s="223"/>
      <c r="Q789" s="223"/>
      <c r="R789" s="223"/>
      <c r="S789" s="223"/>
      <c r="T789" s="224"/>
      <c r="AT789" s="225" t="s">
        <v>136</v>
      </c>
      <c r="AU789" s="225" t="s">
        <v>87</v>
      </c>
      <c r="AV789" s="14" t="s">
        <v>87</v>
      </c>
      <c r="AW789" s="14" t="s">
        <v>33</v>
      </c>
      <c r="AX789" s="14" t="s">
        <v>85</v>
      </c>
      <c r="AY789" s="225" t="s">
        <v>125</v>
      </c>
    </row>
    <row r="790" spans="1:65" s="2" customFormat="1" ht="21.75" customHeight="1">
      <c r="A790" s="35"/>
      <c r="B790" s="36"/>
      <c r="C790" s="187" t="s">
        <v>1218</v>
      </c>
      <c r="D790" s="187" t="s">
        <v>128</v>
      </c>
      <c r="E790" s="188" t="s">
        <v>1219</v>
      </c>
      <c r="F790" s="189" t="s">
        <v>1220</v>
      </c>
      <c r="G790" s="190" t="s">
        <v>298</v>
      </c>
      <c r="H790" s="191">
        <v>14</v>
      </c>
      <c r="I790" s="192"/>
      <c r="J790" s="193">
        <f>ROUND(I790*H790,2)</f>
        <v>0</v>
      </c>
      <c r="K790" s="189" t="s">
        <v>132</v>
      </c>
      <c r="L790" s="40"/>
      <c r="M790" s="194" t="s">
        <v>1</v>
      </c>
      <c r="N790" s="195" t="s">
        <v>42</v>
      </c>
      <c r="O790" s="72"/>
      <c r="P790" s="196">
        <f>O790*H790</f>
        <v>0</v>
      </c>
      <c r="Q790" s="196">
        <v>0.30538</v>
      </c>
      <c r="R790" s="196">
        <f>Q790*H790</f>
        <v>4.27532</v>
      </c>
      <c r="S790" s="196">
        <v>0</v>
      </c>
      <c r="T790" s="197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198" t="s">
        <v>149</v>
      </c>
      <c r="AT790" s="198" t="s">
        <v>128</v>
      </c>
      <c r="AU790" s="198" t="s">
        <v>87</v>
      </c>
      <c r="AY790" s="18" t="s">
        <v>125</v>
      </c>
      <c r="BE790" s="199">
        <f>IF(N790="základní",J790,0)</f>
        <v>0</v>
      </c>
      <c r="BF790" s="199">
        <f>IF(N790="snížená",J790,0)</f>
        <v>0</v>
      </c>
      <c r="BG790" s="199">
        <f>IF(N790="zákl. přenesená",J790,0)</f>
        <v>0</v>
      </c>
      <c r="BH790" s="199">
        <f>IF(N790="sníž. přenesená",J790,0)</f>
        <v>0</v>
      </c>
      <c r="BI790" s="199">
        <f>IF(N790="nulová",J790,0)</f>
        <v>0</v>
      </c>
      <c r="BJ790" s="18" t="s">
        <v>85</v>
      </c>
      <c r="BK790" s="199">
        <f>ROUND(I790*H790,2)</f>
        <v>0</v>
      </c>
      <c r="BL790" s="18" t="s">
        <v>149</v>
      </c>
      <c r="BM790" s="198" t="s">
        <v>1221</v>
      </c>
    </row>
    <row r="791" spans="1:47" s="2" customFormat="1" ht="10">
      <c r="A791" s="35"/>
      <c r="B791" s="36"/>
      <c r="C791" s="37"/>
      <c r="D791" s="200" t="s">
        <v>135</v>
      </c>
      <c r="E791" s="37"/>
      <c r="F791" s="201" t="s">
        <v>1222</v>
      </c>
      <c r="G791" s="37"/>
      <c r="H791" s="37"/>
      <c r="I791" s="202"/>
      <c r="J791" s="37"/>
      <c r="K791" s="37"/>
      <c r="L791" s="40"/>
      <c r="M791" s="203"/>
      <c r="N791" s="204"/>
      <c r="O791" s="72"/>
      <c r="P791" s="72"/>
      <c r="Q791" s="72"/>
      <c r="R791" s="72"/>
      <c r="S791" s="72"/>
      <c r="T791" s="73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T791" s="18" t="s">
        <v>135</v>
      </c>
      <c r="AU791" s="18" t="s">
        <v>87</v>
      </c>
    </row>
    <row r="792" spans="2:51" s="14" customFormat="1" ht="10">
      <c r="B792" s="215"/>
      <c r="C792" s="216"/>
      <c r="D792" s="200" t="s">
        <v>136</v>
      </c>
      <c r="E792" s="217" t="s">
        <v>1</v>
      </c>
      <c r="F792" s="218" t="s">
        <v>1223</v>
      </c>
      <c r="G792" s="216"/>
      <c r="H792" s="219">
        <v>15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136</v>
      </c>
      <c r="AU792" s="225" t="s">
        <v>87</v>
      </c>
      <c r="AV792" s="14" t="s">
        <v>87</v>
      </c>
      <c r="AW792" s="14" t="s">
        <v>33</v>
      </c>
      <c r="AX792" s="14" t="s">
        <v>77</v>
      </c>
      <c r="AY792" s="225" t="s">
        <v>125</v>
      </c>
    </row>
    <row r="793" spans="2:51" s="14" customFormat="1" ht="10">
      <c r="B793" s="215"/>
      <c r="C793" s="216"/>
      <c r="D793" s="200" t="s">
        <v>136</v>
      </c>
      <c r="E793" s="217" t="s">
        <v>1</v>
      </c>
      <c r="F793" s="218" t="s">
        <v>1224</v>
      </c>
      <c r="G793" s="216"/>
      <c r="H793" s="219">
        <v>-1</v>
      </c>
      <c r="I793" s="220"/>
      <c r="J793" s="216"/>
      <c r="K793" s="216"/>
      <c r="L793" s="221"/>
      <c r="M793" s="222"/>
      <c r="N793" s="223"/>
      <c r="O793" s="223"/>
      <c r="P793" s="223"/>
      <c r="Q793" s="223"/>
      <c r="R793" s="223"/>
      <c r="S793" s="223"/>
      <c r="T793" s="224"/>
      <c r="AT793" s="225" t="s">
        <v>136</v>
      </c>
      <c r="AU793" s="225" t="s">
        <v>87</v>
      </c>
      <c r="AV793" s="14" t="s">
        <v>87</v>
      </c>
      <c r="AW793" s="14" t="s">
        <v>33</v>
      </c>
      <c r="AX793" s="14" t="s">
        <v>77</v>
      </c>
      <c r="AY793" s="225" t="s">
        <v>125</v>
      </c>
    </row>
    <row r="794" spans="2:51" s="15" customFormat="1" ht="10">
      <c r="B794" s="229"/>
      <c r="C794" s="230"/>
      <c r="D794" s="200" t="s">
        <v>136</v>
      </c>
      <c r="E794" s="231" t="s">
        <v>1</v>
      </c>
      <c r="F794" s="232" t="s">
        <v>260</v>
      </c>
      <c r="G794" s="230"/>
      <c r="H794" s="233">
        <v>14</v>
      </c>
      <c r="I794" s="234"/>
      <c r="J794" s="230"/>
      <c r="K794" s="230"/>
      <c r="L794" s="235"/>
      <c r="M794" s="236"/>
      <c r="N794" s="237"/>
      <c r="O794" s="237"/>
      <c r="P794" s="237"/>
      <c r="Q794" s="237"/>
      <c r="R794" s="237"/>
      <c r="S794" s="237"/>
      <c r="T794" s="238"/>
      <c r="AT794" s="239" t="s">
        <v>136</v>
      </c>
      <c r="AU794" s="239" t="s">
        <v>87</v>
      </c>
      <c r="AV794" s="15" t="s">
        <v>149</v>
      </c>
      <c r="AW794" s="15" t="s">
        <v>33</v>
      </c>
      <c r="AX794" s="15" t="s">
        <v>85</v>
      </c>
      <c r="AY794" s="239" t="s">
        <v>125</v>
      </c>
    </row>
    <row r="795" spans="1:65" s="2" customFormat="1" ht="21.75" customHeight="1">
      <c r="A795" s="35"/>
      <c r="B795" s="36"/>
      <c r="C795" s="187" t="s">
        <v>1225</v>
      </c>
      <c r="D795" s="187" t="s">
        <v>128</v>
      </c>
      <c r="E795" s="188" t="s">
        <v>1226</v>
      </c>
      <c r="F795" s="189" t="s">
        <v>1227</v>
      </c>
      <c r="G795" s="190" t="s">
        <v>298</v>
      </c>
      <c r="H795" s="191">
        <v>1</v>
      </c>
      <c r="I795" s="192"/>
      <c r="J795" s="193">
        <f>ROUND(I795*H795,2)</f>
        <v>0</v>
      </c>
      <c r="K795" s="189" t="s">
        <v>132</v>
      </c>
      <c r="L795" s="40"/>
      <c r="M795" s="194" t="s">
        <v>1</v>
      </c>
      <c r="N795" s="195" t="s">
        <v>42</v>
      </c>
      <c r="O795" s="72"/>
      <c r="P795" s="196">
        <f>O795*H795</f>
        <v>0</v>
      </c>
      <c r="Q795" s="196">
        <v>0.31819</v>
      </c>
      <c r="R795" s="196">
        <f>Q795*H795</f>
        <v>0.31819</v>
      </c>
      <c r="S795" s="196">
        <v>0</v>
      </c>
      <c r="T795" s="197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98" t="s">
        <v>149</v>
      </c>
      <c r="AT795" s="198" t="s">
        <v>128</v>
      </c>
      <c r="AU795" s="198" t="s">
        <v>87</v>
      </c>
      <c r="AY795" s="18" t="s">
        <v>125</v>
      </c>
      <c r="BE795" s="199">
        <f>IF(N795="základní",J795,0)</f>
        <v>0</v>
      </c>
      <c r="BF795" s="199">
        <f>IF(N795="snížená",J795,0)</f>
        <v>0</v>
      </c>
      <c r="BG795" s="199">
        <f>IF(N795="zákl. přenesená",J795,0)</f>
        <v>0</v>
      </c>
      <c r="BH795" s="199">
        <f>IF(N795="sníž. přenesená",J795,0)</f>
        <v>0</v>
      </c>
      <c r="BI795" s="199">
        <f>IF(N795="nulová",J795,0)</f>
        <v>0</v>
      </c>
      <c r="BJ795" s="18" t="s">
        <v>85</v>
      </c>
      <c r="BK795" s="199">
        <f>ROUND(I795*H795,2)</f>
        <v>0</v>
      </c>
      <c r="BL795" s="18" t="s">
        <v>149</v>
      </c>
      <c r="BM795" s="198" t="s">
        <v>1228</v>
      </c>
    </row>
    <row r="796" spans="1:47" s="2" customFormat="1" ht="10">
      <c r="A796" s="35"/>
      <c r="B796" s="36"/>
      <c r="C796" s="37"/>
      <c r="D796" s="200" t="s">
        <v>135</v>
      </c>
      <c r="E796" s="37"/>
      <c r="F796" s="201" t="s">
        <v>1229</v>
      </c>
      <c r="G796" s="37"/>
      <c r="H796" s="37"/>
      <c r="I796" s="202"/>
      <c r="J796" s="37"/>
      <c r="K796" s="37"/>
      <c r="L796" s="40"/>
      <c r="M796" s="203"/>
      <c r="N796" s="204"/>
      <c r="O796" s="72"/>
      <c r="P796" s="72"/>
      <c r="Q796" s="72"/>
      <c r="R796" s="72"/>
      <c r="S796" s="72"/>
      <c r="T796" s="73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T796" s="18" t="s">
        <v>135</v>
      </c>
      <c r="AU796" s="18" t="s">
        <v>87</v>
      </c>
    </row>
    <row r="797" spans="2:51" s="14" customFormat="1" ht="10">
      <c r="B797" s="215"/>
      <c r="C797" s="216"/>
      <c r="D797" s="200" t="s">
        <v>136</v>
      </c>
      <c r="E797" s="217" t="s">
        <v>1</v>
      </c>
      <c r="F797" s="218" t="s">
        <v>1230</v>
      </c>
      <c r="G797" s="216"/>
      <c r="H797" s="219">
        <v>1</v>
      </c>
      <c r="I797" s="220"/>
      <c r="J797" s="216"/>
      <c r="K797" s="216"/>
      <c r="L797" s="221"/>
      <c r="M797" s="222"/>
      <c r="N797" s="223"/>
      <c r="O797" s="223"/>
      <c r="P797" s="223"/>
      <c r="Q797" s="223"/>
      <c r="R797" s="223"/>
      <c r="S797" s="223"/>
      <c r="T797" s="224"/>
      <c r="AT797" s="225" t="s">
        <v>136</v>
      </c>
      <c r="AU797" s="225" t="s">
        <v>87</v>
      </c>
      <c r="AV797" s="14" t="s">
        <v>87</v>
      </c>
      <c r="AW797" s="14" t="s">
        <v>33</v>
      </c>
      <c r="AX797" s="14" t="s">
        <v>85</v>
      </c>
      <c r="AY797" s="225" t="s">
        <v>125</v>
      </c>
    </row>
    <row r="798" spans="1:65" s="2" customFormat="1" ht="24.15" customHeight="1">
      <c r="A798" s="35"/>
      <c r="B798" s="36"/>
      <c r="C798" s="187" t="s">
        <v>1231</v>
      </c>
      <c r="D798" s="187" t="s">
        <v>128</v>
      </c>
      <c r="E798" s="188" t="s">
        <v>1232</v>
      </c>
      <c r="F798" s="189" t="s">
        <v>1233</v>
      </c>
      <c r="G798" s="190" t="s">
        <v>229</v>
      </c>
      <c r="H798" s="191">
        <v>2</v>
      </c>
      <c r="I798" s="192"/>
      <c r="J798" s="193">
        <f>ROUND(I798*H798,2)</f>
        <v>0</v>
      </c>
      <c r="K798" s="189" t="s">
        <v>132</v>
      </c>
      <c r="L798" s="40"/>
      <c r="M798" s="194" t="s">
        <v>1</v>
      </c>
      <c r="N798" s="195" t="s">
        <v>42</v>
      </c>
      <c r="O798" s="72"/>
      <c r="P798" s="196">
        <f>O798*H798</f>
        <v>0</v>
      </c>
      <c r="Q798" s="196">
        <v>0.04875</v>
      </c>
      <c r="R798" s="196">
        <f>Q798*H798</f>
        <v>0.0975</v>
      </c>
      <c r="S798" s="196">
        <v>0</v>
      </c>
      <c r="T798" s="197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98" t="s">
        <v>149</v>
      </c>
      <c r="AT798" s="198" t="s">
        <v>128</v>
      </c>
      <c r="AU798" s="198" t="s">
        <v>87</v>
      </c>
      <c r="AY798" s="18" t="s">
        <v>125</v>
      </c>
      <c r="BE798" s="199">
        <f>IF(N798="základní",J798,0)</f>
        <v>0</v>
      </c>
      <c r="BF798" s="199">
        <f>IF(N798="snížená",J798,0)</f>
        <v>0</v>
      </c>
      <c r="BG798" s="199">
        <f>IF(N798="zákl. přenesená",J798,0)</f>
        <v>0</v>
      </c>
      <c r="BH798" s="199">
        <f>IF(N798="sníž. přenesená",J798,0)</f>
        <v>0</v>
      </c>
      <c r="BI798" s="199">
        <f>IF(N798="nulová",J798,0)</f>
        <v>0</v>
      </c>
      <c r="BJ798" s="18" t="s">
        <v>85</v>
      </c>
      <c r="BK798" s="199">
        <f>ROUND(I798*H798,2)</f>
        <v>0</v>
      </c>
      <c r="BL798" s="18" t="s">
        <v>149</v>
      </c>
      <c r="BM798" s="198" t="s">
        <v>1234</v>
      </c>
    </row>
    <row r="799" spans="1:47" s="2" customFormat="1" ht="10">
      <c r="A799" s="35"/>
      <c r="B799" s="36"/>
      <c r="C799" s="37"/>
      <c r="D799" s="200" t="s">
        <v>135</v>
      </c>
      <c r="E799" s="37"/>
      <c r="F799" s="201" t="s">
        <v>1235</v>
      </c>
      <c r="G799" s="37"/>
      <c r="H799" s="37"/>
      <c r="I799" s="202"/>
      <c r="J799" s="37"/>
      <c r="K799" s="37"/>
      <c r="L799" s="40"/>
      <c r="M799" s="203"/>
      <c r="N799" s="204"/>
      <c r="O799" s="72"/>
      <c r="P799" s="72"/>
      <c r="Q799" s="72"/>
      <c r="R799" s="72"/>
      <c r="S799" s="72"/>
      <c r="T799" s="73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T799" s="18" t="s">
        <v>135</v>
      </c>
      <c r="AU799" s="18" t="s">
        <v>87</v>
      </c>
    </row>
    <row r="800" spans="2:51" s="14" customFormat="1" ht="10">
      <c r="B800" s="215"/>
      <c r="C800" s="216"/>
      <c r="D800" s="200" t="s">
        <v>136</v>
      </c>
      <c r="E800" s="217" t="s">
        <v>1</v>
      </c>
      <c r="F800" s="218" t="s">
        <v>1236</v>
      </c>
      <c r="G800" s="216"/>
      <c r="H800" s="219">
        <v>2</v>
      </c>
      <c r="I800" s="220"/>
      <c r="J800" s="216"/>
      <c r="K800" s="216"/>
      <c r="L800" s="221"/>
      <c r="M800" s="222"/>
      <c r="N800" s="223"/>
      <c r="O800" s="223"/>
      <c r="P800" s="223"/>
      <c r="Q800" s="223"/>
      <c r="R800" s="223"/>
      <c r="S800" s="223"/>
      <c r="T800" s="224"/>
      <c r="AT800" s="225" t="s">
        <v>136</v>
      </c>
      <c r="AU800" s="225" t="s">
        <v>87</v>
      </c>
      <c r="AV800" s="14" t="s">
        <v>87</v>
      </c>
      <c r="AW800" s="14" t="s">
        <v>33</v>
      </c>
      <c r="AX800" s="14" t="s">
        <v>85</v>
      </c>
      <c r="AY800" s="225" t="s">
        <v>125</v>
      </c>
    </row>
    <row r="801" spans="1:65" s="2" customFormat="1" ht="16.5" customHeight="1">
      <c r="A801" s="35"/>
      <c r="B801" s="36"/>
      <c r="C801" s="187" t="s">
        <v>1237</v>
      </c>
      <c r="D801" s="187" t="s">
        <v>128</v>
      </c>
      <c r="E801" s="188" t="s">
        <v>1238</v>
      </c>
      <c r="F801" s="189" t="s">
        <v>1239</v>
      </c>
      <c r="G801" s="190" t="s">
        <v>229</v>
      </c>
      <c r="H801" s="191">
        <v>9</v>
      </c>
      <c r="I801" s="192"/>
      <c r="J801" s="193">
        <f>ROUND(I801*H801,2)</f>
        <v>0</v>
      </c>
      <c r="K801" s="189" t="s">
        <v>132</v>
      </c>
      <c r="L801" s="40"/>
      <c r="M801" s="194" t="s">
        <v>1</v>
      </c>
      <c r="N801" s="195" t="s">
        <v>42</v>
      </c>
      <c r="O801" s="72"/>
      <c r="P801" s="196">
        <f>O801*H801</f>
        <v>0</v>
      </c>
      <c r="Q801" s="196">
        <v>0</v>
      </c>
      <c r="R801" s="196">
        <f>Q801*H801</f>
        <v>0</v>
      </c>
      <c r="S801" s="196">
        <v>0.082</v>
      </c>
      <c r="T801" s="197">
        <f>S801*H801</f>
        <v>0.738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8" t="s">
        <v>149</v>
      </c>
      <c r="AT801" s="198" t="s">
        <v>128</v>
      </c>
      <c r="AU801" s="198" t="s">
        <v>87</v>
      </c>
      <c r="AY801" s="18" t="s">
        <v>125</v>
      </c>
      <c r="BE801" s="199">
        <f>IF(N801="základní",J801,0)</f>
        <v>0</v>
      </c>
      <c r="BF801" s="199">
        <f>IF(N801="snížená",J801,0)</f>
        <v>0</v>
      </c>
      <c r="BG801" s="199">
        <f>IF(N801="zákl. přenesená",J801,0)</f>
        <v>0</v>
      </c>
      <c r="BH801" s="199">
        <f>IF(N801="sníž. přenesená",J801,0)</f>
        <v>0</v>
      </c>
      <c r="BI801" s="199">
        <f>IF(N801="nulová",J801,0)</f>
        <v>0</v>
      </c>
      <c r="BJ801" s="18" t="s">
        <v>85</v>
      </c>
      <c r="BK801" s="199">
        <f>ROUND(I801*H801,2)</f>
        <v>0</v>
      </c>
      <c r="BL801" s="18" t="s">
        <v>149</v>
      </c>
      <c r="BM801" s="198" t="s">
        <v>1240</v>
      </c>
    </row>
    <row r="802" spans="1:47" s="2" customFormat="1" ht="18">
      <c r="A802" s="35"/>
      <c r="B802" s="36"/>
      <c r="C802" s="37"/>
      <c r="D802" s="200" t="s">
        <v>135</v>
      </c>
      <c r="E802" s="37"/>
      <c r="F802" s="201" t="s">
        <v>1241</v>
      </c>
      <c r="G802" s="37"/>
      <c r="H802" s="37"/>
      <c r="I802" s="202"/>
      <c r="J802" s="37"/>
      <c r="K802" s="37"/>
      <c r="L802" s="40"/>
      <c r="M802" s="203"/>
      <c r="N802" s="204"/>
      <c r="O802" s="72"/>
      <c r="P802" s="72"/>
      <c r="Q802" s="72"/>
      <c r="R802" s="72"/>
      <c r="S802" s="72"/>
      <c r="T802" s="73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T802" s="18" t="s">
        <v>135</v>
      </c>
      <c r="AU802" s="18" t="s">
        <v>87</v>
      </c>
    </row>
    <row r="803" spans="2:51" s="14" customFormat="1" ht="10">
      <c r="B803" s="215"/>
      <c r="C803" s="216"/>
      <c r="D803" s="200" t="s">
        <v>136</v>
      </c>
      <c r="E803" s="217" t="s">
        <v>1</v>
      </c>
      <c r="F803" s="218" t="s">
        <v>1242</v>
      </c>
      <c r="G803" s="216"/>
      <c r="H803" s="219">
        <v>8</v>
      </c>
      <c r="I803" s="220"/>
      <c r="J803" s="216"/>
      <c r="K803" s="216"/>
      <c r="L803" s="221"/>
      <c r="M803" s="222"/>
      <c r="N803" s="223"/>
      <c r="O803" s="223"/>
      <c r="P803" s="223"/>
      <c r="Q803" s="223"/>
      <c r="R803" s="223"/>
      <c r="S803" s="223"/>
      <c r="T803" s="224"/>
      <c r="AT803" s="225" t="s">
        <v>136</v>
      </c>
      <c r="AU803" s="225" t="s">
        <v>87</v>
      </c>
      <c r="AV803" s="14" t="s">
        <v>87</v>
      </c>
      <c r="AW803" s="14" t="s">
        <v>33</v>
      </c>
      <c r="AX803" s="14" t="s">
        <v>77</v>
      </c>
      <c r="AY803" s="225" t="s">
        <v>125</v>
      </c>
    </row>
    <row r="804" spans="2:51" s="14" customFormat="1" ht="10">
      <c r="B804" s="215"/>
      <c r="C804" s="216"/>
      <c r="D804" s="200" t="s">
        <v>136</v>
      </c>
      <c r="E804" s="217" t="s">
        <v>1</v>
      </c>
      <c r="F804" s="218" t="s">
        <v>1243</v>
      </c>
      <c r="G804" s="216"/>
      <c r="H804" s="219">
        <v>1</v>
      </c>
      <c r="I804" s="220"/>
      <c r="J804" s="216"/>
      <c r="K804" s="216"/>
      <c r="L804" s="221"/>
      <c r="M804" s="222"/>
      <c r="N804" s="223"/>
      <c r="O804" s="223"/>
      <c r="P804" s="223"/>
      <c r="Q804" s="223"/>
      <c r="R804" s="223"/>
      <c r="S804" s="223"/>
      <c r="T804" s="224"/>
      <c r="AT804" s="225" t="s">
        <v>136</v>
      </c>
      <c r="AU804" s="225" t="s">
        <v>87</v>
      </c>
      <c r="AV804" s="14" t="s">
        <v>87</v>
      </c>
      <c r="AW804" s="14" t="s">
        <v>33</v>
      </c>
      <c r="AX804" s="14" t="s">
        <v>77</v>
      </c>
      <c r="AY804" s="225" t="s">
        <v>125</v>
      </c>
    </row>
    <row r="805" spans="2:51" s="15" customFormat="1" ht="10">
      <c r="B805" s="229"/>
      <c r="C805" s="230"/>
      <c r="D805" s="200" t="s">
        <v>136</v>
      </c>
      <c r="E805" s="231" t="s">
        <v>1</v>
      </c>
      <c r="F805" s="232" t="s">
        <v>260</v>
      </c>
      <c r="G805" s="230"/>
      <c r="H805" s="233">
        <v>9</v>
      </c>
      <c r="I805" s="234"/>
      <c r="J805" s="230"/>
      <c r="K805" s="230"/>
      <c r="L805" s="235"/>
      <c r="M805" s="236"/>
      <c r="N805" s="237"/>
      <c r="O805" s="237"/>
      <c r="P805" s="237"/>
      <c r="Q805" s="237"/>
      <c r="R805" s="237"/>
      <c r="S805" s="237"/>
      <c r="T805" s="238"/>
      <c r="AT805" s="239" t="s">
        <v>136</v>
      </c>
      <c r="AU805" s="239" t="s">
        <v>87</v>
      </c>
      <c r="AV805" s="15" t="s">
        <v>149</v>
      </c>
      <c r="AW805" s="15" t="s">
        <v>33</v>
      </c>
      <c r="AX805" s="15" t="s">
        <v>85</v>
      </c>
      <c r="AY805" s="239" t="s">
        <v>125</v>
      </c>
    </row>
    <row r="806" spans="1:65" s="2" customFormat="1" ht="16.5" customHeight="1">
      <c r="A806" s="35"/>
      <c r="B806" s="36"/>
      <c r="C806" s="187" t="s">
        <v>1244</v>
      </c>
      <c r="D806" s="187" t="s">
        <v>128</v>
      </c>
      <c r="E806" s="188" t="s">
        <v>1245</v>
      </c>
      <c r="F806" s="189" t="s">
        <v>1246</v>
      </c>
      <c r="G806" s="190" t="s">
        <v>229</v>
      </c>
      <c r="H806" s="191">
        <v>1</v>
      </c>
      <c r="I806" s="192"/>
      <c r="J806" s="193">
        <f>ROUND(I806*H806,2)</f>
        <v>0</v>
      </c>
      <c r="K806" s="189" t="s">
        <v>132</v>
      </c>
      <c r="L806" s="40"/>
      <c r="M806" s="194" t="s">
        <v>1</v>
      </c>
      <c r="N806" s="195" t="s">
        <v>42</v>
      </c>
      <c r="O806" s="72"/>
      <c r="P806" s="196">
        <f>O806*H806</f>
        <v>0</v>
      </c>
      <c r="Q806" s="196">
        <v>0</v>
      </c>
      <c r="R806" s="196">
        <f>Q806*H806</f>
        <v>0</v>
      </c>
      <c r="S806" s="196">
        <v>0.004</v>
      </c>
      <c r="T806" s="197">
        <f>S806*H806</f>
        <v>0.004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98" t="s">
        <v>149</v>
      </c>
      <c r="AT806" s="198" t="s">
        <v>128</v>
      </c>
      <c r="AU806" s="198" t="s">
        <v>87</v>
      </c>
      <c r="AY806" s="18" t="s">
        <v>125</v>
      </c>
      <c r="BE806" s="199">
        <f>IF(N806="základní",J806,0)</f>
        <v>0</v>
      </c>
      <c r="BF806" s="199">
        <f>IF(N806="snížená",J806,0)</f>
        <v>0</v>
      </c>
      <c r="BG806" s="199">
        <f>IF(N806="zákl. přenesená",J806,0)</f>
        <v>0</v>
      </c>
      <c r="BH806" s="199">
        <f>IF(N806="sníž. přenesená",J806,0)</f>
        <v>0</v>
      </c>
      <c r="BI806" s="199">
        <f>IF(N806="nulová",J806,0)</f>
        <v>0</v>
      </c>
      <c r="BJ806" s="18" t="s">
        <v>85</v>
      </c>
      <c r="BK806" s="199">
        <f>ROUND(I806*H806,2)</f>
        <v>0</v>
      </c>
      <c r="BL806" s="18" t="s">
        <v>149</v>
      </c>
      <c r="BM806" s="198" t="s">
        <v>1247</v>
      </c>
    </row>
    <row r="807" spans="1:47" s="2" customFormat="1" ht="18">
      <c r="A807" s="35"/>
      <c r="B807" s="36"/>
      <c r="C807" s="37"/>
      <c r="D807" s="200" t="s">
        <v>135</v>
      </c>
      <c r="E807" s="37"/>
      <c r="F807" s="201" t="s">
        <v>1248</v>
      </c>
      <c r="G807" s="37"/>
      <c r="H807" s="37"/>
      <c r="I807" s="202"/>
      <c r="J807" s="37"/>
      <c r="K807" s="37"/>
      <c r="L807" s="40"/>
      <c r="M807" s="203"/>
      <c r="N807" s="204"/>
      <c r="O807" s="72"/>
      <c r="P807" s="72"/>
      <c r="Q807" s="72"/>
      <c r="R807" s="72"/>
      <c r="S807" s="72"/>
      <c r="T807" s="73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T807" s="18" t="s">
        <v>135</v>
      </c>
      <c r="AU807" s="18" t="s">
        <v>87</v>
      </c>
    </row>
    <row r="808" spans="2:51" s="14" customFormat="1" ht="10">
      <c r="B808" s="215"/>
      <c r="C808" s="216"/>
      <c r="D808" s="200" t="s">
        <v>136</v>
      </c>
      <c r="E808" s="217" t="s">
        <v>1</v>
      </c>
      <c r="F808" s="218" t="s">
        <v>1249</v>
      </c>
      <c r="G808" s="216"/>
      <c r="H808" s="219">
        <v>1</v>
      </c>
      <c r="I808" s="220"/>
      <c r="J808" s="216"/>
      <c r="K808" s="216"/>
      <c r="L808" s="221"/>
      <c r="M808" s="222"/>
      <c r="N808" s="223"/>
      <c r="O808" s="223"/>
      <c r="P808" s="223"/>
      <c r="Q808" s="223"/>
      <c r="R808" s="223"/>
      <c r="S808" s="223"/>
      <c r="T808" s="224"/>
      <c r="AT808" s="225" t="s">
        <v>136</v>
      </c>
      <c r="AU808" s="225" t="s">
        <v>87</v>
      </c>
      <c r="AV808" s="14" t="s">
        <v>87</v>
      </c>
      <c r="AW808" s="14" t="s">
        <v>33</v>
      </c>
      <c r="AX808" s="14" t="s">
        <v>85</v>
      </c>
      <c r="AY808" s="225" t="s">
        <v>125</v>
      </c>
    </row>
    <row r="809" spans="1:65" s="2" customFormat="1" ht="16.5" customHeight="1">
      <c r="A809" s="35"/>
      <c r="B809" s="36"/>
      <c r="C809" s="187" t="s">
        <v>1250</v>
      </c>
      <c r="D809" s="187" t="s">
        <v>128</v>
      </c>
      <c r="E809" s="188" t="s">
        <v>1251</v>
      </c>
      <c r="F809" s="189" t="s">
        <v>1252</v>
      </c>
      <c r="G809" s="190" t="s">
        <v>298</v>
      </c>
      <c r="H809" s="191">
        <v>4.5</v>
      </c>
      <c r="I809" s="192"/>
      <c r="J809" s="193">
        <f>ROUND(I809*H809,2)</f>
        <v>0</v>
      </c>
      <c r="K809" s="189" t="s">
        <v>132</v>
      </c>
      <c r="L809" s="40"/>
      <c r="M809" s="194" t="s">
        <v>1</v>
      </c>
      <c r="N809" s="195" t="s">
        <v>42</v>
      </c>
      <c r="O809" s="72"/>
      <c r="P809" s="196">
        <f>O809*H809</f>
        <v>0</v>
      </c>
      <c r="Q809" s="196">
        <v>0</v>
      </c>
      <c r="R809" s="196">
        <f>Q809*H809</f>
        <v>0</v>
      </c>
      <c r="S809" s="196">
        <v>0</v>
      </c>
      <c r="T809" s="197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98" t="s">
        <v>149</v>
      </c>
      <c r="AT809" s="198" t="s">
        <v>128</v>
      </c>
      <c r="AU809" s="198" t="s">
        <v>87</v>
      </c>
      <c r="AY809" s="18" t="s">
        <v>125</v>
      </c>
      <c r="BE809" s="199">
        <f>IF(N809="základní",J809,0)</f>
        <v>0</v>
      </c>
      <c r="BF809" s="199">
        <f>IF(N809="snížená",J809,0)</f>
        <v>0</v>
      </c>
      <c r="BG809" s="199">
        <f>IF(N809="zákl. přenesená",J809,0)</f>
        <v>0</v>
      </c>
      <c r="BH809" s="199">
        <f>IF(N809="sníž. přenesená",J809,0)</f>
        <v>0</v>
      </c>
      <c r="BI809" s="199">
        <f>IF(N809="nulová",J809,0)</f>
        <v>0</v>
      </c>
      <c r="BJ809" s="18" t="s">
        <v>85</v>
      </c>
      <c r="BK809" s="199">
        <f>ROUND(I809*H809,2)</f>
        <v>0</v>
      </c>
      <c r="BL809" s="18" t="s">
        <v>149</v>
      </c>
      <c r="BM809" s="198" t="s">
        <v>1253</v>
      </c>
    </row>
    <row r="810" spans="1:47" s="2" customFormat="1" ht="10">
      <c r="A810" s="35"/>
      <c r="B810" s="36"/>
      <c r="C810" s="37"/>
      <c r="D810" s="200" t="s">
        <v>135</v>
      </c>
      <c r="E810" s="37"/>
      <c r="F810" s="201" t="s">
        <v>1254</v>
      </c>
      <c r="G810" s="37"/>
      <c r="H810" s="37"/>
      <c r="I810" s="202"/>
      <c r="J810" s="37"/>
      <c r="K810" s="37"/>
      <c r="L810" s="40"/>
      <c r="M810" s="203"/>
      <c r="N810" s="204"/>
      <c r="O810" s="72"/>
      <c r="P810" s="72"/>
      <c r="Q810" s="72"/>
      <c r="R810" s="72"/>
      <c r="S810" s="72"/>
      <c r="T810" s="73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T810" s="18" t="s">
        <v>135</v>
      </c>
      <c r="AU810" s="18" t="s">
        <v>87</v>
      </c>
    </row>
    <row r="811" spans="2:51" s="14" customFormat="1" ht="10">
      <c r="B811" s="215"/>
      <c r="C811" s="216"/>
      <c r="D811" s="200" t="s">
        <v>136</v>
      </c>
      <c r="E811" s="217" t="s">
        <v>1</v>
      </c>
      <c r="F811" s="218" t="s">
        <v>1255</v>
      </c>
      <c r="G811" s="216"/>
      <c r="H811" s="219">
        <v>4.5</v>
      </c>
      <c r="I811" s="220"/>
      <c r="J811" s="216"/>
      <c r="K811" s="216"/>
      <c r="L811" s="221"/>
      <c r="M811" s="222"/>
      <c r="N811" s="223"/>
      <c r="O811" s="223"/>
      <c r="P811" s="223"/>
      <c r="Q811" s="223"/>
      <c r="R811" s="223"/>
      <c r="S811" s="223"/>
      <c r="T811" s="224"/>
      <c r="AT811" s="225" t="s">
        <v>136</v>
      </c>
      <c r="AU811" s="225" t="s">
        <v>87</v>
      </c>
      <c r="AV811" s="14" t="s">
        <v>87</v>
      </c>
      <c r="AW811" s="14" t="s">
        <v>33</v>
      </c>
      <c r="AX811" s="14" t="s">
        <v>85</v>
      </c>
      <c r="AY811" s="225" t="s">
        <v>125</v>
      </c>
    </row>
    <row r="812" spans="1:65" s="2" customFormat="1" ht="16.5" customHeight="1">
      <c r="A812" s="35"/>
      <c r="B812" s="36"/>
      <c r="C812" s="187" t="s">
        <v>1256</v>
      </c>
      <c r="D812" s="187" t="s">
        <v>128</v>
      </c>
      <c r="E812" s="188" t="s">
        <v>1257</v>
      </c>
      <c r="F812" s="189" t="s">
        <v>1258</v>
      </c>
      <c r="G812" s="190" t="s">
        <v>298</v>
      </c>
      <c r="H812" s="191">
        <v>6.2</v>
      </c>
      <c r="I812" s="192"/>
      <c r="J812" s="193">
        <f>ROUND(I812*H812,2)</f>
        <v>0</v>
      </c>
      <c r="K812" s="189" t="s">
        <v>132</v>
      </c>
      <c r="L812" s="40"/>
      <c r="M812" s="194" t="s">
        <v>1</v>
      </c>
      <c r="N812" s="195" t="s">
        <v>42</v>
      </c>
      <c r="O812" s="72"/>
      <c r="P812" s="196">
        <f>O812*H812</f>
        <v>0</v>
      </c>
      <c r="Q812" s="196">
        <v>0</v>
      </c>
      <c r="R812" s="196">
        <f>Q812*H812</f>
        <v>0</v>
      </c>
      <c r="S812" s="196">
        <v>0.753</v>
      </c>
      <c r="T812" s="197">
        <f>S812*H812</f>
        <v>4.6686000000000005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98" t="s">
        <v>149</v>
      </c>
      <c r="AT812" s="198" t="s">
        <v>128</v>
      </c>
      <c r="AU812" s="198" t="s">
        <v>87</v>
      </c>
      <c r="AY812" s="18" t="s">
        <v>125</v>
      </c>
      <c r="BE812" s="199">
        <f>IF(N812="základní",J812,0)</f>
        <v>0</v>
      </c>
      <c r="BF812" s="199">
        <f>IF(N812="snížená",J812,0)</f>
        <v>0</v>
      </c>
      <c r="BG812" s="199">
        <f>IF(N812="zákl. přenesená",J812,0)</f>
        <v>0</v>
      </c>
      <c r="BH812" s="199">
        <f>IF(N812="sníž. přenesená",J812,0)</f>
        <v>0</v>
      </c>
      <c r="BI812" s="199">
        <f>IF(N812="nulová",J812,0)</f>
        <v>0</v>
      </c>
      <c r="BJ812" s="18" t="s">
        <v>85</v>
      </c>
      <c r="BK812" s="199">
        <f>ROUND(I812*H812,2)</f>
        <v>0</v>
      </c>
      <c r="BL812" s="18" t="s">
        <v>149</v>
      </c>
      <c r="BM812" s="198" t="s">
        <v>1259</v>
      </c>
    </row>
    <row r="813" spans="1:47" s="2" customFormat="1" ht="18">
      <c r="A813" s="35"/>
      <c r="B813" s="36"/>
      <c r="C813" s="37"/>
      <c r="D813" s="200" t="s">
        <v>135</v>
      </c>
      <c r="E813" s="37"/>
      <c r="F813" s="201" t="s">
        <v>1260</v>
      </c>
      <c r="G813" s="37"/>
      <c r="H813" s="37"/>
      <c r="I813" s="202"/>
      <c r="J813" s="37"/>
      <c r="K813" s="37"/>
      <c r="L813" s="40"/>
      <c r="M813" s="203"/>
      <c r="N813" s="204"/>
      <c r="O813" s="72"/>
      <c r="P813" s="72"/>
      <c r="Q813" s="72"/>
      <c r="R813" s="72"/>
      <c r="S813" s="72"/>
      <c r="T813" s="73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T813" s="18" t="s">
        <v>135</v>
      </c>
      <c r="AU813" s="18" t="s">
        <v>87</v>
      </c>
    </row>
    <row r="814" spans="2:51" s="14" customFormat="1" ht="10">
      <c r="B814" s="215"/>
      <c r="C814" s="216"/>
      <c r="D814" s="200" t="s">
        <v>136</v>
      </c>
      <c r="E814" s="217" t="s">
        <v>1</v>
      </c>
      <c r="F814" s="218" t="s">
        <v>1261</v>
      </c>
      <c r="G814" s="216"/>
      <c r="H814" s="219">
        <v>6.2</v>
      </c>
      <c r="I814" s="220"/>
      <c r="J814" s="216"/>
      <c r="K814" s="216"/>
      <c r="L814" s="221"/>
      <c r="M814" s="222"/>
      <c r="N814" s="223"/>
      <c r="O814" s="223"/>
      <c r="P814" s="223"/>
      <c r="Q814" s="223"/>
      <c r="R814" s="223"/>
      <c r="S814" s="223"/>
      <c r="T814" s="224"/>
      <c r="AT814" s="225" t="s">
        <v>136</v>
      </c>
      <c r="AU814" s="225" t="s">
        <v>87</v>
      </c>
      <c r="AV814" s="14" t="s">
        <v>87</v>
      </c>
      <c r="AW814" s="14" t="s">
        <v>33</v>
      </c>
      <c r="AX814" s="14" t="s">
        <v>85</v>
      </c>
      <c r="AY814" s="225" t="s">
        <v>125</v>
      </c>
    </row>
    <row r="815" spans="1:65" s="2" customFormat="1" ht="16.5" customHeight="1">
      <c r="A815" s="35"/>
      <c r="B815" s="36"/>
      <c r="C815" s="187" t="s">
        <v>1262</v>
      </c>
      <c r="D815" s="187" t="s">
        <v>128</v>
      </c>
      <c r="E815" s="188" t="s">
        <v>1263</v>
      </c>
      <c r="F815" s="189" t="s">
        <v>1258</v>
      </c>
      <c r="G815" s="190" t="s">
        <v>298</v>
      </c>
      <c r="H815" s="191">
        <v>10.8</v>
      </c>
      <c r="I815" s="192"/>
      <c r="J815" s="193">
        <f>ROUND(I815*H815,2)</f>
        <v>0</v>
      </c>
      <c r="K815" s="189" t="s">
        <v>132</v>
      </c>
      <c r="L815" s="40"/>
      <c r="M815" s="194" t="s">
        <v>1</v>
      </c>
      <c r="N815" s="195" t="s">
        <v>42</v>
      </c>
      <c r="O815" s="72"/>
      <c r="P815" s="196">
        <f>O815*H815</f>
        <v>0</v>
      </c>
      <c r="Q815" s="196">
        <v>0</v>
      </c>
      <c r="R815" s="196">
        <f>Q815*H815</f>
        <v>0</v>
      </c>
      <c r="S815" s="196">
        <v>0.753</v>
      </c>
      <c r="T815" s="197">
        <f>S815*H815</f>
        <v>8.1324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198" t="s">
        <v>149</v>
      </c>
      <c r="AT815" s="198" t="s">
        <v>128</v>
      </c>
      <c r="AU815" s="198" t="s">
        <v>87</v>
      </c>
      <c r="AY815" s="18" t="s">
        <v>125</v>
      </c>
      <c r="BE815" s="199">
        <f>IF(N815="základní",J815,0)</f>
        <v>0</v>
      </c>
      <c r="BF815" s="199">
        <f>IF(N815="snížená",J815,0)</f>
        <v>0</v>
      </c>
      <c r="BG815" s="199">
        <f>IF(N815="zákl. přenesená",J815,0)</f>
        <v>0</v>
      </c>
      <c r="BH815" s="199">
        <f>IF(N815="sníž. přenesená",J815,0)</f>
        <v>0</v>
      </c>
      <c r="BI815" s="199">
        <f>IF(N815="nulová",J815,0)</f>
        <v>0</v>
      </c>
      <c r="BJ815" s="18" t="s">
        <v>85</v>
      </c>
      <c r="BK815" s="199">
        <f>ROUND(I815*H815,2)</f>
        <v>0</v>
      </c>
      <c r="BL815" s="18" t="s">
        <v>149</v>
      </c>
      <c r="BM815" s="198" t="s">
        <v>1264</v>
      </c>
    </row>
    <row r="816" spans="1:47" s="2" customFormat="1" ht="18">
      <c r="A816" s="35"/>
      <c r="B816" s="36"/>
      <c r="C816" s="37"/>
      <c r="D816" s="200" t="s">
        <v>135</v>
      </c>
      <c r="E816" s="37"/>
      <c r="F816" s="201" t="s">
        <v>1260</v>
      </c>
      <c r="G816" s="37"/>
      <c r="H816" s="37"/>
      <c r="I816" s="202"/>
      <c r="J816" s="37"/>
      <c r="K816" s="37"/>
      <c r="L816" s="40"/>
      <c r="M816" s="203"/>
      <c r="N816" s="204"/>
      <c r="O816" s="72"/>
      <c r="P816" s="72"/>
      <c r="Q816" s="72"/>
      <c r="R816" s="72"/>
      <c r="S816" s="72"/>
      <c r="T816" s="73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T816" s="18" t="s">
        <v>135</v>
      </c>
      <c r="AU816" s="18" t="s">
        <v>87</v>
      </c>
    </row>
    <row r="817" spans="2:51" s="14" customFormat="1" ht="10">
      <c r="B817" s="215"/>
      <c r="C817" s="216"/>
      <c r="D817" s="200" t="s">
        <v>136</v>
      </c>
      <c r="E817" s="217" t="s">
        <v>1</v>
      </c>
      <c r="F817" s="218" t="s">
        <v>1265</v>
      </c>
      <c r="G817" s="216"/>
      <c r="H817" s="219">
        <v>10.8</v>
      </c>
      <c r="I817" s="220"/>
      <c r="J817" s="216"/>
      <c r="K817" s="216"/>
      <c r="L817" s="221"/>
      <c r="M817" s="222"/>
      <c r="N817" s="223"/>
      <c r="O817" s="223"/>
      <c r="P817" s="223"/>
      <c r="Q817" s="223"/>
      <c r="R817" s="223"/>
      <c r="S817" s="223"/>
      <c r="T817" s="224"/>
      <c r="AT817" s="225" t="s">
        <v>136</v>
      </c>
      <c r="AU817" s="225" t="s">
        <v>87</v>
      </c>
      <c r="AV817" s="14" t="s">
        <v>87</v>
      </c>
      <c r="AW817" s="14" t="s">
        <v>33</v>
      </c>
      <c r="AX817" s="14" t="s">
        <v>85</v>
      </c>
      <c r="AY817" s="225" t="s">
        <v>125</v>
      </c>
    </row>
    <row r="818" spans="1:65" s="2" customFormat="1" ht="16.5" customHeight="1">
      <c r="A818" s="35"/>
      <c r="B818" s="36"/>
      <c r="C818" s="187" t="s">
        <v>1266</v>
      </c>
      <c r="D818" s="187" t="s">
        <v>128</v>
      </c>
      <c r="E818" s="188" t="s">
        <v>1267</v>
      </c>
      <c r="F818" s="189" t="s">
        <v>1268</v>
      </c>
      <c r="G818" s="190" t="s">
        <v>298</v>
      </c>
      <c r="H818" s="191">
        <v>6</v>
      </c>
      <c r="I818" s="192"/>
      <c r="J818" s="193">
        <f>ROUND(I818*H818,2)</f>
        <v>0</v>
      </c>
      <c r="K818" s="189" t="s">
        <v>132</v>
      </c>
      <c r="L818" s="40"/>
      <c r="M818" s="194" t="s">
        <v>1</v>
      </c>
      <c r="N818" s="195" t="s">
        <v>42</v>
      </c>
      <c r="O818" s="72"/>
      <c r="P818" s="196">
        <f>O818*H818</f>
        <v>0</v>
      </c>
      <c r="Q818" s="196">
        <v>0</v>
      </c>
      <c r="R818" s="196">
        <f>Q818*H818</f>
        <v>0</v>
      </c>
      <c r="S818" s="196">
        <v>0.98</v>
      </c>
      <c r="T818" s="197">
        <f>S818*H818</f>
        <v>5.88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198" t="s">
        <v>149</v>
      </c>
      <c r="AT818" s="198" t="s">
        <v>128</v>
      </c>
      <c r="AU818" s="198" t="s">
        <v>87</v>
      </c>
      <c r="AY818" s="18" t="s">
        <v>125</v>
      </c>
      <c r="BE818" s="199">
        <f>IF(N818="základní",J818,0)</f>
        <v>0</v>
      </c>
      <c r="BF818" s="199">
        <f>IF(N818="snížená",J818,0)</f>
        <v>0</v>
      </c>
      <c r="BG818" s="199">
        <f>IF(N818="zákl. přenesená",J818,0)</f>
        <v>0</v>
      </c>
      <c r="BH818" s="199">
        <f>IF(N818="sníž. přenesená",J818,0)</f>
        <v>0</v>
      </c>
      <c r="BI818" s="199">
        <f>IF(N818="nulová",J818,0)</f>
        <v>0</v>
      </c>
      <c r="BJ818" s="18" t="s">
        <v>85</v>
      </c>
      <c r="BK818" s="199">
        <f>ROUND(I818*H818,2)</f>
        <v>0</v>
      </c>
      <c r="BL818" s="18" t="s">
        <v>149</v>
      </c>
      <c r="BM818" s="198" t="s">
        <v>1269</v>
      </c>
    </row>
    <row r="819" spans="1:47" s="2" customFormat="1" ht="18">
      <c r="A819" s="35"/>
      <c r="B819" s="36"/>
      <c r="C819" s="37"/>
      <c r="D819" s="200" t="s">
        <v>135</v>
      </c>
      <c r="E819" s="37"/>
      <c r="F819" s="201" t="s">
        <v>1270</v>
      </c>
      <c r="G819" s="37"/>
      <c r="H819" s="37"/>
      <c r="I819" s="202"/>
      <c r="J819" s="37"/>
      <c r="K819" s="37"/>
      <c r="L819" s="40"/>
      <c r="M819" s="203"/>
      <c r="N819" s="204"/>
      <c r="O819" s="72"/>
      <c r="P819" s="72"/>
      <c r="Q819" s="72"/>
      <c r="R819" s="72"/>
      <c r="S819" s="72"/>
      <c r="T819" s="73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T819" s="18" t="s">
        <v>135</v>
      </c>
      <c r="AU819" s="18" t="s">
        <v>87</v>
      </c>
    </row>
    <row r="820" spans="2:51" s="14" customFormat="1" ht="10">
      <c r="B820" s="215"/>
      <c r="C820" s="216"/>
      <c r="D820" s="200" t="s">
        <v>136</v>
      </c>
      <c r="E820" s="217" t="s">
        <v>1</v>
      </c>
      <c r="F820" s="218" t="s">
        <v>1271</v>
      </c>
      <c r="G820" s="216"/>
      <c r="H820" s="219">
        <v>6</v>
      </c>
      <c r="I820" s="220"/>
      <c r="J820" s="216"/>
      <c r="K820" s="216"/>
      <c r="L820" s="221"/>
      <c r="M820" s="222"/>
      <c r="N820" s="223"/>
      <c r="O820" s="223"/>
      <c r="P820" s="223"/>
      <c r="Q820" s="223"/>
      <c r="R820" s="223"/>
      <c r="S820" s="223"/>
      <c r="T820" s="224"/>
      <c r="AT820" s="225" t="s">
        <v>136</v>
      </c>
      <c r="AU820" s="225" t="s">
        <v>87</v>
      </c>
      <c r="AV820" s="14" t="s">
        <v>87</v>
      </c>
      <c r="AW820" s="14" t="s">
        <v>33</v>
      </c>
      <c r="AX820" s="14" t="s">
        <v>85</v>
      </c>
      <c r="AY820" s="225" t="s">
        <v>125</v>
      </c>
    </row>
    <row r="821" spans="1:65" s="2" customFormat="1" ht="16.5" customHeight="1">
      <c r="A821" s="35"/>
      <c r="B821" s="36"/>
      <c r="C821" s="187" t="s">
        <v>1272</v>
      </c>
      <c r="D821" s="187" t="s">
        <v>128</v>
      </c>
      <c r="E821" s="188" t="s">
        <v>1273</v>
      </c>
      <c r="F821" s="189" t="s">
        <v>1274</v>
      </c>
      <c r="G821" s="190" t="s">
        <v>298</v>
      </c>
      <c r="H821" s="191">
        <v>4.6</v>
      </c>
      <c r="I821" s="192"/>
      <c r="J821" s="193">
        <f>ROUND(I821*H821,2)</f>
        <v>0</v>
      </c>
      <c r="K821" s="189" t="s">
        <v>132</v>
      </c>
      <c r="L821" s="40"/>
      <c r="M821" s="194" t="s">
        <v>1</v>
      </c>
      <c r="N821" s="195" t="s">
        <v>42</v>
      </c>
      <c r="O821" s="72"/>
      <c r="P821" s="196">
        <f>O821*H821</f>
        <v>0</v>
      </c>
      <c r="Q821" s="196">
        <v>0</v>
      </c>
      <c r="R821" s="196">
        <f>Q821*H821</f>
        <v>0</v>
      </c>
      <c r="S821" s="196">
        <v>0.25</v>
      </c>
      <c r="T821" s="197">
        <f>S821*H821</f>
        <v>1.15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98" t="s">
        <v>149</v>
      </c>
      <c r="AT821" s="198" t="s">
        <v>128</v>
      </c>
      <c r="AU821" s="198" t="s">
        <v>87</v>
      </c>
      <c r="AY821" s="18" t="s">
        <v>125</v>
      </c>
      <c r="BE821" s="199">
        <f>IF(N821="základní",J821,0)</f>
        <v>0</v>
      </c>
      <c r="BF821" s="199">
        <f>IF(N821="snížená",J821,0)</f>
        <v>0</v>
      </c>
      <c r="BG821" s="199">
        <f>IF(N821="zákl. přenesená",J821,0)</f>
        <v>0</v>
      </c>
      <c r="BH821" s="199">
        <f>IF(N821="sníž. přenesená",J821,0)</f>
        <v>0</v>
      </c>
      <c r="BI821" s="199">
        <f>IF(N821="nulová",J821,0)</f>
        <v>0</v>
      </c>
      <c r="BJ821" s="18" t="s">
        <v>85</v>
      </c>
      <c r="BK821" s="199">
        <f>ROUND(I821*H821,2)</f>
        <v>0</v>
      </c>
      <c r="BL821" s="18" t="s">
        <v>149</v>
      </c>
      <c r="BM821" s="198" t="s">
        <v>1275</v>
      </c>
    </row>
    <row r="822" spans="1:47" s="2" customFormat="1" ht="18">
      <c r="A822" s="35"/>
      <c r="B822" s="36"/>
      <c r="C822" s="37"/>
      <c r="D822" s="200" t="s">
        <v>135</v>
      </c>
      <c r="E822" s="37"/>
      <c r="F822" s="201" t="s">
        <v>1276</v>
      </c>
      <c r="G822" s="37"/>
      <c r="H822" s="37"/>
      <c r="I822" s="202"/>
      <c r="J822" s="37"/>
      <c r="K822" s="37"/>
      <c r="L822" s="40"/>
      <c r="M822" s="203"/>
      <c r="N822" s="204"/>
      <c r="O822" s="72"/>
      <c r="P822" s="72"/>
      <c r="Q822" s="72"/>
      <c r="R822" s="72"/>
      <c r="S822" s="72"/>
      <c r="T822" s="73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T822" s="18" t="s">
        <v>135</v>
      </c>
      <c r="AU822" s="18" t="s">
        <v>87</v>
      </c>
    </row>
    <row r="823" spans="2:51" s="14" customFormat="1" ht="10">
      <c r="B823" s="215"/>
      <c r="C823" s="216"/>
      <c r="D823" s="200" t="s">
        <v>136</v>
      </c>
      <c r="E823" s="217" t="s">
        <v>1</v>
      </c>
      <c r="F823" s="218" t="s">
        <v>1277</v>
      </c>
      <c r="G823" s="216"/>
      <c r="H823" s="219">
        <v>4.6</v>
      </c>
      <c r="I823" s="220"/>
      <c r="J823" s="216"/>
      <c r="K823" s="216"/>
      <c r="L823" s="221"/>
      <c r="M823" s="222"/>
      <c r="N823" s="223"/>
      <c r="O823" s="223"/>
      <c r="P823" s="223"/>
      <c r="Q823" s="223"/>
      <c r="R823" s="223"/>
      <c r="S823" s="223"/>
      <c r="T823" s="224"/>
      <c r="AT823" s="225" t="s">
        <v>136</v>
      </c>
      <c r="AU823" s="225" t="s">
        <v>87</v>
      </c>
      <c r="AV823" s="14" t="s">
        <v>87</v>
      </c>
      <c r="AW823" s="14" t="s">
        <v>33</v>
      </c>
      <c r="AX823" s="14" t="s">
        <v>85</v>
      </c>
      <c r="AY823" s="225" t="s">
        <v>125</v>
      </c>
    </row>
    <row r="824" spans="1:65" s="2" customFormat="1" ht="16.5" customHeight="1">
      <c r="A824" s="35"/>
      <c r="B824" s="36"/>
      <c r="C824" s="187" t="s">
        <v>1278</v>
      </c>
      <c r="D824" s="187" t="s">
        <v>128</v>
      </c>
      <c r="E824" s="188" t="s">
        <v>1279</v>
      </c>
      <c r="F824" s="189" t="s">
        <v>1280</v>
      </c>
      <c r="G824" s="190" t="s">
        <v>298</v>
      </c>
      <c r="H824" s="191">
        <v>12.1</v>
      </c>
      <c r="I824" s="192"/>
      <c r="J824" s="193">
        <f>ROUND(I824*H824,2)</f>
        <v>0</v>
      </c>
      <c r="K824" s="189" t="s">
        <v>132</v>
      </c>
      <c r="L824" s="40"/>
      <c r="M824" s="194" t="s">
        <v>1</v>
      </c>
      <c r="N824" s="195" t="s">
        <v>42</v>
      </c>
      <c r="O824" s="72"/>
      <c r="P824" s="196">
        <f>O824*H824</f>
        <v>0</v>
      </c>
      <c r="Q824" s="196">
        <v>0</v>
      </c>
      <c r="R824" s="196">
        <f>Q824*H824</f>
        <v>0</v>
      </c>
      <c r="S824" s="196">
        <v>0.9</v>
      </c>
      <c r="T824" s="197">
        <f>S824*H824</f>
        <v>10.89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98" t="s">
        <v>149</v>
      </c>
      <c r="AT824" s="198" t="s">
        <v>128</v>
      </c>
      <c r="AU824" s="198" t="s">
        <v>87</v>
      </c>
      <c r="AY824" s="18" t="s">
        <v>125</v>
      </c>
      <c r="BE824" s="199">
        <f>IF(N824="základní",J824,0)</f>
        <v>0</v>
      </c>
      <c r="BF824" s="199">
        <f>IF(N824="snížená",J824,0)</f>
        <v>0</v>
      </c>
      <c r="BG824" s="199">
        <f>IF(N824="zákl. přenesená",J824,0)</f>
        <v>0</v>
      </c>
      <c r="BH824" s="199">
        <f>IF(N824="sníž. přenesená",J824,0)</f>
        <v>0</v>
      </c>
      <c r="BI824" s="199">
        <f>IF(N824="nulová",J824,0)</f>
        <v>0</v>
      </c>
      <c r="BJ824" s="18" t="s">
        <v>85</v>
      </c>
      <c r="BK824" s="199">
        <f>ROUND(I824*H824,2)</f>
        <v>0</v>
      </c>
      <c r="BL824" s="18" t="s">
        <v>149</v>
      </c>
      <c r="BM824" s="198" t="s">
        <v>1281</v>
      </c>
    </row>
    <row r="825" spans="1:47" s="2" customFormat="1" ht="18">
      <c r="A825" s="35"/>
      <c r="B825" s="36"/>
      <c r="C825" s="37"/>
      <c r="D825" s="200" t="s">
        <v>135</v>
      </c>
      <c r="E825" s="37"/>
      <c r="F825" s="201" t="s">
        <v>1282</v>
      </c>
      <c r="G825" s="37"/>
      <c r="H825" s="37"/>
      <c r="I825" s="202"/>
      <c r="J825" s="37"/>
      <c r="K825" s="37"/>
      <c r="L825" s="40"/>
      <c r="M825" s="203"/>
      <c r="N825" s="204"/>
      <c r="O825" s="72"/>
      <c r="P825" s="72"/>
      <c r="Q825" s="72"/>
      <c r="R825" s="72"/>
      <c r="S825" s="72"/>
      <c r="T825" s="73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T825" s="18" t="s">
        <v>135</v>
      </c>
      <c r="AU825" s="18" t="s">
        <v>87</v>
      </c>
    </row>
    <row r="826" spans="2:51" s="14" customFormat="1" ht="10">
      <c r="B826" s="215"/>
      <c r="C826" s="216"/>
      <c r="D826" s="200" t="s">
        <v>136</v>
      </c>
      <c r="E826" s="217" t="s">
        <v>1</v>
      </c>
      <c r="F826" s="218" t="s">
        <v>1283</v>
      </c>
      <c r="G826" s="216"/>
      <c r="H826" s="219">
        <v>12.1</v>
      </c>
      <c r="I826" s="220"/>
      <c r="J826" s="216"/>
      <c r="K826" s="216"/>
      <c r="L826" s="221"/>
      <c r="M826" s="222"/>
      <c r="N826" s="223"/>
      <c r="O826" s="223"/>
      <c r="P826" s="223"/>
      <c r="Q826" s="223"/>
      <c r="R826" s="223"/>
      <c r="S826" s="223"/>
      <c r="T826" s="224"/>
      <c r="AT826" s="225" t="s">
        <v>136</v>
      </c>
      <c r="AU826" s="225" t="s">
        <v>87</v>
      </c>
      <c r="AV826" s="14" t="s">
        <v>87</v>
      </c>
      <c r="AW826" s="14" t="s">
        <v>33</v>
      </c>
      <c r="AX826" s="14" t="s">
        <v>85</v>
      </c>
      <c r="AY826" s="225" t="s">
        <v>125</v>
      </c>
    </row>
    <row r="827" spans="2:63" s="12" customFormat="1" ht="22.75" customHeight="1">
      <c r="B827" s="171"/>
      <c r="C827" s="172"/>
      <c r="D827" s="173" t="s">
        <v>76</v>
      </c>
      <c r="E827" s="185" t="s">
        <v>1284</v>
      </c>
      <c r="F827" s="185" t="s">
        <v>1285</v>
      </c>
      <c r="G827" s="172"/>
      <c r="H827" s="172"/>
      <c r="I827" s="175"/>
      <c r="J827" s="186">
        <f>BK827</f>
        <v>0</v>
      </c>
      <c r="K827" s="172"/>
      <c r="L827" s="177"/>
      <c r="M827" s="178"/>
      <c r="N827" s="179"/>
      <c r="O827" s="179"/>
      <c r="P827" s="180">
        <f>SUM(P828:P900)</f>
        <v>0</v>
      </c>
      <c r="Q827" s="179"/>
      <c r="R827" s="180">
        <f>SUM(R828:R900)</f>
        <v>0</v>
      </c>
      <c r="S827" s="179"/>
      <c r="T827" s="181">
        <f>SUM(T828:T900)</f>
        <v>0</v>
      </c>
      <c r="AR827" s="182" t="s">
        <v>85</v>
      </c>
      <c r="AT827" s="183" t="s">
        <v>76</v>
      </c>
      <c r="AU827" s="183" t="s">
        <v>85</v>
      </c>
      <c r="AY827" s="182" t="s">
        <v>125</v>
      </c>
      <c r="BK827" s="184">
        <f>SUM(BK828:BK900)</f>
        <v>0</v>
      </c>
    </row>
    <row r="828" spans="1:65" s="2" customFormat="1" ht="16.5" customHeight="1">
      <c r="A828" s="35"/>
      <c r="B828" s="36"/>
      <c r="C828" s="187" t="s">
        <v>1286</v>
      </c>
      <c r="D828" s="187" t="s">
        <v>128</v>
      </c>
      <c r="E828" s="188" t="s">
        <v>1287</v>
      </c>
      <c r="F828" s="189" t="s">
        <v>1288</v>
      </c>
      <c r="G828" s="190" t="s">
        <v>416</v>
      </c>
      <c r="H828" s="191">
        <v>58.468</v>
      </c>
      <c r="I828" s="192"/>
      <c r="J828" s="193">
        <f>ROUND(I828*H828,2)</f>
        <v>0</v>
      </c>
      <c r="K828" s="189" t="s">
        <v>132</v>
      </c>
      <c r="L828" s="40"/>
      <c r="M828" s="194" t="s">
        <v>1</v>
      </c>
      <c r="N828" s="195" t="s">
        <v>42</v>
      </c>
      <c r="O828" s="72"/>
      <c r="P828" s="196">
        <f>O828*H828</f>
        <v>0</v>
      </c>
      <c r="Q828" s="196">
        <v>0</v>
      </c>
      <c r="R828" s="196">
        <f>Q828*H828</f>
        <v>0</v>
      </c>
      <c r="S828" s="196">
        <v>0</v>
      </c>
      <c r="T828" s="197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98" t="s">
        <v>149</v>
      </c>
      <c r="AT828" s="198" t="s">
        <v>128</v>
      </c>
      <c r="AU828" s="198" t="s">
        <v>87</v>
      </c>
      <c r="AY828" s="18" t="s">
        <v>125</v>
      </c>
      <c r="BE828" s="199">
        <f>IF(N828="základní",J828,0)</f>
        <v>0</v>
      </c>
      <c r="BF828" s="199">
        <f>IF(N828="snížená",J828,0)</f>
        <v>0</v>
      </c>
      <c r="BG828" s="199">
        <f>IF(N828="zákl. přenesená",J828,0)</f>
        <v>0</v>
      </c>
      <c r="BH828" s="199">
        <f>IF(N828="sníž. přenesená",J828,0)</f>
        <v>0</v>
      </c>
      <c r="BI828" s="199">
        <f>IF(N828="nulová",J828,0)</f>
        <v>0</v>
      </c>
      <c r="BJ828" s="18" t="s">
        <v>85</v>
      </c>
      <c r="BK828" s="199">
        <f>ROUND(I828*H828,2)</f>
        <v>0</v>
      </c>
      <c r="BL828" s="18" t="s">
        <v>149</v>
      </c>
      <c r="BM828" s="198" t="s">
        <v>1289</v>
      </c>
    </row>
    <row r="829" spans="1:47" s="2" customFormat="1" ht="10">
      <c r="A829" s="35"/>
      <c r="B829" s="36"/>
      <c r="C829" s="37"/>
      <c r="D829" s="200" t="s">
        <v>135</v>
      </c>
      <c r="E829" s="37"/>
      <c r="F829" s="201" t="s">
        <v>1290</v>
      </c>
      <c r="G829" s="37"/>
      <c r="H829" s="37"/>
      <c r="I829" s="202"/>
      <c r="J829" s="37"/>
      <c r="K829" s="37"/>
      <c r="L829" s="40"/>
      <c r="M829" s="203"/>
      <c r="N829" s="204"/>
      <c r="O829" s="72"/>
      <c r="P829" s="72"/>
      <c r="Q829" s="72"/>
      <c r="R829" s="72"/>
      <c r="S829" s="72"/>
      <c r="T829" s="73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T829" s="18" t="s">
        <v>135</v>
      </c>
      <c r="AU829" s="18" t="s">
        <v>87</v>
      </c>
    </row>
    <row r="830" spans="2:51" s="13" customFormat="1" ht="10">
      <c r="B830" s="205"/>
      <c r="C830" s="206"/>
      <c r="D830" s="200" t="s">
        <v>136</v>
      </c>
      <c r="E830" s="207" t="s">
        <v>1</v>
      </c>
      <c r="F830" s="208" t="s">
        <v>1291</v>
      </c>
      <c r="G830" s="206"/>
      <c r="H830" s="207" t="s">
        <v>1</v>
      </c>
      <c r="I830" s="209"/>
      <c r="J830" s="206"/>
      <c r="K830" s="206"/>
      <c r="L830" s="210"/>
      <c r="M830" s="211"/>
      <c r="N830" s="212"/>
      <c r="O830" s="212"/>
      <c r="P830" s="212"/>
      <c r="Q830" s="212"/>
      <c r="R830" s="212"/>
      <c r="S830" s="212"/>
      <c r="T830" s="213"/>
      <c r="AT830" s="214" t="s">
        <v>136</v>
      </c>
      <c r="AU830" s="214" t="s">
        <v>87</v>
      </c>
      <c r="AV830" s="13" t="s">
        <v>85</v>
      </c>
      <c r="AW830" s="13" t="s">
        <v>33</v>
      </c>
      <c r="AX830" s="13" t="s">
        <v>77</v>
      </c>
      <c r="AY830" s="214" t="s">
        <v>125</v>
      </c>
    </row>
    <row r="831" spans="2:51" s="14" customFormat="1" ht="10">
      <c r="B831" s="215"/>
      <c r="C831" s="216"/>
      <c r="D831" s="200" t="s">
        <v>136</v>
      </c>
      <c r="E831" s="217" t="s">
        <v>1</v>
      </c>
      <c r="F831" s="218" t="s">
        <v>1292</v>
      </c>
      <c r="G831" s="216"/>
      <c r="H831" s="219">
        <v>57.925</v>
      </c>
      <c r="I831" s="220"/>
      <c r="J831" s="216"/>
      <c r="K831" s="216"/>
      <c r="L831" s="221"/>
      <c r="M831" s="222"/>
      <c r="N831" s="223"/>
      <c r="O831" s="223"/>
      <c r="P831" s="223"/>
      <c r="Q831" s="223"/>
      <c r="R831" s="223"/>
      <c r="S831" s="223"/>
      <c r="T831" s="224"/>
      <c r="AT831" s="225" t="s">
        <v>136</v>
      </c>
      <c r="AU831" s="225" t="s">
        <v>87</v>
      </c>
      <c r="AV831" s="14" t="s">
        <v>87</v>
      </c>
      <c r="AW831" s="14" t="s">
        <v>33</v>
      </c>
      <c r="AX831" s="14" t="s">
        <v>77</v>
      </c>
      <c r="AY831" s="225" t="s">
        <v>125</v>
      </c>
    </row>
    <row r="832" spans="2:51" s="14" customFormat="1" ht="10">
      <c r="B832" s="215"/>
      <c r="C832" s="216"/>
      <c r="D832" s="200" t="s">
        <v>136</v>
      </c>
      <c r="E832" s="217" t="s">
        <v>1</v>
      </c>
      <c r="F832" s="218" t="s">
        <v>1293</v>
      </c>
      <c r="G832" s="216"/>
      <c r="H832" s="219">
        <v>0.543</v>
      </c>
      <c r="I832" s="220"/>
      <c r="J832" s="216"/>
      <c r="K832" s="216"/>
      <c r="L832" s="221"/>
      <c r="M832" s="222"/>
      <c r="N832" s="223"/>
      <c r="O832" s="223"/>
      <c r="P832" s="223"/>
      <c r="Q832" s="223"/>
      <c r="R832" s="223"/>
      <c r="S832" s="223"/>
      <c r="T832" s="224"/>
      <c r="AT832" s="225" t="s">
        <v>136</v>
      </c>
      <c r="AU832" s="225" t="s">
        <v>87</v>
      </c>
      <c r="AV832" s="14" t="s">
        <v>87</v>
      </c>
      <c r="AW832" s="14" t="s">
        <v>33</v>
      </c>
      <c r="AX832" s="14" t="s">
        <v>77</v>
      </c>
      <c r="AY832" s="225" t="s">
        <v>125</v>
      </c>
    </row>
    <row r="833" spans="2:51" s="15" customFormat="1" ht="10">
      <c r="B833" s="229"/>
      <c r="C833" s="230"/>
      <c r="D833" s="200" t="s">
        <v>136</v>
      </c>
      <c r="E833" s="231" t="s">
        <v>1</v>
      </c>
      <c r="F833" s="232" t="s">
        <v>260</v>
      </c>
      <c r="G833" s="230"/>
      <c r="H833" s="233">
        <v>58.468</v>
      </c>
      <c r="I833" s="234"/>
      <c r="J833" s="230"/>
      <c r="K833" s="230"/>
      <c r="L833" s="235"/>
      <c r="M833" s="236"/>
      <c r="N833" s="237"/>
      <c r="O833" s="237"/>
      <c r="P833" s="237"/>
      <c r="Q833" s="237"/>
      <c r="R833" s="237"/>
      <c r="S833" s="237"/>
      <c r="T833" s="238"/>
      <c r="AT833" s="239" t="s">
        <v>136</v>
      </c>
      <c r="AU833" s="239" t="s">
        <v>87</v>
      </c>
      <c r="AV833" s="15" t="s">
        <v>149</v>
      </c>
      <c r="AW833" s="15" t="s">
        <v>33</v>
      </c>
      <c r="AX833" s="15" t="s">
        <v>85</v>
      </c>
      <c r="AY833" s="239" t="s">
        <v>125</v>
      </c>
    </row>
    <row r="834" spans="1:65" s="2" customFormat="1" ht="16.5" customHeight="1">
      <c r="A834" s="35"/>
      <c r="B834" s="36"/>
      <c r="C834" s="187" t="s">
        <v>1294</v>
      </c>
      <c r="D834" s="187" t="s">
        <v>128</v>
      </c>
      <c r="E834" s="188" t="s">
        <v>1295</v>
      </c>
      <c r="F834" s="189" t="s">
        <v>1296</v>
      </c>
      <c r="G834" s="190" t="s">
        <v>416</v>
      </c>
      <c r="H834" s="191">
        <v>175.404</v>
      </c>
      <c r="I834" s="192"/>
      <c r="J834" s="193">
        <f>ROUND(I834*H834,2)</f>
        <v>0</v>
      </c>
      <c r="K834" s="189" t="s">
        <v>132</v>
      </c>
      <c r="L834" s="40"/>
      <c r="M834" s="194" t="s">
        <v>1</v>
      </c>
      <c r="N834" s="195" t="s">
        <v>42</v>
      </c>
      <c r="O834" s="72"/>
      <c r="P834" s="196">
        <f>O834*H834</f>
        <v>0</v>
      </c>
      <c r="Q834" s="196">
        <v>0</v>
      </c>
      <c r="R834" s="196">
        <f>Q834*H834</f>
        <v>0</v>
      </c>
      <c r="S834" s="196">
        <v>0</v>
      </c>
      <c r="T834" s="197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198" t="s">
        <v>149</v>
      </c>
      <c r="AT834" s="198" t="s">
        <v>128</v>
      </c>
      <c r="AU834" s="198" t="s">
        <v>87</v>
      </c>
      <c r="AY834" s="18" t="s">
        <v>125</v>
      </c>
      <c r="BE834" s="199">
        <f>IF(N834="základní",J834,0)</f>
        <v>0</v>
      </c>
      <c r="BF834" s="199">
        <f>IF(N834="snížená",J834,0)</f>
        <v>0</v>
      </c>
      <c r="BG834" s="199">
        <f>IF(N834="zákl. přenesená",J834,0)</f>
        <v>0</v>
      </c>
      <c r="BH834" s="199">
        <f>IF(N834="sníž. přenesená",J834,0)</f>
        <v>0</v>
      </c>
      <c r="BI834" s="199">
        <f>IF(N834="nulová",J834,0)</f>
        <v>0</v>
      </c>
      <c r="BJ834" s="18" t="s">
        <v>85</v>
      </c>
      <c r="BK834" s="199">
        <f>ROUND(I834*H834,2)</f>
        <v>0</v>
      </c>
      <c r="BL834" s="18" t="s">
        <v>149</v>
      </c>
      <c r="BM834" s="198" t="s">
        <v>1297</v>
      </c>
    </row>
    <row r="835" spans="1:47" s="2" customFormat="1" ht="10">
      <c r="A835" s="35"/>
      <c r="B835" s="36"/>
      <c r="C835" s="37"/>
      <c r="D835" s="200" t="s">
        <v>135</v>
      </c>
      <c r="E835" s="37"/>
      <c r="F835" s="201" t="s">
        <v>1298</v>
      </c>
      <c r="G835" s="37"/>
      <c r="H835" s="37"/>
      <c r="I835" s="202"/>
      <c r="J835" s="37"/>
      <c r="K835" s="37"/>
      <c r="L835" s="40"/>
      <c r="M835" s="203"/>
      <c r="N835" s="204"/>
      <c r="O835" s="72"/>
      <c r="P835" s="72"/>
      <c r="Q835" s="72"/>
      <c r="R835" s="72"/>
      <c r="S835" s="72"/>
      <c r="T835" s="73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T835" s="18" t="s">
        <v>135</v>
      </c>
      <c r="AU835" s="18" t="s">
        <v>87</v>
      </c>
    </row>
    <row r="836" spans="2:51" s="13" customFormat="1" ht="10">
      <c r="B836" s="205"/>
      <c r="C836" s="206"/>
      <c r="D836" s="200" t="s">
        <v>136</v>
      </c>
      <c r="E836" s="207" t="s">
        <v>1</v>
      </c>
      <c r="F836" s="208" t="s">
        <v>1291</v>
      </c>
      <c r="G836" s="206"/>
      <c r="H836" s="207" t="s">
        <v>1</v>
      </c>
      <c r="I836" s="209"/>
      <c r="J836" s="206"/>
      <c r="K836" s="206"/>
      <c r="L836" s="210"/>
      <c r="M836" s="211"/>
      <c r="N836" s="212"/>
      <c r="O836" s="212"/>
      <c r="P836" s="212"/>
      <c r="Q836" s="212"/>
      <c r="R836" s="212"/>
      <c r="S836" s="212"/>
      <c r="T836" s="213"/>
      <c r="AT836" s="214" t="s">
        <v>136</v>
      </c>
      <c r="AU836" s="214" t="s">
        <v>87</v>
      </c>
      <c r="AV836" s="13" t="s">
        <v>85</v>
      </c>
      <c r="AW836" s="13" t="s">
        <v>33</v>
      </c>
      <c r="AX836" s="13" t="s">
        <v>77</v>
      </c>
      <c r="AY836" s="214" t="s">
        <v>125</v>
      </c>
    </row>
    <row r="837" spans="2:51" s="14" customFormat="1" ht="10">
      <c r="B837" s="215"/>
      <c r="C837" s="216"/>
      <c r="D837" s="200" t="s">
        <v>136</v>
      </c>
      <c r="E837" s="217" t="s">
        <v>1</v>
      </c>
      <c r="F837" s="218" t="s">
        <v>1299</v>
      </c>
      <c r="G837" s="216"/>
      <c r="H837" s="219">
        <v>173.775</v>
      </c>
      <c r="I837" s="220"/>
      <c r="J837" s="216"/>
      <c r="K837" s="216"/>
      <c r="L837" s="221"/>
      <c r="M837" s="222"/>
      <c r="N837" s="223"/>
      <c r="O837" s="223"/>
      <c r="P837" s="223"/>
      <c r="Q837" s="223"/>
      <c r="R837" s="223"/>
      <c r="S837" s="223"/>
      <c r="T837" s="224"/>
      <c r="AT837" s="225" t="s">
        <v>136</v>
      </c>
      <c r="AU837" s="225" t="s">
        <v>87</v>
      </c>
      <c r="AV837" s="14" t="s">
        <v>87</v>
      </c>
      <c r="AW837" s="14" t="s">
        <v>33</v>
      </c>
      <c r="AX837" s="14" t="s">
        <v>77</v>
      </c>
      <c r="AY837" s="225" t="s">
        <v>125</v>
      </c>
    </row>
    <row r="838" spans="2:51" s="14" customFormat="1" ht="10">
      <c r="B838" s="215"/>
      <c r="C838" s="216"/>
      <c r="D838" s="200" t="s">
        <v>136</v>
      </c>
      <c r="E838" s="217" t="s">
        <v>1</v>
      </c>
      <c r="F838" s="218" t="s">
        <v>1300</v>
      </c>
      <c r="G838" s="216"/>
      <c r="H838" s="219">
        <v>1.629</v>
      </c>
      <c r="I838" s="220"/>
      <c r="J838" s="216"/>
      <c r="K838" s="216"/>
      <c r="L838" s="221"/>
      <c r="M838" s="222"/>
      <c r="N838" s="223"/>
      <c r="O838" s="223"/>
      <c r="P838" s="223"/>
      <c r="Q838" s="223"/>
      <c r="R838" s="223"/>
      <c r="S838" s="223"/>
      <c r="T838" s="224"/>
      <c r="AT838" s="225" t="s">
        <v>136</v>
      </c>
      <c r="AU838" s="225" t="s">
        <v>87</v>
      </c>
      <c r="AV838" s="14" t="s">
        <v>87</v>
      </c>
      <c r="AW838" s="14" t="s">
        <v>33</v>
      </c>
      <c r="AX838" s="14" t="s">
        <v>77</v>
      </c>
      <c r="AY838" s="225" t="s">
        <v>125</v>
      </c>
    </row>
    <row r="839" spans="2:51" s="15" customFormat="1" ht="10">
      <c r="B839" s="229"/>
      <c r="C839" s="230"/>
      <c r="D839" s="200" t="s">
        <v>136</v>
      </c>
      <c r="E839" s="231" t="s">
        <v>1</v>
      </c>
      <c r="F839" s="232" t="s">
        <v>260</v>
      </c>
      <c r="G839" s="230"/>
      <c r="H839" s="233">
        <v>175.404</v>
      </c>
      <c r="I839" s="234"/>
      <c r="J839" s="230"/>
      <c r="K839" s="230"/>
      <c r="L839" s="235"/>
      <c r="M839" s="236"/>
      <c r="N839" s="237"/>
      <c r="O839" s="237"/>
      <c r="P839" s="237"/>
      <c r="Q839" s="237"/>
      <c r="R839" s="237"/>
      <c r="S839" s="237"/>
      <c r="T839" s="238"/>
      <c r="AT839" s="239" t="s">
        <v>136</v>
      </c>
      <c r="AU839" s="239" t="s">
        <v>87</v>
      </c>
      <c r="AV839" s="15" t="s">
        <v>149</v>
      </c>
      <c r="AW839" s="15" t="s">
        <v>33</v>
      </c>
      <c r="AX839" s="15" t="s">
        <v>85</v>
      </c>
      <c r="AY839" s="239" t="s">
        <v>125</v>
      </c>
    </row>
    <row r="840" spans="1:65" s="2" customFormat="1" ht="16.5" customHeight="1">
      <c r="A840" s="35"/>
      <c r="B840" s="36"/>
      <c r="C840" s="187" t="s">
        <v>1301</v>
      </c>
      <c r="D840" s="187" t="s">
        <v>128</v>
      </c>
      <c r="E840" s="188" t="s">
        <v>1302</v>
      </c>
      <c r="F840" s="189" t="s">
        <v>1303</v>
      </c>
      <c r="G840" s="190" t="s">
        <v>416</v>
      </c>
      <c r="H840" s="191">
        <v>103.164</v>
      </c>
      <c r="I840" s="192"/>
      <c r="J840" s="193">
        <f>ROUND(I840*H840,2)</f>
        <v>0</v>
      </c>
      <c r="K840" s="189" t="s">
        <v>132</v>
      </c>
      <c r="L840" s="40"/>
      <c r="M840" s="194" t="s">
        <v>1</v>
      </c>
      <c r="N840" s="195" t="s">
        <v>42</v>
      </c>
      <c r="O840" s="72"/>
      <c r="P840" s="196">
        <f>O840*H840</f>
        <v>0</v>
      </c>
      <c r="Q840" s="196">
        <v>0</v>
      </c>
      <c r="R840" s="196">
        <f>Q840*H840</f>
        <v>0</v>
      </c>
      <c r="S840" s="196">
        <v>0</v>
      </c>
      <c r="T840" s="197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198" t="s">
        <v>149</v>
      </c>
      <c r="AT840" s="198" t="s">
        <v>128</v>
      </c>
      <c r="AU840" s="198" t="s">
        <v>87</v>
      </c>
      <c r="AY840" s="18" t="s">
        <v>125</v>
      </c>
      <c r="BE840" s="199">
        <f>IF(N840="základní",J840,0)</f>
        <v>0</v>
      </c>
      <c r="BF840" s="199">
        <f>IF(N840="snížená",J840,0)</f>
        <v>0</v>
      </c>
      <c r="BG840" s="199">
        <f>IF(N840="zákl. přenesená",J840,0)</f>
        <v>0</v>
      </c>
      <c r="BH840" s="199">
        <f>IF(N840="sníž. přenesená",J840,0)</f>
        <v>0</v>
      </c>
      <c r="BI840" s="199">
        <f>IF(N840="nulová",J840,0)</f>
        <v>0</v>
      </c>
      <c r="BJ840" s="18" t="s">
        <v>85</v>
      </c>
      <c r="BK840" s="199">
        <f>ROUND(I840*H840,2)</f>
        <v>0</v>
      </c>
      <c r="BL840" s="18" t="s">
        <v>149</v>
      </c>
      <c r="BM840" s="198" t="s">
        <v>1304</v>
      </c>
    </row>
    <row r="841" spans="1:47" s="2" customFormat="1" ht="10">
      <c r="A841" s="35"/>
      <c r="B841" s="36"/>
      <c r="C841" s="37"/>
      <c r="D841" s="200" t="s">
        <v>135</v>
      </c>
      <c r="E841" s="37"/>
      <c r="F841" s="201" t="s">
        <v>1305</v>
      </c>
      <c r="G841" s="37"/>
      <c r="H841" s="37"/>
      <c r="I841" s="202"/>
      <c r="J841" s="37"/>
      <c r="K841" s="37"/>
      <c r="L841" s="40"/>
      <c r="M841" s="203"/>
      <c r="N841" s="204"/>
      <c r="O841" s="72"/>
      <c r="P841" s="72"/>
      <c r="Q841" s="72"/>
      <c r="R841" s="72"/>
      <c r="S841" s="72"/>
      <c r="T841" s="73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T841" s="18" t="s">
        <v>135</v>
      </c>
      <c r="AU841" s="18" t="s">
        <v>87</v>
      </c>
    </row>
    <row r="842" spans="2:51" s="13" customFormat="1" ht="10">
      <c r="B842" s="205"/>
      <c r="C842" s="206"/>
      <c r="D842" s="200" t="s">
        <v>136</v>
      </c>
      <c r="E842" s="207" t="s">
        <v>1</v>
      </c>
      <c r="F842" s="208" t="s">
        <v>1291</v>
      </c>
      <c r="G842" s="206"/>
      <c r="H842" s="207" t="s">
        <v>1</v>
      </c>
      <c r="I842" s="209"/>
      <c r="J842" s="206"/>
      <c r="K842" s="206"/>
      <c r="L842" s="210"/>
      <c r="M842" s="211"/>
      <c r="N842" s="212"/>
      <c r="O842" s="212"/>
      <c r="P842" s="212"/>
      <c r="Q842" s="212"/>
      <c r="R842" s="212"/>
      <c r="S842" s="212"/>
      <c r="T842" s="213"/>
      <c r="AT842" s="214" t="s">
        <v>136</v>
      </c>
      <c r="AU842" s="214" t="s">
        <v>87</v>
      </c>
      <c r="AV842" s="13" t="s">
        <v>85</v>
      </c>
      <c r="AW842" s="13" t="s">
        <v>33</v>
      </c>
      <c r="AX842" s="13" t="s">
        <v>77</v>
      </c>
      <c r="AY842" s="214" t="s">
        <v>125</v>
      </c>
    </row>
    <row r="843" spans="2:51" s="14" customFormat="1" ht="10">
      <c r="B843" s="215"/>
      <c r="C843" s="216"/>
      <c r="D843" s="200" t="s">
        <v>136</v>
      </c>
      <c r="E843" s="217" t="s">
        <v>1</v>
      </c>
      <c r="F843" s="218" t="s">
        <v>1306</v>
      </c>
      <c r="G843" s="216"/>
      <c r="H843" s="219">
        <v>2.6</v>
      </c>
      <c r="I843" s="220"/>
      <c r="J843" s="216"/>
      <c r="K843" s="216"/>
      <c r="L843" s="221"/>
      <c r="M843" s="222"/>
      <c r="N843" s="223"/>
      <c r="O843" s="223"/>
      <c r="P843" s="223"/>
      <c r="Q843" s="223"/>
      <c r="R843" s="223"/>
      <c r="S843" s="223"/>
      <c r="T843" s="224"/>
      <c r="AT843" s="225" t="s">
        <v>136</v>
      </c>
      <c r="AU843" s="225" t="s">
        <v>87</v>
      </c>
      <c r="AV843" s="14" t="s">
        <v>87</v>
      </c>
      <c r="AW843" s="14" t="s">
        <v>33</v>
      </c>
      <c r="AX843" s="14" t="s">
        <v>77</v>
      </c>
      <c r="AY843" s="225" t="s">
        <v>125</v>
      </c>
    </row>
    <row r="844" spans="2:51" s="14" customFormat="1" ht="10">
      <c r="B844" s="215"/>
      <c r="C844" s="216"/>
      <c r="D844" s="200" t="s">
        <v>136</v>
      </c>
      <c r="E844" s="217" t="s">
        <v>1</v>
      </c>
      <c r="F844" s="218" t="s">
        <v>1307</v>
      </c>
      <c r="G844" s="216"/>
      <c r="H844" s="219">
        <v>23.718</v>
      </c>
      <c r="I844" s="220"/>
      <c r="J844" s="216"/>
      <c r="K844" s="216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136</v>
      </c>
      <c r="AU844" s="225" t="s">
        <v>87</v>
      </c>
      <c r="AV844" s="14" t="s">
        <v>87</v>
      </c>
      <c r="AW844" s="14" t="s">
        <v>33</v>
      </c>
      <c r="AX844" s="14" t="s">
        <v>77</v>
      </c>
      <c r="AY844" s="225" t="s">
        <v>125</v>
      </c>
    </row>
    <row r="845" spans="2:51" s="14" customFormat="1" ht="10">
      <c r="B845" s="215"/>
      <c r="C845" s="216"/>
      <c r="D845" s="200" t="s">
        <v>136</v>
      </c>
      <c r="E845" s="217" t="s">
        <v>1</v>
      </c>
      <c r="F845" s="218" t="s">
        <v>1308</v>
      </c>
      <c r="G845" s="216"/>
      <c r="H845" s="219">
        <v>45.946</v>
      </c>
      <c r="I845" s="220"/>
      <c r="J845" s="216"/>
      <c r="K845" s="216"/>
      <c r="L845" s="221"/>
      <c r="M845" s="222"/>
      <c r="N845" s="223"/>
      <c r="O845" s="223"/>
      <c r="P845" s="223"/>
      <c r="Q845" s="223"/>
      <c r="R845" s="223"/>
      <c r="S845" s="223"/>
      <c r="T845" s="224"/>
      <c r="AT845" s="225" t="s">
        <v>136</v>
      </c>
      <c r="AU845" s="225" t="s">
        <v>87</v>
      </c>
      <c r="AV845" s="14" t="s">
        <v>87</v>
      </c>
      <c r="AW845" s="14" t="s">
        <v>33</v>
      </c>
      <c r="AX845" s="14" t="s">
        <v>77</v>
      </c>
      <c r="AY845" s="225" t="s">
        <v>125</v>
      </c>
    </row>
    <row r="846" spans="2:51" s="14" customFormat="1" ht="10">
      <c r="B846" s="215"/>
      <c r="C846" s="216"/>
      <c r="D846" s="200" t="s">
        <v>136</v>
      </c>
      <c r="E846" s="217" t="s">
        <v>1</v>
      </c>
      <c r="F846" s="218" t="s">
        <v>1309</v>
      </c>
      <c r="G846" s="216"/>
      <c r="H846" s="219">
        <v>27.5</v>
      </c>
      <c r="I846" s="220"/>
      <c r="J846" s="216"/>
      <c r="K846" s="216"/>
      <c r="L846" s="221"/>
      <c r="M846" s="222"/>
      <c r="N846" s="223"/>
      <c r="O846" s="223"/>
      <c r="P846" s="223"/>
      <c r="Q846" s="223"/>
      <c r="R846" s="223"/>
      <c r="S846" s="223"/>
      <c r="T846" s="224"/>
      <c r="AT846" s="225" t="s">
        <v>136</v>
      </c>
      <c r="AU846" s="225" t="s">
        <v>87</v>
      </c>
      <c r="AV846" s="14" t="s">
        <v>87</v>
      </c>
      <c r="AW846" s="14" t="s">
        <v>33</v>
      </c>
      <c r="AX846" s="14" t="s">
        <v>77</v>
      </c>
      <c r="AY846" s="225" t="s">
        <v>125</v>
      </c>
    </row>
    <row r="847" spans="2:51" s="14" customFormat="1" ht="10">
      <c r="B847" s="215"/>
      <c r="C847" s="216"/>
      <c r="D847" s="200" t="s">
        <v>136</v>
      </c>
      <c r="E847" s="217" t="s">
        <v>1</v>
      </c>
      <c r="F847" s="218" t="s">
        <v>1310</v>
      </c>
      <c r="G847" s="216"/>
      <c r="H847" s="219">
        <v>1.15</v>
      </c>
      <c r="I847" s="220"/>
      <c r="J847" s="216"/>
      <c r="K847" s="216"/>
      <c r="L847" s="221"/>
      <c r="M847" s="222"/>
      <c r="N847" s="223"/>
      <c r="O847" s="223"/>
      <c r="P847" s="223"/>
      <c r="Q847" s="223"/>
      <c r="R847" s="223"/>
      <c r="S847" s="223"/>
      <c r="T847" s="224"/>
      <c r="AT847" s="225" t="s">
        <v>136</v>
      </c>
      <c r="AU847" s="225" t="s">
        <v>87</v>
      </c>
      <c r="AV847" s="14" t="s">
        <v>87</v>
      </c>
      <c r="AW847" s="14" t="s">
        <v>33</v>
      </c>
      <c r="AX847" s="14" t="s">
        <v>77</v>
      </c>
      <c r="AY847" s="225" t="s">
        <v>125</v>
      </c>
    </row>
    <row r="848" spans="2:51" s="13" customFormat="1" ht="10">
      <c r="B848" s="205"/>
      <c r="C848" s="206"/>
      <c r="D848" s="200" t="s">
        <v>136</v>
      </c>
      <c r="E848" s="207" t="s">
        <v>1</v>
      </c>
      <c r="F848" s="208" t="s">
        <v>1311</v>
      </c>
      <c r="G848" s="206"/>
      <c r="H848" s="207" t="s">
        <v>1</v>
      </c>
      <c r="I848" s="209"/>
      <c r="J848" s="206"/>
      <c r="K848" s="206"/>
      <c r="L848" s="210"/>
      <c r="M848" s="211"/>
      <c r="N848" s="212"/>
      <c r="O848" s="212"/>
      <c r="P848" s="212"/>
      <c r="Q848" s="212"/>
      <c r="R848" s="212"/>
      <c r="S848" s="212"/>
      <c r="T848" s="213"/>
      <c r="AT848" s="214" t="s">
        <v>136</v>
      </c>
      <c r="AU848" s="214" t="s">
        <v>87</v>
      </c>
      <c r="AV848" s="13" t="s">
        <v>85</v>
      </c>
      <c r="AW848" s="13" t="s">
        <v>33</v>
      </c>
      <c r="AX848" s="13" t="s">
        <v>77</v>
      </c>
      <c r="AY848" s="214" t="s">
        <v>125</v>
      </c>
    </row>
    <row r="849" spans="2:51" s="14" customFormat="1" ht="10">
      <c r="B849" s="215"/>
      <c r="C849" s="216"/>
      <c r="D849" s="200" t="s">
        <v>136</v>
      </c>
      <c r="E849" s="217" t="s">
        <v>1</v>
      </c>
      <c r="F849" s="218" t="s">
        <v>1312</v>
      </c>
      <c r="G849" s="216"/>
      <c r="H849" s="219">
        <v>2.25</v>
      </c>
      <c r="I849" s="220"/>
      <c r="J849" s="216"/>
      <c r="K849" s="216"/>
      <c r="L849" s="221"/>
      <c r="M849" s="222"/>
      <c r="N849" s="223"/>
      <c r="O849" s="223"/>
      <c r="P849" s="223"/>
      <c r="Q849" s="223"/>
      <c r="R849" s="223"/>
      <c r="S849" s="223"/>
      <c r="T849" s="224"/>
      <c r="AT849" s="225" t="s">
        <v>136</v>
      </c>
      <c r="AU849" s="225" t="s">
        <v>87</v>
      </c>
      <c r="AV849" s="14" t="s">
        <v>87</v>
      </c>
      <c r="AW849" s="14" t="s">
        <v>33</v>
      </c>
      <c r="AX849" s="14" t="s">
        <v>77</v>
      </c>
      <c r="AY849" s="225" t="s">
        <v>125</v>
      </c>
    </row>
    <row r="850" spans="2:51" s="15" customFormat="1" ht="10">
      <c r="B850" s="229"/>
      <c r="C850" s="230"/>
      <c r="D850" s="200" t="s">
        <v>136</v>
      </c>
      <c r="E850" s="231" t="s">
        <v>1</v>
      </c>
      <c r="F850" s="232" t="s">
        <v>260</v>
      </c>
      <c r="G850" s="230"/>
      <c r="H850" s="233">
        <v>103.164</v>
      </c>
      <c r="I850" s="234"/>
      <c r="J850" s="230"/>
      <c r="K850" s="230"/>
      <c r="L850" s="235"/>
      <c r="M850" s="236"/>
      <c r="N850" s="237"/>
      <c r="O850" s="237"/>
      <c r="P850" s="237"/>
      <c r="Q850" s="237"/>
      <c r="R850" s="237"/>
      <c r="S850" s="237"/>
      <c r="T850" s="238"/>
      <c r="AT850" s="239" t="s">
        <v>136</v>
      </c>
      <c r="AU850" s="239" t="s">
        <v>87</v>
      </c>
      <c r="AV850" s="15" t="s">
        <v>149</v>
      </c>
      <c r="AW850" s="15" t="s">
        <v>33</v>
      </c>
      <c r="AX850" s="15" t="s">
        <v>85</v>
      </c>
      <c r="AY850" s="239" t="s">
        <v>125</v>
      </c>
    </row>
    <row r="851" spans="1:65" s="2" customFormat="1" ht="16.5" customHeight="1">
      <c r="A851" s="35"/>
      <c r="B851" s="36"/>
      <c r="C851" s="187" t="s">
        <v>1313</v>
      </c>
      <c r="D851" s="187" t="s">
        <v>128</v>
      </c>
      <c r="E851" s="188" t="s">
        <v>1314</v>
      </c>
      <c r="F851" s="189" t="s">
        <v>1315</v>
      </c>
      <c r="G851" s="190" t="s">
        <v>416</v>
      </c>
      <c r="H851" s="191">
        <v>304.993</v>
      </c>
      <c r="I851" s="192"/>
      <c r="J851" s="193">
        <f>ROUND(I851*H851,2)</f>
        <v>0</v>
      </c>
      <c r="K851" s="189" t="s">
        <v>132</v>
      </c>
      <c r="L851" s="40"/>
      <c r="M851" s="194" t="s">
        <v>1</v>
      </c>
      <c r="N851" s="195" t="s">
        <v>42</v>
      </c>
      <c r="O851" s="72"/>
      <c r="P851" s="196">
        <f>O851*H851</f>
        <v>0</v>
      </c>
      <c r="Q851" s="196">
        <v>0</v>
      </c>
      <c r="R851" s="196">
        <f>Q851*H851</f>
        <v>0</v>
      </c>
      <c r="S851" s="196">
        <v>0</v>
      </c>
      <c r="T851" s="197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198" t="s">
        <v>149</v>
      </c>
      <c r="AT851" s="198" t="s">
        <v>128</v>
      </c>
      <c r="AU851" s="198" t="s">
        <v>87</v>
      </c>
      <c r="AY851" s="18" t="s">
        <v>125</v>
      </c>
      <c r="BE851" s="199">
        <f>IF(N851="základní",J851,0)</f>
        <v>0</v>
      </c>
      <c r="BF851" s="199">
        <f>IF(N851="snížená",J851,0)</f>
        <v>0</v>
      </c>
      <c r="BG851" s="199">
        <f>IF(N851="zákl. přenesená",J851,0)</f>
        <v>0</v>
      </c>
      <c r="BH851" s="199">
        <f>IF(N851="sníž. přenesená",J851,0)</f>
        <v>0</v>
      </c>
      <c r="BI851" s="199">
        <f>IF(N851="nulová",J851,0)</f>
        <v>0</v>
      </c>
      <c r="BJ851" s="18" t="s">
        <v>85</v>
      </c>
      <c r="BK851" s="199">
        <f>ROUND(I851*H851,2)</f>
        <v>0</v>
      </c>
      <c r="BL851" s="18" t="s">
        <v>149</v>
      </c>
      <c r="BM851" s="198" t="s">
        <v>1316</v>
      </c>
    </row>
    <row r="852" spans="1:47" s="2" customFormat="1" ht="10">
      <c r="A852" s="35"/>
      <c r="B852" s="36"/>
      <c r="C852" s="37"/>
      <c r="D852" s="200" t="s">
        <v>135</v>
      </c>
      <c r="E852" s="37"/>
      <c r="F852" s="201" t="s">
        <v>1298</v>
      </c>
      <c r="G852" s="37"/>
      <c r="H852" s="37"/>
      <c r="I852" s="202"/>
      <c r="J852" s="37"/>
      <c r="K852" s="37"/>
      <c r="L852" s="40"/>
      <c r="M852" s="203"/>
      <c r="N852" s="204"/>
      <c r="O852" s="72"/>
      <c r="P852" s="72"/>
      <c r="Q852" s="72"/>
      <c r="R852" s="72"/>
      <c r="S852" s="72"/>
      <c r="T852" s="73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T852" s="18" t="s">
        <v>135</v>
      </c>
      <c r="AU852" s="18" t="s">
        <v>87</v>
      </c>
    </row>
    <row r="853" spans="2:51" s="13" customFormat="1" ht="10">
      <c r="B853" s="205"/>
      <c r="C853" s="206"/>
      <c r="D853" s="200" t="s">
        <v>136</v>
      </c>
      <c r="E853" s="207" t="s">
        <v>1</v>
      </c>
      <c r="F853" s="208" t="s">
        <v>1291</v>
      </c>
      <c r="G853" s="206"/>
      <c r="H853" s="207" t="s">
        <v>1</v>
      </c>
      <c r="I853" s="209"/>
      <c r="J853" s="206"/>
      <c r="K853" s="206"/>
      <c r="L853" s="210"/>
      <c r="M853" s="211"/>
      <c r="N853" s="212"/>
      <c r="O853" s="212"/>
      <c r="P853" s="212"/>
      <c r="Q853" s="212"/>
      <c r="R853" s="212"/>
      <c r="S853" s="212"/>
      <c r="T853" s="213"/>
      <c r="AT853" s="214" t="s">
        <v>136</v>
      </c>
      <c r="AU853" s="214" t="s">
        <v>87</v>
      </c>
      <c r="AV853" s="13" t="s">
        <v>85</v>
      </c>
      <c r="AW853" s="13" t="s">
        <v>33</v>
      </c>
      <c r="AX853" s="13" t="s">
        <v>77</v>
      </c>
      <c r="AY853" s="214" t="s">
        <v>125</v>
      </c>
    </row>
    <row r="854" spans="2:51" s="14" customFormat="1" ht="10">
      <c r="B854" s="215"/>
      <c r="C854" s="216"/>
      <c r="D854" s="200" t="s">
        <v>136</v>
      </c>
      <c r="E854" s="217" t="s">
        <v>1</v>
      </c>
      <c r="F854" s="218" t="s">
        <v>1317</v>
      </c>
      <c r="G854" s="216"/>
      <c r="H854" s="219">
        <v>7.8</v>
      </c>
      <c r="I854" s="220"/>
      <c r="J854" s="216"/>
      <c r="K854" s="216"/>
      <c r="L854" s="221"/>
      <c r="M854" s="222"/>
      <c r="N854" s="223"/>
      <c r="O854" s="223"/>
      <c r="P854" s="223"/>
      <c r="Q854" s="223"/>
      <c r="R854" s="223"/>
      <c r="S854" s="223"/>
      <c r="T854" s="224"/>
      <c r="AT854" s="225" t="s">
        <v>136</v>
      </c>
      <c r="AU854" s="225" t="s">
        <v>87</v>
      </c>
      <c r="AV854" s="14" t="s">
        <v>87</v>
      </c>
      <c r="AW854" s="14" t="s">
        <v>33</v>
      </c>
      <c r="AX854" s="14" t="s">
        <v>77</v>
      </c>
      <c r="AY854" s="225" t="s">
        <v>125</v>
      </c>
    </row>
    <row r="855" spans="2:51" s="14" customFormat="1" ht="10">
      <c r="B855" s="215"/>
      <c r="C855" s="216"/>
      <c r="D855" s="200" t="s">
        <v>136</v>
      </c>
      <c r="E855" s="217" t="s">
        <v>1</v>
      </c>
      <c r="F855" s="218" t="s">
        <v>1318</v>
      </c>
      <c r="G855" s="216"/>
      <c r="H855" s="219">
        <v>71.154</v>
      </c>
      <c r="I855" s="220"/>
      <c r="J855" s="216"/>
      <c r="K855" s="216"/>
      <c r="L855" s="221"/>
      <c r="M855" s="222"/>
      <c r="N855" s="223"/>
      <c r="O855" s="223"/>
      <c r="P855" s="223"/>
      <c r="Q855" s="223"/>
      <c r="R855" s="223"/>
      <c r="S855" s="223"/>
      <c r="T855" s="224"/>
      <c r="AT855" s="225" t="s">
        <v>136</v>
      </c>
      <c r="AU855" s="225" t="s">
        <v>87</v>
      </c>
      <c r="AV855" s="14" t="s">
        <v>87</v>
      </c>
      <c r="AW855" s="14" t="s">
        <v>33</v>
      </c>
      <c r="AX855" s="14" t="s">
        <v>77</v>
      </c>
      <c r="AY855" s="225" t="s">
        <v>125</v>
      </c>
    </row>
    <row r="856" spans="2:51" s="14" customFormat="1" ht="10">
      <c r="B856" s="215"/>
      <c r="C856" s="216"/>
      <c r="D856" s="200" t="s">
        <v>136</v>
      </c>
      <c r="E856" s="217" t="s">
        <v>1</v>
      </c>
      <c r="F856" s="218" t="s">
        <v>1319</v>
      </c>
      <c r="G856" s="216"/>
      <c r="H856" s="219">
        <v>137.838</v>
      </c>
      <c r="I856" s="220"/>
      <c r="J856" s="216"/>
      <c r="K856" s="216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136</v>
      </c>
      <c r="AU856" s="225" t="s">
        <v>87</v>
      </c>
      <c r="AV856" s="14" t="s">
        <v>87</v>
      </c>
      <c r="AW856" s="14" t="s">
        <v>33</v>
      </c>
      <c r="AX856" s="14" t="s">
        <v>77</v>
      </c>
      <c r="AY856" s="225" t="s">
        <v>125</v>
      </c>
    </row>
    <row r="857" spans="2:51" s="14" customFormat="1" ht="10">
      <c r="B857" s="215"/>
      <c r="C857" s="216"/>
      <c r="D857" s="200" t="s">
        <v>136</v>
      </c>
      <c r="E857" s="217" t="s">
        <v>1</v>
      </c>
      <c r="F857" s="218" t="s">
        <v>1320</v>
      </c>
      <c r="G857" s="216"/>
      <c r="H857" s="219">
        <v>82.501</v>
      </c>
      <c r="I857" s="220"/>
      <c r="J857" s="216"/>
      <c r="K857" s="216"/>
      <c r="L857" s="221"/>
      <c r="M857" s="222"/>
      <c r="N857" s="223"/>
      <c r="O857" s="223"/>
      <c r="P857" s="223"/>
      <c r="Q857" s="223"/>
      <c r="R857" s="223"/>
      <c r="S857" s="223"/>
      <c r="T857" s="224"/>
      <c r="AT857" s="225" t="s">
        <v>136</v>
      </c>
      <c r="AU857" s="225" t="s">
        <v>87</v>
      </c>
      <c r="AV857" s="14" t="s">
        <v>87</v>
      </c>
      <c r="AW857" s="14" t="s">
        <v>33</v>
      </c>
      <c r="AX857" s="14" t="s">
        <v>77</v>
      </c>
      <c r="AY857" s="225" t="s">
        <v>125</v>
      </c>
    </row>
    <row r="858" spans="2:51" s="14" customFormat="1" ht="10">
      <c r="B858" s="215"/>
      <c r="C858" s="216"/>
      <c r="D858" s="200" t="s">
        <v>136</v>
      </c>
      <c r="E858" s="217" t="s">
        <v>1</v>
      </c>
      <c r="F858" s="218" t="s">
        <v>1321</v>
      </c>
      <c r="G858" s="216"/>
      <c r="H858" s="219">
        <v>3.45</v>
      </c>
      <c r="I858" s="220"/>
      <c r="J858" s="216"/>
      <c r="K858" s="216"/>
      <c r="L858" s="221"/>
      <c r="M858" s="222"/>
      <c r="N858" s="223"/>
      <c r="O858" s="223"/>
      <c r="P858" s="223"/>
      <c r="Q858" s="223"/>
      <c r="R858" s="223"/>
      <c r="S858" s="223"/>
      <c r="T858" s="224"/>
      <c r="AT858" s="225" t="s">
        <v>136</v>
      </c>
      <c r="AU858" s="225" t="s">
        <v>87</v>
      </c>
      <c r="AV858" s="14" t="s">
        <v>87</v>
      </c>
      <c r="AW858" s="14" t="s">
        <v>33</v>
      </c>
      <c r="AX858" s="14" t="s">
        <v>77</v>
      </c>
      <c r="AY858" s="225" t="s">
        <v>125</v>
      </c>
    </row>
    <row r="859" spans="2:51" s="13" customFormat="1" ht="10">
      <c r="B859" s="205"/>
      <c r="C859" s="206"/>
      <c r="D859" s="200" t="s">
        <v>136</v>
      </c>
      <c r="E859" s="207" t="s">
        <v>1</v>
      </c>
      <c r="F859" s="208" t="s">
        <v>1311</v>
      </c>
      <c r="G859" s="206"/>
      <c r="H859" s="207" t="s">
        <v>1</v>
      </c>
      <c r="I859" s="209"/>
      <c r="J859" s="206"/>
      <c r="K859" s="206"/>
      <c r="L859" s="210"/>
      <c r="M859" s="211"/>
      <c r="N859" s="212"/>
      <c r="O859" s="212"/>
      <c r="P859" s="212"/>
      <c r="Q859" s="212"/>
      <c r="R859" s="212"/>
      <c r="S859" s="212"/>
      <c r="T859" s="213"/>
      <c r="AT859" s="214" t="s">
        <v>136</v>
      </c>
      <c r="AU859" s="214" t="s">
        <v>87</v>
      </c>
      <c r="AV859" s="13" t="s">
        <v>85</v>
      </c>
      <c r="AW859" s="13" t="s">
        <v>33</v>
      </c>
      <c r="AX859" s="13" t="s">
        <v>77</v>
      </c>
      <c r="AY859" s="214" t="s">
        <v>125</v>
      </c>
    </row>
    <row r="860" spans="2:51" s="14" customFormat="1" ht="10">
      <c r="B860" s="215"/>
      <c r="C860" s="216"/>
      <c r="D860" s="200" t="s">
        <v>136</v>
      </c>
      <c r="E860" s="217" t="s">
        <v>1</v>
      </c>
      <c r="F860" s="218" t="s">
        <v>1322</v>
      </c>
      <c r="G860" s="216"/>
      <c r="H860" s="219">
        <v>2.25</v>
      </c>
      <c r="I860" s="220"/>
      <c r="J860" s="216"/>
      <c r="K860" s="216"/>
      <c r="L860" s="221"/>
      <c r="M860" s="222"/>
      <c r="N860" s="223"/>
      <c r="O860" s="223"/>
      <c r="P860" s="223"/>
      <c r="Q860" s="223"/>
      <c r="R860" s="223"/>
      <c r="S860" s="223"/>
      <c r="T860" s="224"/>
      <c r="AT860" s="225" t="s">
        <v>136</v>
      </c>
      <c r="AU860" s="225" t="s">
        <v>87</v>
      </c>
      <c r="AV860" s="14" t="s">
        <v>87</v>
      </c>
      <c r="AW860" s="14" t="s">
        <v>33</v>
      </c>
      <c r="AX860" s="14" t="s">
        <v>77</v>
      </c>
      <c r="AY860" s="225" t="s">
        <v>125</v>
      </c>
    </row>
    <row r="861" spans="2:51" s="15" customFormat="1" ht="10">
      <c r="B861" s="229"/>
      <c r="C861" s="230"/>
      <c r="D861" s="200" t="s">
        <v>136</v>
      </c>
      <c r="E861" s="231" t="s">
        <v>1</v>
      </c>
      <c r="F861" s="232" t="s">
        <v>260</v>
      </c>
      <c r="G861" s="230"/>
      <c r="H861" s="233">
        <v>304.993</v>
      </c>
      <c r="I861" s="234"/>
      <c r="J861" s="230"/>
      <c r="K861" s="230"/>
      <c r="L861" s="235"/>
      <c r="M861" s="236"/>
      <c r="N861" s="237"/>
      <c r="O861" s="237"/>
      <c r="P861" s="237"/>
      <c r="Q861" s="237"/>
      <c r="R861" s="237"/>
      <c r="S861" s="237"/>
      <c r="T861" s="238"/>
      <c r="AT861" s="239" t="s">
        <v>136</v>
      </c>
      <c r="AU861" s="239" t="s">
        <v>87</v>
      </c>
      <c r="AV861" s="15" t="s">
        <v>149</v>
      </c>
      <c r="AW861" s="15" t="s">
        <v>33</v>
      </c>
      <c r="AX861" s="15" t="s">
        <v>85</v>
      </c>
      <c r="AY861" s="239" t="s">
        <v>125</v>
      </c>
    </row>
    <row r="862" spans="1:65" s="2" customFormat="1" ht="16.5" customHeight="1">
      <c r="A862" s="35"/>
      <c r="B862" s="36"/>
      <c r="C862" s="187" t="s">
        <v>1323</v>
      </c>
      <c r="D862" s="187" t="s">
        <v>128</v>
      </c>
      <c r="E862" s="188" t="s">
        <v>1324</v>
      </c>
      <c r="F862" s="189" t="s">
        <v>1325</v>
      </c>
      <c r="G862" s="190" t="s">
        <v>416</v>
      </c>
      <c r="H862" s="191">
        <v>44.222</v>
      </c>
      <c r="I862" s="192"/>
      <c r="J862" s="193">
        <f>ROUND(I862*H862,2)</f>
        <v>0</v>
      </c>
      <c r="K862" s="189" t="s">
        <v>132</v>
      </c>
      <c r="L862" s="40"/>
      <c r="M862" s="194" t="s">
        <v>1</v>
      </c>
      <c r="N862" s="195" t="s">
        <v>42</v>
      </c>
      <c r="O862" s="72"/>
      <c r="P862" s="196">
        <f>O862*H862</f>
        <v>0</v>
      </c>
      <c r="Q862" s="196">
        <v>0</v>
      </c>
      <c r="R862" s="196">
        <f>Q862*H862</f>
        <v>0</v>
      </c>
      <c r="S862" s="196">
        <v>0</v>
      </c>
      <c r="T862" s="197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98" t="s">
        <v>149</v>
      </c>
      <c r="AT862" s="198" t="s">
        <v>128</v>
      </c>
      <c r="AU862" s="198" t="s">
        <v>87</v>
      </c>
      <c r="AY862" s="18" t="s">
        <v>125</v>
      </c>
      <c r="BE862" s="199">
        <f>IF(N862="základní",J862,0)</f>
        <v>0</v>
      </c>
      <c r="BF862" s="199">
        <f>IF(N862="snížená",J862,0)</f>
        <v>0</v>
      </c>
      <c r="BG862" s="199">
        <f>IF(N862="zákl. přenesená",J862,0)</f>
        <v>0</v>
      </c>
      <c r="BH862" s="199">
        <f>IF(N862="sníž. přenesená",J862,0)</f>
        <v>0</v>
      </c>
      <c r="BI862" s="199">
        <f>IF(N862="nulová",J862,0)</f>
        <v>0</v>
      </c>
      <c r="BJ862" s="18" t="s">
        <v>85</v>
      </c>
      <c r="BK862" s="199">
        <f>ROUND(I862*H862,2)</f>
        <v>0</v>
      </c>
      <c r="BL862" s="18" t="s">
        <v>149</v>
      </c>
      <c r="BM862" s="198" t="s">
        <v>1326</v>
      </c>
    </row>
    <row r="863" spans="1:47" s="2" customFormat="1" ht="10">
      <c r="A863" s="35"/>
      <c r="B863" s="36"/>
      <c r="C863" s="37"/>
      <c r="D863" s="200" t="s">
        <v>135</v>
      </c>
      <c r="E863" s="37"/>
      <c r="F863" s="201" t="s">
        <v>1327</v>
      </c>
      <c r="G863" s="37"/>
      <c r="H863" s="37"/>
      <c r="I863" s="202"/>
      <c r="J863" s="37"/>
      <c r="K863" s="37"/>
      <c r="L863" s="40"/>
      <c r="M863" s="203"/>
      <c r="N863" s="204"/>
      <c r="O863" s="72"/>
      <c r="P863" s="72"/>
      <c r="Q863" s="72"/>
      <c r="R863" s="72"/>
      <c r="S863" s="72"/>
      <c r="T863" s="73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T863" s="18" t="s">
        <v>135</v>
      </c>
      <c r="AU863" s="18" t="s">
        <v>87</v>
      </c>
    </row>
    <row r="864" spans="2:51" s="13" customFormat="1" ht="10">
      <c r="B864" s="205"/>
      <c r="C864" s="206"/>
      <c r="D864" s="200" t="s">
        <v>136</v>
      </c>
      <c r="E864" s="207" t="s">
        <v>1</v>
      </c>
      <c r="F864" s="208" t="s">
        <v>1328</v>
      </c>
      <c r="G864" s="206"/>
      <c r="H864" s="207" t="s">
        <v>1</v>
      </c>
      <c r="I864" s="209"/>
      <c r="J864" s="206"/>
      <c r="K864" s="206"/>
      <c r="L864" s="210"/>
      <c r="M864" s="211"/>
      <c r="N864" s="212"/>
      <c r="O864" s="212"/>
      <c r="P864" s="212"/>
      <c r="Q864" s="212"/>
      <c r="R864" s="212"/>
      <c r="S864" s="212"/>
      <c r="T864" s="213"/>
      <c r="AT864" s="214" t="s">
        <v>136</v>
      </c>
      <c r="AU864" s="214" t="s">
        <v>87</v>
      </c>
      <c r="AV864" s="13" t="s">
        <v>85</v>
      </c>
      <c r="AW864" s="13" t="s">
        <v>33</v>
      </c>
      <c r="AX864" s="13" t="s">
        <v>77</v>
      </c>
      <c r="AY864" s="214" t="s">
        <v>125</v>
      </c>
    </row>
    <row r="865" spans="2:51" s="14" customFormat="1" ht="10">
      <c r="B865" s="215"/>
      <c r="C865" s="216"/>
      <c r="D865" s="200" t="s">
        <v>136</v>
      </c>
      <c r="E865" s="217" t="s">
        <v>1</v>
      </c>
      <c r="F865" s="218" t="s">
        <v>1329</v>
      </c>
      <c r="G865" s="216"/>
      <c r="H865" s="219">
        <v>14.565</v>
      </c>
      <c r="I865" s="220"/>
      <c r="J865" s="216"/>
      <c r="K865" s="216"/>
      <c r="L865" s="221"/>
      <c r="M865" s="222"/>
      <c r="N865" s="223"/>
      <c r="O865" s="223"/>
      <c r="P865" s="223"/>
      <c r="Q865" s="223"/>
      <c r="R865" s="223"/>
      <c r="S865" s="223"/>
      <c r="T865" s="224"/>
      <c r="AT865" s="225" t="s">
        <v>136</v>
      </c>
      <c r="AU865" s="225" t="s">
        <v>87</v>
      </c>
      <c r="AV865" s="14" t="s">
        <v>87</v>
      </c>
      <c r="AW865" s="14" t="s">
        <v>33</v>
      </c>
      <c r="AX865" s="14" t="s">
        <v>77</v>
      </c>
      <c r="AY865" s="225" t="s">
        <v>125</v>
      </c>
    </row>
    <row r="866" spans="2:51" s="14" customFormat="1" ht="10">
      <c r="B866" s="215"/>
      <c r="C866" s="216"/>
      <c r="D866" s="200" t="s">
        <v>136</v>
      </c>
      <c r="E866" s="217" t="s">
        <v>1</v>
      </c>
      <c r="F866" s="218" t="s">
        <v>1330</v>
      </c>
      <c r="G866" s="216"/>
      <c r="H866" s="219">
        <v>14.012</v>
      </c>
      <c r="I866" s="220"/>
      <c r="J866" s="216"/>
      <c r="K866" s="216"/>
      <c r="L866" s="221"/>
      <c r="M866" s="222"/>
      <c r="N866" s="223"/>
      <c r="O866" s="223"/>
      <c r="P866" s="223"/>
      <c r="Q866" s="223"/>
      <c r="R866" s="223"/>
      <c r="S866" s="223"/>
      <c r="T866" s="224"/>
      <c r="AT866" s="225" t="s">
        <v>136</v>
      </c>
      <c r="AU866" s="225" t="s">
        <v>87</v>
      </c>
      <c r="AV866" s="14" t="s">
        <v>87</v>
      </c>
      <c r="AW866" s="14" t="s">
        <v>33</v>
      </c>
      <c r="AX866" s="14" t="s">
        <v>77</v>
      </c>
      <c r="AY866" s="225" t="s">
        <v>125</v>
      </c>
    </row>
    <row r="867" spans="2:51" s="13" customFormat="1" ht="10">
      <c r="B867" s="205"/>
      <c r="C867" s="206"/>
      <c r="D867" s="200" t="s">
        <v>136</v>
      </c>
      <c r="E867" s="207" t="s">
        <v>1</v>
      </c>
      <c r="F867" s="208" t="s">
        <v>1331</v>
      </c>
      <c r="G867" s="206"/>
      <c r="H867" s="207" t="s">
        <v>1</v>
      </c>
      <c r="I867" s="209"/>
      <c r="J867" s="206"/>
      <c r="K867" s="206"/>
      <c r="L867" s="210"/>
      <c r="M867" s="211"/>
      <c r="N867" s="212"/>
      <c r="O867" s="212"/>
      <c r="P867" s="212"/>
      <c r="Q867" s="212"/>
      <c r="R867" s="212"/>
      <c r="S867" s="212"/>
      <c r="T867" s="213"/>
      <c r="AT867" s="214" t="s">
        <v>136</v>
      </c>
      <c r="AU867" s="214" t="s">
        <v>87</v>
      </c>
      <c r="AV867" s="13" t="s">
        <v>85</v>
      </c>
      <c r="AW867" s="13" t="s">
        <v>33</v>
      </c>
      <c r="AX867" s="13" t="s">
        <v>77</v>
      </c>
      <c r="AY867" s="214" t="s">
        <v>125</v>
      </c>
    </row>
    <row r="868" spans="2:51" s="14" customFormat="1" ht="10">
      <c r="B868" s="215"/>
      <c r="C868" s="216"/>
      <c r="D868" s="200" t="s">
        <v>136</v>
      </c>
      <c r="E868" s="217" t="s">
        <v>1</v>
      </c>
      <c r="F868" s="218" t="s">
        <v>1332</v>
      </c>
      <c r="G868" s="216"/>
      <c r="H868" s="219">
        <v>4.669</v>
      </c>
      <c r="I868" s="220"/>
      <c r="J868" s="216"/>
      <c r="K868" s="216"/>
      <c r="L868" s="221"/>
      <c r="M868" s="222"/>
      <c r="N868" s="223"/>
      <c r="O868" s="223"/>
      <c r="P868" s="223"/>
      <c r="Q868" s="223"/>
      <c r="R868" s="223"/>
      <c r="S868" s="223"/>
      <c r="T868" s="224"/>
      <c r="AT868" s="225" t="s">
        <v>136</v>
      </c>
      <c r="AU868" s="225" t="s">
        <v>87</v>
      </c>
      <c r="AV868" s="14" t="s">
        <v>87</v>
      </c>
      <c r="AW868" s="14" t="s">
        <v>33</v>
      </c>
      <c r="AX868" s="14" t="s">
        <v>77</v>
      </c>
      <c r="AY868" s="225" t="s">
        <v>125</v>
      </c>
    </row>
    <row r="869" spans="2:51" s="14" customFormat="1" ht="10">
      <c r="B869" s="215"/>
      <c r="C869" s="216"/>
      <c r="D869" s="200" t="s">
        <v>136</v>
      </c>
      <c r="E869" s="217" t="s">
        <v>1</v>
      </c>
      <c r="F869" s="218" t="s">
        <v>1333</v>
      </c>
      <c r="G869" s="216"/>
      <c r="H869" s="219">
        <v>10.89</v>
      </c>
      <c r="I869" s="220"/>
      <c r="J869" s="216"/>
      <c r="K869" s="216"/>
      <c r="L869" s="221"/>
      <c r="M869" s="222"/>
      <c r="N869" s="223"/>
      <c r="O869" s="223"/>
      <c r="P869" s="223"/>
      <c r="Q869" s="223"/>
      <c r="R869" s="223"/>
      <c r="S869" s="223"/>
      <c r="T869" s="224"/>
      <c r="AT869" s="225" t="s">
        <v>136</v>
      </c>
      <c r="AU869" s="225" t="s">
        <v>87</v>
      </c>
      <c r="AV869" s="14" t="s">
        <v>87</v>
      </c>
      <c r="AW869" s="14" t="s">
        <v>33</v>
      </c>
      <c r="AX869" s="14" t="s">
        <v>77</v>
      </c>
      <c r="AY869" s="225" t="s">
        <v>125</v>
      </c>
    </row>
    <row r="870" spans="2:51" s="14" customFormat="1" ht="10">
      <c r="B870" s="215"/>
      <c r="C870" s="216"/>
      <c r="D870" s="200" t="s">
        <v>136</v>
      </c>
      <c r="E870" s="217" t="s">
        <v>1</v>
      </c>
      <c r="F870" s="218" t="s">
        <v>1334</v>
      </c>
      <c r="G870" s="216"/>
      <c r="H870" s="219">
        <v>0.086</v>
      </c>
      <c r="I870" s="220"/>
      <c r="J870" s="216"/>
      <c r="K870" s="216"/>
      <c r="L870" s="221"/>
      <c r="M870" s="222"/>
      <c r="N870" s="223"/>
      <c r="O870" s="223"/>
      <c r="P870" s="223"/>
      <c r="Q870" s="223"/>
      <c r="R870" s="223"/>
      <c r="S870" s="223"/>
      <c r="T870" s="224"/>
      <c r="AT870" s="225" t="s">
        <v>136</v>
      </c>
      <c r="AU870" s="225" t="s">
        <v>87</v>
      </c>
      <c r="AV870" s="14" t="s">
        <v>87</v>
      </c>
      <c r="AW870" s="14" t="s">
        <v>33</v>
      </c>
      <c r="AX870" s="14" t="s">
        <v>77</v>
      </c>
      <c r="AY870" s="225" t="s">
        <v>125</v>
      </c>
    </row>
    <row r="871" spans="2:51" s="15" customFormat="1" ht="10">
      <c r="B871" s="229"/>
      <c r="C871" s="230"/>
      <c r="D871" s="200" t="s">
        <v>136</v>
      </c>
      <c r="E871" s="231" t="s">
        <v>1</v>
      </c>
      <c r="F871" s="232" t="s">
        <v>260</v>
      </c>
      <c r="G871" s="230"/>
      <c r="H871" s="233">
        <v>44.222</v>
      </c>
      <c r="I871" s="234"/>
      <c r="J871" s="230"/>
      <c r="K871" s="230"/>
      <c r="L871" s="235"/>
      <c r="M871" s="236"/>
      <c r="N871" s="237"/>
      <c r="O871" s="237"/>
      <c r="P871" s="237"/>
      <c r="Q871" s="237"/>
      <c r="R871" s="237"/>
      <c r="S871" s="237"/>
      <c r="T871" s="238"/>
      <c r="AT871" s="239" t="s">
        <v>136</v>
      </c>
      <c r="AU871" s="239" t="s">
        <v>87</v>
      </c>
      <c r="AV871" s="15" t="s">
        <v>149</v>
      </c>
      <c r="AW871" s="15" t="s">
        <v>33</v>
      </c>
      <c r="AX871" s="15" t="s">
        <v>85</v>
      </c>
      <c r="AY871" s="239" t="s">
        <v>125</v>
      </c>
    </row>
    <row r="872" spans="1:65" s="2" customFormat="1" ht="16.5" customHeight="1">
      <c r="A872" s="35"/>
      <c r="B872" s="36"/>
      <c r="C872" s="187" t="s">
        <v>1335</v>
      </c>
      <c r="D872" s="187" t="s">
        <v>128</v>
      </c>
      <c r="E872" s="188" t="s">
        <v>1336</v>
      </c>
      <c r="F872" s="189" t="s">
        <v>1337</v>
      </c>
      <c r="G872" s="190" t="s">
        <v>416</v>
      </c>
      <c r="H872" s="191">
        <v>101.376</v>
      </c>
      <c r="I872" s="192"/>
      <c r="J872" s="193">
        <f>ROUND(I872*H872,2)</f>
        <v>0</v>
      </c>
      <c r="K872" s="189" t="s">
        <v>132</v>
      </c>
      <c r="L872" s="40"/>
      <c r="M872" s="194" t="s">
        <v>1</v>
      </c>
      <c r="N872" s="195" t="s">
        <v>42</v>
      </c>
      <c r="O872" s="72"/>
      <c r="P872" s="196">
        <f>O872*H872</f>
        <v>0</v>
      </c>
      <c r="Q872" s="196">
        <v>0</v>
      </c>
      <c r="R872" s="196">
        <f>Q872*H872</f>
        <v>0</v>
      </c>
      <c r="S872" s="196">
        <v>0</v>
      </c>
      <c r="T872" s="19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8" t="s">
        <v>149</v>
      </c>
      <c r="AT872" s="198" t="s">
        <v>128</v>
      </c>
      <c r="AU872" s="198" t="s">
        <v>87</v>
      </c>
      <c r="AY872" s="18" t="s">
        <v>125</v>
      </c>
      <c r="BE872" s="199">
        <f>IF(N872="základní",J872,0)</f>
        <v>0</v>
      </c>
      <c r="BF872" s="199">
        <f>IF(N872="snížená",J872,0)</f>
        <v>0</v>
      </c>
      <c r="BG872" s="199">
        <f>IF(N872="zákl. přenesená",J872,0)</f>
        <v>0</v>
      </c>
      <c r="BH872" s="199">
        <f>IF(N872="sníž. přenesená",J872,0)</f>
        <v>0</v>
      </c>
      <c r="BI872" s="199">
        <f>IF(N872="nulová",J872,0)</f>
        <v>0</v>
      </c>
      <c r="BJ872" s="18" t="s">
        <v>85</v>
      </c>
      <c r="BK872" s="199">
        <f>ROUND(I872*H872,2)</f>
        <v>0</v>
      </c>
      <c r="BL872" s="18" t="s">
        <v>149</v>
      </c>
      <c r="BM872" s="198" t="s">
        <v>1338</v>
      </c>
    </row>
    <row r="873" spans="1:47" s="2" customFormat="1" ht="18">
      <c r="A873" s="35"/>
      <c r="B873" s="36"/>
      <c r="C873" s="37"/>
      <c r="D873" s="200" t="s">
        <v>135</v>
      </c>
      <c r="E873" s="37"/>
      <c r="F873" s="201" t="s">
        <v>1339</v>
      </c>
      <c r="G873" s="37"/>
      <c r="H873" s="37"/>
      <c r="I873" s="202"/>
      <c r="J873" s="37"/>
      <c r="K873" s="37"/>
      <c r="L873" s="40"/>
      <c r="M873" s="203"/>
      <c r="N873" s="204"/>
      <c r="O873" s="72"/>
      <c r="P873" s="72"/>
      <c r="Q873" s="72"/>
      <c r="R873" s="72"/>
      <c r="S873" s="72"/>
      <c r="T873" s="73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T873" s="18" t="s">
        <v>135</v>
      </c>
      <c r="AU873" s="18" t="s">
        <v>87</v>
      </c>
    </row>
    <row r="874" spans="2:51" s="13" customFormat="1" ht="10">
      <c r="B874" s="205"/>
      <c r="C874" s="206"/>
      <c r="D874" s="200" t="s">
        <v>136</v>
      </c>
      <c r="E874" s="207" t="s">
        <v>1</v>
      </c>
      <c r="F874" s="208" t="s">
        <v>1328</v>
      </c>
      <c r="G874" s="206"/>
      <c r="H874" s="207" t="s">
        <v>1</v>
      </c>
      <c r="I874" s="209"/>
      <c r="J874" s="206"/>
      <c r="K874" s="206"/>
      <c r="L874" s="210"/>
      <c r="M874" s="211"/>
      <c r="N874" s="212"/>
      <c r="O874" s="212"/>
      <c r="P874" s="212"/>
      <c r="Q874" s="212"/>
      <c r="R874" s="212"/>
      <c r="S874" s="212"/>
      <c r="T874" s="213"/>
      <c r="AT874" s="214" t="s">
        <v>136</v>
      </c>
      <c r="AU874" s="214" t="s">
        <v>87</v>
      </c>
      <c r="AV874" s="13" t="s">
        <v>85</v>
      </c>
      <c r="AW874" s="13" t="s">
        <v>33</v>
      </c>
      <c r="AX874" s="13" t="s">
        <v>77</v>
      </c>
      <c r="AY874" s="214" t="s">
        <v>125</v>
      </c>
    </row>
    <row r="875" spans="2:51" s="14" customFormat="1" ht="10">
      <c r="B875" s="215"/>
      <c r="C875" s="216"/>
      <c r="D875" s="200" t="s">
        <v>136</v>
      </c>
      <c r="E875" s="217" t="s">
        <v>1</v>
      </c>
      <c r="F875" s="218" t="s">
        <v>1340</v>
      </c>
      <c r="G875" s="216"/>
      <c r="H875" s="219">
        <v>43.695</v>
      </c>
      <c r="I875" s="220"/>
      <c r="J875" s="216"/>
      <c r="K875" s="216"/>
      <c r="L875" s="221"/>
      <c r="M875" s="222"/>
      <c r="N875" s="223"/>
      <c r="O875" s="223"/>
      <c r="P875" s="223"/>
      <c r="Q875" s="223"/>
      <c r="R875" s="223"/>
      <c r="S875" s="223"/>
      <c r="T875" s="224"/>
      <c r="AT875" s="225" t="s">
        <v>136</v>
      </c>
      <c r="AU875" s="225" t="s">
        <v>87</v>
      </c>
      <c r="AV875" s="14" t="s">
        <v>87</v>
      </c>
      <c r="AW875" s="14" t="s">
        <v>33</v>
      </c>
      <c r="AX875" s="14" t="s">
        <v>77</v>
      </c>
      <c r="AY875" s="225" t="s">
        <v>125</v>
      </c>
    </row>
    <row r="876" spans="2:51" s="14" customFormat="1" ht="10">
      <c r="B876" s="215"/>
      <c r="C876" s="216"/>
      <c r="D876" s="200" t="s">
        <v>136</v>
      </c>
      <c r="E876" s="217" t="s">
        <v>1</v>
      </c>
      <c r="F876" s="218" t="s">
        <v>1341</v>
      </c>
      <c r="G876" s="216"/>
      <c r="H876" s="219">
        <v>42.036</v>
      </c>
      <c r="I876" s="220"/>
      <c r="J876" s="216"/>
      <c r="K876" s="216"/>
      <c r="L876" s="221"/>
      <c r="M876" s="222"/>
      <c r="N876" s="223"/>
      <c r="O876" s="223"/>
      <c r="P876" s="223"/>
      <c r="Q876" s="223"/>
      <c r="R876" s="223"/>
      <c r="S876" s="223"/>
      <c r="T876" s="224"/>
      <c r="AT876" s="225" t="s">
        <v>136</v>
      </c>
      <c r="AU876" s="225" t="s">
        <v>87</v>
      </c>
      <c r="AV876" s="14" t="s">
        <v>87</v>
      </c>
      <c r="AW876" s="14" t="s">
        <v>33</v>
      </c>
      <c r="AX876" s="14" t="s">
        <v>77</v>
      </c>
      <c r="AY876" s="225" t="s">
        <v>125</v>
      </c>
    </row>
    <row r="877" spans="2:51" s="13" customFormat="1" ht="10">
      <c r="B877" s="205"/>
      <c r="C877" s="206"/>
      <c r="D877" s="200" t="s">
        <v>136</v>
      </c>
      <c r="E877" s="207" t="s">
        <v>1</v>
      </c>
      <c r="F877" s="208" t="s">
        <v>1331</v>
      </c>
      <c r="G877" s="206"/>
      <c r="H877" s="207" t="s">
        <v>1</v>
      </c>
      <c r="I877" s="209"/>
      <c r="J877" s="206"/>
      <c r="K877" s="206"/>
      <c r="L877" s="210"/>
      <c r="M877" s="211"/>
      <c r="N877" s="212"/>
      <c r="O877" s="212"/>
      <c r="P877" s="212"/>
      <c r="Q877" s="212"/>
      <c r="R877" s="212"/>
      <c r="S877" s="212"/>
      <c r="T877" s="213"/>
      <c r="AT877" s="214" t="s">
        <v>136</v>
      </c>
      <c r="AU877" s="214" t="s">
        <v>87</v>
      </c>
      <c r="AV877" s="13" t="s">
        <v>85</v>
      </c>
      <c r="AW877" s="13" t="s">
        <v>33</v>
      </c>
      <c r="AX877" s="13" t="s">
        <v>77</v>
      </c>
      <c r="AY877" s="214" t="s">
        <v>125</v>
      </c>
    </row>
    <row r="878" spans="2:51" s="14" customFormat="1" ht="10">
      <c r="B878" s="215"/>
      <c r="C878" s="216"/>
      <c r="D878" s="200" t="s">
        <v>136</v>
      </c>
      <c r="E878" s="217" t="s">
        <v>1</v>
      </c>
      <c r="F878" s="218" t="s">
        <v>1342</v>
      </c>
      <c r="G878" s="216"/>
      <c r="H878" s="219">
        <v>4.669</v>
      </c>
      <c r="I878" s="220"/>
      <c r="J878" s="216"/>
      <c r="K878" s="216"/>
      <c r="L878" s="221"/>
      <c r="M878" s="222"/>
      <c r="N878" s="223"/>
      <c r="O878" s="223"/>
      <c r="P878" s="223"/>
      <c r="Q878" s="223"/>
      <c r="R878" s="223"/>
      <c r="S878" s="223"/>
      <c r="T878" s="224"/>
      <c r="AT878" s="225" t="s">
        <v>136</v>
      </c>
      <c r="AU878" s="225" t="s">
        <v>87</v>
      </c>
      <c r="AV878" s="14" t="s">
        <v>87</v>
      </c>
      <c r="AW878" s="14" t="s">
        <v>33</v>
      </c>
      <c r="AX878" s="14" t="s">
        <v>77</v>
      </c>
      <c r="AY878" s="225" t="s">
        <v>125</v>
      </c>
    </row>
    <row r="879" spans="2:51" s="14" customFormat="1" ht="10">
      <c r="B879" s="215"/>
      <c r="C879" s="216"/>
      <c r="D879" s="200" t="s">
        <v>136</v>
      </c>
      <c r="E879" s="217" t="s">
        <v>1</v>
      </c>
      <c r="F879" s="218" t="s">
        <v>1343</v>
      </c>
      <c r="G879" s="216"/>
      <c r="H879" s="219">
        <v>10.89</v>
      </c>
      <c r="I879" s="220"/>
      <c r="J879" s="216"/>
      <c r="K879" s="216"/>
      <c r="L879" s="221"/>
      <c r="M879" s="222"/>
      <c r="N879" s="223"/>
      <c r="O879" s="223"/>
      <c r="P879" s="223"/>
      <c r="Q879" s="223"/>
      <c r="R879" s="223"/>
      <c r="S879" s="223"/>
      <c r="T879" s="224"/>
      <c r="AT879" s="225" t="s">
        <v>136</v>
      </c>
      <c r="AU879" s="225" t="s">
        <v>87</v>
      </c>
      <c r="AV879" s="14" t="s">
        <v>87</v>
      </c>
      <c r="AW879" s="14" t="s">
        <v>33</v>
      </c>
      <c r="AX879" s="14" t="s">
        <v>77</v>
      </c>
      <c r="AY879" s="225" t="s">
        <v>125</v>
      </c>
    </row>
    <row r="880" spans="2:51" s="14" customFormat="1" ht="10">
      <c r="B880" s="215"/>
      <c r="C880" s="216"/>
      <c r="D880" s="200" t="s">
        <v>136</v>
      </c>
      <c r="E880" s="217" t="s">
        <v>1</v>
      </c>
      <c r="F880" s="218" t="s">
        <v>1344</v>
      </c>
      <c r="G880" s="216"/>
      <c r="H880" s="219">
        <v>0.086</v>
      </c>
      <c r="I880" s="220"/>
      <c r="J880" s="216"/>
      <c r="K880" s="216"/>
      <c r="L880" s="221"/>
      <c r="M880" s="222"/>
      <c r="N880" s="223"/>
      <c r="O880" s="223"/>
      <c r="P880" s="223"/>
      <c r="Q880" s="223"/>
      <c r="R880" s="223"/>
      <c r="S880" s="223"/>
      <c r="T880" s="224"/>
      <c r="AT880" s="225" t="s">
        <v>136</v>
      </c>
      <c r="AU880" s="225" t="s">
        <v>87</v>
      </c>
      <c r="AV880" s="14" t="s">
        <v>87</v>
      </c>
      <c r="AW880" s="14" t="s">
        <v>33</v>
      </c>
      <c r="AX880" s="14" t="s">
        <v>77</v>
      </c>
      <c r="AY880" s="225" t="s">
        <v>125</v>
      </c>
    </row>
    <row r="881" spans="2:51" s="15" customFormat="1" ht="10">
      <c r="B881" s="229"/>
      <c r="C881" s="230"/>
      <c r="D881" s="200" t="s">
        <v>136</v>
      </c>
      <c r="E881" s="231" t="s">
        <v>1</v>
      </c>
      <c r="F881" s="232" t="s">
        <v>260</v>
      </c>
      <c r="G881" s="230"/>
      <c r="H881" s="233">
        <v>101.376</v>
      </c>
      <c r="I881" s="234"/>
      <c r="J881" s="230"/>
      <c r="K881" s="230"/>
      <c r="L881" s="235"/>
      <c r="M881" s="236"/>
      <c r="N881" s="237"/>
      <c r="O881" s="237"/>
      <c r="P881" s="237"/>
      <c r="Q881" s="237"/>
      <c r="R881" s="237"/>
      <c r="S881" s="237"/>
      <c r="T881" s="238"/>
      <c r="AT881" s="239" t="s">
        <v>136</v>
      </c>
      <c r="AU881" s="239" t="s">
        <v>87</v>
      </c>
      <c r="AV881" s="15" t="s">
        <v>149</v>
      </c>
      <c r="AW881" s="15" t="s">
        <v>33</v>
      </c>
      <c r="AX881" s="15" t="s">
        <v>85</v>
      </c>
      <c r="AY881" s="239" t="s">
        <v>125</v>
      </c>
    </row>
    <row r="882" spans="1:65" s="2" customFormat="1" ht="21.75" customHeight="1">
      <c r="A882" s="35"/>
      <c r="B882" s="36"/>
      <c r="C882" s="187" t="s">
        <v>1345</v>
      </c>
      <c r="D882" s="187" t="s">
        <v>128</v>
      </c>
      <c r="E882" s="188" t="s">
        <v>1346</v>
      </c>
      <c r="F882" s="189" t="s">
        <v>1347</v>
      </c>
      <c r="G882" s="190" t="s">
        <v>416</v>
      </c>
      <c r="H882" s="191">
        <v>83.545</v>
      </c>
      <c r="I882" s="192"/>
      <c r="J882" s="193">
        <f>ROUND(I882*H882,2)</f>
        <v>0</v>
      </c>
      <c r="K882" s="189" t="s">
        <v>132</v>
      </c>
      <c r="L882" s="40"/>
      <c r="M882" s="194" t="s">
        <v>1</v>
      </c>
      <c r="N882" s="195" t="s">
        <v>42</v>
      </c>
      <c r="O882" s="72"/>
      <c r="P882" s="196">
        <f>O882*H882</f>
        <v>0</v>
      </c>
      <c r="Q882" s="196">
        <v>0</v>
      </c>
      <c r="R882" s="196">
        <f>Q882*H882</f>
        <v>0</v>
      </c>
      <c r="S882" s="196">
        <v>0</v>
      </c>
      <c r="T882" s="197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8" t="s">
        <v>149</v>
      </c>
      <c r="AT882" s="198" t="s">
        <v>128</v>
      </c>
      <c r="AU882" s="198" t="s">
        <v>87</v>
      </c>
      <c r="AY882" s="18" t="s">
        <v>125</v>
      </c>
      <c r="BE882" s="199">
        <f>IF(N882="základní",J882,0)</f>
        <v>0</v>
      </c>
      <c r="BF882" s="199">
        <f>IF(N882="snížená",J882,0)</f>
        <v>0</v>
      </c>
      <c r="BG882" s="199">
        <f>IF(N882="zákl. přenesená",J882,0)</f>
        <v>0</v>
      </c>
      <c r="BH882" s="199">
        <f>IF(N882="sníž. přenesená",J882,0)</f>
        <v>0</v>
      </c>
      <c r="BI882" s="199">
        <f>IF(N882="nulová",J882,0)</f>
        <v>0</v>
      </c>
      <c r="BJ882" s="18" t="s">
        <v>85</v>
      </c>
      <c r="BK882" s="199">
        <f>ROUND(I882*H882,2)</f>
        <v>0</v>
      </c>
      <c r="BL882" s="18" t="s">
        <v>149</v>
      </c>
      <c r="BM882" s="198" t="s">
        <v>1348</v>
      </c>
    </row>
    <row r="883" spans="1:47" s="2" customFormat="1" ht="10">
      <c r="A883" s="35"/>
      <c r="B883" s="36"/>
      <c r="C883" s="37"/>
      <c r="D883" s="200" t="s">
        <v>135</v>
      </c>
      <c r="E883" s="37"/>
      <c r="F883" s="201" t="s">
        <v>1349</v>
      </c>
      <c r="G883" s="37"/>
      <c r="H883" s="37"/>
      <c r="I883" s="202"/>
      <c r="J883" s="37"/>
      <c r="K883" s="37"/>
      <c r="L883" s="40"/>
      <c r="M883" s="203"/>
      <c r="N883" s="204"/>
      <c r="O883" s="72"/>
      <c r="P883" s="72"/>
      <c r="Q883" s="72"/>
      <c r="R883" s="72"/>
      <c r="S883" s="72"/>
      <c r="T883" s="73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T883" s="18" t="s">
        <v>135</v>
      </c>
      <c r="AU883" s="18" t="s">
        <v>87</v>
      </c>
    </row>
    <row r="884" spans="2:51" s="14" customFormat="1" ht="10">
      <c r="B884" s="215"/>
      <c r="C884" s="216"/>
      <c r="D884" s="200" t="s">
        <v>136</v>
      </c>
      <c r="E884" s="217" t="s">
        <v>1</v>
      </c>
      <c r="F884" s="218" t="s">
        <v>1306</v>
      </c>
      <c r="G884" s="216"/>
      <c r="H884" s="219">
        <v>2.6</v>
      </c>
      <c r="I884" s="220"/>
      <c r="J884" s="216"/>
      <c r="K884" s="216"/>
      <c r="L884" s="221"/>
      <c r="M884" s="222"/>
      <c r="N884" s="223"/>
      <c r="O884" s="223"/>
      <c r="P884" s="223"/>
      <c r="Q884" s="223"/>
      <c r="R884" s="223"/>
      <c r="S884" s="223"/>
      <c r="T884" s="224"/>
      <c r="AT884" s="225" t="s">
        <v>136</v>
      </c>
      <c r="AU884" s="225" t="s">
        <v>87</v>
      </c>
      <c r="AV884" s="14" t="s">
        <v>87</v>
      </c>
      <c r="AW884" s="14" t="s">
        <v>33</v>
      </c>
      <c r="AX884" s="14" t="s">
        <v>77</v>
      </c>
      <c r="AY884" s="225" t="s">
        <v>125</v>
      </c>
    </row>
    <row r="885" spans="2:51" s="14" customFormat="1" ht="10">
      <c r="B885" s="215"/>
      <c r="C885" s="216"/>
      <c r="D885" s="200" t="s">
        <v>136</v>
      </c>
      <c r="E885" s="217" t="s">
        <v>1</v>
      </c>
      <c r="F885" s="218" t="s">
        <v>1307</v>
      </c>
      <c r="G885" s="216"/>
      <c r="H885" s="219">
        <v>23.718</v>
      </c>
      <c r="I885" s="220"/>
      <c r="J885" s="216"/>
      <c r="K885" s="216"/>
      <c r="L885" s="221"/>
      <c r="M885" s="222"/>
      <c r="N885" s="223"/>
      <c r="O885" s="223"/>
      <c r="P885" s="223"/>
      <c r="Q885" s="223"/>
      <c r="R885" s="223"/>
      <c r="S885" s="223"/>
      <c r="T885" s="224"/>
      <c r="AT885" s="225" t="s">
        <v>136</v>
      </c>
      <c r="AU885" s="225" t="s">
        <v>87</v>
      </c>
      <c r="AV885" s="14" t="s">
        <v>87</v>
      </c>
      <c r="AW885" s="14" t="s">
        <v>33</v>
      </c>
      <c r="AX885" s="14" t="s">
        <v>77</v>
      </c>
      <c r="AY885" s="225" t="s">
        <v>125</v>
      </c>
    </row>
    <row r="886" spans="2:51" s="14" customFormat="1" ht="10">
      <c r="B886" s="215"/>
      <c r="C886" s="216"/>
      <c r="D886" s="200" t="s">
        <v>136</v>
      </c>
      <c r="E886" s="217" t="s">
        <v>1</v>
      </c>
      <c r="F886" s="218" t="s">
        <v>1309</v>
      </c>
      <c r="G886" s="216"/>
      <c r="H886" s="219">
        <v>27.5</v>
      </c>
      <c r="I886" s="220"/>
      <c r="J886" s="216"/>
      <c r="K886" s="216"/>
      <c r="L886" s="221"/>
      <c r="M886" s="222"/>
      <c r="N886" s="223"/>
      <c r="O886" s="223"/>
      <c r="P886" s="223"/>
      <c r="Q886" s="223"/>
      <c r="R886" s="223"/>
      <c r="S886" s="223"/>
      <c r="T886" s="224"/>
      <c r="AT886" s="225" t="s">
        <v>136</v>
      </c>
      <c r="AU886" s="225" t="s">
        <v>87</v>
      </c>
      <c r="AV886" s="14" t="s">
        <v>87</v>
      </c>
      <c r="AW886" s="14" t="s">
        <v>33</v>
      </c>
      <c r="AX886" s="14" t="s">
        <v>77</v>
      </c>
      <c r="AY886" s="225" t="s">
        <v>125</v>
      </c>
    </row>
    <row r="887" spans="2:51" s="14" customFormat="1" ht="10">
      <c r="B887" s="215"/>
      <c r="C887" s="216"/>
      <c r="D887" s="200" t="s">
        <v>136</v>
      </c>
      <c r="E887" s="217" t="s">
        <v>1</v>
      </c>
      <c r="F887" s="218" t="s">
        <v>1310</v>
      </c>
      <c r="G887" s="216"/>
      <c r="H887" s="219">
        <v>1.15</v>
      </c>
      <c r="I887" s="220"/>
      <c r="J887" s="216"/>
      <c r="K887" s="216"/>
      <c r="L887" s="221"/>
      <c r="M887" s="222"/>
      <c r="N887" s="223"/>
      <c r="O887" s="223"/>
      <c r="P887" s="223"/>
      <c r="Q887" s="223"/>
      <c r="R887" s="223"/>
      <c r="S887" s="223"/>
      <c r="T887" s="224"/>
      <c r="AT887" s="225" t="s">
        <v>136</v>
      </c>
      <c r="AU887" s="225" t="s">
        <v>87</v>
      </c>
      <c r="AV887" s="14" t="s">
        <v>87</v>
      </c>
      <c r="AW887" s="14" t="s">
        <v>33</v>
      </c>
      <c r="AX887" s="14" t="s">
        <v>77</v>
      </c>
      <c r="AY887" s="225" t="s">
        <v>125</v>
      </c>
    </row>
    <row r="888" spans="2:51" s="14" customFormat="1" ht="10">
      <c r="B888" s="215"/>
      <c r="C888" s="216"/>
      <c r="D888" s="200" t="s">
        <v>136</v>
      </c>
      <c r="E888" s="217" t="s">
        <v>1</v>
      </c>
      <c r="F888" s="218" t="s">
        <v>1329</v>
      </c>
      <c r="G888" s="216"/>
      <c r="H888" s="219">
        <v>14.565</v>
      </c>
      <c r="I888" s="220"/>
      <c r="J888" s="216"/>
      <c r="K888" s="216"/>
      <c r="L888" s="221"/>
      <c r="M888" s="222"/>
      <c r="N888" s="223"/>
      <c r="O888" s="223"/>
      <c r="P888" s="223"/>
      <c r="Q888" s="223"/>
      <c r="R888" s="223"/>
      <c r="S888" s="223"/>
      <c r="T888" s="224"/>
      <c r="AT888" s="225" t="s">
        <v>136</v>
      </c>
      <c r="AU888" s="225" t="s">
        <v>87</v>
      </c>
      <c r="AV888" s="14" t="s">
        <v>87</v>
      </c>
      <c r="AW888" s="14" t="s">
        <v>33</v>
      </c>
      <c r="AX888" s="14" t="s">
        <v>77</v>
      </c>
      <c r="AY888" s="225" t="s">
        <v>125</v>
      </c>
    </row>
    <row r="889" spans="2:51" s="14" customFormat="1" ht="10">
      <c r="B889" s="215"/>
      <c r="C889" s="216"/>
      <c r="D889" s="200" t="s">
        <v>136</v>
      </c>
      <c r="E889" s="217" t="s">
        <v>1</v>
      </c>
      <c r="F889" s="218" t="s">
        <v>1330</v>
      </c>
      <c r="G889" s="216"/>
      <c r="H889" s="219">
        <v>14.012</v>
      </c>
      <c r="I889" s="220"/>
      <c r="J889" s="216"/>
      <c r="K889" s="216"/>
      <c r="L889" s="221"/>
      <c r="M889" s="222"/>
      <c r="N889" s="223"/>
      <c r="O889" s="223"/>
      <c r="P889" s="223"/>
      <c r="Q889" s="223"/>
      <c r="R889" s="223"/>
      <c r="S889" s="223"/>
      <c r="T889" s="224"/>
      <c r="AT889" s="225" t="s">
        <v>136</v>
      </c>
      <c r="AU889" s="225" t="s">
        <v>87</v>
      </c>
      <c r="AV889" s="14" t="s">
        <v>87</v>
      </c>
      <c r="AW889" s="14" t="s">
        <v>33</v>
      </c>
      <c r="AX889" s="14" t="s">
        <v>77</v>
      </c>
      <c r="AY889" s="225" t="s">
        <v>125</v>
      </c>
    </row>
    <row r="890" spans="2:51" s="15" customFormat="1" ht="10">
      <c r="B890" s="229"/>
      <c r="C890" s="230"/>
      <c r="D890" s="200" t="s">
        <v>136</v>
      </c>
      <c r="E890" s="231" t="s">
        <v>1</v>
      </c>
      <c r="F890" s="232" t="s">
        <v>260</v>
      </c>
      <c r="G890" s="230"/>
      <c r="H890" s="233">
        <v>83.545</v>
      </c>
      <c r="I890" s="234"/>
      <c r="J890" s="230"/>
      <c r="K890" s="230"/>
      <c r="L890" s="235"/>
      <c r="M890" s="236"/>
      <c r="N890" s="237"/>
      <c r="O890" s="237"/>
      <c r="P890" s="237"/>
      <c r="Q890" s="237"/>
      <c r="R890" s="237"/>
      <c r="S890" s="237"/>
      <c r="T890" s="238"/>
      <c r="AT890" s="239" t="s">
        <v>136</v>
      </c>
      <c r="AU890" s="239" t="s">
        <v>87</v>
      </c>
      <c r="AV890" s="15" t="s">
        <v>149</v>
      </c>
      <c r="AW890" s="15" t="s">
        <v>33</v>
      </c>
      <c r="AX890" s="15" t="s">
        <v>85</v>
      </c>
      <c r="AY890" s="239" t="s">
        <v>125</v>
      </c>
    </row>
    <row r="891" spans="1:65" s="2" customFormat="1" ht="21.75" customHeight="1">
      <c r="A891" s="35"/>
      <c r="B891" s="36"/>
      <c r="C891" s="187" t="s">
        <v>1350</v>
      </c>
      <c r="D891" s="187" t="s">
        <v>128</v>
      </c>
      <c r="E891" s="188" t="s">
        <v>1351</v>
      </c>
      <c r="F891" s="189" t="s">
        <v>1352</v>
      </c>
      <c r="G891" s="190" t="s">
        <v>416</v>
      </c>
      <c r="H891" s="191">
        <v>46.489</v>
      </c>
      <c r="I891" s="192"/>
      <c r="J891" s="193">
        <f>ROUND(I891*H891,2)</f>
        <v>0</v>
      </c>
      <c r="K891" s="189" t="s">
        <v>132</v>
      </c>
      <c r="L891" s="40"/>
      <c r="M891" s="194" t="s">
        <v>1</v>
      </c>
      <c r="N891" s="195" t="s">
        <v>42</v>
      </c>
      <c r="O891" s="72"/>
      <c r="P891" s="196">
        <f>O891*H891</f>
        <v>0</v>
      </c>
      <c r="Q891" s="196">
        <v>0</v>
      </c>
      <c r="R891" s="196">
        <f>Q891*H891</f>
        <v>0</v>
      </c>
      <c r="S891" s="196">
        <v>0</v>
      </c>
      <c r="T891" s="197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98" t="s">
        <v>647</v>
      </c>
      <c r="AT891" s="198" t="s">
        <v>128</v>
      </c>
      <c r="AU891" s="198" t="s">
        <v>87</v>
      </c>
      <c r="AY891" s="18" t="s">
        <v>125</v>
      </c>
      <c r="BE891" s="199">
        <f>IF(N891="základní",J891,0)</f>
        <v>0</v>
      </c>
      <c r="BF891" s="199">
        <f>IF(N891="snížená",J891,0)</f>
        <v>0</v>
      </c>
      <c r="BG891" s="199">
        <f>IF(N891="zákl. přenesená",J891,0)</f>
        <v>0</v>
      </c>
      <c r="BH891" s="199">
        <f>IF(N891="sníž. přenesená",J891,0)</f>
        <v>0</v>
      </c>
      <c r="BI891" s="199">
        <f>IF(N891="nulová",J891,0)</f>
        <v>0</v>
      </c>
      <c r="BJ891" s="18" t="s">
        <v>85</v>
      </c>
      <c r="BK891" s="199">
        <f>ROUND(I891*H891,2)</f>
        <v>0</v>
      </c>
      <c r="BL891" s="18" t="s">
        <v>647</v>
      </c>
      <c r="BM891" s="198" t="s">
        <v>1353</v>
      </c>
    </row>
    <row r="892" spans="1:47" s="2" customFormat="1" ht="18">
      <c r="A892" s="35"/>
      <c r="B892" s="36"/>
      <c r="C892" s="37"/>
      <c r="D892" s="200" t="s">
        <v>135</v>
      </c>
      <c r="E892" s="37"/>
      <c r="F892" s="201" t="s">
        <v>1354</v>
      </c>
      <c r="G892" s="37"/>
      <c r="H892" s="37"/>
      <c r="I892" s="202"/>
      <c r="J892" s="37"/>
      <c r="K892" s="37"/>
      <c r="L892" s="40"/>
      <c r="M892" s="203"/>
      <c r="N892" s="204"/>
      <c r="O892" s="72"/>
      <c r="P892" s="72"/>
      <c r="Q892" s="72"/>
      <c r="R892" s="72"/>
      <c r="S892" s="72"/>
      <c r="T892" s="73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135</v>
      </c>
      <c r="AU892" s="18" t="s">
        <v>87</v>
      </c>
    </row>
    <row r="893" spans="2:51" s="13" customFormat="1" ht="10">
      <c r="B893" s="205"/>
      <c r="C893" s="206"/>
      <c r="D893" s="200" t="s">
        <v>136</v>
      </c>
      <c r="E893" s="207" t="s">
        <v>1</v>
      </c>
      <c r="F893" s="208" t="s">
        <v>1355</v>
      </c>
      <c r="G893" s="206"/>
      <c r="H893" s="207" t="s">
        <v>1</v>
      </c>
      <c r="I893" s="209"/>
      <c r="J893" s="206"/>
      <c r="K893" s="206"/>
      <c r="L893" s="210"/>
      <c r="M893" s="211"/>
      <c r="N893" s="212"/>
      <c r="O893" s="212"/>
      <c r="P893" s="212"/>
      <c r="Q893" s="212"/>
      <c r="R893" s="212"/>
      <c r="S893" s="212"/>
      <c r="T893" s="213"/>
      <c r="AT893" s="214" t="s">
        <v>136</v>
      </c>
      <c r="AU893" s="214" t="s">
        <v>87</v>
      </c>
      <c r="AV893" s="13" t="s">
        <v>85</v>
      </c>
      <c r="AW893" s="13" t="s">
        <v>33</v>
      </c>
      <c r="AX893" s="13" t="s">
        <v>77</v>
      </c>
      <c r="AY893" s="214" t="s">
        <v>125</v>
      </c>
    </row>
    <row r="894" spans="2:51" s="13" customFormat="1" ht="10">
      <c r="B894" s="205"/>
      <c r="C894" s="206"/>
      <c r="D894" s="200" t="s">
        <v>136</v>
      </c>
      <c r="E894" s="207" t="s">
        <v>1</v>
      </c>
      <c r="F894" s="208" t="s">
        <v>1356</v>
      </c>
      <c r="G894" s="206"/>
      <c r="H894" s="207" t="s">
        <v>1</v>
      </c>
      <c r="I894" s="209"/>
      <c r="J894" s="206"/>
      <c r="K894" s="206"/>
      <c r="L894" s="210"/>
      <c r="M894" s="211"/>
      <c r="N894" s="212"/>
      <c r="O894" s="212"/>
      <c r="P894" s="212"/>
      <c r="Q894" s="212"/>
      <c r="R894" s="212"/>
      <c r="S894" s="212"/>
      <c r="T894" s="213"/>
      <c r="AT894" s="214" t="s">
        <v>136</v>
      </c>
      <c r="AU894" s="214" t="s">
        <v>87</v>
      </c>
      <c r="AV894" s="13" t="s">
        <v>85</v>
      </c>
      <c r="AW894" s="13" t="s">
        <v>33</v>
      </c>
      <c r="AX894" s="13" t="s">
        <v>77</v>
      </c>
      <c r="AY894" s="214" t="s">
        <v>125</v>
      </c>
    </row>
    <row r="895" spans="2:51" s="14" customFormat="1" ht="10">
      <c r="B895" s="215"/>
      <c r="C895" s="216"/>
      <c r="D895" s="200" t="s">
        <v>136</v>
      </c>
      <c r="E895" s="217" t="s">
        <v>1</v>
      </c>
      <c r="F895" s="218" t="s">
        <v>1308</v>
      </c>
      <c r="G895" s="216"/>
      <c r="H895" s="219">
        <v>45.946</v>
      </c>
      <c r="I895" s="220"/>
      <c r="J895" s="216"/>
      <c r="K895" s="216"/>
      <c r="L895" s="221"/>
      <c r="M895" s="222"/>
      <c r="N895" s="223"/>
      <c r="O895" s="223"/>
      <c r="P895" s="223"/>
      <c r="Q895" s="223"/>
      <c r="R895" s="223"/>
      <c r="S895" s="223"/>
      <c r="T895" s="224"/>
      <c r="AT895" s="225" t="s">
        <v>136</v>
      </c>
      <c r="AU895" s="225" t="s">
        <v>87</v>
      </c>
      <c r="AV895" s="14" t="s">
        <v>87</v>
      </c>
      <c r="AW895" s="14" t="s">
        <v>33</v>
      </c>
      <c r="AX895" s="14" t="s">
        <v>77</v>
      </c>
      <c r="AY895" s="225" t="s">
        <v>125</v>
      </c>
    </row>
    <row r="896" spans="2:51" s="14" customFormat="1" ht="10">
      <c r="B896" s="215"/>
      <c r="C896" s="216"/>
      <c r="D896" s="200" t="s">
        <v>136</v>
      </c>
      <c r="E896" s="217" t="s">
        <v>1</v>
      </c>
      <c r="F896" s="218" t="s">
        <v>1293</v>
      </c>
      <c r="G896" s="216"/>
      <c r="H896" s="219">
        <v>0.543</v>
      </c>
      <c r="I896" s="220"/>
      <c r="J896" s="216"/>
      <c r="K896" s="216"/>
      <c r="L896" s="221"/>
      <c r="M896" s="222"/>
      <c r="N896" s="223"/>
      <c r="O896" s="223"/>
      <c r="P896" s="223"/>
      <c r="Q896" s="223"/>
      <c r="R896" s="223"/>
      <c r="S896" s="223"/>
      <c r="T896" s="224"/>
      <c r="AT896" s="225" t="s">
        <v>136</v>
      </c>
      <c r="AU896" s="225" t="s">
        <v>87</v>
      </c>
      <c r="AV896" s="14" t="s">
        <v>87</v>
      </c>
      <c r="AW896" s="14" t="s">
        <v>33</v>
      </c>
      <c r="AX896" s="14" t="s">
        <v>77</v>
      </c>
      <c r="AY896" s="225" t="s">
        <v>125</v>
      </c>
    </row>
    <row r="897" spans="2:51" s="15" customFormat="1" ht="10">
      <c r="B897" s="229"/>
      <c r="C897" s="230"/>
      <c r="D897" s="200" t="s">
        <v>136</v>
      </c>
      <c r="E897" s="231" t="s">
        <v>1</v>
      </c>
      <c r="F897" s="232" t="s">
        <v>260</v>
      </c>
      <c r="G897" s="230"/>
      <c r="H897" s="233">
        <v>46.489</v>
      </c>
      <c r="I897" s="234"/>
      <c r="J897" s="230"/>
      <c r="K897" s="230"/>
      <c r="L897" s="235"/>
      <c r="M897" s="236"/>
      <c r="N897" s="237"/>
      <c r="O897" s="237"/>
      <c r="P897" s="237"/>
      <c r="Q897" s="237"/>
      <c r="R897" s="237"/>
      <c r="S897" s="237"/>
      <c r="T897" s="238"/>
      <c r="AT897" s="239" t="s">
        <v>136</v>
      </c>
      <c r="AU897" s="239" t="s">
        <v>87</v>
      </c>
      <c r="AV897" s="15" t="s">
        <v>149</v>
      </c>
      <c r="AW897" s="15" t="s">
        <v>33</v>
      </c>
      <c r="AX897" s="15" t="s">
        <v>85</v>
      </c>
      <c r="AY897" s="239" t="s">
        <v>125</v>
      </c>
    </row>
    <row r="898" spans="1:65" s="2" customFormat="1" ht="16.5" customHeight="1">
      <c r="A898" s="35"/>
      <c r="B898" s="36"/>
      <c r="C898" s="187" t="s">
        <v>1357</v>
      </c>
      <c r="D898" s="187" t="s">
        <v>128</v>
      </c>
      <c r="E898" s="188" t="s">
        <v>1358</v>
      </c>
      <c r="F898" s="189" t="s">
        <v>415</v>
      </c>
      <c r="G898" s="190" t="s">
        <v>416</v>
      </c>
      <c r="H898" s="191">
        <v>57.925</v>
      </c>
      <c r="I898" s="192"/>
      <c r="J898" s="193">
        <f>ROUND(I898*H898,2)</f>
        <v>0</v>
      </c>
      <c r="K898" s="189" t="s">
        <v>132</v>
      </c>
      <c r="L898" s="40"/>
      <c r="M898" s="194" t="s">
        <v>1</v>
      </c>
      <c r="N898" s="195" t="s">
        <v>42</v>
      </c>
      <c r="O898" s="72"/>
      <c r="P898" s="196">
        <f>O898*H898</f>
        <v>0</v>
      </c>
      <c r="Q898" s="196">
        <v>0</v>
      </c>
      <c r="R898" s="196">
        <f>Q898*H898</f>
        <v>0</v>
      </c>
      <c r="S898" s="196">
        <v>0</v>
      </c>
      <c r="T898" s="197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8" t="s">
        <v>149</v>
      </c>
      <c r="AT898" s="198" t="s">
        <v>128</v>
      </c>
      <c r="AU898" s="198" t="s">
        <v>87</v>
      </c>
      <c r="AY898" s="18" t="s">
        <v>125</v>
      </c>
      <c r="BE898" s="199">
        <f>IF(N898="základní",J898,0)</f>
        <v>0</v>
      </c>
      <c r="BF898" s="199">
        <f>IF(N898="snížená",J898,0)</f>
        <v>0</v>
      </c>
      <c r="BG898" s="199">
        <f>IF(N898="zákl. přenesená",J898,0)</f>
        <v>0</v>
      </c>
      <c r="BH898" s="199">
        <f>IF(N898="sníž. přenesená",J898,0)</f>
        <v>0</v>
      </c>
      <c r="BI898" s="199">
        <f>IF(N898="nulová",J898,0)</f>
        <v>0</v>
      </c>
      <c r="BJ898" s="18" t="s">
        <v>85</v>
      </c>
      <c r="BK898" s="199">
        <f>ROUND(I898*H898,2)</f>
        <v>0</v>
      </c>
      <c r="BL898" s="18" t="s">
        <v>149</v>
      </c>
      <c r="BM898" s="198" t="s">
        <v>1359</v>
      </c>
    </row>
    <row r="899" spans="1:47" s="2" customFormat="1" ht="10">
      <c r="A899" s="35"/>
      <c r="B899" s="36"/>
      <c r="C899" s="37"/>
      <c r="D899" s="200" t="s">
        <v>135</v>
      </c>
      <c r="E899" s="37"/>
      <c r="F899" s="201" t="s">
        <v>418</v>
      </c>
      <c r="G899" s="37"/>
      <c r="H899" s="37"/>
      <c r="I899" s="202"/>
      <c r="J899" s="37"/>
      <c r="K899" s="37"/>
      <c r="L899" s="40"/>
      <c r="M899" s="203"/>
      <c r="N899" s="204"/>
      <c r="O899" s="72"/>
      <c r="P899" s="72"/>
      <c r="Q899" s="72"/>
      <c r="R899" s="72"/>
      <c r="S899" s="72"/>
      <c r="T899" s="73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T899" s="18" t="s">
        <v>135</v>
      </c>
      <c r="AU899" s="18" t="s">
        <v>87</v>
      </c>
    </row>
    <row r="900" spans="2:51" s="14" customFormat="1" ht="10">
      <c r="B900" s="215"/>
      <c r="C900" s="216"/>
      <c r="D900" s="200" t="s">
        <v>136</v>
      </c>
      <c r="E900" s="217" t="s">
        <v>1</v>
      </c>
      <c r="F900" s="218" t="s">
        <v>1292</v>
      </c>
      <c r="G900" s="216"/>
      <c r="H900" s="219">
        <v>57.925</v>
      </c>
      <c r="I900" s="220"/>
      <c r="J900" s="216"/>
      <c r="K900" s="216"/>
      <c r="L900" s="221"/>
      <c r="M900" s="222"/>
      <c r="N900" s="223"/>
      <c r="O900" s="223"/>
      <c r="P900" s="223"/>
      <c r="Q900" s="223"/>
      <c r="R900" s="223"/>
      <c r="S900" s="223"/>
      <c r="T900" s="224"/>
      <c r="AT900" s="225" t="s">
        <v>136</v>
      </c>
      <c r="AU900" s="225" t="s">
        <v>87</v>
      </c>
      <c r="AV900" s="14" t="s">
        <v>87</v>
      </c>
      <c r="AW900" s="14" t="s">
        <v>33</v>
      </c>
      <c r="AX900" s="14" t="s">
        <v>85</v>
      </c>
      <c r="AY900" s="225" t="s">
        <v>125</v>
      </c>
    </row>
    <row r="901" spans="2:63" s="12" customFormat="1" ht="22.75" customHeight="1">
      <c r="B901" s="171"/>
      <c r="C901" s="172"/>
      <c r="D901" s="173" t="s">
        <v>76</v>
      </c>
      <c r="E901" s="185" t="s">
        <v>1360</v>
      </c>
      <c r="F901" s="185" t="s">
        <v>1361</v>
      </c>
      <c r="G901" s="172"/>
      <c r="H901" s="172"/>
      <c r="I901" s="175"/>
      <c r="J901" s="186">
        <f>BK901</f>
        <v>0</v>
      </c>
      <c r="K901" s="172"/>
      <c r="L901" s="177"/>
      <c r="M901" s="178"/>
      <c r="N901" s="179"/>
      <c r="O901" s="179"/>
      <c r="P901" s="180">
        <f>SUM(P902:P920)</f>
        <v>0</v>
      </c>
      <c r="Q901" s="179"/>
      <c r="R901" s="180">
        <f>SUM(R902:R920)</f>
        <v>0.4</v>
      </c>
      <c r="S901" s="179"/>
      <c r="T901" s="181">
        <f>SUM(T902:T920)</f>
        <v>0</v>
      </c>
      <c r="AR901" s="182" t="s">
        <v>85</v>
      </c>
      <c r="AT901" s="183" t="s">
        <v>76</v>
      </c>
      <c r="AU901" s="183" t="s">
        <v>85</v>
      </c>
      <c r="AY901" s="182" t="s">
        <v>125</v>
      </c>
      <c r="BK901" s="184">
        <f>SUM(BK902:BK920)</f>
        <v>0</v>
      </c>
    </row>
    <row r="902" spans="1:65" s="2" customFormat="1" ht="21.75" customHeight="1">
      <c r="A902" s="35"/>
      <c r="B902" s="36"/>
      <c r="C902" s="187" t="s">
        <v>1362</v>
      </c>
      <c r="D902" s="187" t="s">
        <v>128</v>
      </c>
      <c r="E902" s="188" t="s">
        <v>1363</v>
      </c>
      <c r="F902" s="189" t="s">
        <v>1364</v>
      </c>
      <c r="G902" s="190" t="s">
        <v>416</v>
      </c>
      <c r="H902" s="191">
        <v>4993.106</v>
      </c>
      <c r="I902" s="192"/>
      <c r="J902" s="193">
        <f>ROUND(I902*H902,2)</f>
        <v>0</v>
      </c>
      <c r="K902" s="189" t="s">
        <v>132</v>
      </c>
      <c r="L902" s="40"/>
      <c r="M902" s="194" t="s">
        <v>1</v>
      </c>
      <c r="N902" s="195" t="s">
        <v>42</v>
      </c>
      <c r="O902" s="72"/>
      <c r="P902" s="196">
        <f>O902*H902</f>
        <v>0</v>
      </c>
      <c r="Q902" s="196">
        <v>0</v>
      </c>
      <c r="R902" s="196">
        <f>Q902*H902</f>
        <v>0</v>
      </c>
      <c r="S902" s="196">
        <v>0</v>
      </c>
      <c r="T902" s="197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198" t="s">
        <v>149</v>
      </c>
      <c r="AT902" s="198" t="s">
        <v>128</v>
      </c>
      <c r="AU902" s="198" t="s">
        <v>87</v>
      </c>
      <c r="AY902" s="18" t="s">
        <v>125</v>
      </c>
      <c r="BE902" s="199">
        <f>IF(N902="základní",J902,0)</f>
        <v>0</v>
      </c>
      <c r="BF902" s="199">
        <f>IF(N902="snížená",J902,0)</f>
        <v>0</v>
      </c>
      <c r="BG902" s="199">
        <f>IF(N902="zákl. přenesená",J902,0)</f>
        <v>0</v>
      </c>
      <c r="BH902" s="199">
        <f>IF(N902="sníž. přenesená",J902,0)</f>
        <v>0</v>
      </c>
      <c r="BI902" s="199">
        <f>IF(N902="nulová",J902,0)</f>
        <v>0</v>
      </c>
      <c r="BJ902" s="18" t="s">
        <v>85</v>
      </c>
      <c r="BK902" s="199">
        <f>ROUND(I902*H902,2)</f>
        <v>0</v>
      </c>
      <c r="BL902" s="18" t="s">
        <v>149</v>
      </c>
      <c r="BM902" s="198" t="s">
        <v>1365</v>
      </c>
    </row>
    <row r="903" spans="1:47" s="2" customFormat="1" ht="18">
      <c r="A903" s="35"/>
      <c r="B903" s="36"/>
      <c r="C903" s="37"/>
      <c r="D903" s="200" t="s">
        <v>135</v>
      </c>
      <c r="E903" s="37"/>
      <c r="F903" s="201" t="s">
        <v>1366</v>
      </c>
      <c r="G903" s="37"/>
      <c r="H903" s="37"/>
      <c r="I903" s="202"/>
      <c r="J903" s="37"/>
      <c r="K903" s="37"/>
      <c r="L903" s="40"/>
      <c r="M903" s="203"/>
      <c r="N903" s="204"/>
      <c r="O903" s="72"/>
      <c r="P903" s="72"/>
      <c r="Q903" s="72"/>
      <c r="R903" s="72"/>
      <c r="S903" s="72"/>
      <c r="T903" s="73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T903" s="18" t="s">
        <v>135</v>
      </c>
      <c r="AU903" s="18" t="s">
        <v>87</v>
      </c>
    </row>
    <row r="904" spans="1:65" s="2" customFormat="1" ht="16.5" customHeight="1">
      <c r="A904" s="35"/>
      <c r="B904" s="36"/>
      <c r="C904" s="240" t="s">
        <v>1367</v>
      </c>
      <c r="D904" s="240" t="s">
        <v>435</v>
      </c>
      <c r="E904" s="241" t="s">
        <v>1368</v>
      </c>
      <c r="F904" s="242" t="s">
        <v>1369</v>
      </c>
      <c r="G904" s="243" t="s">
        <v>298</v>
      </c>
      <c r="H904" s="244">
        <v>106.7</v>
      </c>
      <c r="I904" s="245"/>
      <c r="J904" s="246">
        <f>ROUND(I904*H904,2)</f>
        <v>0</v>
      </c>
      <c r="K904" s="242" t="s">
        <v>1</v>
      </c>
      <c r="L904" s="247"/>
      <c r="M904" s="248" t="s">
        <v>1</v>
      </c>
      <c r="N904" s="249" t="s">
        <v>42</v>
      </c>
      <c r="O904" s="72"/>
      <c r="P904" s="196">
        <f>O904*H904</f>
        <v>0</v>
      </c>
      <c r="Q904" s="196">
        <v>0</v>
      </c>
      <c r="R904" s="196">
        <f>Q904*H904</f>
        <v>0</v>
      </c>
      <c r="S904" s="196">
        <v>0</v>
      </c>
      <c r="T904" s="197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198" t="s">
        <v>434</v>
      </c>
      <c r="AT904" s="198" t="s">
        <v>435</v>
      </c>
      <c r="AU904" s="198" t="s">
        <v>87</v>
      </c>
      <c r="AY904" s="18" t="s">
        <v>125</v>
      </c>
      <c r="BE904" s="199">
        <f>IF(N904="základní",J904,0)</f>
        <v>0</v>
      </c>
      <c r="BF904" s="199">
        <f>IF(N904="snížená",J904,0)</f>
        <v>0</v>
      </c>
      <c r="BG904" s="199">
        <f>IF(N904="zákl. přenesená",J904,0)</f>
        <v>0</v>
      </c>
      <c r="BH904" s="199">
        <f>IF(N904="sníž. přenesená",J904,0)</f>
        <v>0</v>
      </c>
      <c r="BI904" s="199">
        <f>IF(N904="nulová",J904,0)</f>
        <v>0</v>
      </c>
      <c r="BJ904" s="18" t="s">
        <v>85</v>
      </c>
      <c r="BK904" s="199">
        <f>ROUND(I904*H904,2)</f>
        <v>0</v>
      </c>
      <c r="BL904" s="18" t="s">
        <v>302</v>
      </c>
      <c r="BM904" s="198" t="s">
        <v>1370</v>
      </c>
    </row>
    <row r="905" spans="1:47" s="2" customFormat="1" ht="10">
      <c r="A905" s="35"/>
      <c r="B905" s="36"/>
      <c r="C905" s="37"/>
      <c r="D905" s="200" t="s">
        <v>135</v>
      </c>
      <c r="E905" s="37"/>
      <c r="F905" s="201" t="s">
        <v>1369</v>
      </c>
      <c r="G905" s="37"/>
      <c r="H905" s="37"/>
      <c r="I905" s="202"/>
      <c r="J905" s="37"/>
      <c r="K905" s="37"/>
      <c r="L905" s="40"/>
      <c r="M905" s="203"/>
      <c r="N905" s="204"/>
      <c r="O905" s="72"/>
      <c r="P905" s="72"/>
      <c r="Q905" s="72"/>
      <c r="R905" s="72"/>
      <c r="S905" s="72"/>
      <c r="T905" s="73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T905" s="18" t="s">
        <v>135</v>
      </c>
      <c r="AU905" s="18" t="s">
        <v>87</v>
      </c>
    </row>
    <row r="906" spans="2:51" s="13" customFormat="1" ht="10">
      <c r="B906" s="205"/>
      <c r="C906" s="206"/>
      <c r="D906" s="200" t="s">
        <v>136</v>
      </c>
      <c r="E906" s="207" t="s">
        <v>1</v>
      </c>
      <c r="F906" s="208" t="s">
        <v>1371</v>
      </c>
      <c r="G906" s="206"/>
      <c r="H906" s="207" t="s">
        <v>1</v>
      </c>
      <c r="I906" s="209"/>
      <c r="J906" s="206"/>
      <c r="K906" s="206"/>
      <c r="L906" s="210"/>
      <c r="M906" s="211"/>
      <c r="N906" s="212"/>
      <c r="O906" s="212"/>
      <c r="P906" s="212"/>
      <c r="Q906" s="212"/>
      <c r="R906" s="212"/>
      <c r="S906" s="212"/>
      <c r="T906" s="213"/>
      <c r="AT906" s="214" t="s">
        <v>136</v>
      </c>
      <c r="AU906" s="214" t="s">
        <v>87</v>
      </c>
      <c r="AV906" s="13" t="s">
        <v>85</v>
      </c>
      <c r="AW906" s="13" t="s">
        <v>33</v>
      </c>
      <c r="AX906" s="13" t="s">
        <v>77</v>
      </c>
      <c r="AY906" s="214" t="s">
        <v>125</v>
      </c>
    </row>
    <row r="907" spans="2:51" s="13" customFormat="1" ht="10">
      <c r="B907" s="205"/>
      <c r="C907" s="206"/>
      <c r="D907" s="200" t="s">
        <v>136</v>
      </c>
      <c r="E907" s="207" t="s">
        <v>1</v>
      </c>
      <c r="F907" s="208" t="s">
        <v>1372</v>
      </c>
      <c r="G907" s="206"/>
      <c r="H907" s="207" t="s">
        <v>1</v>
      </c>
      <c r="I907" s="209"/>
      <c r="J907" s="206"/>
      <c r="K907" s="206"/>
      <c r="L907" s="210"/>
      <c r="M907" s="211"/>
      <c r="N907" s="212"/>
      <c r="O907" s="212"/>
      <c r="P907" s="212"/>
      <c r="Q907" s="212"/>
      <c r="R907" s="212"/>
      <c r="S907" s="212"/>
      <c r="T907" s="213"/>
      <c r="AT907" s="214" t="s">
        <v>136</v>
      </c>
      <c r="AU907" s="214" t="s">
        <v>87</v>
      </c>
      <c r="AV907" s="13" t="s">
        <v>85</v>
      </c>
      <c r="AW907" s="13" t="s">
        <v>33</v>
      </c>
      <c r="AX907" s="13" t="s">
        <v>77</v>
      </c>
      <c r="AY907" s="214" t="s">
        <v>125</v>
      </c>
    </row>
    <row r="908" spans="2:51" s="14" customFormat="1" ht="10">
      <c r="B908" s="215"/>
      <c r="C908" s="216"/>
      <c r="D908" s="200" t="s">
        <v>136</v>
      </c>
      <c r="E908" s="217" t="s">
        <v>1</v>
      </c>
      <c r="F908" s="218" t="s">
        <v>1373</v>
      </c>
      <c r="G908" s="216"/>
      <c r="H908" s="219">
        <v>106.7</v>
      </c>
      <c r="I908" s="220"/>
      <c r="J908" s="216"/>
      <c r="K908" s="216"/>
      <c r="L908" s="221"/>
      <c r="M908" s="222"/>
      <c r="N908" s="223"/>
      <c r="O908" s="223"/>
      <c r="P908" s="223"/>
      <c r="Q908" s="223"/>
      <c r="R908" s="223"/>
      <c r="S908" s="223"/>
      <c r="T908" s="224"/>
      <c r="AT908" s="225" t="s">
        <v>136</v>
      </c>
      <c r="AU908" s="225" t="s">
        <v>87</v>
      </c>
      <c r="AV908" s="14" t="s">
        <v>87</v>
      </c>
      <c r="AW908" s="14" t="s">
        <v>33</v>
      </c>
      <c r="AX908" s="14" t="s">
        <v>85</v>
      </c>
      <c r="AY908" s="225" t="s">
        <v>125</v>
      </c>
    </row>
    <row r="909" spans="1:65" s="2" customFormat="1" ht="16.5" customHeight="1">
      <c r="A909" s="35"/>
      <c r="B909" s="36"/>
      <c r="C909" s="240" t="s">
        <v>1374</v>
      </c>
      <c r="D909" s="240" t="s">
        <v>435</v>
      </c>
      <c r="E909" s="241" t="s">
        <v>1375</v>
      </c>
      <c r="F909" s="242" t="s">
        <v>1376</v>
      </c>
      <c r="G909" s="243" t="s">
        <v>298</v>
      </c>
      <c r="H909" s="244">
        <v>8.3</v>
      </c>
      <c r="I909" s="245"/>
      <c r="J909" s="246">
        <f>ROUND(I909*H909,2)</f>
        <v>0</v>
      </c>
      <c r="K909" s="242" t="s">
        <v>1</v>
      </c>
      <c r="L909" s="247"/>
      <c r="M909" s="248" t="s">
        <v>1</v>
      </c>
      <c r="N909" s="249" t="s">
        <v>42</v>
      </c>
      <c r="O909" s="72"/>
      <c r="P909" s="196">
        <f>O909*H909</f>
        <v>0</v>
      </c>
      <c r="Q909" s="196">
        <v>0</v>
      </c>
      <c r="R909" s="196">
        <f>Q909*H909</f>
        <v>0</v>
      </c>
      <c r="S909" s="196">
        <v>0</v>
      </c>
      <c r="T909" s="197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98" t="s">
        <v>434</v>
      </c>
      <c r="AT909" s="198" t="s">
        <v>435</v>
      </c>
      <c r="AU909" s="198" t="s">
        <v>87</v>
      </c>
      <c r="AY909" s="18" t="s">
        <v>125</v>
      </c>
      <c r="BE909" s="199">
        <f>IF(N909="základní",J909,0)</f>
        <v>0</v>
      </c>
      <c r="BF909" s="199">
        <f>IF(N909="snížená",J909,0)</f>
        <v>0</v>
      </c>
      <c r="BG909" s="199">
        <f>IF(N909="zákl. přenesená",J909,0)</f>
        <v>0</v>
      </c>
      <c r="BH909" s="199">
        <f>IF(N909="sníž. přenesená",J909,0)</f>
        <v>0</v>
      </c>
      <c r="BI909" s="199">
        <f>IF(N909="nulová",J909,0)</f>
        <v>0</v>
      </c>
      <c r="BJ909" s="18" t="s">
        <v>85</v>
      </c>
      <c r="BK909" s="199">
        <f>ROUND(I909*H909,2)</f>
        <v>0</v>
      </c>
      <c r="BL909" s="18" t="s">
        <v>302</v>
      </c>
      <c r="BM909" s="198" t="s">
        <v>1377</v>
      </c>
    </row>
    <row r="910" spans="1:47" s="2" customFormat="1" ht="10">
      <c r="A910" s="35"/>
      <c r="B910" s="36"/>
      <c r="C910" s="37"/>
      <c r="D910" s="200" t="s">
        <v>135</v>
      </c>
      <c r="E910" s="37"/>
      <c r="F910" s="201" t="s">
        <v>1376</v>
      </c>
      <c r="G910" s="37"/>
      <c r="H910" s="37"/>
      <c r="I910" s="202"/>
      <c r="J910" s="37"/>
      <c r="K910" s="37"/>
      <c r="L910" s="40"/>
      <c r="M910" s="203"/>
      <c r="N910" s="204"/>
      <c r="O910" s="72"/>
      <c r="P910" s="72"/>
      <c r="Q910" s="72"/>
      <c r="R910" s="72"/>
      <c r="S910" s="72"/>
      <c r="T910" s="73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T910" s="18" t="s">
        <v>135</v>
      </c>
      <c r="AU910" s="18" t="s">
        <v>87</v>
      </c>
    </row>
    <row r="911" spans="2:51" s="13" customFormat="1" ht="10">
      <c r="B911" s="205"/>
      <c r="C911" s="206"/>
      <c r="D911" s="200" t="s">
        <v>136</v>
      </c>
      <c r="E911" s="207" t="s">
        <v>1</v>
      </c>
      <c r="F911" s="208" t="s">
        <v>1378</v>
      </c>
      <c r="G911" s="206"/>
      <c r="H911" s="207" t="s">
        <v>1</v>
      </c>
      <c r="I911" s="209"/>
      <c r="J911" s="206"/>
      <c r="K911" s="206"/>
      <c r="L911" s="210"/>
      <c r="M911" s="211"/>
      <c r="N911" s="212"/>
      <c r="O911" s="212"/>
      <c r="P911" s="212"/>
      <c r="Q911" s="212"/>
      <c r="R911" s="212"/>
      <c r="S911" s="212"/>
      <c r="T911" s="213"/>
      <c r="AT911" s="214" t="s">
        <v>136</v>
      </c>
      <c r="AU911" s="214" t="s">
        <v>87</v>
      </c>
      <c r="AV911" s="13" t="s">
        <v>85</v>
      </c>
      <c r="AW911" s="13" t="s">
        <v>33</v>
      </c>
      <c r="AX911" s="13" t="s">
        <v>77</v>
      </c>
      <c r="AY911" s="214" t="s">
        <v>125</v>
      </c>
    </row>
    <row r="912" spans="2:51" s="13" customFormat="1" ht="10">
      <c r="B912" s="205"/>
      <c r="C912" s="206"/>
      <c r="D912" s="200" t="s">
        <v>136</v>
      </c>
      <c r="E912" s="207" t="s">
        <v>1</v>
      </c>
      <c r="F912" s="208" t="s">
        <v>1379</v>
      </c>
      <c r="G912" s="206"/>
      <c r="H912" s="207" t="s">
        <v>1</v>
      </c>
      <c r="I912" s="209"/>
      <c r="J912" s="206"/>
      <c r="K912" s="206"/>
      <c r="L912" s="210"/>
      <c r="M912" s="211"/>
      <c r="N912" s="212"/>
      <c r="O912" s="212"/>
      <c r="P912" s="212"/>
      <c r="Q912" s="212"/>
      <c r="R912" s="212"/>
      <c r="S912" s="212"/>
      <c r="T912" s="213"/>
      <c r="AT912" s="214" t="s">
        <v>136</v>
      </c>
      <c r="AU912" s="214" t="s">
        <v>87</v>
      </c>
      <c r="AV912" s="13" t="s">
        <v>85</v>
      </c>
      <c r="AW912" s="13" t="s">
        <v>33</v>
      </c>
      <c r="AX912" s="13" t="s">
        <v>77</v>
      </c>
      <c r="AY912" s="214" t="s">
        <v>125</v>
      </c>
    </row>
    <row r="913" spans="2:51" s="14" customFormat="1" ht="10">
      <c r="B913" s="215"/>
      <c r="C913" s="216"/>
      <c r="D913" s="200" t="s">
        <v>136</v>
      </c>
      <c r="E913" s="217" t="s">
        <v>1</v>
      </c>
      <c r="F913" s="218" t="s">
        <v>1380</v>
      </c>
      <c r="G913" s="216"/>
      <c r="H913" s="219">
        <v>8.3</v>
      </c>
      <c r="I913" s="220"/>
      <c r="J913" s="216"/>
      <c r="K913" s="216"/>
      <c r="L913" s="221"/>
      <c r="M913" s="222"/>
      <c r="N913" s="223"/>
      <c r="O913" s="223"/>
      <c r="P913" s="223"/>
      <c r="Q913" s="223"/>
      <c r="R913" s="223"/>
      <c r="S913" s="223"/>
      <c r="T913" s="224"/>
      <c r="AT913" s="225" t="s">
        <v>136</v>
      </c>
      <c r="AU913" s="225" t="s">
        <v>87</v>
      </c>
      <c r="AV913" s="14" t="s">
        <v>87</v>
      </c>
      <c r="AW913" s="14" t="s">
        <v>33</v>
      </c>
      <c r="AX913" s="14" t="s">
        <v>85</v>
      </c>
      <c r="AY913" s="225" t="s">
        <v>125</v>
      </c>
    </row>
    <row r="914" spans="1:65" s="2" customFormat="1" ht="16.5" customHeight="1">
      <c r="A914" s="35"/>
      <c r="B914" s="36"/>
      <c r="C914" s="240" t="s">
        <v>1381</v>
      </c>
      <c r="D914" s="240" t="s">
        <v>435</v>
      </c>
      <c r="E914" s="241" t="s">
        <v>1382</v>
      </c>
      <c r="F914" s="242" t="s">
        <v>1383</v>
      </c>
      <c r="G914" s="243" t="s">
        <v>599</v>
      </c>
      <c r="H914" s="244">
        <v>2</v>
      </c>
      <c r="I914" s="245"/>
      <c r="J914" s="246">
        <f>ROUND(I914*H914,2)</f>
        <v>0</v>
      </c>
      <c r="K914" s="242" t="s">
        <v>1</v>
      </c>
      <c r="L914" s="247"/>
      <c r="M914" s="248" t="s">
        <v>1</v>
      </c>
      <c r="N914" s="249" t="s">
        <v>42</v>
      </c>
      <c r="O914" s="72"/>
      <c r="P914" s="196">
        <f>O914*H914</f>
        <v>0</v>
      </c>
      <c r="Q914" s="196">
        <v>0.2</v>
      </c>
      <c r="R914" s="196">
        <f>Q914*H914</f>
        <v>0.4</v>
      </c>
      <c r="S914" s="196">
        <v>0</v>
      </c>
      <c r="T914" s="197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98" t="s">
        <v>434</v>
      </c>
      <c r="AT914" s="198" t="s">
        <v>435</v>
      </c>
      <c r="AU914" s="198" t="s">
        <v>87</v>
      </c>
      <c r="AY914" s="18" t="s">
        <v>125</v>
      </c>
      <c r="BE914" s="199">
        <f>IF(N914="základní",J914,0)</f>
        <v>0</v>
      </c>
      <c r="BF914" s="199">
        <f>IF(N914="snížená",J914,0)</f>
        <v>0</v>
      </c>
      <c r="BG914" s="199">
        <f>IF(N914="zákl. přenesená",J914,0)</f>
        <v>0</v>
      </c>
      <c r="BH914" s="199">
        <f>IF(N914="sníž. přenesená",J914,0)</f>
        <v>0</v>
      </c>
      <c r="BI914" s="199">
        <f>IF(N914="nulová",J914,0)</f>
        <v>0</v>
      </c>
      <c r="BJ914" s="18" t="s">
        <v>85</v>
      </c>
      <c r="BK914" s="199">
        <f>ROUND(I914*H914,2)</f>
        <v>0</v>
      </c>
      <c r="BL914" s="18" t="s">
        <v>302</v>
      </c>
      <c r="BM914" s="198" t="s">
        <v>1384</v>
      </c>
    </row>
    <row r="915" spans="1:47" s="2" customFormat="1" ht="10">
      <c r="A915" s="35"/>
      <c r="B915" s="36"/>
      <c r="C915" s="37"/>
      <c r="D915" s="200" t="s">
        <v>135</v>
      </c>
      <c r="E915" s="37"/>
      <c r="F915" s="201" t="s">
        <v>1383</v>
      </c>
      <c r="G915" s="37"/>
      <c r="H915" s="37"/>
      <c r="I915" s="202"/>
      <c r="J915" s="37"/>
      <c r="K915" s="37"/>
      <c r="L915" s="40"/>
      <c r="M915" s="203"/>
      <c r="N915" s="204"/>
      <c r="O915" s="72"/>
      <c r="P915" s="72"/>
      <c r="Q915" s="72"/>
      <c r="R915" s="72"/>
      <c r="S915" s="72"/>
      <c r="T915" s="73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T915" s="18" t="s">
        <v>135</v>
      </c>
      <c r="AU915" s="18" t="s">
        <v>87</v>
      </c>
    </row>
    <row r="916" spans="2:51" s="14" customFormat="1" ht="10">
      <c r="B916" s="215"/>
      <c r="C916" s="216"/>
      <c r="D916" s="200" t="s">
        <v>136</v>
      </c>
      <c r="E916" s="217" t="s">
        <v>1</v>
      </c>
      <c r="F916" s="218" t="s">
        <v>1385</v>
      </c>
      <c r="G916" s="216"/>
      <c r="H916" s="219">
        <v>2</v>
      </c>
      <c r="I916" s="220"/>
      <c r="J916" s="216"/>
      <c r="K916" s="216"/>
      <c r="L916" s="221"/>
      <c r="M916" s="222"/>
      <c r="N916" s="223"/>
      <c r="O916" s="223"/>
      <c r="P916" s="223"/>
      <c r="Q916" s="223"/>
      <c r="R916" s="223"/>
      <c r="S916" s="223"/>
      <c r="T916" s="224"/>
      <c r="AT916" s="225" t="s">
        <v>136</v>
      </c>
      <c r="AU916" s="225" t="s">
        <v>87</v>
      </c>
      <c r="AV916" s="14" t="s">
        <v>87</v>
      </c>
      <c r="AW916" s="14" t="s">
        <v>33</v>
      </c>
      <c r="AX916" s="14" t="s">
        <v>85</v>
      </c>
      <c r="AY916" s="225" t="s">
        <v>125</v>
      </c>
    </row>
    <row r="917" spans="2:51" s="13" customFormat="1" ht="10">
      <c r="B917" s="205"/>
      <c r="C917" s="206"/>
      <c r="D917" s="200" t="s">
        <v>136</v>
      </c>
      <c r="E917" s="207" t="s">
        <v>1</v>
      </c>
      <c r="F917" s="208" t="s">
        <v>1386</v>
      </c>
      <c r="G917" s="206"/>
      <c r="H917" s="207" t="s">
        <v>1</v>
      </c>
      <c r="I917" s="209"/>
      <c r="J917" s="206"/>
      <c r="K917" s="206"/>
      <c r="L917" s="210"/>
      <c r="M917" s="211"/>
      <c r="N917" s="212"/>
      <c r="O917" s="212"/>
      <c r="P917" s="212"/>
      <c r="Q917" s="212"/>
      <c r="R917" s="212"/>
      <c r="S917" s="212"/>
      <c r="T917" s="213"/>
      <c r="AT917" s="214" t="s">
        <v>136</v>
      </c>
      <c r="AU917" s="214" t="s">
        <v>87</v>
      </c>
      <c r="AV917" s="13" t="s">
        <v>85</v>
      </c>
      <c r="AW917" s="13" t="s">
        <v>33</v>
      </c>
      <c r="AX917" s="13" t="s">
        <v>77</v>
      </c>
      <c r="AY917" s="214" t="s">
        <v>125</v>
      </c>
    </row>
    <row r="918" spans="2:51" s="13" customFormat="1" ht="10">
      <c r="B918" s="205"/>
      <c r="C918" s="206"/>
      <c r="D918" s="200" t="s">
        <v>136</v>
      </c>
      <c r="E918" s="207" t="s">
        <v>1</v>
      </c>
      <c r="F918" s="208" t="s">
        <v>1387</v>
      </c>
      <c r="G918" s="206"/>
      <c r="H918" s="207" t="s">
        <v>1</v>
      </c>
      <c r="I918" s="209"/>
      <c r="J918" s="206"/>
      <c r="K918" s="206"/>
      <c r="L918" s="210"/>
      <c r="M918" s="211"/>
      <c r="N918" s="212"/>
      <c r="O918" s="212"/>
      <c r="P918" s="212"/>
      <c r="Q918" s="212"/>
      <c r="R918" s="212"/>
      <c r="S918" s="212"/>
      <c r="T918" s="213"/>
      <c r="AT918" s="214" t="s">
        <v>136</v>
      </c>
      <c r="AU918" s="214" t="s">
        <v>87</v>
      </c>
      <c r="AV918" s="13" t="s">
        <v>85</v>
      </c>
      <c r="AW918" s="13" t="s">
        <v>33</v>
      </c>
      <c r="AX918" s="13" t="s">
        <v>77</v>
      </c>
      <c r="AY918" s="214" t="s">
        <v>125</v>
      </c>
    </row>
    <row r="919" spans="2:51" s="13" customFormat="1" ht="10">
      <c r="B919" s="205"/>
      <c r="C919" s="206"/>
      <c r="D919" s="200" t="s">
        <v>136</v>
      </c>
      <c r="E919" s="207" t="s">
        <v>1</v>
      </c>
      <c r="F919" s="208" t="s">
        <v>1388</v>
      </c>
      <c r="G919" s="206"/>
      <c r="H919" s="207" t="s">
        <v>1</v>
      </c>
      <c r="I919" s="209"/>
      <c r="J919" s="206"/>
      <c r="K919" s="206"/>
      <c r="L919" s="210"/>
      <c r="M919" s="211"/>
      <c r="N919" s="212"/>
      <c r="O919" s="212"/>
      <c r="P919" s="212"/>
      <c r="Q919" s="212"/>
      <c r="R919" s="212"/>
      <c r="S919" s="212"/>
      <c r="T919" s="213"/>
      <c r="AT919" s="214" t="s">
        <v>136</v>
      </c>
      <c r="AU919" s="214" t="s">
        <v>87</v>
      </c>
      <c r="AV919" s="13" t="s">
        <v>85</v>
      </c>
      <c r="AW919" s="13" t="s">
        <v>33</v>
      </c>
      <c r="AX919" s="13" t="s">
        <v>77</v>
      </c>
      <c r="AY919" s="214" t="s">
        <v>125</v>
      </c>
    </row>
    <row r="920" spans="2:51" s="13" customFormat="1" ht="10">
      <c r="B920" s="205"/>
      <c r="C920" s="206"/>
      <c r="D920" s="200" t="s">
        <v>136</v>
      </c>
      <c r="E920" s="207" t="s">
        <v>1</v>
      </c>
      <c r="F920" s="208" t="s">
        <v>1389</v>
      </c>
      <c r="G920" s="206"/>
      <c r="H920" s="207" t="s">
        <v>1</v>
      </c>
      <c r="I920" s="209"/>
      <c r="J920" s="206"/>
      <c r="K920" s="206"/>
      <c r="L920" s="210"/>
      <c r="M920" s="261"/>
      <c r="N920" s="262"/>
      <c r="O920" s="262"/>
      <c r="P920" s="262"/>
      <c r="Q920" s="262"/>
      <c r="R920" s="262"/>
      <c r="S920" s="262"/>
      <c r="T920" s="263"/>
      <c r="AT920" s="214" t="s">
        <v>136</v>
      </c>
      <c r="AU920" s="214" t="s">
        <v>87</v>
      </c>
      <c r="AV920" s="13" t="s">
        <v>85</v>
      </c>
      <c r="AW920" s="13" t="s">
        <v>33</v>
      </c>
      <c r="AX920" s="13" t="s">
        <v>77</v>
      </c>
      <c r="AY920" s="214" t="s">
        <v>125</v>
      </c>
    </row>
    <row r="921" spans="1:31" s="2" customFormat="1" ht="7" customHeight="1">
      <c r="A921" s="35"/>
      <c r="B921" s="55"/>
      <c r="C921" s="56"/>
      <c r="D921" s="56"/>
      <c r="E921" s="56"/>
      <c r="F921" s="56"/>
      <c r="G921" s="56"/>
      <c r="H921" s="56"/>
      <c r="I921" s="56"/>
      <c r="J921" s="56"/>
      <c r="K921" s="56"/>
      <c r="L921" s="40"/>
      <c r="M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</row>
  </sheetData>
  <sheetProtection algorithmName="SHA-512" hashValue="myecqv3QMFHiNc7H3KxTu4HtBJVM0JVUu+VIj4e+1qZ8edjaCRLtjVBcMT0Bo9WKPKymxP3Nri9YGbJUSRPhJw==" saltValue="ybhPoixJpUSw6rhBrai2PokuXz64p3q+GKVbdVaLbdSadlZLJ/DEKZjbqvMfElYd+9YuzeqpeFOv1llvsz/CjQ==" spinCount="100000" sheet="1" objects="1" scenarios="1" formatColumns="0" formatRows="0" autoFilter="0"/>
  <autoFilter ref="C124:K92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6"/>
  <sheetViews>
    <sheetView showGridLines="0" workbookViewId="0" topLeftCell="A1">
      <selection activeCell="F26" sqref="F26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94</v>
      </c>
    </row>
    <row r="3" spans="2:46" s="1" customFormat="1" ht="7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87</v>
      </c>
    </row>
    <row r="4" spans="2:46" s="1" customFormat="1" ht="25" customHeight="1">
      <c r="B4" s="21"/>
      <c r="D4" s="111" t="s">
        <v>95</v>
      </c>
      <c r="L4" s="21"/>
      <c r="M4" s="112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5" t="str">
        <f>'Rekapitulace stavby'!K6</f>
        <v>Výstavba cyklostezek v k.ú. Dačice a Bílkov – trasa 4, Dačice – Bílkov II</v>
      </c>
      <c r="F7" s="306"/>
      <c r="G7" s="306"/>
      <c r="H7" s="306"/>
      <c r="L7" s="21"/>
    </row>
    <row r="8" spans="1:31" s="2" customFormat="1" ht="12" customHeight="1">
      <c r="A8" s="35"/>
      <c r="B8" s="40"/>
      <c r="C8" s="35"/>
      <c r="D8" s="113" t="s">
        <v>96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7" t="s">
        <v>1390</v>
      </c>
      <c r="F9" s="308"/>
      <c r="G9" s="308"/>
      <c r="H9" s="30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91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9" t="str">
        <f>'Rekapitulace stavby'!E14</f>
        <v>Vyplň údaj</v>
      </c>
      <c r="F18" s="310"/>
      <c r="G18" s="310"/>
      <c r="H18" s="310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1" t="s">
        <v>1</v>
      </c>
      <c r="F27" s="311"/>
      <c r="G27" s="311"/>
      <c r="H27" s="311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3" t="s">
        <v>41</v>
      </c>
      <c r="E33" s="113" t="s">
        <v>42</v>
      </c>
      <c r="F33" s="124">
        <f>ROUND((SUM(BE124:BE615)),2)</f>
        <v>0</v>
      </c>
      <c r="G33" s="35"/>
      <c r="H33" s="35"/>
      <c r="I33" s="125">
        <v>0.21</v>
      </c>
      <c r="J33" s="124">
        <f>ROUND(((SUM(BE124:BE615))*I33),2)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3" t="s">
        <v>43</v>
      </c>
      <c r="F34" s="124">
        <f>ROUND((SUM(BF124:BF615)),2)</f>
        <v>0</v>
      </c>
      <c r="G34" s="35"/>
      <c r="H34" s="35"/>
      <c r="I34" s="125">
        <v>0.15</v>
      </c>
      <c r="J34" s="124">
        <f>ROUND(((SUM(BF124:BF615))*I34),2)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3" t="s">
        <v>44</v>
      </c>
      <c r="F35" s="124">
        <f>ROUND((SUM(BG124:BG615)),2)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3" t="s">
        <v>45</v>
      </c>
      <c r="F36" s="124">
        <f>ROUND((SUM(BH124:BH615)),2)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3" t="s">
        <v>46</v>
      </c>
      <c r="F37" s="124">
        <f>ROUND((SUM(BI124:BI615)),2)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Výstavba cyklostezek v k.ú. Dačice a Bílkov – trasa 4, Dačice – Bílkov II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3" t="str">
        <f>E9</f>
        <v>101B - Sjezdy přes stezku (neuznatelné náklady)</v>
      </c>
      <c r="F87" s="314"/>
      <c r="G87" s="314"/>
      <c r="H87" s="31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Dačice</v>
      </c>
      <c r="G89" s="37"/>
      <c r="H89" s="37"/>
      <c r="I89" s="30" t="s">
        <v>22</v>
      </c>
      <c r="J89" s="67" t="str">
        <f>IF(J12="","",J12)</f>
        <v>25. 4. 2023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Město Dačice</v>
      </c>
      <c r="G91" s="37"/>
      <c r="H91" s="37"/>
      <c r="I91" s="30" t="s">
        <v>30</v>
      </c>
      <c r="J91" s="33" t="str">
        <f>E21</f>
        <v>WAY project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99</v>
      </c>
      <c r="D94" s="145"/>
      <c r="E94" s="145"/>
      <c r="F94" s="145"/>
      <c r="G94" s="145"/>
      <c r="H94" s="145"/>
      <c r="I94" s="145"/>
      <c r="J94" s="146" t="s">
        <v>100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47" t="s">
        <v>101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2:12" s="9" customFormat="1" ht="25" customHeight="1">
      <c r="B97" s="148"/>
      <c r="C97" s="149"/>
      <c r="D97" s="150" t="s">
        <v>215</v>
      </c>
      <c r="E97" s="151"/>
      <c r="F97" s="151"/>
      <c r="G97" s="151"/>
      <c r="H97" s="151"/>
      <c r="I97" s="151"/>
      <c r="J97" s="152">
        <f>J125</f>
        <v>0</v>
      </c>
      <c r="K97" s="149"/>
      <c r="L97" s="153"/>
    </row>
    <row r="98" spans="2:12" s="10" customFormat="1" ht="19.9" customHeight="1">
      <c r="B98" s="154"/>
      <c r="C98" s="155"/>
      <c r="D98" s="156" t="s">
        <v>216</v>
      </c>
      <c r="E98" s="157"/>
      <c r="F98" s="157"/>
      <c r="G98" s="157"/>
      <c r="H98" s="157"/>
      <c r="I98" s="157"/>
      <c r="J98" s="158">
        <f>J126</f>
        <v>0</v>
      </c>
      <c r="K98" s="155"/>
      <c r="L98" s="159"/>
    </row>
    <row r="99" spans="2:12" s="10" customFormat="1" ht="19.9" customHeight="1">
      <c r="B99" s="154"/>
      <c r="C99" s="155"/>
      <c r="D99" s="156" t="s">
        <v>218</v>
      </c>
      <c r="E99" s="157"/>
      <c r="F99" s="157"/>
      <c r="G99" s="157"/>
      <c r="H99" s="157"/>
      <c r="I99" s="157"/>
      <c r="J99" s="158">
        <f>J270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219</v>
      </c>
      <c r="E100" s="157"/>
      <c r="F100" s="157"/>
      <c r="G100" s="157"/>
      <c r="H100" s="157"/>
      <c r="I100" s="157"/>
      <c r="J100" s="158">
        <f>J292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220</v>
      </c>
      <c r="E101" s="157"/>
      <c r="F101" s="157"/>
      <c r="G101" s="157"/>
      <c r="H101" s="157"/>
      <c r="I101" s="157"/>
      <c r="J101" s="158">
        <f>J386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221</v>
      </c>
      <c r="E102" s="157"/>
      <c r="F102" s="157"/>
      <c r="G102" s="157"/>
      <c r="H102" s="157"/>
      <c r="I102" s="157"/>
      <c r="J102" s="158">
        <f>J436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222</v>
      </c>
      <c r="E103" s="157"/>
      <c r="F103" s="157"/>
      <c r="G103" s="157"/>
      <c r="H103" s="157"/>
      <c r="I103" s="157"/>
      <c r="J103" s="158">
        <f>J534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223</v>
      </c>
      <c r="E104" s="157"/>
      <c r="F104" s="157"/>
      <c r="G104" s="157"/>
      <c r="H104" s="157"/>
      <c r="I104" s="157"/>
      <c r="J104" s="158">
        <f>J592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7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7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5" customHeight="1">
      <c r="A111" s="35"/>
      <c r="B111" s="36"/>
      <c r="C111" s="24" t="s">
        <v>109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12" t="str">
        <f>E7</f>
        <v>Výstavba cyklostezek v k.ú. Dačice a Bílkov – trasa 4, Dačice – Bílkov II</v>
      </c>
      <c r="F114" s="313"/>
      <c r="G114" s="313"/>
      <c r="H114" s="313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96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83" t="str">
        <f>E9</f>
        <v>101B - Sjezdy přes stezku (neuznatelné náklady)</v>
      </c>
      <c r="F116" s="314"/>
      <c r="G116" s="314"/>
      <c r="H116" s="314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>Dačice</v>
      </c>
      <c r="G118" s="37"/>
      <c r="H118" s="37"/>
      <c r="I118" s="30" t="s">
        <v>22</v>
      </c>
      <c r="J118" s="67" t="str">
        <f>IF(J12="","",J12)</f>
        <v>25. 4. 2023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7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30" t="s">
        <v>24</v>
      </c>
      <c r="D120" s="37"/>
      <c r="E120" s="37"/>
      <c r="F120" s="28" t="str">
        <f>E15</f>
        <v>Město Dačice</v>
      </c>
      <c r="G120" s="37"/>
      <c r="H120" s="37"/>
      <c r="I120" s="30" t="s">
        <v>30</v>
      </c>
      <c r="J120" s="33" t="str">
        <f>E21</f>
        <v>WAY project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30" t="s">
        <v>34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2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0"/>
      <c r="B123" s="161"/>
      <c r="C123" s="162" t="s">
        <v>110</v>
      </c>
      <c r="D123" s="163" t="s">
        <v>62</v>
      </c>
      <c r="E123" s="163" t="s">
        <v>58</v>
      </c>
      <c r="F123" s="163" t="s">
        <v>59</v>
      </c>
      <c r="G123" s="163" t="s">
        <v>111</v>
      </c>
      <c r="H123" s="163" t="s">
        <v>112</v>
      </c>
      <c r="I123" s="163" t="s">
        <v>113</v>
      </c>
      <c r="J123" s="163" t="s">
        <v>100</v>
      </c>
      <c r="K123" s="164" t="s">
        <v>114</v>
      </c>
      <c r="L123" s="165"/>
      <c r="M123" s="76" t="s">
        <v>1</v>
      </c>
      <c r="N123" s="77" t="s">
        <v>41</v>
      </c>
      <c r="O123" s="77" t="s">
        <v>115</v>
      </c>
      <c r="P123" s="77" t="s">
        <v>116</v>
      </c>
      <c r="Q123" s="77" t="s">
        <v>117</v>
      </c>
      <c r="R123" s="77" t="s">
        <v>118</v>
      </c>
      <c r="S123" s="77" t="s">
        <v>119</v>
      </c>
      <c r="T123" s="78" t="s">
        <v>120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pans="1:63" s="2" customFormat="1" ht="22.75" customHeight="1">
      <c r="A124" s="35"/>
      <c r="B124" s="36"/>
      <c r="C124" s="83" t="s">
        <v>121</v>
      </c>
      <c r="D124" s="37"/>
      <c r="E124" s="37"/>
      <c r="F124" s="37"/>
      <c r="G124" s="37"/>
      <c r="H124" s="37"/>
      <c r="I124" s="37"/>
      <c r="J124" s="166">
        <f>BK124</f>
        <v>0</v>
      </c>
      <c r="K124" s="37"/>
      <c r="L124" s="40"/>
      <c r="M124" s="79"/>
      <c r="N124" s="167"/>
      <c r="O124" s="80"/>
      <c r="P124" s="168">
        <f>P125</f>
        <v>0</v>
      </c>
      <c r="Q124" s="80"/>
      <c r="R124" s="168">
        <f>R125</f>
        <v>201.52840737959997</v>
      </c>
      <c r="S124" s="80"/>
      <c r="T124" s="169">
        <f>T125</f>
        <v>125.6827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76</v>
      </c>
      <c r="AU124" s="18" t="s">
        <v>102</v>
      </c>
      <c r="BK124" s="170">
        <f>BK125</f>
        <v>0</v>
      </c>
    </row>
    <row r="125" spans="2:63" s="12" customFormat="1" ht="25.9" customHeight="1">
      <c r="B125" s="171"/>
      <c r="C125" s="172"/>
      <c r="D125" s="173" t="s">
        <v>76</v>
      </c>
      <c r="E125" s="174" t="s">
        <v>224</v>
      </c>
      <c r="F125" s="174" t="s">
        <v>225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P126+P270+P292+P386+P436+P534+P592</f>
        <v>0</v>
      </c>
      <c r="Q125" s="179"/>
      <c r="R125" s="180">
        <f>R126+R270+R292+R386+R436+R534+R592</f>
        <v>201.52840737959997</v>
      </c>
      <c r="S125" s="179"/>
      <c r="T125" s="181">
        <f>T126+T270+T292+T386+T436+T534+T592</f>
        <v>125.6827</v>
      </c>
      <c r="AR125" s="182" t="s">
        <v>85</v>
      </c>
      <c r="AT125" s="183" t="s">
        <v>76</v>
      </c>
      <c r="AU125" s="183" t="s">
        <v>77</v>
      </c>
      <c r="AY125" s="182" t="s">
        <v>125</v>
      </c>
      <c r="BK125" s="184">
        <f>BK126+BK270+BK292+BK386+BK436+BK534+BK592</f>
        <v>0</v>
      </c>
    </row>
    <row r="126" spans="2:63" s="12" customFormat="1" ht="22.75" customHeight="1">
      <c r="B126" s="171"/>
      <c r="C126" s="172"/>
      <c r="D126" s="173" t="s">
        <v>76</v>
      </c>
      <c r="E126" s="185" t="s">
        <v>85</v>
      </c>
      <c r="F126" s="185" t="s">
        <v>226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SUM(P127:P269)</f>
        <v>0</v>
      </c>
      <c r="Q126" s="179"/>
      <c r="R126" s="180">
        <f>SUM(R127:R269)</f>
        <v>126.686529</v>
      </c>
      <c r="S126" s="179"/>
      <c r="T126" s="181">
        <f>SUM(T127:T269)</f>
        <v>68.4164</v>
      </c>
      <c r="AR126" s="182" t="s">
        <v>85</v>
      </c>
      <c r="AT126" s="183" t="s">
        <v>76</v>
      </c>
      <c r="AU126" s="183" t="s">
        <v>85</v>
      </c>
      <c r="AY126" s="182" t="s">
        <v>125</v>
      </c>
      <c r="BK126" s="184">
        <f>SUM(BK127:BK269)</f>
        <v>0</v>
      </c>
    </row>
    <row r="127" spans="1:65" s="2" customFormat="1" ht="16.5" customHeight="1">
      <c r="A127" s="35"/>
      <c r="B127" s="36"/>
      <c r="C127" s="187" t="s">
        <v>149</v>
      </c>
      <c r="D127" s="187" t="s">
        <v>128</v>
      </c>
      <c r="E127" s="188" t="s">
        <v>1391</v>
      </c>
      <c r="F127" s="189" t="s">
        <v>1392</v>
      </c>
      <c r="G127" s="190" t="s">
        <v>244</v>
      </c>
      <c r="H127" s="191">
        <v>4.11</v>
      </c>
      <c r="I127" s="192"/>
      <c r="J127" s="193">
        <f>ROUND(I127*H127,2)</f>
        <v>0</v>
      </c>
      <c r="K127" s="189" t="s">
        <v>132</v>
      </c>
      <c r="L127" s="40"/>
      <c r="M127" s="194" t="s">
        <v>1</v>
      </c>
      <c r="N127" s="195" t="s">
        <v>42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0.48</v>
      </c>
      <c r="T127" s="197">
        <f>S127*H127</f>
        <v>1.9728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149</v>
      </c>
      <c r="AT127" s="198" t="s">
        <v>128</v>
      </c>
      <c r="AU127" s="198" t="s">
        <v>87</v>
      </c>
      <c r="AY127" s="18" t="s">
        <v>125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85</v>
      </c>
      <c r="BK127" s="199">
        <f>ROUND(I127*H127,2)</f>
        <v>0</v>
      </c>
      <c r="BL127" s="18" t="s">
        <v>149</v>
      </c>
      <c r="BM127" s="198" t="s">
        <v>1393</v>
      </c>
    </row>
    <row r="128" spans="1:47" s="2" customFormat="1" ht="18">
      <c r="A128" s="35"/>
      <c r="B128" s="36"/>
      <c r="C128" s="37"/>
      <c r="D128" s="200" t="s">
        <v>135</v>
      </c>
      <c r="E128" s="37"/>
      <c r="F128" s="201" t="s">
        <v>1394</v>
      </c>
      <c r="G128" s="37"/>
      <c r="H128" s="37"/>
      <c r="I128" s="202"/>
      <c r="J128" s="37"/>
      <c r="K128" s="37"/>
      <c r="L128" s="40"/>
      <c r="M128" s="203"/>
      <c r="N128" s="204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135</v>
      </c>
      <c r="AU128" s="18" t="s">
        <v>87</v>
      </c>
    </row>
    <row r="129" spans="2:51" s="14" customFormat="1" ht="10">
      <c r="B129" s="215"/>
      <c r="C129" s="216"/>
      <c r="D129" s="200" t="s">
        <v>136</v>
      </c>
      <c r="E129" s="217" t="s">
        <v>1</v>
      </c>
      <c r="F129" s="218" t="s">
        <v>1395</v>
      </c>
      <c r="G129" s="216"/>
      <c r="H129" s="219">
        <v>4.11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136</v>
      </c>
      <c r="AU129" s="225" t="s">
        <v>87</v>
      </c>
      <c r="AV129" s="14" t="s">
        <v>87</v>
      </c>
      <c r="AW129" s="14" t="s">
        <v>33</v>
      </c>
      <c r="AX129" s="14" t="s">
        <v>85</v>
      </c>
      <c r="AY129" s="225" t="s">
        <v>125</v>
      </c>
    </row>
    <row r="130" spans="1:65" s="2" customFormat="1" ht="21.75" customHeight="1">
      <c r="A130" s="35"/>
      <c r="B130" s="36"/>
      <c r="C130" s="187" t="s">
        <v>167</v>
      </c>
      <c r="D130" s="187" t="s">
        <v>128</v>
      </c>
      <c r="E130" s="188" t="s">
        <v>254</v>
      </c>
      <c r="F130" s="189" t="s">
        <v>255</v>
      </c>
      <c r="G130" s="190" t="s">
        <v>244</v>
      </c>
      <c r="H130" s="191">
        <v>58.6</v>
      </c>
      <c r="I130" s="192"/>
      <c r="J130" s="193">
        <f>ROUND(I130*H130,2)</f>
        <v>0</v>
      </c>
      <c r="K130" s="189" t="s">
        <v>132</v>
      </c>
      <c r="L130" s="40"/>
      <c r="M130" s="194" t="s">
        <v>1</v>
      </c>
      <c r="N130" s="195" t="s">
        <v>42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0.295</v>
      </c>
      <c r="T130" s="197">
        <f>S130*H130</f>
        <v>17.287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149</v>
      </c>
      <c r="AT130" s="198" t="s">
        <v>128</v>
      </c>
      <c r="AU130" s="198" t="s">
        <v>87</v>
      </c>
      <c r="AY130" s="18" t="s">
        <v>125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85</v>
      </c>
      <c r="BK130" s="199">
        <f>ROUND(I130*H130,2)</f>
        <v>0</v>
      </c>
      <c r="BL130" s="18" t="s">
        <v>149</v>
      </c>
      <c r="BM130" s="198" t="s">
        <v>256</v>
      </c>
    </row>
    <row r="131" spans="1:47" s="2" customFormat="1" ht="18">
      <c r="A131" s="35"/>
      <c r="B131" s="36"/>
      <c r="C131" s="37"/>
      <c r="D131" s="200" t="s">
        <v>135</v>
      </c>
      <c r="E131" s="37"/>
      <c r="F131" s="201" t="s">
        <v>257</v>
      </c>
      <c r="G131" s="37"/>
      <c r="H131" s="37"/>
      <c r="I131" s="202"/>
      <c r="J131" s="37"/>
      <c r="K131" s="37"/>
      <c r="L131" s="40"/>
      <c r="M131" s="203"/>
      <c r="N131" s="204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135</v>
      </c>
      <c r="AU131" s="18" t="s">
        <v>87</v>
      </c>
    </row>
    <row r="132" spans="2:51" s="14" customFormat="1" ht="10">
      <c r="B132" s="215"/>
      <c r="C132" s="216"/>
      <c r="D132" s="200" t="s">
        <v>136</v>
      </c>
      <c r="E132" s="217" t="s">
        <v>1</v>
      </c>
      <c r="F132" s="218" t="s">
        <v>1396</v>
      </c>
      <c r="G132" s="216"/>
      <c r="H132" s="219">
        <v>59.8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136</v>
      </c>
      <c r="AU132" s="225" t="s">
        <v>87</v>
      </c>
      <c r="AV132" s="14" t="s">
        <v>87</v>
      </c>
      <c r="AW132" s="14" t="s">
        <v>33</v>
      </c>
      <c r="AX132" s="14" t="s">
        <v>77</v>
      </c>
      <c r="AY132" s="225" t="s">
        <v>125</v>
      </c>
    </row>
    <row r="133" spans="2:51" s="14" customFormat="1" ht="10">
      <c r="B133" s="215"/>
      <c r="C133" s="216"/>
      <c r="D133" s="200" t="s">
        <v>136</v>
      </c>
      <c r="E133" s="217" t="s">
        <v>1</v>
      </c>
      <c r="F133" s="218" t="s">
        <v>1397</v>
      </c>
      <c r="G133" s="216"/>
      <c r="H133" s="219">
        <v>-1.2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136</v>
      </c>
      <c r="AU133" s="225" t="s">
        <v>87</v>
      </c>
      <c r="AV133" s="14" t="s">
        <v>87</v>
      </c>
      <c r="AW133" s="14" t="s">
        <v>33</v>
      </c>
      <c r="AX133" s="14" t="s">
        <v>77</v>
      </c>
      <c r="AY133" s="225" t="s">
        <v>125</v>
      </c>
    </row>
    <row r="134" spans="2:51" s="15" customFormat="1" ht="10">
      <c r="B134" s="229"/>
      <c r="C134" s="230"/>
      <c r="D134" s="200" t="s">
        <v>136</v>
      </c>
      <c r="E134" s="231" t="s">
        <v>1</v>
      </c>
      <c r="F134" s="232" t="s">
        <v>260</v>
      </c>
      <c r="G134" s="230"/>
      <c r="H134" s="233">
        <v>58.6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136</v>
      </c>
      <c r="AU134" s="239" t="s">
        <v>87</v>
      </c>
      <c r="AV134" s="15" t="s">
        <v>149</v>
      </c>
      <c r="AW134" s="15" t="s">
        <v>33</v>
      </c>
      <c r="AX134" s="15" t="s">
        <v>85</v>
      </c>
      <c r="AY134" s="239" t="s">
        <v>125</v>
      </c>
    </row>
    <row r="135" spans="1:65" s="2" customFormat="1" ht="16.5" customHeight="1">
      <c r="A135" s="35"/>
      <c r="B135" s="36"/>
      <c r="C135" s="187" t="s">
        <v>183</v>
      </c>
      <c r="D135" s="187" t="s">
        <v>128</v>
      </c>
      <c r="E135" s="188" t="s">
        <v>265</v>
      </c>
      <c r="F135" s="189" t="s">
        <v>266</v>
      </c>
      <c r="G135" s="190" t="s">
        <v>244</v>
      </c>
      <c r="H135" s="191">
        <v>59.8</v>
      </c>
      <c r="I135" s="192"/>
      <c r="J135" s="193">
        <f>ROUND(I135*H135,2)</f>
        <v>0</v>
      </c>
      <c r="K135" s="189" t="s">
        <v>132</v>
      </c>
      <c r="L135" s="40"/>
      <c r="M135" s="194" t="s">
        <v>1</v>
      </c>
      <c r="N135" s="195" t="s">
        <v>42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0.17</v>
      </c>
      <c r="T135" s="197">
        <f>S135*H135</f>
        <v>10.166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149</v>
      </c>
      <c r="AT135" s="198" t="s">
        <v>128</v>
      </c>
      <c r="AU135" s="198" t="s">
        <v>87</v>
      </c>
      <c r="AY135" s="18" t="s">
        <v>125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85</v>
      </c>
      <c r="BK135" s="199">
        <f>ROUND(I135*H135,2)</f>
        <v>0</v>
      </c>
      <c r="BL135" s="18" t="s">
        <v>149</v>
      </c>
      <c r="BM135" s="198" t="s">
        <v>267</v>
      </c>
    </row>
    <row r="136" spans="1:47" s="2" customFormat="1" ht="18">
      <c r="A136" s="35"/>
      <c r="B136" s="36"/>
      <c r="C136" s="37"/>
      <c r="D136" s="200" t="s">
        <v>135</v>
      </c>
      <c r="E136" s="37"/>
      <c r="F136" s="201" t="s">
        <v>268</v>
      </c>
      <c r="G136" s="37"/>
      <c r="H136" s="37"/>
      <c r="I136" s="202"/>
      <c r="J136" s="37"/>
      <c r="K136" s="37"/>
      <c r="L136" s="40"/>
      <c r="M136" s="203"/>
      <c r="N136" s="204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135</v>
      </c>
      <c r="AU136" s="18" t="s">
        <v>87</v>
      </c>
    </row>
    <row r="137" spans="2:51" s="14" customFormat="1" ht="10">
      <c r="B137" s="215"/>
      <c r="C137" s="216"/>
      <c r="D137" s="200" t="s">
        <v>136</v>
      </c>
      <c r="E137" s="217" t="s">
        <v>1</v>
      </c>
      <c r="F137" s="218" t="s">
        <v>1396</v>
      </c>
      <c r="G137" s="216"/>
      <c r="H137" s="219">
        <v>59.8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136</v>
      </c>
      <c r="AU137" s="225" t="s">
        <v>87</v>
      </c>
      <c r="AV137" s="14" t="s">
        <v>87</v>
      </c>
      <c r="AW137" s="14" t="s">
        <v>33</v>
      </c>
      <c r="AX137" s="14" t="s">
        <v>85</v>
      </c>
      <c r="AY137" s="225" t="s">
        <v>125</v>
      </c>
    </row>
    <row r="138" spans="1:65" s="2" customFormat="1" ht="21.75" customHeight="1">
      <c r="A138" s="35"/>
      <c r="B138" s="36"/>
      <c r="C138" s="187" t="s">
        <v>189</v>
      </c>
      <c r="D138" s="187" t="s">
        <v>128</v>
      </c>
      <c r="E138" s="188" t="s">
        <v>270</v>
      </c>
      <c r="F138" s="189" t="s">
        <v>271</v>
      </c>
      <c r="G138" s="190" t="s">
        <v>244</v>
      </c>
      <c r="H138" s="191">
        <v>3.6</v>
      </c>
      <c r="I138" s="192"/>
      <c r="J138" s="193">
        <f>ROUND(I138*H138,2)</f>
        <v>0</v>
      </c>
      <c r="K138" s="189" t="s">
        <v>132</v>
      </c>
      <c r="L138" s="40"/>
      <c r="M138" s="194" t="s">
        <v>1</v>
      </c>
      <c r="N138" s="195" t="s">
        <v>42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0.29</v>
      </c>
      <c r="T138" s="197">
        <f>S138*H138</f>
        <v>1.044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149</v>
      </c>
      <c r="AT138" s="198" t="s">
        <v>128</v>
      </c>
      <c r="AU138" s="198" t="s">
        <v>87</v>
      </c>
      <c r="AY138" s="18" t="s">
        <v>125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85</v>
      </c>
      <c r="BK138" s="199">
        <f>ROUND(I138*H138,2)</f>
        <v>0</v>
      </c>
      <c r="BL138" s="18" t="s">
        <v>149</v>
      </c>
      <c r="BM138" s="198" t="s">
        <v>272</v>
      </c>
    </row>
    <row r="139" spans="1:47" s="2" customFormat="1" ht="18">
      <c r="A139" s="35"/>
      <c r="B139" s="36"/>
      <c r="C139" s="37"/>
      <c r="D139" s="200" t="s">
        <v>135</v>
      </c>
      <c r="E139" s="37"/>
      <c r="F139" s="201" t="s">
        <v>273</v>
      </c>
      <c r="G139" s="37"/>
      <c r="H139" s="37"/>
      <c r="I139" s="202"/>
      <c r="J139" s="37"/>
      <c r="K139" s="37"/>
      <c r="L139" s="40"/>
      <c r="M139" s="203"/>
      <c r="N139" s="204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135</v>
      </c>
      <c r="AU139" s="18" t="s">
        <v>87</v>
      </c>
    </row>
    <row r="140" spans="2:51" s="14" customFormat="1" ht="10">
      <c r="B140" s="215"/>
      <c r="C140" s="216"/>
      <c r="D140" s="200" t="s">
        <v>136</v>
      </c>
      <c r="E140" s="217" t="s">
        <v>1</v>
      </c>
      <c r="F140" s="218" t="s">
        <v>1398</v>
      </c>
      <c r="G140" s="216"/>
      <c r="H140" s="219">
        <v>3.6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136</v>
      </c>
      <c r="AU140" s="225" t="s">
        <v>87</v>
      </c>
      <c r="AV140" s="14" t="s">
        <v>87</v>
      </c>
      <c r="AW140" s="14" t="s">
        <v>33</v>
      </c>
      <c r="AX140" s="14" t="s">
        <v>85</v>
      </c>
      <c r="AY140" s="225" t="s">
        <v>125</v>
      </c>
    </row>
    <row r="141" spans="1:65" s="2" customFormat="1" ht="16.5" customHeight="1">
      <c r="A141" s="35"/>
      <c r="B141" s="36"/>
      <c r="C141" s="187" t="s">
        <v>196</v>
      </c>
      <c r="D141" s="187" t="s">
        <v>128</v>
      </c>
      <c r="E141" s="188" t="s">
        <v>275</v>
      </c>
      <c r="F141" s="189" t="s">
        <v>276</v>
      </c>
      <c r="G141" s="190" t="s">
        <v>244</v>
      </c>
      <c r="H141" s="191">
        <v>3.6</v>
      </c>
      <c r="I141" s="192"/>
      <c r="J141" s="193">
        <f>ROUND(I141*H141,2)</f>
        <v>0</v>
      </c>
      <c r="K141" s="189" t="s">
        <v>132</v>
      </c>
      <c r="L141" s="40"/>
      <c r="M141" s="194" t="s">
        <v>1</v>
      </c>
      <c r="N141" s="195" t="s">
        <v>42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0.316</v>
      </c>
      <c r="T141" s="197">
        <f>S141*H141</f>
        <v>1.1376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149</v>
      </c>
      <c r="AT141" s="198" t="s">
        <v>128</v>
      </c>
      <c r="AU141" s="198" t="s">
        <v>87</v>
      </c>
      <c r="AY141" s="18" t="s">
        <v>125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85</v>
      </c>
      <c r="BK141" s="199">
        <f>ROUND(I141*H141,2)</f>
        <v>0</v>
      </c>
      <c r="BL141" s="18" t="s">
        <v>149</v>
      </c>
      <c r="BM141" s="198" t="s">
        <v>277</v>
      </c>
    </row>
    <row r="142" spans="1:47" s="2" customFormat="1" ht="18">
      <c r="A142" s="35"/>
      <c r="B142" s="36"/>
      <c r="C142" s="37"/>
      <c r="D142" s="200" t="s">
        <v>135</v>
      </c>
      <c r="E142" s="37"/>
      <c r="F142" s="201" t="s">
        <v>278</v>
      </c>
      <c r="G142" s="37"/>
      <c r="H142" s="37"/>
      <c r="I142" s="202"/>
      <c r="J142" s="37"/>
      <c r="K142" s="37"/>
      <c r="L142" s="40"/>
      <c r="M142" s="203"/>
      <c r="N142" s="204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135</v>
      </c>
      <c r="AU142" s="18" t="s">
        <v>87</v>
      </c>
    </row>
    <row r="143" spans="2:51" s="14" customFormat="1" ht="10">
      <c r="B143" s="215"/>
      <c r="C143" s="216"/>
      <c r="D143" s="200" t="s">
        <v>136</v>
      </c>
      <c r="E143" s="217" t="s">
        <v>1</v>
      </c>
      <c r="F143" s="218" t="s">
        <v>1399</v>
      </c>
      <c r="G143" s="216"/>
      <c r="H143" s="219">
        <v>3.6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136</v>
      </c>
      <c r="AU143" s="225" t="s">
        <v>87</v>
      </c>
      <c r="AV143" s="14" t="s">
        <v>87</v>
      </c>
      <c r="AW143" s="14" t="s">
        <v>33</v>
      </c>
      <c r="AX143" s="14" t="s">
        <v>85</v>
      </c>
      <c r="AY143" s="225" t="s">
        <v>125</v>
      </c>
    </row>
    <row r="144" spans="1:65" s="2" customFormat="1" ht="16.5" customHeight="1">
      <c r="A144" s="35"/>
      <c r="B144" s="36"/>
      <c r="C144" s="187" t="s">
        <v>210</v>
      </c>
      <c r="D144" s="187" t="s">
        <v>128</v>
      </c>
      <c r="E144" s="188" t="s">
        <v>285</v>
      </c>
      <c r="F144" s="189" t="s">
        <v>286</v>
      </c>
      <c r="G144" s="190" t="s">
        <v>244</v>
      </c>
      <c r="H144" s="191">
        <v>58.6</v>
      </c>
      <c r="I144" s="192"/>
      <c r="J144" s="193">
        <f>ROUND(I144*H144,2)</f>
        <v>0</v>
      </c>
      <c r="K144" s="189" t="s">
        <v>132</v>
      </c>
      <c r="L144" s="40"/>
      <c r="M144" s="194" t="s">
        <v>1</v>
      </c>
      <c r="N144" s="195" t="s">
        <v>42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0.625</v>
      </c>
      <c r="T144" s="197">
        <f>S144*H144</f>
        <v>36.625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149</v>
      </c>
      <c r="AT144" s="198" t="s">
        <v>128</v>
      </c>
      <c r="AU144" s="198" t="s">
        <v>87</v>
      </c>
      <c r="AY144" s="18" t="s">
        <v>125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85</v>
      </c>
      <c r="BK144" s="199">
        <f>ROUND(I144*H144,2)</f>
        <v>0</v>
      </c>
      <c r="BL144" s="18" t="s">
        <v>149</v>
      </c>
      <c r="BM144" s="198" t="s">
        <v>287</v>
      </c>
    </row>
    <row r="145" spans="1:47" s="2" customFormat="1" ht="18">
      <c r="A145" s="35"/>
      <c r="B145" s="36"/>
      <c r="C145" s="37"/>
      <c r="D145" s="200" t="s">
        <v>135</v>
      </c>
      <c r="E145" s="37"/>
      <c r="F145" s="201" t="s">
        <v>288</v>
      </c>
      <c r="G145" s="37"/>
      <c r="H145" s="37"/>
      <c r="I145" s="202"/>
      <c r="J145" s="37"/>
      <c r="K145" s="37"/>
      <c r="L145" s="40"/>
      <c r="M145" s="203"/>
      <c r="N145" s="204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135</v>
      </c>
      <c r="AU145" s="18" t="s">
        <v>87</v>
      </c>
    </row>
    <row r="146" spans="2:51" s="14" customFormat="1" ht="10">
      <c r="B146" s="215"/>
      <c r="C146" s="216"/>
      <c r="D146" s="200" t="s">
        <v>136</v>
      </c>
      <c r="E146" s="217" t="s">
        <v>1</v>
      </c>
      <c r="F146" s="218" t="s">
        <v>1400</v>
      </c>
      <c r="G146" s="216"/>
      <c r="H146" s="219">
        <v>58.6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136</v>
      </c>
      <c r="AU146" s="225" t="s">
        <v>87</v>
      </c>
      <c r="AV146" s="14" t="s">
        <v>87</v>
      </c>
      <c r="AW146" s="14" t="s">
        <v>33</v>
      </c>
      <c r="AX146" s="14" t="s">
        <v>85</v>
      </c>
      <c r="AY146" s="225" t="s">
        <v>125</v>
      </c>
    </row>
    <row r="147" spans="1:65" s="2" customFormat="1" ht="16.5" customHeight="1">
      <c r="A147" s="35"/>
      <c r="B147" s="36"/>
      <c r="C147" s="187" t="s">
        <v>290</v>
      </c>
      <c r="D147" s="187" t="s">
        <v>128</v>
      </c>
      <c r="E147" s="188" t="s">
        <v>291</v>
      </c>
      <c r="F147" s="189" t="s">
        <v>292</v>
      </c>
      <c r="G147" s="190" t="s">
        <v>244</v>
      </c>
      <c r="H147" s="191">
        <v>2</v>
      </c>
      <c r="I147" s="192"/>
      <c r="J147" s="193">
        <f>ROUND(I147*H147,2)</f>
        <v>0</v>
      </c>
      <c r="K147" s="189" t="s">
        <v>132</v>
      </c>
      <c r="L147" s="40"/>
      <c r="M147" s="194" t="s">
        <v>1</v>
      </c>
      <c r="N147" s="195" t="s">
        <v>42</v>
      </c>
      <c r="O147" s="72"/>
      <c r="P147" s="196">
        <f>O147*H147</f>
        <v>0</v>
      </c>
      <c r="Q147" s="196">
        <v>3E-05</v>
      </c>
      <c r="R147" s="196">
        <f>Q147*H147</f>
        <v>6E-05</v>
      </c>
      <c r="S147" s="196">
        <v>0.092</v>
      </c>
      <c r="T147" s="197">
        <f>S147*H147</f>
        <v>0.184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149</v>
      </c>
      <c r="AT147" s="198" t="s">
        <v>128</v>
      </c>
      <c r="AU147" s="198" t="s">
        <v>87</v>
      </c>
      <c r="AY147" s="18" t="s">
        <v>125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85</v>
      </c>
      <c r="BK147" s="199">
        <f>ROUND(I147*H147,2)</f>
        <v>0</v>
      </c>
      <c r="BL147" s="18" t="s">
        <v>149</v>
      </c>
      <c r="BM147" s="198" t="s">
        <v>293</v>
      </c>
    </row>
    <row r="148" spans="1:47" s="2" customFormat="1" ht="18">
      <c r="A148" s="35"/>
      <c r="B148" s="36"/>
      <c r="C148" s="37"/>
      <c r="D148" s="200" t="s">
        <v>135</v>
      </c>
      <c r="E148" s="37"/>
      <c r="F148" s="201" t="s">
        <v>294</v>
      </c>
      <c r="G148" s="37"/>
      <c r="H148" s="37"/>
      <c r="I148" s="202"/>
      <c r="J148" s="37"/>
      <c r="K148" s="37"/>
      <c r="L148" s="40"/>
      <c r="M148" s="203"/>
      <c r="N148" s="204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135</v>
      </c>
      <c r="AU148" s="18" t="s">
        <v>87</v>
      </c>
    </row>
    <row r="149" spans="2:51" s="14" customFormat="1" ht="10">
      <c r="B149" s="215"/>
      <c r="C149" s="216"/>
      <c r="D149" s="200" t="s">
        <v>136</v>
      </c>
      <c r="E149" s="217" t="s">
        <v>1</v>
      </c>
      <c r="F149" s="218" t="s">
        <v>1401</v>
      </c>
      <c r="G149" s="216"/>
      <c r="H149" s="219">
        <v>2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136</v>
      </c>
      <c r="AU149" s="225" t="s">
        <v>87</v>
      </c>
      <c r="AV149" s="14" t="s">
        <v>87</v>
      </c>
      <c r="AW149" s="14" t="s">
        <v>33</v>
      </c>
      <c r="AX149" s="14" t="s">
        <v>85</v>
      </c>
      <c r="AY149" s="225" t="s">
        <v>125</v>
      </c>
    </row>
    <row r="150" spans="1:65" s="2" customFormat="1" ht="16.5" customHeight="1">
      <c r="A150" s="35"/>
      <c r="B150" s="36"/>
      <c r="C150" s="187" t="s">
        <v>308</v>
      </c>
      <c r="D150" s="187" t="s">
        <v>128</v>
      </c>
      <c r="E150" s="188" t="s">
        <v>309</v>
      </c>
      <c r="F150" s="189" t="s">
        <v>310</v>
      </c>
      <c r="G150" s="190" t="s">
        <v>244</v>
      </c>
      <c r="H150" s="191">
        <v>77.47</v>
      </c>
      <c r="I150" s="192"/>
      <c r="J150" s="193">
        <f>ROUND(I150*H150,2)</f>
        <v>0</v>
      </c>
      <c r="K150" s="189" t="s">
        <v>132</v>
      </c>
      <c r="L150" s="40"/>
      <c r="M150" s="194" t="s">
        <v>1</v>
      </c>
      <c r="N150" s="195" t="s">
        <v>42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149</v>
      </c>
      <c r="AT150" s="198" t="s">
        <v>128</v>
      </c>
      <c r="AU150" s="198" t="s">
        <v>87</v>
      </c>
      <c r="AY150" s="18" t="s">
        <v>125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85</v>
      </c>
      <c r="BK150" s="199">
        <f>ROUND(I150*H150,2)</f>
        <v>0</v>
      </c>
      <c r="BL150" s="18" t="s">
        <v>149</v>
      </c>
      <c r="BM150" s="198" t="s">
        <v>311</v>
      </c>
    </row>
    <row r="151" spans="1:47" s="2" customFormat="1" ht="10">
      <c r="A151" s="35"/>
      <c r="B151" s="36"/>
      <c r="C151" s="37"/>
      <c r="D151" s="200" t="s">
        <v>135</v>
      </c>
      <c r="E151" s="37"/>
      <c r="F151" s="201" t="s">
        <v>312</v>
      </c>
      <c r="G151" s="37"/>
      <c r="H151" s="37"/>
      <c r="I151" s="202"/>
      <c r="J151" s="37"/>
      <c r="K151" s="37"/>
      <c r="L151" s="40"/>
      <c r="M151" s="203"/>
      <c r="N151" s="204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135</v>
      </c>
      <c r="AU151" s="18" t="s">
        <v>87</v>
      </c>
    </row>
    <row r="152" spans="2:51" s="14" customFormat="1" ht="10">
      <c r="B152" s="215"/>
      <c r="C152" s="216"/>
      <c r="D152" s="200" t="s">
        <v>136</v>
      </c>
      <c r="E152" s="217" t="s">
        <v>1</v>
      </c>
      <c r="F152" s="218" t="s">
        <v>1402</v>
      </c>
      <c r="G152" s="216"/>
      <c r="H152" s="219">
        <v>77.47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136</v>
      </c>
      <c r="AU152" s="225" t="s">
        <v>87</v>
      </c>
      <c r="AV152" s="14" t="s">
        <v>87</v>
      </c>
      <c r="AW152" s="14" t="s">
        <v>33</v>
      </c>
      <c r="AX152" s="14" t="s">
        <v>85</v>
      </c>
      <c r="AY152" s="225" t="s">
        <v>125</v>
      </c>
    </row>
    <row r="153" spans="2:51" s="13" customFormat="1" ht="10">
      <c r="B153" s="205"/>
      <c r="C153" s="206"/>
      <c r="D153" s="200" t="s">
        <v>136</v>
      </c>
      <c r="E153" s="207" t="s">
        <v>1</v>
      </c>
      <c r="F153" s="208" t="s">
        <v>314</v>
      </c>
      <c r="G153" s="206"/>
      <c r="H153" s="207" t="s">
        <v>1</v>
      </c>
      <c r="I153" s="209"/>
      <c r="J153" s="206"/>
      <c r="K153" s="206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136</v>
      </c>
      <c r="AU153" s="214" t="s">
        <v>87</v>
      </c>
      <c r="AV153" s="13" t="s">
        <v>85</v>
      </c>
      <c r="AW153" s="13" t="s">
        <v>33</v>
      </c>
      <c r="AX153" s="13" t="s">
        <v>77</v>
      </c>
      <c r="AY153" s="214" t="s">
        <v>125</v>
      </c>
    </row>
    <row r="154" spans="2:51" s="13" customFormat="1" ht="10">
      <c r="B154" s="205"/>
      <c r="C154" s="206"/>
      <c r="D154" s="200" t="s">
        <v>136</v>
      </c>
      <c r="E154" s="207" t="s">
        <v>1</v>
      </c>
      <c r="F154" s="208" t="s">
        <v>315</v>
      </c>
      <c r="G154" s="206"/>
      <c r="H154" s="207" t="s">
        <v>1</v>
      </c>
      <c r="I154" s="209"/>
      <c r="J154" s="206"/>
      <c r="K154" s="206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136</v>
      </c>
      <c r="AU154" s="214" t="s">
        <v>87</v>
      </c>
      <c r="AV154" s="13" t="s">
        <v>85</v>
      </c>
      <c r="AW154" s="13" t="s">
        <v>33</v>
      </c>
      <c r="AX154" s="13" t="s">
        <v>77</v>
      </c>
      <c r="AY154" s="214" t="s">
        <v>125</v>
      </c>
    </row>
    <row r="155" spans="1:65" s="2" customFormat="1" ht="16.5" customHeight="1">
      <c r="A155" s="35"/>
      <c r="B155" s="36"/>
      <c r="C155" s="187" t="s">
        <v>316</v>
      </c>
      <c r="D155" s="187" t="s">
        <v>128</v>
      </c>
      <c r="E155" s="188" t="s">
        <v>317</v>
      </c>
      <c r="F155" s="189" t="s">
        <v>318</v>
      </c>
      <c r="G155" s="190" t="s">
        <v>244</v>
      </c>
      <c r="H155" s="191">
        <v>68</v>
      </c>
      <c r="I155" s="192"/>
      <c r="J155" s="193">
        <f>ROUND(I155*H155,2)</f>
        <v>0</v>
      </c>
      <c r="K155" s="189" t="s">
        <v>132</v>
      </c>
      <c r="L155" s="40"/>
      <c r="M155" s="194" t="s">
        <v>1</v>
      </c>
      <c r="N155" s="195" t="s">
        <v>42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149</v>
      </c>
      <c r="AT155" s="198" t="s">
        <v>128</v>
      </c>
      <c r="AU155" s="198" t="s">
        <v>87</v>
      </c>
      <c r="AY155" s="18" t="s">
        <v>125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85</v>
      </c>
      <c r="BK155" s="199">
        <f>ROUND(I155*H155,2)</f>
        <v>0</v>
      </c>
      <c r="BL155" s="18" t="s">
        <v>149</v>
      </c>
      <c r="BM155" s="198" t="s">
        <v>319</v>
      </c>
    </row>
    <row r="156" spans="1:47" s="2" customFormat="1" ht="10">
      <c r="A156" s="35"/>
      <c r="B156" s="36"/>
      <c r="C156" s="37"/>
      <c r="D156" s="200" t="s">
        <v>135</v>
      </c>
      <c r="E156" s="37"/>
      <c r="F156" s="201" t="s">
        <v>320</v>
      </c>
      <c r="G156" s="37"/>
      <c r="H156" s="37"/>
      <c r="I156" s="202"/>
      <c r="J156" s="37"/>
      <c r="K156" s="37"/>
      <c r="L156" s="40"/>
      <c r="M156" s="203"/>
      <c r="N156" s="204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135</v>
      </c>
      <c r="AU156" s="18" t="s">
        <v>87</v>
      </c>
    </row>
    <row r="157" spans="2:51" s="14" customFormat="1" ht="10">
      <c r="B157" s="215"/>
      <c r="C157" s="216"/>
      <c r="D157" s="200" t="s">
        <v>136</v>
      </c>
      <c r="E157" s="217" t="s">
        <v>1</v>
      </c>
      <c r="F157" s="218" t="s">
        <v>1403</v>
      </c>
      <c r="G157" s="216"/>
      <c r="H157" s="219">
        <v>68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136</v>
      </c>
      <c r="AU157" s="225" t="s">
        <v>87</v>
      </c>
      <c r="AV157" s="14" t="s">
        <v>87</v>
      </c>
      <c r="AW157" s="14" t="s">
        <v>33</v>
      </c>
      <c r="AX157" s="14" t="s">
        <v>85</v>
      </c>
      <c r="AY157" s="225" t="s">
        <v>125</v>
      </c>
    </row>
    <row r="158" spans="2:51" s="13" customFormat="1" ht="10">
      <c r="B158" s="205"/>
      <c r="C158" s="206"/>
      <c r="D158" s="200" t="s">
        <v>136</v>
      </c>
      <c r="E158" s="207" t="s">
        <v>1</v>
      </c>
      <c r="F158" s="208" t="s">
        <v>314</v>
      </c>
      <c r="G158" s="206"/>
      <c r="H158" s="207" t="s">
        <v>1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136</v>
      </c>
      <c r="AU158" s="214" t="s">
        <v>87</v>
      </c>
      <c r="AV158" s="13" t="s">
        <v>85</v>
      </c>
      <c r="AW158" s="13" t="s">
        <v>33</v>
      </c>
      <c r="AX158" s="13" t="s">
        <v>77</v>
      </c>
      <c r="AY158" s="214" t="s">
        <v>125</v>
      </c>
    </row>
    <row r="159" spans="2:51" s="13" customFormat="1" ht="10">
      <c r="B159" s="205"/>
      <c r="C159" s="206"/>
      <c r="D159" s="200" t="s">
        <v>136</v>
      </c>
      <c r="E159" s="207" t="s">
        <v>1</v>
      </c>
      <c r="F159" s="208" t="s">
        <v>315</v>
      </c>
      <c r="G159" s="206"/>
      <c r="H159" s="207" t="s">
        <v>1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136</v>
      </c>
      <c r="AU159" s="214" t="s">
        <v>87</v>
      </c>
      <c r="AV159" s="13" t="s">
        <v>85</v>
      </c>
      <c r="AW159" s="13" t="s">
        <v>33</v>
      </c>
      <c r="AX159" s="13" t="s">
        <v>77</v>
      </c>
      <c r="AY159" s="214" t="s">
        <v>125</v>
      </c>
    </row>
    <row r="160" spans="1:65" s="2" customFormat="1" ht="16.5" customHeight="1">
      <c r="A160" s="35"/>
      <c r="B160" s="36"/>
      <c r="C160" s="187" t="s">
        <v>322</v>
      </c>
      <c r="D160" s="187" t="s">
        <v>128</v>
      </c>
      <c r="E160" s="188" t="s">
        <v>323</v>
      </c>
      <c r="F160" s="189" t="s">
        <v>324</v>
      </c>
      <c r="G160" s="190" t="s">
        <v>325</v>
      </c>
      <c r="H160" s="191">
        <v>5.543</v>
      </c>
      <c r="I160" s="192"/>
      <c r="J160" s="193">
        <f>ROUND(I160*H160,2)</f>
        <v>0</v>
      </c>
      <c r="K160" s="189" t="s">
        <v>132</v>
      </c>
      <c r="L160" s="40"/>
      <c r="M160" s="194" t="s">
        <v>1</v>
      </c>
      <c r="N160" s="195" t="s">
        <v>42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149</v>
      </c>
      <c r="AT160" s="198" t="s">
        <v>128</v>
      </c>
      <c r="AU160" s="198" t="s">
        <v>87</v>
      </c>
      <c r="AY160" s="18" t="s">
        <v>125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85</v>
      </c>
      <c r="BK160" s="199">
        <f>ROUND(I160*H160,2)</f>
        <v>0</v>
      </c>
      <c r="BL160" s="18" t="s">
        <v>149</v>
      </c>
      <c r="BM160" s="198" t="s">
        <v>326</v>
      </c>
    </row>
    <row r="161" spans="1:47" s="2" customFormat="1" ht="10">
      <c r="A161" s="35"/>
      <c r="B161" s="36"/>
      <c r="C161" s="37"/>
      <c r="D161" s="200" t="s">
        <v>135</v>
      </c>
      <c r="E161" s="37"/>
      <c r="F161" s="201" t="s">
        <v>327</v>
      </c>
      <c r="G161" s="37"/>
      <c r="H161" s="37"/>
      <c r="I161" s="202"/>
      <c r="J161" s="37"/>
      <c r="K161" s="37"/>
      <c r="L161" s="40"/>
      <c r="M161" s="203"/>
      <c r="N161" s="204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135</v>
      </c>
      <c r="AU161" s="18" t="s">
        <v>87</v>
      </c>
    </row>
    <row r="162" spans="2:51" s="14" customFormat="1" ht="10">
      <c r="B162" s="215"/>
      <c r="C162" s="216"/>
      <c r="D162" s="200" t="s">
        <v>136</v>
      </c>
      <c r="E162" s="217" t="s">
        <v>1</v>
      </c>
      <c r="F162" s="218" t="s">
        <v>1404</v>
      </c>
      <c r="G162" s="216"/>
      <c r="H162" s="219">
        <v>5.543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136</v>
      </c>
      <c r="AU162" s="225" t="s">
        <v>87</v>
      </c>
      <c r="AV162" s="14" t="s">
        <v>87</v>
      </c>
      <c r="AW162" s="14" t="s">
        <v>33</v>
      </c>
      <c r="AX162" s="14" t="s">
        <v>85</v>
      </c>
      <c r="AY162" s="225" t="s">
        <v>125</v>
      </c>
    </row>
    <row r="163" spans="1:65" s="2" customFormat="1" ht="21.75" customHeight="1">
      <c r="A163" s="35"/>
      <c r="B163" s="36"/>
      <c r="C163" s="187" t="s">
        <v>329</v>
      </c>
      <c r="D163" s="187" t="s">
        <v>128</v>
      </c>
      <c r="E163" s="188" t="s">
        <v>330</v>
      </c>
      <c r="F163" s="189" t="s">
        <v>331</v>
      </c>
      <c r="G163" s="190" t="s">
        <v>325</v>
      </c>
      <c r="H163" s="191">
        <v>82.68</v>
      </c>
      <c r="I163" s="192"/>
      <c r="J163" s="193">
        <f>ROUND(I163*H163,2)</f>
        <v>0</v>
      </c>
      <c r="K163" s="189" t="s">
        <v>132</v>
      </c>
      <c r="L163" s="40"/>
      <c r="M163" s="194" t="s">
        <v>1</v>
      </c>
      <c r="N163" s="195" t="s">
        <v>42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149</v>
      </c>
      <c r="AT163" s="198" t="s">
        <v>128</v>
      </c>
      <c r="AU163" s="198" t="s">
        <v>87</v>
      </c>
      <c r="AY163" s="18" t="s">
        <v>125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85</v>
      </c>
      <c r="BK163" s="199">
        <f>ROUND(I163*H163,2)</f>
        <v>0</v>
      </c>
      <c r="BL163" s="18" t="s">
        <v>149</v>
      </c>
      <c r="BM163" s="198" t="s">
        <v>332</v>
      </c>
    </row>
    <row r="164" spans="1:47" s="2" customFormat="1" ht="10">
      <c r="A164" s="35"/>
      <c r="B164" s="36"/>
      <c r="C164" s="37"/>
      <c r="D164" s="200" t="s">
        <v>135</v>
      </c>
      <c r="E164" s="37"/>
      <c r="F164" s="201" t="s">
        <v>333</v>
      </c>
      <c r="G164" s="37"/>
      <c r="H164" s="37"/>
      <c r="I164" s="202"/>
      <c r="J164" s="37"/>
      <c r="K164" s="37"/>
      <c r="L164" s="40"/>
      <c r="M164" s="203"/>
      <c r="N164" s="204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135</v>
      </c>
      <c r="AU164" s="18" t="s">
        <v>87</v>
      </c>
    </row>
    <row r="165" spans="2:51" s="14" customFormat="1" ht="10">
      <c r="B165" s="215"/>
      <c r="C165" s="216"/>
      <c r="D165" s="200" t="s">
        <v>136</v>
      </c>
      <c r="E165" s="217" t="s">
        <v>1</v>
      </c>
      <c r="F165" s="218" t="s">
        <v>1405</v>
      </c>
      <c r="G165" s="216"/>
      <c r="H165" s="219">
        <v>38.21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136</v>
      </c>
      <c r="AU165" s="225" t="s">
        <v>87</v>
      </c>
      <c r="AV165" s="14" t="s">
        <v>87</v>
      </c>
      <c r="AW165" s="14" t="s">
        <v>33</v>
      </c>
      <c r="AX165" s="14" t="s">
        <v>77</v>
      </c>
      <c r="AY165" s="225" t="s">
        <v>125</v>
      </c>
    </row>
    <row r="166" spans="2:51" s="14" customFormat="1" ht="10">
      <c r="B166" s="215"/>
      <c r="C166" s="216"/>
      <c r="D166" s="200" t="s">
        <v>136</v>
      </c>
      <c r="E166" s="217" t="s">
        <v>1</v>
      </c>
      <c r="F166" s="218" t="s">
        <v>1406</v>
      </c>
      <c r="G166" s="216"/>
      <c r="H166" s="219">
        <v>44.47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136</v>
      </c>
      <c r="AU166" s="225" t="s">
        <v>87</v>
      </c>
      <c r="AV166" s="14" t="s">
        <v>87</v>
      </c>
      <c r="AW166" s="14" t="s">
        <v>33</v>
      </c>
      <c r="AX166" s="14" t="s">
        <v>77</v>
      </c>
      <c r="AY166" s="225" t="s">
        <v>125</v>
      </c>
    </row>
    <row r="167" spans="2:51" s="15" customFormat="1" ht="10">
      <c r="B167" s="229"/>
      <c r="C167" s="230"/>
      <c r="D167" s="200" t="s">
        <v>136</v>
      </c>
      <c r="E167" s="231" t="s">
        <v>1</v>
      </c>
      <c r="F167" s="232" t="s">
        <v>260</v>
      </c>
      <c r="G167" s="230"/>
      <c r="H167" s="233">
        <v>82.68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136</v>
      </c>
      <c r="AU167" s="239" t="s">
        <v>87</v>
      </c>
      <c r="AV167" s="15" t="s">
        <v>149</v>
      </c>
      <c r="AW167" s="15" t="s">
        <v>33</v>
      </c>
      <c r="AX167" s="15" t="s">
        <v>85</v>
      </c>
      <c r="AY167" s="239" t="s">
        <v>125</v>
      </c>
    </row>
    <row r="168" spans="1:65" s="2" customFormat="1" ht="16.5" customHeight="1">
      <c r="A168" s="35"/>
      <c r="B168" s="36"/>
      <c r="C168" s="187" t="s">
        <v>342</v>
      </c>
      <c r="D168" s="187" t="s">
        <v>128</v>
      </c>
      <c r="E168" s="188" t="s">
        <v>343</v>
      </c>
      <c r="F168" s="189" t="s">
        <v>344</v>
      </c>
      <c r="G168" s="190" t="s">
        <v>325</v>
      </c>
      <c r="H168" s="191">
        <v>11.556</v>
      </c>
      <c r="I168" s="192"/>
      <c r="J168" s="193">
        <f>ROUND(I168*H168,2)</f>
        <v>0</v>
      </c>
      <c r="K168" s="189" t="s">
        <v>132</v>
      </c>
      <c r="L168" s="40"/>
      <c r="M168" s="194" t="s">
        <v>1</v>
      </c>
      <c r="N168" s="195" t="s">
        <v>42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149</v>
      </c>
      <c r="AT168" s="198" t="s">
        <v>128</v>
      </c>
      <c r="AU168" s="198" t="s">
        <v>87</v>
      </c>
      <c r="AY168" s="18" t="s">
        <v>125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85</v>
      </c>
      <c r="BK168" s="199">
        <f>ROUND(I168*H168,2)</f>
        <v>0</v>
      </c>
      <c r="BL168" s="18" t="s">
        <v>149</v>
      </c>
      <c r="BM168" s="198" t="s">
        <v>345</v>
      </c>
    </row>
    <row r="169" spans="1:47" s="2" customFormat="1" ht="18">
      <c r="A169" s="35"/>
      <c r="B169" s="36"/>
      <c r="C169" s="37"/>
      <c r="D169" s="200" t="s">
        <v>135</v>
      </c>
      <c r="E169" s="37"/>
      <c r="F169" s="201" t="s">
        <v>346</v>
      </c>
      <c r="G169" s="37"/>
      <c r="H169" s="37"/>
      <c r="I169" s="202"/>
      <c r="J169" s="37"/>
      <c r="K169" s="37"/>
      <c r="L169" s="40"/>
      <c r="M169" s="203"/>
      <c r="N169" s="204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135</v>
      </c>
      <c r="AU169" s="18" t="s">
        <v>87</v>
      </c>
    </row>
    <row r="170" spans="2:51" s="13" customFormat="1" ht="10">
      <c r="B170" s="205"/>
      <c r="C170" s="206"/>
      <c r="D170" s="200" t="s">
        <v>136</v>
      </c>
      <c r="E170" s="207" t="s">
        <v>1</v>
      </c>
      <c r="F170" s="208" t="s">
        <v>347</v>
      </c>
      <c r="G170" s="206"/>
      <c r="H170" s="207" t="s">
        <v>1</v>
      </c>
      <c r="I170" s="209"/>
      <c r="J170" s="206"/>
      <c r="K170" s="206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136</v>
      </c>
      <c r="AU170" s="214" t="s">
        <v>87</v>
      </c>
      <c r="AV170" s="13" t="s">
        <v>85</v>
      </c>
      <c r="AW170" s="13" t="s">
        <v>33</v>
      </c>
      <c r="AX170" s="13" t="s">
        <v>77</v>
      </c>
      <c r="AY170" s="214" t="s">
        <v>125</v>
      </c>
    </row>
    <row r="171" spans="2:51" s="14" customFormat="1" ht="10">
      <c r="B171" s="215"/>
      <c r="C171" s="216"/>
      <c r="D171" s="200" t="s">
        <v>136</v>
      </c>
      <c r="E171" s="217" t="s">
        <v>1</v>
      </c>
      <c r="F171" s="218" t="s">
        <v>1407</v>
      </c>
      <c r="G171" s="216"/>
      <c r="H171" s="219">
        <v>11.556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136</v>
      </c>
      <c r="AU171" s="225" t="s">
        <v>87</v>
      </c>
      <c r="AV171" s="14" t="s">
        <v>87</v>
      </c>
      <c r="AW171" s="14" t="s">
        <v>33</v>
      </c>
      <c r="AX171" s="14" t="s">
        <v>85</v>
      </c>
      <c r="AY171" s="225" t="s">
        <v>125</v>
      </c>
    </row>
    <row r="172" spans="1:65" s="2" customFormat="1" ht="21.75" customHeight="1">
      <c r="A172" s="35"/>
      <c r="B172" s="36"/>
      <c r="C172" s="187" t="s">
        <v>356</v>
      </c>
      <c r="D172" s="187" t="s">
        <v>128</v>
      </c>
      <c r="E172" s="188" t="s">
        <v>357</v>
      </c>
      <c r="F172" s="189" t="s">
        <v>358</v>
      </c>
      <c r="G172" s="190" t="s">
        <v>325</v>
      </c>
      <c r="H172" s="191">
        <v>13.743</v>
      </c>
      <c r="I172" s="192"/>
      <c r="J172" s="193">
        <f>ROUND(I172*H172,2)</f>
        <v>0</v>
      </c>
      <c r="K172" s="189" t="s">
        <v>359</v>
      </c>
      <c r="L172" s="40"/>
      <c r="M172" s="194" t="s">
        <v>1</v>
      </c>
      <c r="N172" s="195" t="s">
        <v>42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149</v>
      </c>
      <c r="AT172" s="198" t="s">
        <v>128</v>
      </c>
      <c r="AU172" s="198" t="s">
        <v>87</v>
      </c>
      <c r="AY172" s="18" t="s">
        <v>125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85</v>
      </c>
      <c r="BK172" s="199">
        <f>ROUND(I172*H172,2)</f>
        <v>0</v>
      </c>
      <c r="BL172" s="18" t="s">
        <v>149</v>
      </c>
      <c r="BM172" s="198" t="s">
        <v>360</v>
      </c>
    </row>
    <row r="173" spans="1:47" s="2" customFormat="1" ht="18">
      <c r="A173" s="35"/>
      <c r="B173" s="36"/>
      <c r="C173" s="37"/>
      <c r="D173" s="200" t="s">
        <v>135</v>
      </c>
      <c r="E173" s="37"/>
      <c r="F173" s="201" t="s">
        <v>361</v>
      </c>
      <c r="G173" s="37"/>
      <c r="H173" s="37"/>
      <c r="I173" s="202"/>
      <c r="J173" s="37"/>
      <c r="K173" s="37"/>
      <c r="L173" s="40"/>
      <c r="M173" s="203"/>
      <c r="N173" s="204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135</v>
      </c>
      <c r="AU173" s="18" t="s">
        <v>87</v>
      </c>
    </row>
    <row r="174" spans="2:51" s="13" customFormat="1" ht="10">
      <c r="B174" s="205"/>
      <c r="C174" s="206"/>
      <c r="D174" s="200" t="s">
        <v>136</v>
      </c>
      <c r="E174" s="207" t="s">
        <v>1</v>
      </c>
      <c r="F174" s="208" t="s">
        <v>363</v>
      </c>
      <c r="G174" s="206"/>
      <c r="H174" s="207" t="s">
        <v>1</v>
      </c>
      <c r="I174" s="209"/>
      <c r="J174" s="206"/>
      <c r="K174" s="206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136</v>
      </c>
      <c r="AU174" s="214" t="s">
        <v>87</v>
      </c>
      <c r="AV174" s="13" t="s">
        <v>85</v>
      </c>
      <c r="AW174" s="13" t="s">
        <v>33</v>
      </c>
      <c r="AX174" s="13" t="s">
        <v>77</v>
      </c>
      <c r="AY174" s="214" t="s">
        <v>125</v>
      </c>
    </row>
    <row r="175" spans="2:51" s="14" customFormat="1" ht="10">
      <c r="B175" s="215"/>
      <c r="C175" s="216"/>
      <c r="D175" s="200" t="s">
        <v>136</v>
      </c>
      <c r="E175" s="217" t="s">
        <v>1</v>
      </c>
      <c r="F175" s="218" t="s">
        <v>1408</v>
      </c>
      <c r="G175" s="216"/>
      <c r="H175" s="219">
        <v>7.128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136</v>
      </c>
      <c r="AU175" s="225" t="s">
        <v>87</v>
      </c>
      <c r="AV175" s="14" t="s">
        <v>87</v>
      </c>
      <c r="AW175" s="14" t="s">
        <v>33</v>
      </c>
      <c r="AX175" s="14" t="s">
        <v>77</v>
      </c>
      <c r="AY175" s="225" t="s">
        <v>125</v>
      </c>
    </row>
    <row r="176" spans="2:51" s="14" customFormat="1" ht="10">
      <c r="B176" s="215"/>
      <c r="C176" s="216"/>
      <c r="D176" s="200" t="s">
        <v>136</v>
      </c>
      <c r="E176" s="217" t="s">
        <v>1</v>
      </c>
      <c r="F176" s="218" t="s">
        <v>1409</v>
      </c>
      <c r="G176" s="216"/>
      <c r="H176" s="219">
        <v>6.615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136</v>
      </c>
      <c r="AU176" s="225" t="s">
        <v>87</v>
      </c>
      <c r="AV176" s="14" t="s">
        <v>87</v>
      </c>
      <c r="AW176" s="14" t="s">
        <v>33</v>
      </c>
      <c r="AX176" s="14" t="s">
        <v>77</v>
      </c>
      <c r="AY176" s="225" t="s">
        <v>125</v>
      </c>
    </row>
    <row r="177" spans="2:51" s="15" customFormat="1" ht="10">
      <c r="B177" s="229"/>
      <c r="C177" s="230"/>
      <c r="D177" s="200" t="s">
        <v>136</v>
      </c>
      <c r="E177" s="231" t="s">
        <v>1</v>
      </c>
      <c r="F177" s="232" t="s">
        <v>260</v>
      </c>
      <c r="G177" s="230"/>
      <c r="H177" s="233">
        <v>13.743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136</v>
      </c>
      <c r="AU177" s="239" t="s">
        <v>87</v>
      </c>
      <c r="AV177" s="15" t="s">
        <v>149</v>
      </c>
      <c r="AW177" s="15" t="s">
        <v>33</v>
      </c>
      <c r="AX177" s="15" t="s">
        <v>85</v>
      </c>
      <c r="AY177" s="239" t="s">
        <v>125</v>
      </c>
    </row>
    <row r="178" spans="1:65" s="2" customFormat="1" ht="16.5" customHeight="1">
      <c r="A178" s="35"/>
      <c r="B178" s="36"/>
      <c r="C178" s="187" t="s">
        <v>365</v>
      </c>
      <c r="D178" s="187" t="s">
        <v>128</v>
      </c>
      <c r="E178" s="188" t="s">
        <v>366</v>
      </c>
      <c r="F178" s="189" t="s">
        <v>367</v>
      </c>
      <c r="G178" s="190" t="s">
        <v>325</v>
      </c>
      <c r="H178" s="191">
        <v>2.88</v>
      </c>
      <c r="I178" s="192"/>
      <c r="J178" s="193">
        <f>ROUND(I178*H178,2)</f>
        <v>0</v>
      </c>
      <c r="K178" s="189" t="s">
        <v>132</v>
      </c>
      <c r="L178" s="40"/>
      <c r="M178" s="194" t="s">
        <v>1</v>
      </c>
      <c r="N178" s="195" t="s">
        <v>42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149</v>
      </c>
      <c r="AT178" s="198" t="s">
        <v>128</v>
      </c>
      <c r="AU178" s="198" t="s">
        <v>87</v>
      </c>
      <c r="AY178" s="18" t="s">
        <v>125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85</v>
      </c>
      <c r="BK178" s="199">
        <f>ROUND(I178*H178,2)</f>
        <v>0</v>
      </c>
      <c r="BL178" s="18" t="s">
        <v>149</v>
      </c>
      <c r="BM178" s="198" t="s">
        <v>368</v>
      </c>
    </row>
    <row r="179" spans="1:47" s="2" customFormat="1" ht="10">
      <c r="A179" s="35"/>
      <c r="B179" s="36"/>
      <c r="C179" s="37"/>
      <c r="D179" s="200" t="s">
        <v>135</v>
      </c>
      <c r="E179" s="37"/>
      <c r="F179" s="201" t="s">
        <v>369</v>
      </c>
      <c r="G179" s="37"/>
      <c r="H179" s="37"/>
      <c r="I179" s="202"/>
      <c r="J179" s="37"/>
      <c r="K179" s="37"/>
      <c r="L179" s="40"/>
      <c r="M179" s="203"/>
      <c r="N179" s="204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135</v>
      </c>
      <c r="AU179" s="18" t="s">
        <v>87</v>
      </c>
    </row>
    <row r="180" spans="2:51" s="14" customFormat="1" ht="10">
      <c r="B180" s="215"/>
      <c r="C180" s="216"/>
      <c r="D180" s="200" t="s">
        <v>136</v>
      </c>
      <c r="E180" s="217" t="s">
        <v>1</v>
      </c>
      <c r="F180" s="218" t="s">
        <v>1410</v>
      </c>
      <c r="G180" s="216"/>
      <c r="H180" s="219">
        <v>2.88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136</v>
      </c>
      <c r="AU180" s="225" t="s">
        <v>87</v>
      </c>
      <c r="AV180" s="14" t="s">
        <v>87</v>
      </c>
      <c r="AW180" s="14" t="s">
        <v>33</v>
      </c>
      <c r="AX180" s="14" t="s">
        <v>85</v>
      </c>
      <c r="AY180" s="225" t="s">
        <v>125</v>
      </c>
    </row>
    <row r="181" spans="1:65" s="2" customFormat="1" ht="16.5" customHeight="1">
      <c r="A181" s="35"/>
      <c r="B181" s="36"/>
      <c r="C181" s="187" t="s">
        <v>1381</v>
      </c>
      <c r="D181" s="187" t="s">
        <v>128</v>
      </c>
      <c r="E181" s="188" t="s">
        <v>375</v>
      </c>
      <c r="F181" s="189" t="s">
        <v>376</v>
      </c>
      <c r="G181" s="190" t="s">
        <v>244</v>
      </c>
      <c r="H181" s="191">
        <v>9.6</v>
      </c>
      <c r="I181" s="192"/>
      <c r="J181" s="193">
        <f>ROUND(I181*H181,2)</f>
        <v>0</v>
      </c>
      <c r="K181" s="189" t="s">
        <v>359</v>
      </c>
      <c r="L181" s="40"/>
      <c r="M181" s="194" t="s">
        <v>1</v>
      </c>
      <c r="N181" s="195" t="s">
        <v>42</v>
      </c>
      <c r="O181" s="72"/>
      <c r="P181" s="196">
        <f>O181*H181</f>
        <v>0</v>
      </c>
      <c r="Q181" s="196">
        <v>0.00084</v>
      </c>
      <c r="R181" s="196">
        <f>Q181*H181</f>
        <v>0.008064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149</v>
      </c>
      <c r="AT181" s="198" t="s">
        <v>128</v>
      </c>
      <c r="AU181" s="198" t="s">
        <v>87</v>
      </c>
      <c r="AY181" s="18" t="s">
        <v>125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85</v>
      </c>
      <c r="BK181" s="199">
        <f>ROUND(I181*H181,2)</f>
        <v>0</v>
      </c>
      <c r="BL181" s="18" t="s">
        <v>149</v>
      </c>
      <c r="BM181" s="198" t="s">
        <v>1411</v>
      </c>
    </row>
    <row r="182" spans="1:47" s="2" customFormat="1" ht="10">
      <c r="A182" s="35"/>
      <c r="B182" s="36"/>
      <c r="C182" s="37"/>
      <c r="D182" s="200" t="s">
        <v>135</v>
      </c>
      <c r="E182" s="37"/>
      <c r="F182" s="201" t="s">
        <v>378</v>
      </c>
      <c r="G182" s="37"/>
      <c r="H182" s="37"/>
      <c r="I182" s="202"/>
      <c r="J182" s="37"/>
      <c r="K182" s="37"/>
      <c r="L182" s="40"/>
      <c r="M182" s="203"/>
      <c r="N182" s="204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135</v>
      </c>
      <c r="AU182" s="18" t="s">
        <v>87</v>
      </c>
    </row>
    <row r="183" spans="2:51" s="14" customFormat="1" ht="10">
      <c r="B183" s="215"/>
      <c r="C183" s="216"/>
      <c r="D183" s="200" t="s">
        <v>136</v>
      </c>
      <c r="E183" s="217" t="s">
        <v>1</v>
      </c>
      <c r="F183" s="218" t="s">
        <v>1412</v>
      </c>
      <c r="G183" s="216"/>
      <c r="H183" s="219">
        <v>9.6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136</v>
      </c>
      <c r="AU183" s="225" t="s">
        <v>87</v>
      </c>
      <c r="AV183" s="14" t="s">
        <v>87</v>
      </c>
      <c r="AW183" s="14" t="s">
        <v>33</v>
      </c>
      <c r="AX183" s="14" t="s">
        <v>85</v>
      </c>
      <c r="AY183" s="225" t="s">
        <v>125</v>
      </c>
    </row>
    <row r="184" spans="1:65" s="2" customFormat="1" ht="16.5" customHeight="1">
      <c r="A184" s="35"/>
      <c r="B184" s="36"/>
      <c r="C184" s="187" t="s">
        <v>374</v>
      </c>
      <c r="D184" s="187" t="s">
        <v>128</v>
      </c>
      <c r="E184" s="188" t="s">
        <v>384</v>
      </c>
      <c r="F184" s="189" t="s">
        <v>385</v>
      </c>
      <c r="G184" s="190" t="s">
        <v>244</v>
      </c>
      <c r="H184" s="191">
        <v>9.6</v>
      </c>
      <c r="I184" s="192"/>
      <c r="J184" s="193">
        <f>ROUND(I184*H184,2)</f>
        <v>0</v>
      </c>
      <c r="K184" s="189" t="s">
        <v>359</v>
      </c>
      <c r="L184" s="40"/>
      <c r="M184" s="194" t="s">
        <v>1</v>
      </c>
      <c r="N184" s="195" t="s">
        <v>42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149</v>
      </c>
      <c r="AT184" s="198" t="s">
        <v>128</v>
      </c>
      <c r="AU184" s="198" t="s">
        <v>87</v>
      </c>
      <c r="AY184" s="18" t="s">
        <v>125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85</v>
      </c>
      <c r="BK184" s="199">
        <f>ROUND(I184*H184,2)</f>
        <v>0</v>
      </c>
      <c r="BL184" s="18" t="s">
        <v>149</v>
      </c>
      <c r="BM184" s="198" t="s">
        <v>1413</v>
      </c>
    </row>
    <row r="185" spans="1:47" s="2" customFormat="1" ht="18">
      <c r="A185" s="35"/>
      <c r="B185" s="36"/>
      <c r="C185" s="37"/>
      <c r="D185" s="200" t="s">
        <v>135</v>
      </c>
      <c r="E185" s="37"/>
      <c r="F185" s="201" t="s">
        <v>387</v>
      </c>
      <c r="G185" s="37"/>
      <c r="H185" s="37"/>
      <c r="I185" s="202"/>
      <c r="J185" s="37"/>
      <c r="K185" s="37"/>
      <c r="L185" s="40"/>
      <c r="M185" s="203"/>
      <c r="N185" s="204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135</v>
      </c>
      <c r="AU185" s="18" t="s">
        <v>87</v>
      </c>
    </row>
    <row r="186" spans="2:51" s="14" customFormat="1" ht="10">
      <c r="B186" s="215"/>
      <c r="C186" s="216"/>
      <c r="D186" s="200" t="s">
        <v>136</v>
      </c>
      <c r="E186" s="217" t="s">
        <v>1</v>
      </c>
      <c r="F186" s="218" t="s">
        <v>1414</v>
      </c>
      <c r="G186" s="216"/>
      <c r="H186" s="219">
        <v>9.6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136</v>
      </c>
      <c r="AU186" s="225" t="s">
        <v>87</v>
      </c>
      <c r="AV186" s="14" t="s">
        <v>87</v>
      </c>
      <c r="AW186" s="14" t="s">
        <v>33</v>
      </c>
      <c r="AX186" s="14" t="s">
        <v>85</v>
      </c>
      <c r="AY186" s="225" t="s">
        <v>125</v>
      </c>
    </row>
    <row r="187" spans="1:65" s="2" customFormat="1" ht="21.75" customHeight="1">
      <c r="A187" s="35"/>
      <c r="B187" s="36"/>
      <c r="C187" s="187" t="s">
        <v>399</v>
      </c>
      <c r="D187" s="187" t="s">
        <v>128</v>
      </c>
      <c r="E187" s="188" t="s">
        <v>400</v>
      </c>
      <c r="F187" s="189" t="s">
        <v>401</v>
      </c>
      <c r="G187" s="190" t="s">
        <v>325</v>
      </c>
      <c r="H187" s="191">
        <v>90.609</v>
      </c>
      <c r="I187" s="192"/>
      <c r="J187" s="193">
        <f>ROUND(I187*H187,2)</f>
        <v>0</v>
      </c>
      <c r="K187" s="189" t="s">
        <v>132</v>
      </c>
      <c r="L187" s="40"/>
      <c r="M187" s="194" t="s">
        <v>1</v>
      </c>
      <c r="N187" s="195" t="s">
        <v>42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149</v>
      </c>
      <c r="AT187" s="198" t="s">
        <v>128</v>
      </c>
      <c r="AU187" s="198" t="s">
        <v>87</v>
      </c>
      <c r="AY187" s="18" t="s">
        <v>125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85</v>
      </c>
      <c r="BK187" s="199">
        <f>ROUND(I187*H187,2)</f>
        <v>0</v>
      </c>
      <c r="BL187" s="18" t="s">
        <v>149</v>
      </c>
      <c r="BM187" s="198" t="s">
        <v>402</v>
      </c>
    </row>
    <row r="188" spans="1:47" s="2" customFormat="1" ht="18">
      <c r="A188" s="35"/>
      <c r="B188" s="36"/>
      <c r="C188" s="37"/>
      <c r="D188" s="200" t="s">
        <v>135</v>
      </c>
      <c r="E188" s="37"/>
      <c r="F188" s="201" t="s">
        <v>403</v>
      </c>
      <c r="G188" s="37"/>
      <c r="H188" s="37"/>
      <c r="I188" s="202"/>
      <c r="J188" s="37"/>
      <c r="K188" s="37"/>
      <c r="L188" s="40"/>
      <c r="M188" s="203"/>
      <c r="N188" s="204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135</v>
      </c>
      <c r="AU188" s="18" t="s">
        <v>87</v>
      </c>
    </row>
    <row r="189" spans="2:51" s="13" customFormat="1" ht="10">
      <c r="B189" s="205"/>
      <c r="C189" s="206"/>
      <c r="D189" s="200" t="s">
        <v>136</v>
      </c>
      <c r="E189" s="207" t="s">
        <v>1</v>
      </c>
      <c r="F189" s="208" t="s">
        <v>404</v>
      </c>
      <c r="G189" s="206"/>
      <c r="H189" s="207" t="s">
        <v>1</v>
      </c>
      <c r="I189" s="209"/>
      <c r="J189" s="206"/>
      <c r="K189" s="206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136</v>
      </c>
      <c r="AU189" s="214" t="s">
        <v>87</v>
      </c>
      <c r="AV189" s="13" t="s">
        <v>85</v>
      </c>
      <c r="AW189" s="13" t="s">
        <v>33</v>
      </c>
      <c r="AX189" s="13" t="s">
        <v>77</v>
      </c>
      <c r="AY189" s="214" t="s">
        <v>125</v>
      </c>
    </row>
    <row r="190" spans="2:51" s="13" customFormat="1" ht="10">
      <c r="B190" s="205"/>
      <c r="C190" s="206"/>
      <c r="D190" s="200" t="s">
        <v>136</v>
      </c>
      <c r="E190" s="207" t="s">
        <v>1</v>
      </c>
      <c r="F190" s="208" t="s">
        <v>405</v>
      </c>
      <c r="G190" s="206"/>
      <c r="H190" s="207" t="s">
        <v>1</v>
      </c>
      <c r="I190" s="209"/>
      <c r="J190" s="206"/>
      <c r="K190" s="206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136</v>
      </c>
      <c r="AU190" s="214" t="s">
        <v>87</v>
      </c>
      <c r="AV190" s="13" t="s">
        <v>85</v>
      </c>
      <c r="AW190" s="13" t="s">
        <v>33</v>
      </c>
      <c r="AX190" s="13" t="s">
        <v>77</v>
      </c>
      <c r="AY190" s="214" t="s">
        <v>125</v>
      </c>
    </row>
    <row r="191" spans="2:51" s="14" customFormat="1" ht="10">
      <c r="B191" s="215"/>
      <c r="C191" s="216"/>
      <c r="D191" s="200" t="s">
        <v>136</v>
      </c>
      <c r="E191" s="217" t="s">
        <v>1</v>
      </c>
      <c r="F191" s="218" t="s">
        <v>1415</v>
      </c>
      <c r="G191" s="216"/>
      <c r="H191" s="219">
        <v>82.68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136</v>
      </c>
      <c r="AU191" s="225" t="s">
        <v>87</v>
      </c>
      <c r="AV191" s="14" t="s">
        <v>87</v>
      </c>
      <c r="AW191" s="14" t="s">
        <v>33</v>
      </c>
      <c r="AX191" s="14" t="s">
        <v>77</v>
      </c>
      <c r="AY191" s="225" t="s">
        <v>125</v>
      </c>
    </row>
    <row r="192" spans="2:51" s="14" customFormat="1" ht="10">
      <c r="B192" s="215"/>
      <c r="C192" s="216"/>
      <c r="D192" s="200" t="s">
        <v>136</v>
      </c>
      <c r="E192" s="217" t="s">
        <v>1</v>
      </c>
      <c r="F192" s="218" t="s">
        <v>1416</v>
      </c>
      <c r="G192" s="216"/>
      <c r="H192" s="219">
        <v>11.556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136</v>
      </c>
      <c r="AU192" s="225" t="s">
        <v>87</v>
      </c>
      <c r="AV192" s="14" t="s">
        <v>87</v>
      </c>
      <c r="AW192" s="14" t="s">
        <v>33</v>
      </c>
      <c r="AX192" s="14" t="s">
        <v>77</v>
      </c>
      <c r="AY192" s="225" t="s">
        <v>125</v>
      </c>
    </row>
    <row r="193" spans="2:51" s="14" customFormat="1" ht="10">
      <c r="B193" s="215"/>
      <c r="C193" s="216"/>
      <c r="D193" s="200" t="s">
        <v>136</v>
      </c>
      <c r="E193" s="217" t="s">
        <v>1</v>
      </c>
      <c r="F193" s="218" t="s">
        <v>1417</v>
      </c>
      <c r="G193" s="216"/>
      <c r="H193" s="219">
        <v>13.743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136</v>
      </c>
      <c r="AU193" s="225" t="s">
        <v>87</v>
      </c>
      <c r="AV193" s="14" t="s">
        <v>87</v>
      </c>
      <c r="AW193" s="14" t="s">
        <v>33</v>
      </c>
      <c r="AX193" s="14" t="s">
        <v>77</v>
      </c>
      <c r="AY193" s="225" t="s">
        <v>125</v>
      </c>
    </row>
    <row r="194" spans="2:51" s="14" customFormat="1" ht="10">
      <c r="B194" s="215"/>
      <c r="C194" s="216"/>
      <c r="D194" s="200" t="s">
        <v>136</v>
      </c>
      <c r="E194" s="217" t="s">
        <v>1</v>
      </c>
      <c r="F194" s="218" t="s">
        <v>1418</v>
      </c>
      <c r="G194" s="216"/>
      <c r="H194" s="219">
        <v>2.88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136</v>
      </c>
      <c r="AU194" s="225" t="s">
        <v>87</v>
      </c>
      <c r="AV194" s="14" t="s">
        <v>87</v>
      </c>
      <c r="AW194" s="14" t="s">
        <v>33</v>
      </c>
      <c r="AX194" s="14" t="s">
        <v>77</v>
      </c>
      <c r="AY194" s="225" t="s">
        <v>125</v>
      </c>
    </row>
    <row r="195" spans="2:51" s="14" customFormat="1" ht="10">
      <c r="B195" s="215"/>
      <c r="C195" s="216"/>
      <c r="D195" s="200" t="s">
        <v>136</v>
      </c>
      <c r="E195" s="217" t="s">
        <v>1</v>
      </c>
      <c r="F195" s="218" t="s">
        <v>1419</v>
      </c>
      <c r="G195" s="216"/>
      <c r="H195" s="219">
        <v>-11.04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136</v>
      </c>
      <c r="AU195" s="225" t="s">
        <v>87</v>
      </c>
      <c r="AV195" s="14" t="s">
        <v>87</v>
      </c>
      <c r="AW195" s="14" t="s">
        <v>33</v>
      </c>
      <c r="AX195" s="14" t="s">
        <v>77</v>
      </c>
      <c r="AY195" s="225" t="s">
        <v>125</v>
      </c>
    </row>
    <row r="196" spans="2:51" s="14" customFormat="1" ht="10">
      <c r="B196" s="215"/>
      <c r="C196" s="216"/>
      <c r="D196" s="200" t="s">
        <v>136</v>
      </c>
      <c r="E196" s="217" t="s">
        <v>1</v>
      </c>
      <c r="F196" s="218" t="s">
        <v>1420</v>
      </c>
      <c r="G196" s="216"/>
      <c r="H196" s="219">
        <v>-5.06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136</v>
      </c>
      <c r="AU196" s="225" t="s">
        <v>87</v>
      </c>
      <c r="AV196" s="14" t="s">
        <v>87</v>
      </c>
      <c r="AW196" s="14" t="s">
        <v>33</v>
      </c>
      <c r="AX196" s="14" t="s">
        <v>77</v>
      </c>
      <c r="AY196" s="225" t="s">
        <v>125</v>
      </c>
    </row>
    <row r="197" spans="2:51" s="14" customFormat="1" ht="10">
      <c r="B197" s="215"/>
      <c r="C197" s="216"/>
      <c r="D197" s="200" t="s">
        <v>136</v>
      </c>
      <c r="E197" s="217" t="s">
        <v>1</v>
      </c>
      <c r="F197" s="218" t="s">
        <v>1421</v>
      </c>
      <c r="G197" s="216"/>
      <c r="H197" s="219">
        <v>-4.15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136</v>
      </c>
      <c r="AU197" s="225" t="s">
        <v>87</v>
      </c>
      <c r="AV197" s="14" t="s">
        <v>87</v>
      </c>
      <c r="AW197" s="14" t="s">
        <v>33</v>
      </c>
      <c r="AX197" s="14" t="s">
        <v>77</v>
      </c>
      <c r="AY197" s="225" t="s">
        <v>125</v>
      </c>
    </row>
    <row r="198" spans="2:51" s="15" customFormat="1" ht="10">
      <c r="B198" s="229"/>
      <c r="C198" s="230"/>
      <c r="D198" s="200" t="s">
        <v>136</v>
      </c>
      <c r="E198" s="231" t="s">
        <v>1</v>
      </c>
      <c r="F198" s="232" t="s">
        <v>260</v>
      </c>
      <c r="G198" s="230"/>
      <c r="H198" s="233">
        <v>90.609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136</v>
      </c>
      <c r="AU198" s="239" t="s">
        <v>87</v>
      </c>
      <c r="AV198" s="15" t="s">
        <v>149</v>
      </c>
      <c r="AW198" s="15" t="s">
        <v>33</v>
      </c>
      <c r="AX198" s="15" t="s">
        <v>85</v>
      </c>
      <c r="AY198" s="239" t="s">
        <v>125</v>
      </c>
    </row>
    <row r="199" spans="1:65" s="2" customFormat="1" ht="16.5" customHeight="1">
      <c r="A199" s="35"/>
      <c r="B199" s="36"/>
      <c r="C199" s="187" t="s">
        <v>413</v>
      </c>
      <c r="D199" s="187" t="s">
        <v>128</v>
      </c>
      <c r="E199" s="188" t="s">
        <v>414</v>
      </c>
      <c r="F199" s="189" t="s">
        <v>415</v>
      </c>
      <c r="G199" s="190" t="s">
        <v>416</v>
      </c>
      <c r="H199" s="191">
        <v>163.096</v>
      </c>
      <c r="I199" s="192"/>
      <c r="J199" s="193">
        <f>ROUND(I199*H199,2)</f>
        <v>0</v>
      </c>
      <c r="K199" s="189" t="s">
        <v>132</v>
      </c>
      <c r="L199" s="40"/>
      <c r="M199" s="194" t="s">
        <v>1</v>
      </c>
      <c r="N199" s="195" t="s">
        <v>42</v>
      </c>
      <c r="O199" s="72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149</v>
      </c>
      <c r="AT199" s="198" t="s">
        <v>128</v>
      </c>
      <c r="AU199" s="198" t="s">
        <v>87</v>
      </c>
      <c r="AY199" s="18" t="s">
        <v>125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85</v>
      </c>
      <c r="BK199" s="199">
        <f>ROUND(I199*H199,2)</f>
        <v>0</v>
      </c>
      <c r="BL199" s="18" t="s">
        <v>149</v>
      </c>
      <c r="BM199" s="198" t="s">
        <v>417</v>
      </c>
    </row>
    <row r="200" spans="1:47" s="2" customFormat="1" ht="10">
      <c r="A200" s="35"/>
      <c r="B200" s="36"/>
      <c r="C200" s="37"/>
      <c r="D200" s="200" t="s">
        <v>135</v>
      </c>
      <c r="E200" s="37"/>
      <c r="F200" s="201" t="s">
        <v>418</v>
      </c>
      <c r="G200" s="37"/>
      <c r="H200" s="37"/>
      <c r="I200" s="202"/>
      <c r="J200" s="37"/>
      <c r="K200" s="37"/>
      <c r="L200" s="40"/>
      <c r="M200" s="203"/>
      <c r="N200" s="204"/>
      <c r="O200" s="72"/>
      <c r="P200" s="72"/>
      <c r="Q200" s="72"/>
      <c r="R200" s="72"/>
      <c r="S200" s="72"/>
      <c r="T200" s="7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135</v>
      </c>
      <c r="AU200" s="18" t="s">
        <v>87</v>
      </c>
    </row>
    <row r="201" spans="2:51" s="14" customFormat="1" ht="10">
      <c r="B201" s="215"/>
      <c r="C201" s="216"/>
      <c r="D201" s="200" t="s">
        <v>136</v>
      </c>
      <c r="E201" s="217" t="s">
        <v>1</v>
      </c>
      <c r="F201" s="218" t="s">
        <v>1422</v>
      </c>
      <c r="G201" s="216"/>
      <c r="H201" s="219">
        <v>163.096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136</v>
      </c>
      <c r="AU201" s="225" t="s">
        <v>87</v>
      </c>
      <c r="AV201" s="14" t="s">
        <v>87</v>
      </c>
      <c r="AW201" s="14" t="s">
        <v>33</v>
      </c>
      <c r="AX201" s="14" t="s">
        <v>85</v>
      </c>
      <c r="AY201" s="225" t="s">
        <v>125</v>
      </c>
    </row>
    <row r="202" spans="1:65" s="2" customFormat="1" ht="21.75" customHeight="1">
      <c r="A202" s="35"/>
      <c r="B202" s="36"/>
      <c r="C202" s="187" t="s">
        <v>420</v>
      </c>
      <c r="D202" s="187" t="s">
        <v>128</v>
      </c>
      <c r="E202" s="188" t="s">
        <v>421</v>
      </c>
      <c r="F202" s="189" t="s">
        <v>422</v>
      </c>
      <c r="G202" s="190" t="s">
        <v>325</v>
      </c>
      <c r="H202" s="191">
        <v>9.21</v>
      </c>
      <c r="I202" s="192"/>
      <c r="J202" s="193">
        <f>ROUND(I202*H202,2)</f>
        <v>0</v>
      </c>
      <c r="K202" s="189" t="s">
        <v>132</v>
      </c>
      <c r="L202" s="40"/>
      <c r="M202" s="194" t="s">
        <v>1</v>
      </c>
      <c r="N202" s="195" t="s">
        <v>42</v>
      </c>
      <c r="O202" s="72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149</v>
      </c>
      <c r="AT202" s="198" t="s">
        <v>128</v>
      </c>
      <c r="AU202" s="198" t="s">
        <v>87</v>
      </c>
      <c r="AY202" s="18" t="s">
        <v>125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85</v>
      </c>
      <c r="BK202" s="199">
        <f>ROUND(I202*H202,2)</f>
        <v>0</v>
      </c>
      <c r="BL202" s="18" t="s">
        <v>149</v>
      </c>
      <c r="BM202" s="198" t="s">
        <v>423</v>
      </c>
    </row>
    <row r="203" spans="1:47" s="2" customFormat="1" ht="18">
      <c r="A203" s="35"/>
      <c r="B203" s="36"/>
      <c r="C203" s="37"/>
      <c r="D203" s="200" t="s">
        <v>135</v>
      </c>
      <c r="E203" s="37"/>
      <c r="F203" s="201" t="s">
        <v>424</v>
      </c>
      <c r="G203" s="37"/>
      <c r="H203" s="37"/>
      <c r="I203" s="202"/>
      <c r="J203" s="37"/>
      <c r="K203" s="37"/>
      <c r="L203" s="40"/>
      <c r="M203" s="203"/>
      <c r="N203" s="204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135</v>
      </c>
      <c r="AU203" s="18" t="s">
        <v>87</v>
      </c>
    </row>
    <row r="204" spans="2:51" s="14" customFormat="1" ht="10">
      <c r="B204" s="215"/>
      <c r="C204" s="216"/>
      <c r="D204" s="200" t="s">
        <v>136</v>
      </c>
      <c r="E204" s="217" t="s">
        <v>1</v>
      </c>
      <c r="F204" s="218" t="s">
        <v>1423</v>
      </c>
      <c r="G204" s="216"/>
      <c r="H204" s="219">
        <v>5.06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136</v>
      </c>
      <c r="AU204" s="225" t="s">
        <v>87</v>
      </c>
      <c r="AV204" s="14" t="s">
        <v>87</v>
      </c>
      <c r="AW204" s="14" t="s">
        <v>33</v>
      </c>
      <c r="AX204" s="14" t="s">
        <v>77</v>
      </c>
      <c r="AY204" s="225" t="s">
        <v>125</v>
      </c>
    </row>
    <row r="205" spans="2:51" s="14" customFormat="1" ht="10">
      <c r="B205" s="215"/>
      <c r="C205" s="216"/>
      <c r="D205" s="200" t="s">
        <v>136</v>
      </c>
      <c r="E205" s="217" t="s">
        <v>1</v>
      </c>
      <c r="F205" s="218" t="s">
        <v>1424</v>
      </c>
      <c r="G205" s="216"/>
      <c r="H205" s="219">
        <v>4.15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136</v>
      </c>
      <c r="AU205" s="225" t="s">
        <v>87</v>
      </c>
      <c r="AV205" s="14" t="s">
        <v>87</v>
      </c>
      <c r="AW205" s="14" t="s">
        <v>33</v>
      </c>
      <c r="AX205" s="14" t="s">
        <v>77</v>
      </c>
      <c r="AY205" s="225" t="s">
        <v>125</v>
      </c>
    </row>
    <row r="206" spans="2:51" s="15" customFormat="1" ht="10">
      <c r="B206" s="229"/>
      <c r="C206" s="230"/>
      <c r="D206" s="200" t="s">
        <v>136</v>
      </c>
      <c r="E206" s="231" t="s">
        <v>1</v>
      </c>
      <c r="F206" s="232" t="s">
        <v>260</v>
      </c>
      <c r="G206" s="230"/>
      <c r="H206" s="233">
        <v>9.21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136</v>
      </c>
      <c r="AU206" s="239" t="s">
        <v>87</v>
      </c>
      <c r="AV206" s="15" t="s">
        <v>149</v>
      </c>
      <c r="AW206" s="15" t="s">
        <v>33</v>
      </c>
      <c r="AX206" s="15" t="s">
        <v>85</v>
      </c>
      <c r="AY206" s="239" t="s">
        <v>125</v>
      </c>
    </row>
    <row r="207" spans="2:51" s="13" customFormat="1" ht="10">
      <c r="B207" s="205"/>
      <c r="C207" s="206"/>
      <c r="D207" s="200" t="s">
        <v>136</v>
      </c>
      <c r="E207" s="207" t="s">
        <v>1</v>
      </c>
      <c r="F207" s="208" t="s">
        <v>427</v>
      </c>
      <c r="G207" s="206"/>
      <c r="H207" s="207" t="s">
        <v>1</v>
      </c>
      <c r="I207" s="209"/>
      <c r="J207" s="206"/>
      <c r="K207" s="206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136</v>
      </c>
      <c r="AU207" s="214" t="s">
        <v>87</v>
      </c>
      <c r="AV207" s="13" t="s">
        <v>85</v>
      </c>
      <c r="AW207" s="13" t="s">
        <v>33</v>
      </c>
      <c r="AX207" s="13" t="s">
        <v>77</v>
      </c>
      <c r="AY207" s="214" t="s">
        <v>125</v>
      </c>
    </row>
    <row r="208" spans="1:65" s="2" customFormat="1" ht="21.75" customHeight="1">
      <c r="A208" s="35"/>
      <c r="B208" s="36"/>
      <c r="C208" s="187" t="s">
        <v>428</v>
      </c>
      <c r="D208" s="187" t="s">
        <v>128</v>
      </c>
      <c r="E208" s="188" t="s">
        <v>429</v>
      </c>
      <c r="F208" s="189" t="s">
        <v>430</v>
      </c>
      <c r="G208" s="190" t="s">
        <v>325</v>
      </c>
      <c r="H208" s="191">
        <v>52.77</v>
      </c>
      <c r="I208" s="192"/>
      <c r="J208" s="193">
        <f>ROUND(I208*H208,2)</f>
        <v>0</v>
      </c>
      <c r="K208" s="189" t="s">
        <v>132</v>
      </c>
      <c r="L208" s="40"/>
      <c r="M208" s="194" t="s">
        <v>1</v>
      </c>
      <c r="N208" s="195" t="s">
        <v>42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149</v>
      </c>
      <c r="AT208" s="198" t="s">
        <v>128</v>
      </c>
      <c r="AU208" s="198" t="s">
        <v>87</v>
      </c>
      <c r="AY208" s="18" t="s">
        <v>125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85</v>
      </c>
      <c r="BK208" s="199">
        <f>ROUND(I208*H208,2)</f>
        <v>0</v>
      </c>
      <c r="BL208" s="18" t="s">
        <v>149</v>
      </c>
      <c r="BM208" s="198" t="s">
        <v>431</v>
      </c>
    </row>
    <row r="209" spans="1:47" s="2" customFormat="1" ht="18">
      <c r="A209" s="35"/>
      <c r="B209" s="36"/>
      <c r="C209" s="37"/>
      <c r="D209" s="200" t="s">
        <v>135</v>
      </c>
      <c r="E209" s="37"/>
      <c r="F209" s="201" t="s">
        <v>432</v>
      </c>
      <c r="G209" s="37"/>
      <c r="H209" s="37"/>
      <c r="I209" s="202"/>
      <c r="J209" s="37"/>
      <c r="K209" s="37"/>
      <c r="L209" s="40"/>
      <c r="M209" s="203"/>
      <c r="N209" s="204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135</v>
      </c>
      <c r="AU209" s="18" t="s">
        <v>87</v>
      </c>
    </row>
    <row r="210" spans="2:51" s="14" customFormat="1" ht="10">
      <c r="B210" s="215"/>
      <c r="C210" s="216"/>
      <c r="D210" s="200" t="s">
        <v>136</v>
      </c>
      <c r="E210" s="217" t="s">
        <v>1</v>
      </c>
      <c r="F210" s="218" t="s">
        <v>1425</v>
      </c>
      <c r="G210" s="216"/>
      <c r="H210" s="219">
        <v>52.77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136</v>
      </c>
      <c r="AU210" s="225" t="s">
        <v>87</v>
      </c>
      <c r="AV210" s="14" t="s">
        <v>87</v>
      </c>
      <c r="AW210" s="14" t="s">
        <v>33</v>
      </c>
      <c r="AX210" s="14" t="s">
        <v>85</v>
      </c>
      <c r="AY210" s="225" t="s">
        <v>125</v>
      </c>
    </row>
    <row r="211" spans="1:65" s="2" customFormat="1" ht="16.5" customHeight="1">
      <c r="A211" s="35"/>
      <c r="B211" s="36"/>
      <c r="C211" s="240" t="s">
        <v>434</v>
      </c>
      <c r="D211" s="240" t="s">
        <v>435</v>
      </c>
      <c r="E211" s="241" t="s">
        <v>436</v>
      </c>
      <c r="F211" s="242" t="s">
        <v>437</v>
      </c>
      <c r="G211" s="243" t="s">
        <v>416</v>
      </c>
      <c r="H211" s="244">
        <v>105.54</v>
      </c>
      <c r="I211" s="245"/>
      <c r="J211" s="246">
        <f>ROUND(I211*H211,2)</f>
        <v>0</v>
      </c>
      <c r="K211" s="242" t="s">
        <v>132</v>
      </c>
      <c r="L211" s="247"/>
      <c r="M211" s="248" t="s">
        <v>1</v>
      </c>
      <c r="N211" s="249" t="s">
        <v>42</v>
      </c>
      <c r="O211" s="72"/>
      <c r="P211" s="196">
        <f>O211*H211</f>
        <v>0</v>
      </c>
      <c r="Q211" s="196">
        <v>1</v>
      </c>
      <c r="R211" s="196">
        <f>Q211*H211</f>
        <v>105.54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175</v>
      </c>
      <c r="AT211" s="198" t="s">
        <v>435</v>
      </c>
      <c r="AU211" s="198" t="s">
        <v>87</v>
      </c>
      <c r="AY211" s="18" t="s">
        <v>125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85</v>
      </c>
      <c r="BK211" s="199">
        <f>ROUND(I211*H211,2)</f>
        <v>0</v>
      </c>
      <c r="BL211" s="18" t="s">
        <v>149</v>
      </c>
      <c r="BM211" s="198" t="s">
        <v>438</v>
      </c>
    </row>
    <row r="212" spans="1:47" s="2" customFormat="1" ht="10">
      <c r="A212" s="35"/>
      <c r="B212" s="36"/>
      <c r="C212" s="37"/>
      <c r="D212" s="200" t="s">
        <v>135</v>
      </c>
      <c r="E212" s="37"/>
      <c r="F212" s="201" t="s">
        <v>437</v>
      </c>
      <c r="G212" s="37"/>
      <c r="H212" s="37"/>
      <c r="I212" s="202"/>
      <c r="J212" s="37"/>
      <c r="K212" s="37"/>
      <c r="L212" s="40"/>
      <c r="M212" s="203"/>
      <c r="N212" s="204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135</v>
      </c>
      <c r="AU212" s="18" t="s">
        <v>87</v>
      </c>
    </row>
    <row r="213" spans="2:51" s="13" customFormat="1" ht="10">
      <c r="B213" s="205"/>
      <c r="C213" s="206"/>
      <c r="D213" s="200" t="s">
        <v>136</v>
      </c>
      <c r="E213" s="207" t="s">
        <v>1</v>
      </c>
      <c r="F213" s="208" t="s">
        <v>439</v>
      </c>
      <c r="G213" s="206"/>
      <c r="H213" s="207" t="s">
        <v>1</v>
      </c>
      <c r="I213" s="209"/>
      <c r="J213" s="206"/>
      <c r="K213" s="206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136</v>
      </c>
      <c r="AU213" s="214" t="s">
        <v>87</v>
      </c>
      <c r="AV213" s="13" t="s">
        <v>85</v>
      </c>
      <c r="AW213" s="13" t="s">
        <v>33</v>
      </c>
      <c r="AX213" s="13" t="s">
        <v>77</v>
      </c>
      <c r="AY213" s="214" t="s">
        <v>125</v>
      </c>
    </row>
    <row r="214" spans="2:51" s="14" customFormat="1" ht="10">
      <c r="B214" s="215"/>
      <c r="C214" s="216"/>
      <c r="D214" s="200" t="s">
        <v>136</v>
      </c>
      <c r="E214" s="217" t="s">
        <v>1</v>
      </c>
      <c r="F214" s="218" t="s">
        <v>1426</v>
      </c>
      <c r="G214" s="216"/>
      <c r="H214" s="219">
        <v>105.54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136</v>
      </c>
      <c r="AU214" s="225" t="s">
        <v>87</v>
      </c>
      <c r="AV214" s="14" t="s">
        <v>87</v>
      </c>
      <c r="AW214" s="14" t="s">
        <v>33</v>
      </c>
      <c r="AX214" s="14" t="s">
        <v>85</v>
      </c>
      <c r="AY214" s="225" t="s">
        <v>125</v>
      </c>
    </row>
    <row r="215" spans="1:65" s="2" customFormat="1" ht="16.5" customHeight="1">
      <c r="A215" s="35"/>
      <c r="B215" s="36"/>
      <c r="C215" s="187" t="s">
        <v>453</v>
      </c>
      <c r="D215" s="187" t="s">
        <v>128</v>
      </c>
      <c r="E215" s="188" t="s">
        <v>454</v>
      </c>
      <c r="F215" s="189" t="s">
        <v>455</v>
      </c>
      <c r="G215" s="190" t="s">
        <v>325</v>
      </c>
      <c r="H215" s="191">
        <v>11.04</v>
      </c>
      <c r="I215" s="192"/>
      <c r="J215" s="193">
        <f>ROUND(I215*H215,2)</f>
        <v>0</v>
      </c>
      <c r="K215" s="189" t="s">
        <v>132</v>
      </c>
      <c r="L215" s="40"/>
      <c r="M215" s="194" t="s">
        <v>1</v>
      </c>
      <c r="N215" s="195" t="s">
        <v>42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149</v>
      </c>
      <c r="AT215" s="198" t="s">
        <v>128</v>
      </c>
      <c r="AU215" s="198" t="s">
        <v>87</v>
      </c>
      <c r="AY215" s="18" t="s">
        <v>125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85</v>
      </c>
      <c r="BK215" s="199">
        <f>ROUND(I215*H215,2)</f>
        <v>0</v>
      </c>
      <c r="BL215" s="18" t="s">
        <v>149</v>
      </c>
      <c r="BM215" s="198" t="s">
        <v>456</v>
      </c>
    </row>
    <row r="216" spans="1:47" s="2" customFormat="1" ht="18">
      <c r="A216" s="35"/>
      <c r="B216" s="36"/>
      <c r="C216" s="37"/>
      <c r="D216" s="200" t="s">
        <v>135</v>
      </c>
      <c r="E216" s="37"/>
      <c r="F216" s="201" t="s">
        <v>457</v>
      </c>
      <c r="G216" s="37"/>
      <c r="H216" s="37"/>
      <c r="I216" s="202"/>
      <c r="J216" s="37"/>
      <c r="K216" s="37"/>
      <c r="L216" s="40"/>
      <c r="M216" s="203"/>
      <c r="N216" s="204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135</v>
      </c>
      <c r="AU216" s="18" t="s">
        <v>87</v>
      </c>
    </row>
    <row r="217" spans="2:51" s="14" customFormat="1" ht="10">
      <c r="B217" s="215"/>
      <c r="C217" s="216"/>
      <c r="D217" s="200" t="s">
        <v>136</v>
      </c>
      <c r="E217" s="217" t="s">
        <v>1</v>
      </c>
      <c r="F217" s="218" t="s">
        <v>1427</v>
      </c>
      <c r="G217" s="216"/>
      <c r="H217" s="219">
        <v>13.743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136</v>
      </c>
      <c r="AU217" s="225" t="s">
        <v>87</v>
      </c>
      <c r="AV217" s="14" t="s">
        <v>87</v>
      </c>
      <c r="AW217" s="14" t="s">
        <v>33</v>
      </c>
      <c r="AX217" s="14" t="s">
        <v>77</v>
      </c>
      <c r="AY217" s="225" t="s">
        <v>125</v>
      </c>
    </row>
    <row r="218" spans="2:51" s="14" customFormat="1" ht="10">
      <c r="B218" s="215"/>
      <c r="C218" s="216"/>
      <c r="D218" s="200" t="s">
        <v>136</v>
      </c>
      <c r="E218" s="217" t="s">
        <v>1</v>
      </c>
      <c r="F218" s="218" t="s">
        <v>1428</v>
      </c>
      <c r="G218" s="216"/>
      <c r="H218" s="219">
        <v>2.88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136</v>
      </c>
      <c r="AU218" s="225" t="s">
        <v>87</v>
      </c>
      <c r="AV218" s="14" t="s">
        <v>87</v>
      </c>
      <c r="AW218" s="14" t="s">
        <v>33</v>
      </c>
      <c r="AX218" s="14" t="s">
        <v>77</v>
      </c>
      <c r="AY218" s="225" t="s">
        <v>125</v>
      </c>
    </row>
    <row r="219" spans="2:51" s="14" customFormat="1" ht="10">
      <c r="B219" s="215"/>
      <c r="C219" s="216"/>
      <c r="D219" s="200" t="s">
        <v>136</v>
      </c>
      <c r="E219" s="217" t="s">
        <v>1</v>
      </c>
      <c r="F219" s="218" t="s">
        <v>1429</v>
      </c>
      <c r="G219" s="216"/>
      <c r="H219" s="219">
        <v>-4.127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136</v>
      </c>
      <c r="AU219" s="225" t="s">
        <v>87</v>
      </c>
      <c r="AV219" s="14" t="s">
        <v>87</v>
      </c>
      <c r="AW219" s="14" t="s">
        <v>33</v>
      </c>
      <c r="AX219" s="14" t="s">
        <v>77</v>
      </c>
      <c r="AY219" s="225" t="s">
        <v>125</v>
      </c>
    </row>
    <row r="220" spans="2:51" s="13" customFormat="1" ht="10">
      <c r="B220" s="205"/>
      <c r="C220" s="206"/>
      <c r="D220" s="200" t="s">
        <v>136</v>
      </c>
      <c r="E220" s="207" t="s">
        <v>1</v>
      </c>
      <c r="F220" s="208" t="s">
        <v>461</v>
      </c>
      <c r="G220" s="206"/>
      <c r="H220" s="207" t="s">
        <v>1</v>
      </c>
      <c r="I220" s="209"/>
      <c r="J220" s="206"/>
      <c r="K220" s="206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136</v>
      </c>
      <c r="AU220" s="214" t="s">
        <v>87</v>
      </c>
      <c r="AV220" s="13" t="s">
        <v>85</v>
      </c>
      <c r="AW220" s="13" t="s">
        <v>33</v>
      </c>
      <c r="AX220" s="13" t="s">
        <v>77</v>
      </c>
      <c r="AY220" s="214" t="s">
        <v>125</v>
      </c>
    </row>
    <row r="221" spans="2:51" s="14" customFormat="1" ht="10">
      <c r="B221" s="215"/>
      <c r="C221" s="216"/>
      <c r="D221" s="200" t="s">
        <v>136</v>
      </c>
      <c r="E221" s="217" t="s">
        <v>1</v>
      </c>
      <c r="F221" s="218" t="s">
        <v>1430</v>
      </c>
      <c r="G221" s="216"/>
      <c r="H221" s="219">
        <v>-0.819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136</v>
      </c>
      <c r="AU221" s="225" t="s">
        <v>87</v>
      </c>
      <c r="AV221" s="14" t="s">
        <v>87</v>
      </c>
      <c r="AW221" s="14" t="s">
        <v>33</v>
      </c>
      <c r="AX221" s="14" t="s">
        <v>77</v>
      </c>
      <c r="AY221" s="225" t="s">
        <v>125</v>
      </c>
    </row>
    <row r="222" spans="2:51" s="14" customFormat="1" ht="10">
      <c r="B222" s="215"/>
      <c r="C222" s="216"/>
      <c r="D222" s="200" t="s">
        <v>136</v>
      </c>
      <c r="E222" s="217" t="s">
        <v>1</v>
      </c>
      <c r="F222" s="218" t="s">
        <v>1431</v>
      </c>
      <c r="G222" s="216"/>
      <c r="H222" s="219">
        <v>-0.072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136</v>
      </c>
      <c r="AU222" s="225" t="s">
        <v>87</v>
      </c>
      <c r="AV222" s="14" t="s">
        <v>87</v>
      </c>
      <c r="AW222" s="14" t="s">
        <v>33</v>
      </c>
      <c r="AX222" s="14" t="s">
        <v>77</v>
      </c>
      <c r="AY222" s="225" t="s">
        <v>125</v>
      </c>
    </row>
    <row r="223" spans="2:51" s="13" customFormat="1" ht="10">
      <c r="B223" s="205"/>
      <c r="C223" s="206"/>
      <c r="D223" s="200" t="s">
        <v>136</v>
      </c>
      <c r="E223" s="207" t="s">
        <v>1</v>
      </c>
      <c r="F223" s="208" t="s">
        <v>1432</v>
      </c>
      <c r="G223" s="206"/>
      <c r="H223" s="207" t="s">
        <v>1</v>
      </c>
      <c r="I223" s="209"/>
      <c r="J223" s="206"/>
      <c r="K223" s="206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136</v>
      </c>
      <c r="AU223" s="214" t="s">
        <v>87</v>
      </c>
      <c r="AV223" s="13" t="s">
        <v>85</v>
      </c>
      <c r="AW223" s="13" t="s">
        <v>33</v>
      </c>
      <c r="AX223" s="13" t="s">
        <v>77</v>
      </c>
      <c r="AY223" s="214" t="s">
        <v>125</v>
      </c>
    </row>
    <row r="224" spans="2:51" s="14" customFormat="1" ht="10">
      <c r="B224" s="215"/>
      <c r="C224" s="216"/>
      <c r="D224" s="200" t="s">
        <v>136</v>
      </c>
      <c r="E224" s="217" t="s">
        <v>1</v>
      </c>
      <c r="F224" s="218" t="s">
        <v>1433</v>
      </c>
      <c r="G224" s="216"/>
      <c r="H224" s="219">
        <v>-0.565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136</v>
      </c>
      <c r="AU224" s="225" t="s">
        <v>87</v>
      </c>
      <c r="AV224" s="14" t="s">
        <v>87</v>
      </c>
      <c r="AW224" s="14" t="s">
        <v>33</v>
      </c>
      <c r="AX224" s="14" t="s">
        <v>77</v>
      </c>
      <c r="AY224" s="225" t="s">
        <v>125</v>
      </c>
    </row>
    <row r="225" spans="2:51" s="15" customFormat="1" ht="10">
      <c r="B225" s="229"/>
      <c r="C225" s="230"/>
      <c r="D225" s="200" t="s">
        <v>136</v>
      </c>
      <c r="E225" s="231" t="s">
        <v>1</v>
      </c>
      <c r="F225" s="232" t="s">
        <v>260</v>
      </c>
      <c r="G225" s="230"/>
      <c r="H225" s="233">
        <v>11.04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136</v>
      </c>
      <c r="AU225" s="239" t="s">
        <v>87</v>
      </c>
      <c r="AV225" s="15" t="s">
        <v>149</v>
      </c>
      <c r="AW225" s="15" t="s">
        <v>33</v>
      </c>
      <c r="AX225" s="15" t="s">
        <v>85</v>
      </c>
      <c r="AY225" s="239" t="s">
        <v>125</v>
      </c>
    </row>
    <row r="226" spans="1:65" s="2" customFormat="1" ht="16.5" customHeight="1">
      <c r="A226" s="35"/>
      <c r="B226" s="36"/>
      <c r="C226" s="187" t="s">
        <v>470</v>
      </c>
      <c r="D226" s="187" t="s">
        <v>128</v>
      </c>
      <c r="E226" s="188" t="s">
        <v>471</v>
      </c>
      <c r="F226" s="189" t="s">
        <v>472</v>
      </c>
      <c r="G226" s="190" t="s">
        <v>325</v>
      </c>
      <c r="H226" s="191">
        <v>10.569</v>
      </c>
      <c r="I226" s="192"/>
      <c r="J226" s="193">
        <f>ROUND(I226*H226,2)</f>
        <v>0</v>
      </c>
      <c r="K226" s="189" t="s">
        <v>132</v>
      </c>
      <c r="L226" s="40"/>
      <c r="M226" s="194" t="s">
        <v>1</v>
      </c>
      <c r="N226" s="195" t="s">
        <v>42</v>
      </c>
      <c r="O226" s="72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149</v>
      </c>
      <c r="AT226" s="198" t="s">
        <v>128</v>
      </c>
      <c r="AU226" s="198" t="s">
        <v>87</v>
      </c>
      <c r="AY226" s="18" t="s">
        <v>125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85</v>
      </c>
      <c r="BK226" s="199">
        <f>ROUND(I226*H226,2)</f>
        <v>0</v>
      </c>
      <c r="BL226" s="18" t="s">
        <v>149</v>
      </c>
      <c r="BM226" s="198" t="s">
        <v>473</v>
      </c>
    </row>
    <row r="227" spans="1:47" s="2" customFormat="1" ht="18">
      <c r="A227" s="35"/>
      <c r="B227" s="36"/>
      <c r="C227" s="37"/>
      <c r="D227" s="200" t="s">
        <v>135</v>
      </c>
      <c r="E227" s="37"/>
      <c r="F227" s="201" t="s">
        <v>474</v>
      </c>
      <c r="G227" s="37"/>
      <c r="H227" s="37"/>
      <c r="I227" s="202"/>
      <c r="J227" s="37"/>
      <c r="K227" s="37"/>
      <c r="L227" s="40"/>
      <c r="M227" s="203"/>
      <c r="N227" s="204"/>
      <c r="O227" s="72"/>
      <c r="P227" s="72"/>
      <c r="Q227" s="72"/>
      <c r="R227" s="72"/>
      <c r="S227" s="72"/>
      <c r="T227" s="73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135</v>
      </c>
      <c r="AU227" s="18" t="s">
        <v>87</v>
      </c>
    </row>
    <row r="228" spans="2:51" s="13" customFormat="1" ht="10">
      <c r="B228" s="205"/>
      <c r="C228" s="206"/>
      <c r="D228" s="200" t="s">
        <v>136</v>
      </c>
      <c r="E228" s="207" t="s">
        <v>1</v>
      </c>
      <c r="F228" s="208" t="s">
        <v>475</v>
      </c>
      <c r="G228" s="206"/>
      <c r="H228" s="207" t="s">
        <v>1</v>
      </c>
      <c r="I228" s="209"/>
      <c r="J228" s="206"/>
      <c r="K228" s="206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136</v>
      </c>
      <c r="AU228" s="214" t="s">
        <v>87</v>
      </c>
      <c r="AV228" s="13" t="s">
        <v>85</v>
      </c>
      <c r="AW228" s="13" t="s">
        <v>33</v>
      </c>
      <c r="AX228" s="13" t="s">
        <v>77</v>
      </c>
      <c r="AY228" s="214" t="s">
        <v>125</v>
      </c>
    </row>
    <row r="229" spans="2:51" s="14" customFormat="1" ht="10">
      <c r="B229" s="215"/>
      <c r="C229" s="216"/>
      <c r="D229" s="200" t="s">
        <v>136</v>
      </c>
      <c r="E229" s="217" t="s">
        <v>1</v>
      </c>
      <c r="F229" s="218" t="s">
        <v>1434</v>
      </c>
      <c r="G229" s="216"/>
      <c r="H229" s="219">
        <v>3.767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136</v>
      </c>
      <c r="AU229" s="225" t="s">
        <v>87</v>
      </c>
      <c r="AV229" s="14" t="s">
        <v>87</v>
      </c>
      <c r="AW229" s="14" t="s">
        <v>33</v>
      </c>
      <c r="AX229" s="14" t="s">
        <v>77</v>
      </c>
      <c r="AY229" s="225" t="s">
        <v>125</v>
      </c>
    </row>
    <row r="230" spans="2:51" s="14" customFormat="1" ht="10">
      <c r="B230" s="215"/>
      <c r="C230" s="216"/>
      <c r="D230" s="200" t="s">
        <v>136</v>
      </c>
      <c r="E230" s="217" t="s">
        <v>1</v>
      </c>
      <c r="F230" s="218" t="s">
        <v>1435</v>
      </c>
      <c r="G230" s="216"/>
      <c r="H230" s="219">
        <v>0.36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136</v>
      </c>
      <c r="AU230" s="225" t="s">
        <v>87</v>
      </c>
      <c r="AV230" s="14" t="s">
        <v>87</v>
      </c>
      <c r="AW230" s="14" t="s">
        <v>33</v>
      </c>
      <c r="AX230" s="14" t="s">
        <v>77</v>
      </c>
      <c r="AY230" s="225" t="s">
        <v>125</v>
      </c>
    </row>
    <row r="231" spans="2:51" s="16" customFormat="1" ht="10">
      <c r="B231" s="250"/>
      <c r="C231" s="251"/>
      <c r="D231" s="200" t="s">
        <v>136</v>
      </c>
      <c r="E231" s="252" t="s">
        <v>1</v>
      </c>
      <c r="F231" s="253" t="s">
        <v>479</v>
      </c>
      <c r="G231" s="251"/>
      <c r="H231" s="254">
        <v>4.127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AT231" s="260" t="s">
        <v>136</v>
      </c>
      <c r="AU231" s="260" t="s">
        <v>87</v>
      </c>
      <c r="AV231" s="16" t="s">
        <v>144</v>
      </c>
      <c r="AW231" s="16" t="s">
        <v>33</v>
      </c>
      <c r="AX231" s="16" t="s">
        <v>77</v>
      </c>
      <c r="AY231" s="260" t="s">
        <v>125</v>
      </c>
    </row>
    <row r="232" spans="2:51" s="13" customFormat="1" ht="10">
      <c r="B232" s="205"/>
      <c r="C232" s="206"/>
      <c r="D232" s="200" t="s">
        <v>136</v>
      </c>
      <c r="E232" s="207" t="s">
        <v>1</v>
      </c>
      <c r="F232" s="208" t="s">
        <v>480</v>
      </c>
      <c r="G232" s="206"/>
      <c r="H232" s="207" t="s">
        <v>1</v>
      </c>
      <c r="I232" s="209"/>
      <c r="J232" s="206"/>
      <c r="K232" s="206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136</v>
      </c>
      <c r="AU232" s="214" t="s">
        <v>87</v>
      </c>
      <c r="AV232" s="13" t="s">
        <v>85</v>
      </c>
      <c r="AW232" s="13" t="s">
        <v>33</v>
      </c>
      <c r="AX232" s="13" t="s">
        <v>77</v>
      </c>
      <c r="AY232" s="214" t="s">
        <v>125</v>
      </c>
    </row>
    <row r="233" spans="2:51" s="14" customFormat="1" ht="10">
      <c r="B233" s="215"/>
      <c r="C233" s="216"/>
      <c r="D233" s="200" t="s">
        <v>136</v>
      </c>
      <c r="E233" s="217" t="s">
        <v>1</v>
      </c>
      <c r="F233" s="218" t="s">
        <v>1436</v>
      </c>
      <c r="G233" s="216"/>
      <c r="H233" s="219">
        <v>-0.183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136</v>
      </c>
      <c r="AU233" s="225" t="s">
        <v>87</v>
      </c>
      <c r="AV233" s="14" t="s">
        <v>87</v>
      </c>
      <c r="AW233" s="14" t="s">
        <v>33</v>
      </c>
      <c r="AX233" s="14" t="s">
        <v>77</v>
      </c>
      <c r="AY233" s="225" t="s">
        <v>125</v>
      </c>
    </row>
    <row r="234" spans="2:51" s="14" customFormat="1" ht="10">
      <c r="B234" s="215"/>
      <c r="C234" s="216"/>
      <c r="D234" s="200" t="s">
        <v>136</v>
      </c>
      <c r="E234" s="217" t="s">
        <v>1</v>
      </c>
      <c r="F234" s="218" t="s">
        <v>1437</v>
      </c>
      <c r="G234" s="216"/>
      <c r="H234" s="219">
        <v>-0.025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136</v>
      </c>
      <c r="AU234" s="225" t="s">
        <v>87</v>
      </c>
      <c r="AV234" s="14" t="s">
        <v>87</v>
      </c>
      <c r="AW234" s="14" t="s">
        <v>33</v>
      </c>
      <c r="AX234" s="14" t="s">
        <v>77</v>
      </c>
      <c r="AY234" s="225" t="s">
        <v>125</v>
      </c>
    </row>
    <row r="235" spans="2:51" s="16" customFormat="1" ht="10">
      <c r="B235" s="250"/>
      <c r="C235" s="251"/>
      <c r="D235" s="200" t="s">
        <v>136</v>
      </c>
      <c r="E235" s="252" t="s">
        <v>1</v>
      </c>
      <c r="F235" s="253" t="s">
        <v>479</v>
      </c>
      <c r="G235" s="251"/>
      <c r="H235" s="254">
        <v>-0.208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AT235" s="260" t="s">
        <v>136</v>
      </c>
      <c r="AU235" s="260" t="s">
        <v>87</v>
      </c>
      <c r="AV235" s="16" t="s">
        <v>144</v>
      </c>
      <c r="AW235" s="16" t="s">
        <v>33</v>
      </c>
      <c r="AX235" s="16" t="s">
        <v>77</v>
      </c>
      <c r="AY235" s="260" t="s">
        <v>125</v>
      </c>
    </row>
    <row r="236" spans="2:51" s="13" customFormat="1" ht="10">
      <c r="B236" s="205"/>
      <c r="C236" s="206"/>
      <c r="D236" s="200" t="s">
        <v>136</v>
      </c>
      <c r="E236" s="207" t="s">
        <v>1</v>
      </c>
      <c r="F236" s="208" t="s">
        <v>1438</v>
      </c>
      <c r="G236" s="206"/>
      <c r="H236" s="207" t="s">
        <v>1</v>
      </c>
      <c r="I236" s="209"/>
      <c r="J236" s="206"/>
      <c r="K236" s="206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136</v>
      </c>
      <c r="AU236" s="214" t="s">
        <v>87</v>
      </c>
      <c r="AV236" s="13" t="s">
        <v>85</v>
      </c>
      <c r="AW236" s="13" t="s">
        <v>33</v>
      </c>
      <c r="AX236" s="13" t="s">
        <v>77</v>
      </c>
      <c r="AY236" s="214" t="s">
        <v>125</v>
      </c>
    </row>
    <row r="237" spans="2:51" s="14" customFormat="1" ht="10">
      <c r="B237" s="215"/>
      <c r="C237" s="216"/>
      <c r="D237" s="200" t="s">
        <v>136</v>
      </c>
      <c r="E237" s="217" t="s">
        <v>1</v>
      </c>
      <c r="F237" s="218" t="s">
        <v>1439</v>
      </c>
      <c r="G237" s="216"/>
      <c r="H237" s="219">
        <v>1.26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136</v>
      </c>
      <c r="AU237" s="225" t="s">
        <v>87</v>
      </c>
      <c r="AV237" s="14" t="s">
        <v>87</v>
      </c>
      <c r="AW237" s="14" t="s">
        <v>33</v>
      </c>
      <c r="AX237" s="14" t="s">
        <v>77</v>
      </c>
      <c r="AY237" s="225" t="s">
        <v>125</v>
      </c>
    </row>
    <row r="238" spans="2:51" s="14" customFormat="1" ht="10">
      <c r="B238" s="215"/>
      <c r="C238" s="216"/>
      <c r="D238" s="200" t="s">
        <v>136</v>
      </c>
      <c r="E238" s="217" t="s">
        <v>1</v>
      </c>
      <c r="F238" s="218" t="s">
        <v>1440</v>
      </c>
      <c r="G238" s="216"/>
      <c r="H238" s="219">
        <v>5.39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136</v>
      </c>
      <c r="AU238" s="225" t="s">
        <v>87</v>
      </c>
      <c r="AV238" s="14" t="s">
        <v>87</v>
      </c>
      <c r="AW238" s="14" t="s">
        <v>33</v>
      </c>
      <c r="AX238" s="14" t="s">
        <v>77</v>
      </c>
      <c r="AY238" s="225" t="s">
        <v>125</v>
      </c>
    </row>
    <row r="239" spans="2:51" s="16" customFormat="1" ht="10">
      <c r="B239" s="250"/>
      <c r="C239" s="251"/>
      <c r="D239" s="200" t="s">
        <v>136</v>
      </c>
      <c r="E239" s="252" t="s">
        <v>1</v>
      </c>
      <c r="F239" s="253" t="s">
        <v>479</v>
      </c>
      <c r="G239" s="251"/>
      <c r="H239" s="254">
        <v>6.65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AT239" s="260" t="s">
        <v>136</v>
      </c>
      <c r="AU239" s="260" t="s">
        <v>87</v>
      </c>
      <c r="AV239" s="16" t="s">
        <v>144</v>
      </c>
      <c r="AW239" s="16" t="s">
        <v>33</v>
      </c>
      <c r="AX239" s="16" t="s">
        <v>77</v>
      </c>
      <c r="AY239" s="260" t="s">
        <v>125</v>
      </c>
    </row>
    <row r="240" spans="2:51" s="15" customFormat="1" ht="10">
      <c r="B240" s="229"/>
      <c r="C240" s="230"/>
      <c r="D240" s="200" t="s">
        <v>136</v>
      </c>
      <c r="E240" s="231" t="s">
        <v>1</v>
      </c>
      <c r="F240" s="232" t="s">
        <v>260</v>
      </c>
      <c r="G240" s="230"/>
      <c r="H240" s="233">
        <v>10.569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136</v>
      </c>
      <c r="AU240" s="239" t="s">
        <v>87</v>
      </c>
      <c r="AV240" s="15" t="s">
        <v>149</v>
      </c>
      <c r="AW240" s="15" t="s">
        <v>33</v>
      </c>
      <c r="AX240" s="15" t="s">
        <v>85</v>
      </c>
      <c r="AY240" s="239" t="s">
        <v>125</v>
      </c>
    </row>
    <row r="241" spans="1:65" s="2" customFormat="1" ht="16.5" customHeight="1">
      <c r="A241" s="35"/>
      <c r="B241" s="36"/>
      <c r="C241" s="240" t="s">
        <v>492</v>
      </c>
      <c r="D241" s="240" t="s">
        <v>435</v>
      </c>
      <c r="E241" s="241" t="s">
        <v>493</v>
      </c>
      <c r="F241" s="242" t="s">
        <v>494</v>
      </c>
      <c r="G241" s="243" t="s">
        <v>416</v>
      </c>
      <c r="H241" s="244">
        <v>7.838</v>
      </c>
      <c r="I241" s="245"/>
      <c r="J241" s="246">
        <f>ROUND(I241*H241,2)</f>
        <v>0</v>
      </c>
      <c r="K241" s="242" t="s">
        <v>132</v>
      </c>
      <c r="L241" s="247"/>
      <c r="M241" s="248" t="s">
        <v>1</v>
      </c>
      <c r="N241" s="249" t="s">
        <v>42</v>
      </c>
      <c r="O241" s="72"/>
      <c r="P241" s="196">
        <f>O241*H241</f>
        <v>0</v>
      </c>
      <c r="Q241" s="196">
        <v>1</v>
      </c>
      <c r="R241" s="196">
        <f>Q241*H241</f>
        <v>7.838</v>
      </c>
      <c r="S241" s="196">
        <v>0</v>
      </c>
      <c r="T241" s="19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175</v>
      </c>
      <c r="AT241" s="198" t="s">
        <v>435</v>
      </c>
      <c r="AU241" s="198" t="s">
        <v>87</v>
      </c>
      <c r="AY241" s="18" t="s">
        <v>125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85</v>
      </c>
      <c r="BK241" s="199">
        <f>ROUND(I241*H241,2)</f>
        <v>0</v>
      </c>
      <c r="BL241" s="18" t="s">
        <v>149</v>
      </c>
      <c r="BM241" s="198" t="s">
        <v>495</v>
      </c>
    </row>
    <row r="242" spans="1:47" s="2" customFormat="1" ht="10">
      <c r="A242" s="35"/>
      <c r="B242" s="36"/>
      <c r="C242" s="37"/>
      <c r="D242" s="200" t="s">
        <v>135</v>
      </c>
      <c r="E242" s="37"/>
      <c r="F242" s="201" t="s">
        <v>494</v>
      </c>
      <c r="G242" s="37"/>
      <c r="H242" s="37"/>
      <c r="I242" s="202"/>
      <c r="J242" s="37"/>
      <c r="K242" s="37"/>
      <c r="L242" s="40"/>
      <c r="M242" s="203"/>
      <c r="N242" s="204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135</v>
      </c>
      <c r="AU242" s="18" t="s">
        <v>87</v>
      </c>
    </row>
    <row r="243" spans="2:51" s="14" customFormat="1" ht="10">
      <c r="B243" s="215"/>
      <c r="C243" s="216"/>
      <c r="D243" s="200" t="s">
        <v>136</v>
      </c>
      <c r="E243" s="217" t="s">
        <v>1</v>
      </c>
      <c r="F243" s="218" t="s">
        <v>1441</v>
      </c>
      <c r="G243" s="216"/>
      <c r="H243" s="219">
        <v>7.838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136</v>
      </c>
      <c r="AU243" s="225" t="s">
        <v>87</v>
      </c>
      <c r="AV243" s="14" t="s">
        <v>87</v>
      </c>
      <c r="AW243" s="14" t="s">
        <v>33</v>
      </c>
      <c r="AX243" s="14" t="s">
        <v>85</v>
      </c>
      <c r="AY243" s="225" t="s">
        <v>125</v>
      </c>
    </row>
    <row r="244" spans="1:65" s="2" customFormat="1" ht="16.5" customHeight="1">
      <c r="A244" s="35"/>
      <c r="B244" s="36"/>
      <c r="C244" s="240" t="s">
        <v>1442</v>
      </c>
      <c r="D244" s="240" t="s">
        <v>435</v>
      </c>
      <c r="E244" s="241" t="s">
        <v>1443</v>
      </c>
      <c r="F244" s="242" t="s">
        <v>1444</v>
      </c>
      <c r="G244" s="243" t="s">
        <v>416</v>
      </c>
      <c r="H244" s="244">
        <v>13.3</v>
      </c>
      <c r="I244" s="245"/>
      <c r="J244" s="246">
        <f>ROUND(I244*H244,2)</f>
        <v>0</v>
      </c>
      <c r="K244" s="242" t="s">
        <v>132</v>
      </c>
      <c r="L244" s="247"/>
      <c r="M244" s="248" t="s">
        <v>1</v>
      </c>
      <c r="N244" s="249" t="s">
        <v>42</v>
      </c>
      <c r="O244" s="72"/>
      <c r="P244" s="196">
        <f>O244*H244</f>
        <v>0</v>
      </c>
      <c r="Q244" s="196">
        <v>1</v>
      </c>
      <c r="R244" s="196">
        <f>Q244*H244</f>
        <v>13.3</v>
      </c>
      <c r="S244" s="196">
        <v>0</v>
      </c>
      <c r="T244" s="19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175</v>
      </c>
      <c r="AT244" s="198" t="s">
        <v>435</v>
      </c>
      <c r="AU244" s="198" t="s">
        <v>87</v>
      </c>
      <c r="AY244" s="18" t="s">
        <v>125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85</v>
      </c>
      <c r="BK244" s="199">
        <f>ROUND(I244*H244,2)</f>
        <v>0</v>
      </c>
      <c r="BL244" s="18" t="s">
        <v>149</v>
      </c>
      <c r="BM244" s="198" t="s">
        <v>1445</v>
      </c>
    </row>
    <row r="245" spans="1:47" s="2" customFormat="1" ht="10">
      <c r="A245" s="35"/>
      <c r="B245" s="36"/>
      <c r="C245" s="37"/>
      <c r="D245" s="200" t="s">
        <v>135</v>
      </c>
      <c r="E245" s="37"/>
      <c r="F245" s="201" t="s">
        <v>1444</v>
      </c>
      <c r="G245" s="37"/>
      <c r="H245" s="37"/>
      <c r="I245" s="202"/>
      <c r="J245" s="37"/>
      <c r="K245" s="37"/>
      <c r="L245" s="40"/>
      <c r="M245" s="203"/>
      <c r="N245" s="204"/>
      <c r="O245" s="72"/>
      <c r="P245" s="72"/>
      <c r="Q245" s="72"/>
      <c r="R245" s="72"/>
      <c r="S245" s="72"/>
      <c r="T245" s="73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135</v>
      </c>
      <c r="AU245" s="18" t="s">
        <v>87</v>
      </c>
    </row>
    <row r="246" spans="2:51" s="14" customFormat="1" ht="10">
      <c r="B246" s="215"/>
      <c r="C246" s="216"/>
      <c r="D246" s="200" t="s">
        <v>136</v>
      </c>
      <c r="E246" s="217" t="s">
        <v>1</v>
      </c>
      <c r="F246" s="218" t="s">
        <v>1446</v>
      </c>
      <c r="G246" s="216"/>
      <c r="H246" s="219">
        <v>13.3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136</v>
      </c>
      <c r="AU246" s="225" t="s">
        <v>87</v>
      </c>
      <c r="AV246" s="14" t="s">
        <v>87</v>
      </c>
      <c r="AW246" s="14" t="s">
        <v>33</v>
      </c>
      <c r="AX246" s="14" t="s">
        <v>85</v>
      </c>
      <c r="AY246" s="225" t="s">
        <v>125</v>
      </c>
    </row>
    <row r="247" spans="1:65" s="2" customFormat="1" ht="21.75" customHeight="1">
      <c r="A247" s="35"/>
      <c r="B247" s="36"/>
      <c r="C247" s="187" t="s">
        <v>502</v>
      </c>
      <c r="D247" s="187" t="s">
        <v>128</v>
      </c>
      <c r="E247" s="188" t="s">
        <v>503</v>
      </c>
      <c r="F247" s="189" t="s">
        <v>504</v>
      </c>
      <c r="G247" s="190" t="s">
        <v>244</v>
      </c>
      <c r="H247" s="191">
        <v>13.5</v>
      </c>
      <c r="I247" s="192"/>
      <c r="J247" s="193">
        <f>ROUND(I247*H247,2)</f>
        <v>0</v>
      </c>
      <c r="K247" s="189" t="s">
        <v>132</v>
      </c>
      <c r="L247" s="40"/>
      <c r="M247" s="194" t="s">
        <v>1</v>
      </c>
      <c r="N247" s="195" t="s">
        <v>42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149</v>
      </c>
      <c r="AT247" s="198" t="s">
        <v>128</v>
      </c>
      <c r="AU247" s="198" t="s">
        <v>87</v>
      </c>
      <c r="AY247" s="18" t="s">
        <v>125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85</v>
      </c>
      <c r="BK247" s="199">
        <f>ROUND(I247*H247,2)</f>
        <v>0</v>
      </c>
      <c r="BL247" s="18" t="s">
        <v>149</v>
      </c>
      <c r="BM247" s="198" t="s">
        <v>505</v>
      </c>
    </row>
    <row r="248" spans="1:47" s="2" customFormat="1" ht="10">
      <c r="A248" s="35"/>
      <c r="B248" s="36"/>
      <c r="C248" s="37"/>
      <c r="D248" s="200" t="s">
        <v>135</v>
      </c>
      <c r="E248" s="37"/>
      <c r="F248" s="201" t="s">
        <v>506</v>
      </c>
      <c r="G248" s="37"/>
      <c r="H248" s="37"/>
      <c r="I248" s="202"/>
      <c r="J248" s="37"/>
      <c r="K248" s="37"/>
      <c r="L248" s="40"/>
      <c r="M248" s="203"/>
      <c r="N248" s="204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135</v>
      </c>
      <c r="AU248" s="18" t="s">
        <v>87</v>
      </c>
    </row>
    <row r="249" spans="2:51" s="14" customFormat="1" ht="10">
      <c r="B249" s="215"/>
      <c r="C249" s="216"/>
      <c r="D249" s="200" t="s">
        <v>136</v>
      </c>
      <c r="E249" s="217" t="s">
        <v>1</v>
      </c>
      <c r="F249" s="218" t="s">
        <v>1447</v>
      </c>
      <c r="G249" s="216"/>
      <c r="H249" s="219">
        <v>13.5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136</v>
      </c>
      <c r="AU249" s="225" t="s">
        <v>87</v>
      </c>
      <c r="AV249" s="14" t="s">
        <v>87</v>
      </c>
      <c r="AW249" s="14" t="s">
        <v>33</v>
      </c>
      <c r="AX249" s="14" t="s">
        <v>85</v>
      </c>
      <c r="AY249" s="225" t="s">
        <v>125</v>
      </c>
    </row>
    <row r="250" spans="2:51" s="13" customFormat="1" ht="10">
      <c r="B250" s="205"/>
      <c r="C250" s="206"/>
      <c r="D250" s="200" t="s">
        <v>136</v>
      </c>
      <c r="E250" s="207" t="s">
        <v>1</v>
      </c>
      <c r="F250" s="208" t="s">
        <v>508</v>
      </c>
      <c r="G250" s="206"/>
      <c r="H250" s="207" t="s">
        <v>1</v>
      </c>
      <c r="I250" s="209"/>
      <c r="J250" s="206"/>
      <c r="K250" s="206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136</v>
      </c>
      <c r="AU250" s="214" t="s">
        <v>87</v>
      </c>
      <c r="AV250" s="13" t="s">
        <v>85</v>
      </c>
      <c r="AW250" s="13" t="s">
        <v>33</v>
      </c>
      <c r="AX250" s="13" t="s">
        <v>77</v>
      </c>
      <c r="AY250" s="214" t="s">
        <v>125</v>
      </c>
    </row>
    <row r="251" spans="1:65" s="2" customFormat="1" ht="16.5" customHeight="1">
      <c r="A251" s="35"/>
      <c r="B251" s="36"/>
      <c r="C251" s="187" t="s">
        <v>521</v>
      </c>
      <c r="D251" s="187" t="s">
        <v>128</v>
      </c>
      <c r="E251" s="188" t="s">
        <v>522</v>
      </c>
      <c r="F251" s="189" t="s">
        <v>523</v>
      </c>
      <c r="G251" s="190" t="s">
        <v>244</v>
      </c>
      <c r="H251" s="191">
        <v>13.5</v>
      </c>
      <c r="I251" s="192"/>
      <c r="J251" s="193">
        <f>ROUND(I251*H251,2)</f>
        <v>0</v>
      </c>
      <c r="K251" s="189" t="s">
        <v>132</v>
      </c>
      <c r="L251" s="40"/>
      <c r="M251" s="194" t="s">
        <v>1</v>
      </c>
      <c r="N251" s="195" t="s">
        <v>42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149</v>
      </c>
      <c r="AT251" s="198" t="s">
        <v>128</v>
      </c>
      <c r="AU251" s="198" t="s">
        <v>87</v>
      </c>
      <c r="AY251" s="18" t="s">
        <v>125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85</v>
      </c>
      <c r="BK251" s="199">
        <f>ROUND(I251*H251,2)</f>
        <v>0</v>
      </c>
      <c r="BL251" s="18" t="s">
        <v>149</v>
      </c>
      <c r="BM251" s="198" t="s">
        <v>524</v>
      </c>
    </row>
    <row r="252" spans="1:47" s="2" customFormat="1" ht="10">
      <c r="A252" s="35"/>
      <c r="B252" s="36"/>
      <c r="C252" s="37"/>
      <c r="D252" s="200" t="s">
        <v>135</v>
      </c>
      <c r="E252" s="37"/>
      <c r="F252" s="201" t="s">
        <v>525</v>
      </c>
      <c r="G252" s="37"/>
      <c r="H252" s="37"/>
      <c r="I252" s="202"/>
      <c r="J252" s="37"/>
      <c r="K252" s="37"/>
      <c r="L252" s="40"/>
      <c r="M252" s="203"/>
      <c r="N252" s="204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135</v>
      </c>
      <c r="AU252" s="18" t="s">
        <v>87</v>
      </c>
    </row>
    <row r="253" spans="2:51" s="14" customFormat="1" ht="10">
      <c r="B253" s="215"/>
      <c r="C253" s="216"/>
      <c r="D253" s="200" t="s">
        <v>136</v>
      </c>
      <c r="E253" s="217" t="s">
        <v>1</v>
      </c>
      <c r="F253" s="218" t="s">
        <v>1448</v>
      </c>
      <c r="G253" s="216"/>
      <c r="H253" s="219">
        <v>13.5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136</v>
      </c>
      <c r="AU253" s="225" t="s">
        <v>87</v>
      </c>
      <c r="AV253" s="14" t="s">
        <v>87</v>
      </c>
      <c r="AW253" s="14" t="s">
        <v>33</v>
      </c>
      <c r="AX253" s="14" t="s">
        <v>85</v>
      </c>
      <c r="AY253" s="225" t="s">
        <v>125</v>
      </c>
    </row>
    <row r="254" spans="1:65" s="2" customFormat="1" ht="16.5" customHeight="1">
      <c r="A254" s="35"/>
      <c r="B254" s="36"/>
      <c r="C254" s="240" t="s">
        <v>532</v>
      </c>
      <c r="D254" s="240" t="s">
        <v>435</v>
      </c>
      <c r="E254" s="241" t="s">
        <v>533</v>
      </c>
      <c r="F254" s="242" t="s">
        <v>534</v>
      </c>
      <c r="G254" s="243" t="s">
        <v>535</v>
      </c>
      <c r="H254" s="244">
        <v>0.405</v>
      </c>
      <c r="I254" s="245"/>
      <c r="J254" s="246">
        <f>ROUND(I254*H254,2)</f>
        <v>0</v>
      </c>
      <c r="K254" s="242" t="s">
        <v>132</v>
      </c>
      <c r="L254" s="247"/>
      <c r="M254" s="248" t="s">
        <v>1</v>
      </c>
      <c r="N254" s="249" t="s">
        <v>42</v>
      </c>
      <c r="O254" s="72"/>
      <c r="P254" s="196">
        <f>O254*H254</f>
        <v>0</v>
      </c>
      <c r="Q254" s="196">
        <v>0.001</v>
      </c>
      <c r="R254" s="196">
        <f>Q254*H254</f>
        <v>0.00040500000000000003</v>
      </c>
      <c r="S254" s="196">
        <v>0</v>
      </c>
      <c r="T254" s="19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175</v>
      </c>
      <c r="AT254" s="198" t="s">
        <v>435</v>
      </c>
      <c r="AU254" s="198" t="s">
        <v>87</v>
      </c>
      <c r="AY254" s="18" t="s">
        <v>125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85</v>
      </c>
      <c r="BK254" s="199">
        <f>ROUND(I254*H254,2)</f>
        <v>0</v>
      </c>
      <c r="BL254" s="18" t="s">
        <v>149</v>
      </c>
      <c r="BM254" s="198" t="s">
        <v>536</v>
      </c>
    </row>
    <row r="255" spans="1:47" s="2" customFormat="1" ht="10">
      <c r="A255" s="35"/>
      <c r="B255" s="36"/>
      <c r="C255" s="37"/>
      <c r="D255" s="200" t="s">
        <v>135</v>
      </c>
      <c r="E255" s="37"/>
      <c r="F255" s="201" t="s">
        <v>534</v>
      </c>
      <c r="G255" s="37"/>
      <c r="H255" s="37"/>
      <c r="I255" s="202"/>
      <c r="J255" s="37"/>
      <c r="K255" s="37"/>
      <c r="L255" s="40"/>
      <c r="M255" s="203"/>
      <c r="N255" s="204"/>
      <c r="O255" s="72"/>
      <c r="P255" s="72"/>
      <c r="Q255" s="72"/>
      <c r="R255" s="72"/>
      <c r="S255" s="72"/>
      <c r="T255" s="73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135</v>
      </c>
      <c r="AU255" s="18" t="s">
        <v>87</v>
      </c>
    </row>
    <row r="256" spans="2:51" s="13" customFormat="1" ht="10">
      <c r="B256" s="205"/>
      <c r="C256" s="206"/>
      <c r="D256" s="200" t="s">
        <v>136</v>
      </c>
      <c r="E256" s="207" t="s">
        <v>1</v>
      </c>
      <c r="F256" s="208" t="s">
        <v>537</v>
      </c>
      <c r="G256" s="206"/>
      <c r="H256" s="207" t="s">
        <v>1</v>
      </c>
      <c r="I256" s="209"/>
      <c r="J256" s="206"/>
      <c r="K256" s="206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136</v>
      </c>
      <c r="AU256" s="214" t="s">
        <v>87</v>
      </c>
      <c r="AV256" s="13" t="s">
        <v>85</v>
      </c>
      <c r="AW256" s="13" t="s">
        <v>33</v>
      </c>
      <c r="AX256" s="13" t="s">
        <v>77</v>
      </c>
      <c r="AY256" s="214" t="s">
        <v>125</v>
      </c>
    </row>
    <row r="257" spans="2:51" s="14" customFormat="1" ht="10">
      <c r="B257" s="215"/>
      <c r="C257" s="216"/>
      <c r="D257" s="200" t="s">
        <v>136</v>
      </c>
      <c r="E257" s="217" t="s">
        <v>1</v>
      </c>
      <c r="F257" s="218" t="s">
        <v>1449</v>
      </c>
      <c r="G257" s="216"/>
      <c r="H257" s="219">
        <v>0.405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136</v>
      </c>
      <c r="AU257" s="225" t="s">
        <v>87</v>
      </c>
      <c r="AV257" s="14" t="s">
        <v>87</v>
      </c>
      <c r="AW257" s="14" t="s">
        <v>33</v>
      </c>
      <c r="AX257" s="14" t="s">
        <v>85</v>
      </c>
      <c r="AY257" s="225" t="s">
        <v>125</v>
      </c>
    </row>
    <row r="258" spans="1:65" s="2" customFormat="1" ht="16.5" customHeight="1">
      <c r="A258" s="35"/>
      <c r="B258" s="36"/>
      <c r="C258" s="187" t="s">
        <v>699</v>
      </c>
      <c r="D258" s="187" t="s">
        <v>128</v>
      </c>
      <c r="E258" s="188" t="s">
        <v>700</v>
      </c>
      <c r="F258" s="189" t="s">
        <v>701</v>
      </c>
      <c r="G258" s="190" t="s">
        <v>325</v>
      </c>
      <c r="H258" s="191">
        <v>1.35</v>
      </c>
      <c r="I258" s="192"/>
      <c r="J258" s="193">
        <f>ROUND(I258*H258,2)</f>
        <v>0</v>
      </c>
      <c r="K258" s="189" t="s">
        <v>132</v>
      </c>
      <c r="L258" s="40"/>
      <c r="M258" s="194" t="s">
        <v>1</v>
      </c>
      <c r="N258" s="195" t="s">
        <v>42</v>
      </c>
      <c r="O258" s="72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149</v>
      </c>
      <c r="AT258" s="198" t="s">
        <v>128</v>
      </c>
      <c r="AU258" s="198" t="s">
        <v>87</v>
      </c>
      <c r="AY258" s="18" t="s">
        <v>125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85</v>
      </c>
      <c r="BK258" s="199">
        <f>ROUND(I258*H258,2)</f>
        <v>0</v>
      </c>
      <c r="BL258" s="18" t="s">
        <v>149</v>
      </c>
      <c r="BM258" s="198" t="s">
        <v>702</v>
      </c>
    </row>
    <row r="259" spans="1:47" s="2" customFormat="1" ht="10">
      <c r="A259" s="35"/>
      <c r="B259" s="36"/>
      <c r="C259" s="37"/>
      <c r="D259" s="200" t="s">
        <v>135</v>
      </c>
      <c r="E259" s="37"/>
      <c r="F259" s="201" t="s">
        <v>703</v>
      </c>
      <c r="G259" s="37"/>
      <c r="H259" s="37"/>
      <c r="I259" s="202"/>
      <c r="J259" s="37"/>
      <c r="K259" s="37"/>
      <c r="L259" s="40"/>
      <c r="M259" s="203"/>
      <c r="N259" s="204"/>
      <c r="O259" s="72"/>
      <c r="P259" s="72"/>
      <c r="Q259" s="72"/>
      <c r="R259" s="72"/>
      <c r="S259" s="72"/>
      <c r="T259" s="73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135</v>
      </c>
      <c r="AU259" s="18" t="s">
        <v>87</v>
      </c>
    </row>
    <row r="260" spans="2:51" s="13" customFormat="1" ht="10">
      <c r="B260" s="205"/>
      <c r="C260" s="206"/>
      <c r="D260" s="200" t="s">
        <v>136</v>
      </c>
      <c r="E260" s="207" t="s">
        <v>1</v>
      </c>
      <c r="F260" s="208" t="s">
        <v>704</v>
      </c>
      <c r="G260" s="206"/>
      <c r="H260" s="207" t="s">
        <v>1</v>
      </c>
      <c r="I260" s="209"/>
      <c r="J260" s="206"/>
      <c r="K260" s="206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136</v>
      </c>
      <c r="AU260" s="214" t="s">
        <v>87</v>
      </c>
      <c r="AV260" s="13" t="s">
        <v>85</v>
      </c>
      <c r="AW260" s="13" t="s">
        <v>33</v>
      </c>
      <c r="AX260" s="13" t="s">
        <v>77</v>
      </c>
      <c r="AY260" s="214" t="s">
        <v>125</v>
      </c>
    </row>
    <row r="261" spans="2:51" s="14" customFormat="1" ht="10">
      <c r="B261" s="215"/>
      <c r="C261" s="216"/>
      <c r="D261" s="200" t="s">
        <v>136</v>
      </c>
      <c r="E261" s="217" t="s">
        <v>1</v>
      </c>
      <c r="F261" s="218" t="s">
        <v>1450</v>
      </c>
      <c r="G261" s="216"/>
      <c r="H261" s="219">
        <v>1.35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136</v>
      </c>
      <c r="AU261" s="225" t="s">
        <v>87</v>
      </c>
      <c r="AV261" s="14" t="s">
        <v>87</v>
      </c>
      <c r="AW261" s="14" t="s">
        <v>33</v>
      </c>
      <c r="AX261" s="14" t="s">
        <v>85</v>
      </c>
      <c r="AY261" s="225" t="s">
        <v>125</v>
      </c>
    </row>
    <row r="262" spans="1:65" s="2" customFormat="1" ht="16.5" customHeight="1">
      <c r="A262" s="35"/>
      <c r="B262" s="36"/>
      <c r="C262" s="187" t="s">
        <v>706</v>
      </c>
      <c r="D262" s="187" t="s">
        <v>128</v>
      </c>
      <c r="E262" s="188" t="s">
        <v>707</v>
      </c>
      <c r="F262" s="189" t="s">
        <v>708</v>
      </c>
      <c r="G262" s="190" t="s">
        <v>244</v>
      </c>
      <c r="H262" s="191">
        <v>13.5</v>
      </c>
      <c r="I262" s="192"/>
      <c r="J262" s="193">
        <f>ROUND(I262*H262,2)</f>
        <v>0</v>
      </c>
      <c r="K262" s="189" t="s">
        <v>132</v>
      </c>
      <c r="L262" s="40"/>
      <c r="M262" s="194" t="s">
        <v>1</v>
      </c>
      <c r="N262" s="195" t="s">
        <v>42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149</v>
      </c>
      <c r="AT262" s="198" t="s">
        <v>128</v>
      </c>
      <c r="AU262" s="198" t="s">
        <v>87</v>
      </c>
      <c r="AY262" s="18" t="s">
        <v>125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85</v>
      </c>
      <c r="BK262" s="199">
        <f>ROUND(I262*H262,2)</f>
        <v>0</v>
      </c>
      <c r="BL262" s="18" t="s">
        <v>149</v>
      </c>
      <c r="BM262" s="198" t="s">
        <v>709</v>
      </c>
    </row>
    <row r="263" spans="1:47" s="2" customFormat="1" ht="10">
      <c r="A263" s="35"/>
      <c r="B263" s="36"/>
      <c r="C263" s="37"/>
      <c r="D263" s="200" t="s">
        <v>135</v>
      </c>
      <c r="E263" s="37"/>
      <c r="F263" s="201" t="s">
        <v>710</v>
      </c>
      <c r="G263" s="37"/>
      <c r="H263" s="37"/>
      <c r="I263" s="202"/>
      <c r="J263" s="37"/>
      <c r="K263" s="37"/>
      <c r="L263" s="40"/>
      <c r="M263" s="203"/>
      <c r="N263" s="204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135</v>
      </c>
      <c r="AU263" s="18" t="s">
        <v>87</v>
      </c>
    </row>
    <row r="264" spans="2:51" s="14" customFormat="1" ht="10">
      <c r="B264" s="215"/>
      <c r="C264" s="216"/>
      <c r="D264" s="200" t="s">
        <v>136</v>
      </c>
      <c r="E264" s="217" t="s">
        <v>1</v>
      </c>
      <c r="F264" s="218" t="s">
        <v>1451</v>
      </c>
      <c r="G264" s="216"/>
      <c r="H264" s="219">
        <v>13.5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136</v>
      </c>
      <c r="AU264" s="225" t="s">
        <v>87</v>
      </c>
      <c r="AV264" s="14" t="s">
        <v>87</v>
      </c>
      <c r="AW264" s="14" t="s">
        <v>33</v>
      </c>
      <c r="AX264" s="14" t="s">
        <v>85</v>
      </c>
      <c r="AY264" s="225" t="s">
        <v>125</v>
      </c>
    </row>
    <row r="265" spans="1:65" s="2" customFormat="1" ht="16.5" customHeight="1">
      <c r="A265" s="35"/>
      <c r="B265" s="36"/>
      <c r="C265" s="187" t="s">
        <v>712</v>
      </c>
      <c r="D265" s="187" t="s">
        <v>128</v>
      </c>
      <c r="E265" s="188" t="s">
        <v>713</v>
      </c>
      <c r="F265" s="189" t="s">
        <v>714</v>
      </c>
      <c r="G265" s="190" t="s">
        <v>244</v>
      </c>
      <c r="H265" s="191">
        <v>486.86</v>
      </c>
      <c r="I265" s="192"/>
      <c r="J265" s="193">
        <f>ROUND(I265*H265,2)</f>
        <v>0</v>
      </c>
      <c r="K265" s="189" t="s">
        <v>132</v>
      </c>
      <c r="L265" s="40"/>
      <c r="M265" s="194" t="s">
        <v>1</v>
      </c>
      <c r="N265" s="195" t="s">
        <v>42</v>
      </c>
      <c r="O265" s="72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149</v>
      </c>
      <c r="AT265" s="198" t="s">
        <v>128</v>
      </c>
      <c r="AU265" s="198" t="s">
        <v>87</v>
      </c>
      <c r="AY265" s="18" t="s">
        <v>125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85</v>
      </c>
      <c r="BK265" s="199">
        <f>ROUND(I265*H265,2)</f>
        <v>0</v>
      </c>
      <c r="BL265" s="18" t="s">
        <v>149</v>
      </c>
      <c r="BM265" s="198" t="s">
        <v>715</v>
      </c>
    </row>
    <row r="266" spans="1:47" s="2" customFormat="1" ht="10">
      <c r="A266" s="35"/>
      <c r="B266" s="36"/>
      <c r="C266" s="37"/>
      <c r="D266" s="200" t="s">
        <v>135</v>
      </c>
      <c r="E266" s="37"/>
      <c r="F266" s="201" t="s">
        <v>716</v>
      </c>
      <c r="G266" s="37"/>
      <c r="H266" s="37"/>
      <c r="I266" s="202"/>
      <c r="J266" s="37"/>
      <c r="K266" s="37"/>
      <c r="L266" s="40"/>
      <c r="M266" s="203"/>
      <c r="N266" s="204"/>
      <c r="O266" s="72"/>
      <c r="P266" s="72"/>
      <c r="Q266" s="72"/>
      <c r="R266" s="72"/>
      <c r="S266" s="72"/>
      <c r="T266" s="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135</v>
      </c>
      <c r="AU266" s="18" t="s">
        <v>87</v>
      </c>
    </row>
    <row r="267" spans="2:51" s="14" customFormat="1" ht="10">
      <c r="B267" s="215"/>
      <c r="C267" s="216"/>
      <c r="D267" s="200" t="s">
        <v>136</v>
      </c>
      <c r="E267" s="217" t="s">
        <v>1</v>
      </c>
      <c r="F267" s="218" t="s">
        <v>1452</v>
      </c>
      <c r="G267" s="216"/>
      <c r="H267" s="219">
        <v>175.9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136</v>
      </c>
      <c r="AU267" s="225" t="s">
        <v>87</v>
      </c>
      <c r="AV267" s="14" t="s">
        <v>87</v>
      </c>
      <c r="AW267" s="14" t="s">
        <v>33</v>
      </c>
      <c r="AX267" s="14" t="s">
        <v>77</v>
      </c>
      <c r="AY267" s="225" t="s">
        <v>125</v>
      </c>
    </row>
    <row r="268" spans="2:51" s="14" customFormat="1" ht="10">
      <c r="B268" s="215"/>
      <c r="C268" s="216"/>
      <c r="D268" s="200" t="s">
        <v>136</v>
      </c>
      <c r="E268" s="217" t="s">
        <v>1</v>
      </c>
      <c r="F268" s="218" t="s">
        <v>1453</v>
      </c>
      <c r="G268" s="216"/>
      <c r="H268" s="219">
        <v>310.96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136</v>
      </c>
      <c r="AU268" s="225" t="s">
        <v>87</v>
      </c>
      <c r="AV268" s="14" t="s">
        <v>87</v>
      </c>
      <c r="AW268" s="14" t="s">
        <v>33</v>
      </c>
      <c r="AX268" s="14" t="s">
        <v>77</v>
      </c>
      <c r="AY268" s="225" t="s">
        <v>125</v>
      </c>
    </row>
    <row r="269" spans="2:51" s="15" customFormat="1" ht="10">
      <c r="B269" s="229"/>
      <c r="C269" s="230"/>
      <c r="D269" s="200" t="s">
        <v>136</v>
      </c>
      <c r="E269" s="231" t="s">
        <v>1</v>
      </c>
      <c r="F269" s="232" t="s">
        <v>260</v>
      </c>
      <c r="G269" s="230"/>
      <c r="H269" s="233">
        <v>486.86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136</v>
      </c>
      <c r="AU269" s="239" t="s">
        <v>87</v>
      </c>
      <c r="AV269" s="15" t="s">
        <v>149</v>
      </c>
      <c r="AW269" s="15" t="s">
        <v>33</v>
      </c>
      <c r="AX269" s="15" t="s">
        <v>85</v>
      </c>
      <c r="AY269" s="239" t="s">
        <v>125</v>
      </c>
    </row>
    <row r="270" spans="2:63" s="12" customFormat="1" ht="22.75" customHeight="1">
      <c r="B270" s="171"/>
      <c r="C270" s="172"/>
      <c r="D270" s="173" t="s">
        <v>76</v>
      </c>
      <c r="E270" s="185" t="s">
        <v>149</v>
      </c>
      <c r="F270" s="185" t="s">
        <v>751</v>
      </c>
      <c r="G270" s="172"/>
      <c r="H270" s="172"/>
      <c r="I270" s="175"/>
      <c r="J270" s="186">
        <f>BK270</f>
        <v>0</v>
      </c>
      <c r="K270" s="172"/>
      <c r="L270" s="177"/>
      <c r="M270" s="178"/>
      <c r="N270" s="179"/>
      <c r="O270" s="179"/>
      <c r="P270" s="180">
        <f>SUM(P271:P291)</f>
        <v>0</v>
      </c>
      <c r="Q270" s="179"/>
      <c r="R270" s="180">
        <f>SUM(R271:R291)</f>
        <v>36.8303619996</v>
      </c>
      <c r="S270" s="179"/>
      <c r="T270" s="181">
        <f>SUM(T271:T291)</f>
        <v>0</v>
      </c>
      <c r="AR270" s="182" t="s">
        <v>85</v>
      </c>
      <c r="AT270" s="183" t="s">
        <v>76</v>
      </c>
      <c r="AU270" s="183" t="s">
        <v>85</v>
      </c>
      <c r="AY270" s="182" t="s">
        <v>125</v>
      </c>
      <c r="BK270" s="184">
        <f>SUM(BK271:BK291)</f>
        <v>0</v>
      </c>
    </row>
    <row r="271" spans="1:65" s="2" customFormat="1" ht="16.5" customHeight="1">
      <c r="A271" s="35"/>
      <c r="B271" s="36"/>
      <c r="C271" s="187" t="s">
        <v>752</v>
      </c>
      <c r="D271" s="187" t="s">
        <v>128</v>
      </c>
      <c r="E271" s="188" t="s">
        <v>753</v>
      </c>
      <c r="F271" s="189" t="s">
        <v>754</v>
      </c>
      <c r="G271" s="190" t="s">
        <v>244</v>
      </c>
      <c r="H271" s="191">
        <v>38.52</v>
      </c>
      <c r="I271" s="192"/>
      <c r="J271" s="193">
        <f>ROUND(I271*H271,2)</f>
        <v>0</v>
      </c>
      <c r="K271" s="189" t="s">
        <v>132</v>
      </c>
      <c r="L271" s="40"/>
      <c r="M271" s="194" t="s">
        <v>1</v>
      </c>
      <c r="N271" s="195" t="s">
        <v>42</v>
      </c>
      <c r="O271" s="72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149</v>
      </c>
      <c r="AT271" s="198" t="s">
        <v>128</v>
      </c>
      <c r="AU271" s="198" t="s">
        <v>87</v>
      </c>
      <c r="AY271" s="18" t="s">
        <v>125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85</v>
      </c>
      <c r="BK271" s="199">
        <f>ROUND(I271*H271,2)</f>
        <v>0</v>
      </c>
      <c r="BL271" s="18" t="s">
        <v>149</v>
      </c>
      <c r="BM271" s="198" t="s">
        <v>755</v>
      </c>
    </row>
    <row r="272" spans="1:47" s="2" customFormat="1" ht="10">
      <c r="A272" s="35"/>
      <c r="B272" s="36"/>
      <c r="C272" s="37"/>
      <c r="D272" s="200" t="s">
        <v>135</v>
      </c>
      <c r="E272" s="37"/>
      <c r="F272" s="201" t="s">
        <v>756</v>
      </c>
      <c r="G272" s="37"/>
      <c r="H272" s="37"/>
      <c r="I272" s="202"/>
      <c r="J272" s="37"/>
      <c r="K272" s="37"/>
      <c r="L272" s="40"/>
      <c r="M272" s="203"/>
      <c r="N272" s="204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135</v>
      </c>
      <c r="AU272" s="18" t="s">
        <v>87</v>
      </c>
    </row>
    <row r="273" spans="2:51" s="14" customFormat="1" ht="10">
      <c r="B273" s="215"/>
      <c r="C273" s="216"/>
      <c r="D273" s="200" t="s">
        <v>136</v>
      </c>
      <c r="E273" s="217" t="s">
        <v>1</v>
      </c>
      <c r="F273" s="218" t="s">
        <v>1454</v>
      </c>
      <c r="G273" s="216"/>
      <c r="H273" s="219">
        <v>38.52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136</v>
      </c>
      <c r="AU273" s="225" t="s">
        <v>87</v>
      </c>
      <c r="AV273" s="14" t="s">
        <v>87</v>
      </c>
      <c r="AW273" s="14" t="s">
        <v>33</v>
      </c>
      <c r="AX273" s="14" t="s">
        <v>85</v>
      </c>
      <c r="AY273" s="225" t="s">
        <v>125</v>
      </c>
    </row>
    <row r="274" spans="1:65" s="2" customFormat="1" ht="16.5" customHeight="1">
      <c r="A274" s="35"/>
      <c r="B274" s="36"/>
      <c r="C274" s="187" t="s">
        <v>758</v>
      </c>
      <c r="D274" s="187" t="s">
        <v>128</v>
      </c>
      <c r="E274" s="188" t="s">
        <v>759</v>
      </c>
      <c r="F274" s="189" t="s">
        <v>760</v>
      </c>
      <c r="G274" s="190" t="s">
        <v>325</v>
      </c>
      <c r="H274" s="191">
        <v>3.443</v>
      </c>
      <c r="I274" s="192"/>
      <c r="J274" s="193">
        <f>ROUND(I274*H274,2)</f>
        <v>0</v>
      </c>
      <c r="K274" s="189" t="s">
        <v>132</v>
      </c>
      <c r="L274" s="40"/>
      <c r="M274" s="194" t="s">
        <v>1</v>
      </c>
      <c r="N274" s="195" t="s">
        <v>42</v>
      </c>
      <c r="O274" s="72"/>
      <c r="P274" s="196">
        <f>O274*H274</f>
        <v>0</v>
      </c>
      <c r="Q274" s="196">
        <v>1.89077</v>
      </c>
      <c r="R274" s="196">
        <f>Q274*H274</f>
        <v>6.5099211100000005</v>
      </c>
      <c r="S274" s="196">
        <v>0</v>
      </c>
      <c r="T274" s="19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149</v>
      </c>
      <c r="AT274" s="198" t="s">
        <v>128</v>
      </c>
      <c r="AU274" s="198" t="s">
        <v>87</v>
      </c>
      <c r="AY274" s="18" t="s">
        <v>125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85</v>
      </c>
      <c r="BK274" s="199">
        <f>ROUND(I274*H274,2)</f>
        <v>0</v>
      </c>
      <c r="BL274" s="18" t="s">
        <v>149</v>
      </c>
      <c r="BM274" s="198" t="s">
        <v>1455</v>
      </c>
    </row>
    <row r="275" spans="1:47" s="2" customFormat="1" ht="10">
      <c r="A275" s="35"/>
      <c r="B275" s="36"/>
      <c r="C275" s="37"/>
      <c r="D275" s="200" t="s">
        <v>135</v>
      </c>
      <c r="E275" s="37"/>
      <c r="F275" s="201" t="s">
        <v>762</v>
      </c>
      <c r="G275" s="37"/>
      <c r="H275" s="37"/>
      <c r="I275" s="202"/>
      <c r="J275" s="37"/>
      <c r="K275" s="37"/>
      <c r="L275" s="40"/>
      <c r="M275" s="203"/>
      <c r="N275" s="204"/>
      <c r="O275" s="72"/>
      <c r="P275" s="72"/>
      <c r="Q275" s="72"/>
      <c r="R275" s="72"/>
      <c r="S275" s="72"/>
      <c r="T275" s="73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135</v>
      </c>
      <c r="AU275" s="18" t="s">
        <v>87</v>
      </c>
    </row>
    <row r="276" spans="2:51" s="13" customFormat="1" ht="10">
      <c r="B276" s="205"/>
      <c r="C276" s="206"/>
      <c r="D276" s="200" t="s">
        <v>136</v>
      </c>
      <c r="E276" s="207" t="s">
        <v>1</v>
      </c>
      <c r="F276" s="208" t="s">
        <v>763</v>
      </c>
      <c r="G276" s="206"/>
      <c r="H276" s="207" t="s">
        <v>1</v>
      </c>
      <c r="I276" s="209"/>
      <c r="J276" s="206"/>
      <c r="K276" s="206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136</v>
      </c>
      <c r="AU276" s="214" t="s">
        <v>87</v>
      </c>
      <c r="AV276" s="13" t="s">
        <v>85</v>
      </c>
      <c r="AW276" s="13" t="s">
        <v>33</v>
      </c>
      <c r="AX276" s="13" t="s">
        <v>77</v>
      </c>
      <c r="AY276" s="214" t="s">
        <v>125</v>
      </c>
    </row>
    <row r="277" spans="2:51" s="14" customFormat="1" ht="10">
      <c r="B277" s="215"/>
      <c r="C277" s="216"/>
      <c r="D277" s="200" t="s">
        <v>136</v>
      </c>
      <c r="E277" s="217" t="s">
        <v>1</v>
      </c>
      <c r="F277" s="218" t="s">
        <v>1456</v>
      </c>
      <c r="G277" s="216"/>
      <c r="H277" s="219">
        <v>0.819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136</v>
      </c>
      <c r="AU277" s="225" t="s">
        <v>87</v>
      </c>
      <c r="AV277" s="14" t="s">
        <v>87</v>
      </c>
      <c r="AW277" s="14" t="s">
        <v>33</v>
      </c>
      <c r="AX277" s="14" t="s">
        <v>77</v>
      </c>
      <c r="AY277" s="225" t="s">
        <v>125</v>
      </c>
    </row>
    <row r="278" spans="2:51" s="14" customFormat="1" ht="10">
      <c r="B278" s="215"/>
      <c r="C278" s="216"/>
      <c r="D278" s="200" t="s">
        <v>136</v>
      </c>
      <c r="E278" s="217" t="s">
        <v>1</v>
      </c>
      <c r="F278" s="218" t="s">
        <v>1457</v>
      </c>
      <c r="G278" s="216"/>
      <c r="H278" s="219">
        <v>0.072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136</v>
      </c>
      <c r="AU278" s="225" t="s">
        <v>87</v>
      </c>
      <c r="AV278" s="14" t="s">
        <v>87</v>
      </c>
      <c r="AW278" s="14" t="s">
        <v>33</v>
      </c>
      <c r="AX278" s="14" t="s">
        <v>77</v>
      </c>
      <c r="AY278" s="225" t="s">
        <v>125</v>
      </c>
    </row>
    <row r="279" spans="2:51" s="13" customFormat="1" ht="10">
      <c r="B279" s="205"/>
      <c r="C279" s="206"/>
      <c r="D279" s="200" t="s">
        <v>136</v>
      </c>
      <c r="E279" s="207" t="s">
        <v>1</v>
      </c>
      <c r="F279" s="208" t="s">
        <v>1458</v>
      </c>
      <c r="G279" s="206"/>
      <c r="H279" s="207" t="s">
        <v>1</v>
      </c>
      <c r="I279" s="209"/>
      <c r="J279" s="206"/>
      <c r="K279" s="206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136</v>
      </c>
      <c r="AU279" s="214" t="s">
        <v>87</v>
      </c>
      <c r="AV279" s="13" t="s">
        <v>85</v>
      </c>
      <c r="AW279" s="13" t="s">
        <v>33</v>
      </c>
      <c r="AX279" s="13" t="s">
        <v>77</v>
      </c>
      <c r="AY279" s="214" t="s">
        <v>125</v>
      </c>
    </row>
    <row r="280" spans="2:51" s="14" customFormat="1" ht="10">
      <c r="B280" s="215"/>
      <c r="C280" s="216"/>
      <c r="D280" s="200" t="s">
        <v>136</v>
      </c>
      <c r="E280" s="217" t="s">
        <v>1</v>
      </c>
      <c r="F280" s="218" t="s">
        <v>1459</v>
      </c>
      <c r="G280" s="216"/>
      <c r="H280" s="219">
        <v>0.567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136</v>
      </c>
      <c r="AU280" s="225" t="s">
        <v>87</v>
      </c>
      <c r="AV280" s="14" t="s">
        <v>87</v>
      </c>
      <c r="AW280" s="14" t="s">
        <v>33</v>
      </c>
      <c r="AX280" s="14" t="s">
        <v>77</v>
      </c>
      <c r="AY280" s="225" t="s">
        <v>125</v>
      </c>
    </row>
    <row r="281" spans="2:51" s="14" customFormat="1" ht="10">
      <c r="B281" s="215"/>
      <c r="C281" s="216"/>
      <c r="D281" s="200" t="s">
        <v>136</v>
      </c>
      <c r="E281" s="217" t="s">
        <v>1</v>
      </c>
      <c r="F281" s="218" t="s">
        <v>1460</v>
      </c>
      <c r="G281" s="216"/>
      <c r="H281" s="219">
        <v>1.985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136</v>
      </c>
      <c r="AU281" s="225" t="s">
        <v>87</v>
      </c>
      <c r="AV281" s="14" t="s">
        <v>87</v>
      </c>
      <c r="AW281" s="14" t="s">
        <v>33</v>
      </c>
      <c r="AX281" s="14" t="s">
        <v>77</v>
      </c>
      <c r="AY281" s="225" t="s">
        <v>125</v>
      </c>
    </row>
    <row r="282" spans="2:51" s="15" customFormat="1" ht="10">
      <c r="B282" s="229"/>
      <c r="C282" s="230"/>
      <c r="D282" s="200" t="s">
        <v>136</v>
      </c>
      <c r="E282" s="231" t="s">
        <v>1</v>
      </c>
      <c r="F282" s="232" t="s">
        <v>260</v>
      </c>
      <c r="G282" s="230"/>
      <c r="H282" s="233">
        <v>3.443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136</v>
      </c>
      <c r="AU282" s="239" t="s">
        <v>87</v>
      </c>
      <c r="AV282" s="15" t="s">
        <v>149</v>
      </c>
      <c r="AW282" s="15" t="s">
        <v>33</v>
      </c>
      <c r="AX282" s="15" t="s">
        <v>85</v>
      </c>
      <c r="AY282" s="239" t="s">
        <v>125</v>
      </c>
    </row>
    <row r="283" spans="1:65" s="2" customFormat="1" ht="16.5" customHeight="1">
      <c r="A283" s="35"/>
      <c r="B283" s="36"/>
      <c r="C283" s="187" t="s">
        <v>770</v>
      </c>
      <c r="D283" s="187" t="s">
        <v>128</v>
      </c>
      <c r="E283" s="188" t="s">
        <v>771</v>
      </c>
      <c r="F283" s="189" t="s">
        <v>772</v>
      </c>
      <c r="G283" s="190" t="s">
        <v>229</v>
      </c>
      <c r="H283" s="191">
        <v>1</v>
      </c>
      <c r="I283" s="192"/>
      <c r="J283" s="193">
        <f>ROUND(I283*H283,2)</f>
        <v>0</v>
      </c>
      <c r="K283" s="189" t="s">
        <v>132</v>
      </c>
      <c r="L283" s="40"/>
      <c r="M283" s="194" t="s">
        <v>1</v>
      </c>
      <c r="N283" s="195" t="s">
        <v>42</v>
      </c>
      <c r="O283" s="72"/>
      <c r="P283" s="196">
        <f>O283*H283</f>
        <v>0</v>
      </c>
      <c r="Q283" s="196">
        <v>0.22394</v>
      </c>
      <c r="R283" s="196">
        <f>Q283*H283</f>
        <v>0.22394</v>
      </c>
      <c r="S283" s="196">
        <v>0</v>
      </c>
      <c r="T283" s="19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8" t="s">
        <v>149</v>
      </c>
      <c r="AT283" s="198" t="s">
        <v>128</v>
      </c>
      <c r="AU283" s="198" t="s">
        <v>87</v>
      </c>
      <c r="AY283" s="18" t="s">
        <v>125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85</v>
      </c>
      <c r="BK283" s="199">
        <f>ROUND(I283*H283,2)</f>
        <v>0</v>
      </c>
      <c r="BL283" s="18" t="s">
        <v>149</v>
      </c>
      <c r="BM283" s="198" t="s">
        <v>773</v>
      </c>
    </row>
    <row r="284" spans="1:47" s="2" customFormat="1" ht="10">
      <c r="A284" s="35"/>
      <c r="B284" s="36"/>
      <c r="C284" s="37"/>
      <c r="D284" s="200" t="s">
        <v>135</v>
      </c>
      <c r="E284" s="37"/>
      <c r="F284" s="201" t="s">
        <v>774</v>
      </c>
      <c r="G284" s="37"/>
      <c r="H284" s="37"/>
      <c r="I284" s="202"/>
      <c r="J284" s="37"/>
      <c r="K284" s="37"/>
      <c r="L284" s="40"/>
      <c r="M284" s="203"/>
      <c r="N284" s="204"/>
      <c r="O284" s="72"/>
      <c r="P284" s="72"/>
      <c r="Q284" s="72"/>
      <c r="R284" s="72"/>
      <c r="S284" s="72"/>
      <c r="T284" s="73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135</v>
      </c>
      <c r="AU284" s="18" t="s">
        <v>87</v>
      </c>
    </row>
    <row r="285" spans="2:51" s="13" customFormat="1" ht="10">
      <c r="B285" s="205"/>
      <c r="C285" s="206"/>
      <c r="D285" s="200" t="s">
        <v>136</v>
      </c>
      <c r="E285" s="207" t="s">
        <v>1</v>
      </c>
      <c r="F285" s="208" t="s">
        <v>1461</v>
      </c>
      <c r="G285" s="206"/>
      <c r="H285" s="207" t="s">
        <v>1</v>
      </c>
      <c r="I285" s="209"/>
      <c r="J285" s="206"/>
      <c r="K285" s="206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136</v>
      </c>
      <c r="AU285" s="214" t="s">
        <v>87</v>
      </c>
      <c r="AV285" s="13" t="s">
        <v>85</v>
      </c>
      <c r="AW285" s="13" t="s">
        <v>33</v>
      </c>
      <c r="AX285" s="13" t="s">
        <v>77</v>
      </c>
      <c r="AY285" s="214" t="s">
        <v>125</v>
      </c>
    </row>
    <row r="286" spans="2:51" s="14" customFormat="1" ht="10">
      <c r="B286" s="215"/>
      <c r="C286" s="216"/>
      <c r="D286" s="200" t="s">
        <v>136</v>
      </c>
      <c r="E286" s="217" t="s">
        <v>1</v>
      </c>
      <c r="F286" s="218" t="s">
        <v>1462</v>
      </c>
      <c r="G286" s="216"/>
      <c r="H286" s="219">
        <v>1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136</v>
      </c>
      <c r="AU286" s="225" t="s">
        <v>87</v>
      </c>
      <c r="AV286" s="14" t="s">
        <v>87</v>
      </c>
      <c r="AW286" s="14" t="s">
        <v>33</v>
      </c>
      <c r="AX286" s="14" t="s">
        <v>85</v>
      </c>
      <c r="AY286" s="225" t="s">
        <v>125</v>
      </c>
    </row>
    <row r="287" spans="1:65" s="2" customFormat="1" ht="16.5" customHeight="1">
      <c r="A287" s="35"/>
      <c r="B287" s="36"/>
      <c r="C287" s="240" t="s">
        <v>777</v>
      </c>
      <c r="D287" s="240" t="s">
        <v>435</v>
      </c>
      <c r="E287" s="241" t="s">
        <v>778</v>
      </c>
      <c r="F287" s="242" t="s">
        <v>779</v>
      </c>
      <c r="G287" s="243" t="s">
        <v>229</v>
      </c>
      <c r="H287" s="244">
        <v>1</v>
      </c>
      <c r="I287" s="245"/>
      <c r="J287" s="246">
        <f>ROUND(I287*H287,2)</f>
        <v>0</v>
      </c>
      <c r="K287" s="242" t="s">
        <v>132</v>
      </c>
      <c r="L287" s="247"/>
      <c r="M287" s="248" t="s">
        <v>1</v>
      </c>
      <c r="N287" s="249" t="s">
        <v>42</v>
      </c>
      <c r="O287" s="72"/>
      <c r="P287" s="196">
        <f>O287*H287</f>
        <v>0</v>
      </c>
      <c r="Q287" s="196">
        <v>0.027</v>
      </c>
      <c r="R287" s="196">
        <f>Q287*H287</f>
        <v>0.027</v>
      </c>
      <c r="S287" s="196">
        <v>0</v>
      </c>
      <c r="T287" s="19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175</v>
      </c>
      <c r="AT287" s="198" t="s">
        <v>435</v>
      </c>
      <c r="AU287" s="198" t="s">
        <v>87</v>
      </c>
      <c r="AY287" s="18" t="s">
        <v>125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85</v>
      </c>
      <c r="BK287" s="199">
        <f>ROUND(I287*H287,2)</f>
        <v>0</v>
      </c>
      <c r="BL287" s="18" t="s">
        <v>149</v>
      </c>
      <c r="BM287" s="198" t="s">
        <v>780</v>
      </c>
    </row>
    <row r="288" spans="1:47" s="2" customFormat="1" ht="10">
      <c r="A288" s="35"/>
      <c r="B288" s="36"/>
      <c r="C288" s="37"/>
      <c r="D288" s="200" t="s">
        <v>135</v>
      </c>
      <c r="E288" s="37"/>
      <c r="F288" s="201" t="s">
        <v>779</v>
      </c>
      <c r="G288" s="37"/>
      <c r="H288" s="37"/>
      <c r="I288" s="202"/>
      <c r="J288" s="37"/>
      <c r="K288" s="37"/>
      <c r="L288" s="40"/>
      <c r="M288" s="203"/>
      <c r="N288" s="204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135</v>
      </c>
      <c r="AU288" s="18" t="s">
        <v>87</v>
      </c>
    </row>
    <row r="289" spans="1:65" s="2" customFormat="1" ht="21.75" customHeight="1">
      <c r="A289" s="35"/>
      <c r="B289" s="36"/>
      <c r="C289" s="187" t="s">
        <v>781</v>
      </c>
      <c r="D289" s="187" t="s">
        <v>128</v>
      </c>
      <c r="E289" s="188" t="s">
        <v>782</v>
      </c>
      <c r="F289" s="189" t="s">
        <v>783</v>
      </c>
      <c r="G289" s="190" t="s">
        <v>244</v>
      </c>
      <c r="H289" s="191">
        <v>38.52</v>
      </c>
      <c r="I289" s="192"/>
      <c r="J289" s="193">
        <f>ROUND(I289*H289,2)</f>
        <v>0</v>
      </c>
      <c r="K289" s="189" t="s">
        <v>132</v>
      </c>
      <c r="L289" s="40"/>
      <c r="M289" s="194" t="s">
        <v>1</v>
      </c>
      <c r="N289" s="195" t="s">
        <v>42</v>
      </c>
      <c r="O289" s="72"/>
      <c r="P289" s="196">
        <f>O289*H289</f>
        <v>0</v>
      </c>
      <c r="Q289" s="196">
        <v>0.78062048</v>
      </c>
      <c r="R289" s="196">
        <f>Q289*H289</f>
        <v>30.0695008896</v>
      </c>
      <c r="S289" s="196">
        <v>0</v>
      </c>
      <c r="T289" s="19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149</v>
      </c>
      <c r="AT289" s="198" t="s">
        <v>128</v>
      </c>
      <c r="AU289" s="198" t="s">
        <v>87</v>
      </c>
      <c r="AY289" s="18" t="s">
        <v>125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8" t="s">
        <v>85</v>
      </c>
      <c r="BK289" s="199">
        <f>ROUND(I289*H289,2)</f>
        <v>0</v>
      </c>
      <c r="BL289" s="18" t="s">
        <v>149</v>
      </c>
      <c r="BM289" s="198" t="s">
        <v>784</v>
      </c>
    </row>
    <row r="290" spans="1:47" s="2" customFormat="1" ht="18">
      <c r="A290" s="35"/>
      <c r="B290" s="36"/>
      <c r="C290" s="37"/>
      <c r="D290" s="200" t="s">
        <v>135</v>
      </c>
      <c r="E290" s="37"/>
      <c r="F290" s="201" t="s">
        <v>785</v>
      </c>
      <c r="G290" s="37"/>
      <c r="H290" s="37"/>
      <c r="I290" s="202"/>
      <c r="J290" s="37"/>
      <c r="K290" s="37"/>
      <c r="L290" s="40"/>
      <c r="M290" s="203"/>
      <c r="N290" s="204"/>
      <c r="O290" s="72"/>
      <c r="P290" s="72"/>
      <c r="Q290" s="72"/>
      <c r="R290" s="72"/>
      <c r="S290" s="72"/>
      <c r="T290" s="73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135</v>
      </c>
      <c r="AU290" s="18" t="s">
        <v>87</v>
      </c>
    </row>
    <row r="291" spans="2:51" s="14" customFormat="1" ht="10">
      <c r="B291" s="215"/>
      <c r="C291" s="216"/>
      <c r="D291" s="200" t="s">
        <v>136</v>
      </c>
      <c r="E291" s="217" t="s">
        <v>1</v>
      </c>
      <c r="F291" s="218" t="s">
        <v>1463</v>
      </c>
      <c r="G291" s="216"/>
      <c r="H291" s="219">
        <v>38.52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136</v>
      </c>
      <c r="AU291" s="225" t="s">
        <v>87</v>
      </c>
      <c r="AV291" s="14" t="s">
        <v>87</v>
      </c>
      <c r="AW291" s="14" t="s">
        <v>33</v>
      </c>
      <c r="AX291" s="14" t="s">
        <v>85</v>
      </c>
      <c r="AY291" s="225" t="s">
        <v>125</v>
      </c>
    </row>
    <row r="292" spans="2:63" s="12" customFormat="1" ht="22.75" customHeight="1">
      <c r="B292" s="171"/>
      <c r="C292" s="172"/>
      <c r="D292" s="173" t="s">
        <v>76</v>
      </c>
      <c r="E292" s="185" t="s">
        <v>124</v>
      </c>
      <c r="F292" s="185" t="s">
        <v>787</v>
      </c>
      <c r="G292" s="172"/>
      <c r="H292" s="172"/>
      <c r="I292" s="175"/>
      <c r="J292" s="186">
        <f>BK292</f>
        <v>0</v>
      </c>
      <c r="K292" s="172"/>
      <c r="L292" s="177"/>
      <c r="M292" s="178"/>
      <c r="N292" s="179"/>
      <c r="O292" s="179"/>
      <c r="P292" s="180">
        <f>SUM(P293:P385)</f>
        <v>0</v>
      </c>
      <c r="Q292" s="179"/>
      <c r="R292" s="180">
        <f>SUM(R293:R385)</f>
        <v>23.192355</v>
      </c>
      <c r="S292" s="179"/>
      <c r="T292" s="181">
        <f>SUM(T293:T385)</f>
        <v>0</v>
      </c>
      <c r="AR292" s="182" t="s">
        <v>85</v>
      </c>
      <c r="AT292" s="183" t="s">
        <v>76</v>
      </c>
      <c r="AU292" s="183" t="s">
        <v>85</v>
      </c>
      <c r="AY292" s="182" t="s">
        <v>125</v>
      </c>
      <c r="BK292" s="184">
        <f>SUM(BK293:BK385)</f>
        <v>0</v>
      </c>
    </row>
    <row r="293" spans="1:65" s="2" customFormat="1" ht="16.5" customHeight="1">
      <c r="A293" s="35"/>
      <c r="B293" s="36"/>
      <c r="C293" s="187" t="s">
        <v>788</v>
      </c>
      <c r="D293" s="187" t="s">
        <v>128</v>
      </c>
      <c r="E293" s="188" t="s">
        <v>789</v>
      </c>
      <c r="F293" s="189" t="s">
        <v>790</v>
      </c>
      <c r="G293" s="190" t="s">
        <v>244</v>
      </c>
      <c r="H293" s="191">
        <v>27.4</v>
      </c>
      <c r="I293" s="192"/>
      <c r="J293" s="193">
        <f>ROUND(I293*H293,2)</f>
        <v>0</v>
      </c>
      <c r="K293" s="189" t="s">
        <v>132</v>
      </c>
      <c r="L293" s="40"/>
      <c r="M293" s="194" t="s">
        <v>1</v>
      </c>
      <c r="N293" s="195" t="s">
        <v>42</v>
      </c>
      <c r="O293" s="72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8" t="s">
        <v>149</v>
      </c>
      <c r="AT293" s="198" t="s">
        <v>128</v>
      </c>
      <c r="AU293" s="198" t="s">
        <v>87</v>
      </c>
      <c r="AY293" s="18" t="s">
        <v>125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85</v>
      </c>
      <c r="BK293" s="199">
        <f>ROUND(I293*H293,2)</f>
        <v>0</v>
      </c>
      <c r="BL293" s="18" t="s">
        <v>149</v>
      </c>
      <c r="BM293" s="198" t="s">
        <v>791</v>
      </c>
    </row>
    <row r="294" spans="1:47" s="2" customFormat="1" ht="10">
      <c r="A294" s="35"/>
      <c r="B294" s="36"/>
      <c r="C294" s="37"/>
      <c r="D294" s="200" t="s">
        <v>135</v>
      </c>
      <c r="E294" s="37"/>
      <c r="F294" s="201" t="s">
        <v>792</v>
      </c>
      <c r="G294" s="37"/>
      <c r="H294" s="37"/>
      <c r="I294" s="202"/>
      <c r="J294" s="37"/>
      <c r="K294" s="37"/>
      <c r="L294" s="40"/>
      <c r="M294" s="203"/>
      <c r="N294" s="204"/>
      <c r="O294" s="72"/>
      <c r="P294" s="72"/>
      <c r="Q294" s="72"/>
      <c r="R294" s="72"/>
      <c r="S294" s="72"/>
      <c r="T294" s="73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135</v>
      </c>
      <c r="AU294" s="18" t="s">
        <v>87</v>
      </c>
    </row>
    <row r="295" spans="2:51" s="13" customFormat="1" ht="10">
      <c r="B295" s="205"/>
      <c r="C295" s="206"/>
      <c r="D295" s="200" t="s">
        <v>136</v>
      </c>
      <c r="E295" s="207" t="s">
        <v>1</v>
      </c>
      <c r="F295" s="208" t="s">
        <v>793</v>
      </c>
      <c r="G295" s="206"/>
      <c r="H295" s="207" t="s">
        <v>1</v>
      </c>
      <c r="I295" s="209"/>
      <c r="J295" s="206"/>
      <c r="K295" s="206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136</v>
      </c>
      <c r="AU295" s="214" t="s">
        <v>87</v>
      </c>
      <c r="AV295" s="13" t="s">
        <v>85</v>
      </c>
      <c r="AW295" s="13" t="s">
        <v>33</v>
      </c>
      <c r="AX295" s="13" t="s">
        <v>77</v>
      </c>
      <c r="AY295" s="214" t="s">
        <v>125</v>
      </c>
    </row>
    <row r="296" spans="2:51" s="13" customFormat="1" ht="10">
      <c r="B296" s="205"/>
      <c r="C296" s="206"/>
      <c r="D296" s="200" t="s">
        <v>136</v>
      </c>
      <c r="E296" s="207" t="s">
        <v>1</v>
      </c>
      <c r="F296" s="208" t="s">
        <v>794</v>
      </c>
      <c r="G296" s="206"/>
      <c r="H296" s="207" t="s">
        <v>1</v>
      </c>
      <c r="I296" s="209"/>
      <c r="J296" s="206"/>
      <c r="K296" s="206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136</v>
      </c>
      <c r="AU296" s="214" t="s">
        <v>87</v>
      </c>
      <c r="AV296" s="13" t="s">
        <v>85</v>
      </c>
      <c r="AW296" s="13" t="s">
        <v>33</v>
      </c>
      <c r="AX296" s="13" t="s">
        <v>77</v>
      </c>
      <c r="AY296" s="214" t="s">
        <v>125</v>
      </c>
    </row>
    <row r="297" spans="2:51" s="14" customFormat="1" ht="10">
      <c r="B297" s="215"/>
      <c r="C297" s="216"/>
      <c r="D297" s="200" t="s">
        <v>136</v>
      </c>
      <c r="E297" s="217" t="s">
        <v>1</v>
      </c>
      <c r="F297" s="218" t="s">
        <v>1464</v>
      </c>
      <c r="G297" s="216"/>
      <c r="H297" s="219">
        <v>27.4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136</v>
      </c>
      <c r="AU297" s="225" t="s">
        <v>87</v>
      </c>
      <c r="AV297" s="14" t="s">
        <v>87</v>
      </c>
      <c r="AW297" s="14" t="s">
        <v>33</v>
      </c>
      <c r="AX297" s="14" t="s">
        <v>85</v>
      </c>
      <c r="AY297" s="225" t="s">
        <v>125</v>
      </c>
    </row>
    <row r="298" spans="1:65" s="2" customFormat="1" ht="16.5" customHeight="1">
      <c r="A298" s="35"/>
      <c r="B298" s="36"/>
      <c r="C298" s="187" t="s">
        <v>796</v>
      </c>
      <c r="D298" s="187" t="s">
        <v>128</v>
      </c>
      <c r="E298" s="188" t="s">
        <v>797</v>
      </c>
      <c r="F298" s="189" t="s">
        <v>798</v>
      </c>
      <c r="G298" s="190" t="s">
        <v>244</v>
      </c>
      <c r="H298" s="191">
        <v>59.9</v>
      </c>
      <c r="I298" s="192"/>
      <c r="J298" s="193">
        <f>ROUND(I298*H298,2)</f>
        <v>0</v>
      </c>
      <c r="K298" s="189" t="s">
        <v>132</v>
      </c>
      <c r="L298" s="40"/>
      <c r="M298" s="194" t="s">
        <v>1</v>
      </c>
      <c r="N298" s="195" t="s">
        <v>42</v>
      </c>
      <c r="O298" s="72"/>
      <c r="P298" s="196">
        <f>O298*H298</f>
        <v>0</v>
      </c>
      <c r="Q298" s="196">
        <v>0</v>
      </c>
      <c r="R298" s="196">
        <f>Q298*H298</f>
        <v>0</v>
      </c>
      <c r="S298" s="196">
        <v>0</v>
      </c>
      <c r="T298" s="19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8" t="s">
        <v>149</v>
      </c>
      <c r="AT298" s="198" t="s">
        <v>128</v>
      </c>
      <c r="AU298" s="198" t="s">
        <v>87</v>
      </c>
      <c r="AY298" s="18" t="s">
        <v>125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8" t="s">
        <v>85</v>
      </c>
      <c r="BK298" s="199">
        <f>ROUND(I298*H298,2)</f>
        <v>0</v>
      </c>
      <c r="BL298" s="18" t="s">
        <v>149</v>
      </c>
      <c r="BM298" s="198" t="s">
        <v>799</v>
      </c>
    </row>
    <row r="299" spans="1:47" s="2" customFormat="1" ht="10">
      <c r="A299" s="35"/>
      <c r="B299" s="36"/>
      <c r="C299" s="37"/>
      <c r="D299" s="200" t="s">
        <v>135</v>
      </c>
      <c r="E299" s="37"/>
      <c r="F299" s="201" t="s">
        <v>800</v>
      </c>
      <c r="G299" s="37"/>
      <c r="H299" s="37"/>
      <c r="I299" s="202"/>
      <c r="J299" s="37"/>
      <c r="K299" s="37"/>
      <c r="L299" s="40"/>
      <c r="M299" s="203"/>
      <c r="N299" s="204"/>
      <c r="O299" s="72"/>
      <c r="P299" s="72"/>
      <c r="Q299" s="72"/>
      <c r="R299" s="72"/>
      <c r="S299" s="72"/>
      <c r="T299" s="73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135</v>
      </c>
      <c r="AU299" s="18" t="s">
        <v>87</v>
      </c>
    </row>
    <row r="300" spans="2:51" s="13" customFormat="1" ht="10">
      <c r="B300" s="205"/>
      <c r="C300" s="206"/>
      <c r="D300" s="200" t="s">
        <v>136</v>
      </c>
      <c r="E300" s="207" t="s">
        <v>1</v>
      </c>
      <c r="F300" s="208" t="s">
        <v>801</v>
      </c>
      <c r="G300" s="206"/>
      <c r="H300" s="207" t="s">
        <v>1</v>
      </c>
      <c r="I300" s="209"/>
      <c r="J300" s="206"/>
      <c r="K300" s="206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136</v>
      </c>
      <c r="AU300" s="214" t="s">
        <v>87</v>
      </c>
      <c r="AV300" s="13" t="s">
        <v>85</v>
      </c>
      <c r="AW300" s="13" t="s">
        <v>33</v>
      </c>
      <c r="AX300" s="13" t="s">
        <v>77</v>
      </c>
      <c r="AY300" s="214" t="s">
        <v>125</v>
      </c>
    </row>
    <row r="301" spans="2:51" s="13" customFormat="1" ht="10">
      <c r="B301" s="205"/>
      <c r="C301" s="206"/>
      <c r="D301" s="200" t="s">
        <v>136</v>
      </c>
      <c r="E301" s="207" t="s">
        <v>1</v>
      </c>
      <c r="F301" s="208" t="s">
        <v>802</v>
      </c>
      <c r="G301" s="206"/>
      <c r="H301" s="207" t="s">
        <v>1</v>
      </c>
      <c r="I301" s="209"/>
      <c r="J301" s="206"/>
      <c r="K301" s="206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136</v>
      </c>
      <c r="AU301" s="214" t="s">
        <v>87</v>
      </c>
      <c r="AV301" s="13" t="s">
        <v>85</v>
      </c>
      <c r="AW301" s="13" t="s">
        <v>33</v>
      </c>
      <c r="AX301" s="13" t="s">
        <v>77</v>
      </c>
      <c r="AY301" s="214" t="s">
        <v>125</v>
      </c>
    </row>
    <row r="302" spans="2:51" s="14" customFormat="1" ht="10">
      <c r="B302" s="215"/>
      <c r="C302" s="216"/>
      <c r="D302" s="200" t="s">
        <v>136</v>
      </c>
      <c r="E302" s="217" t="s">
        <v>1</v>
      </c>
      <c r="F302" s="218" t="s">
        <v>1465</v>
      </c>
      <c r="G302" s="216"/>
      <c r="H302" s="219">
        <v>59.9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136</v>
      </c>
      <c r="AU302" s="225" t="s">
        <v>87</v>
      </c>
      <c r="AV302" s="14" t="s">
        <v>87</v>
      </c>
      <c r="AW302" s="14" t="s">
        <v>33</v>
      </c>
      <c r="AX302" s="14" t="s">
        <v>85</v>
      </c>
      <c r="AY302" s="225" t="s">
        <v>125</v>
      </c>
    </row>
    <row r="303" spans="1:65" s="2" customFormat="1" ht="16.5" customHeight="1">
      <c r="A303" s="35"/>
      <c r="B303" s="36"/>
      <c r="C303" s="187" t="s">
        <v>805</v>
      </c>
      <c r="D303" s="187" t="s">
        <v>128</v>
      </c>
      <c r="E303" s="188" t="s">
        <v>806</v>
      </c>
      <c r="F303" s="189" t="s">
        <v>807</v>
      </c>
      <c r="G303" s="190" t="s">
        <v>244</v>
      </c>
      <c r="H303" s="191">
        <v>19.4</v>
      </c>
      <c r="I303" s="192"/>
      <c r="J303" s="193">
        <f>ROUND(I303*H303,2)</f>
        <v>0</v>
      </c>
      <c r="K303" s="189" t="s">
        <v>132</v>
      </c>
      <c r="L303" s="40"/>
      <c r="M303" s="194" t="s">
        <v>1</v>
      </c>
      <c r="N303" s="195" t="s">
        <v>42</v>
      </c>
      <c r="O303" s="72"/>
      <c r="P303" s="196">
        <f>O303*H303</f>
        <v>0</v>
      </c>
      <c r="Q303" s="196">
        <v>0</v>
      </c>
      <c r="R303" s="196">
        <f>Q303*H303</f>
        <v>0</v>
      </c>
      <c r="S303" s="196">
        <v>0</v>
      </c>
      <c r="T303" s="19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8" t="s">
        <v>149</v>
      </c>
      <c r="AT303" s="198" t="s">
        <v>128</v>
      </c>
      <c r="AU303" s="198" t="s">
        <v>87</v>
      </c>
      <c r="AY303" s="18" t="s">
        <v>125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8" t="s">
        <v>85</v>
      </c>
      <c r="BK303" s="199">
        <f>ROUND(I303*H303,2)</f>
        <v>0</v>
      </c>
      <c r="BL303" s="18" t="s">
        <v>149</v>
      </c>
      <c r="BM303" s="198" t="s">
        <v>808</v>
      </c>
    </row>
    <row r="304" spans="1:47" s="2" customFormat="1" ht="10">
      <c r="A304" s="35"/>
      <c r="B304" s="36"/>
      <c r="C304" s="37"/>
      <c r="D304" s="200" t="s">
        <v>135</v>
      </c>
      <c r="E304" s="37"/>
      <c r="F304" s="201" t="s">
        <v>809</v>
      </c>
      <c r="G304" s="37"/>
      <c r="H304" s="37"/>
      <c r="I304" s="202"/>
      <c r="J304" s="37"/>
      <c r="K304" s="37"/>
      <c r="L304" s="40"/>
      <c r="M304" s="203"/>
      <c r="N304" s="204"/>
      <c r="O304" s="72"/>
      <c r="P304" s="72"/>
      <c r="Q304" s="72"/>
      <c r="R304" s="72"/>
      <c r="S304" s="72"/>
      <c r="T304" s="73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135</v>
      </c>
      <c r="AU304" s="18" t="s">
        <v>87</v>
      </c>
    </row>
    <row r="305" spans="2:51" s="13" customFormat="1" ht="10">
      <c r="B305" s="205"/>
      <c r="C305" s="206"/>
      <c r="D305" s="200" t="s">
        <v>136</v>
      </c>
      <c r="E305" s="207" t="s">
        <v>1</v>
      </c>
      <c r="F305" s="208" t="s">
        <v>793</v>
      </c>
      <c r="G305" s="206"/>
      <c r="H305" s="207" t="s">
        <v>1</v>
      </c>
      <c r="I305" s="209"/>
      <c r="J305" s="206"/>
      <c r="K305" s="206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136</v>
      </c>
      <c r="AU305" s="214" t="s">
        <v>87</v>
      </c>
      <c r="AV305" s="13" t="s">
        <v>85</v>
      </c>
      <c r="AW305" s="13" t="s">
        <v>33</v>
      </c>
      <c r="AX305" s="13" t="s">
        <v>77</v>
      </c>
      <c r="AY305" s="214" t="s">
        <v>125</v>
      </c>
    </row>
    <row r="306" spans="2:51" s="13" customFormat="1" ht="10">
      <c r="B306" s="205"/>
      <c r="C306" s="206"/>
      <c r="D306" s="200" t="s">
        <v>136</v>
      </c>
      <c r="E306" s="207" t="s">
        <v>1</v>
      </c>
      <c r="F306" s="208" t="s">
        <v>810</v>
      </c>
      <c r="G306" s="206"/>
      <c r="H306" s="207" t="s">
        <v>1</v>
      </c>
      <c r="I306" s="209"/>
      <c r="J306" s="206"/>
      <c r="K306" s="206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136</v>
      </c>
      <c r="AU306" s="214" t="s">
        <v>87</v>
      </c>
      <c r="AV306" s="13" t="s">
        <v>85</v>
      </c>
      <c r="AW306" s="13" t="s">
        <v>33</v>
      </c>
      <c r="AX306" s="13" t="s">
        <v>77</v>
      </c>
      <c r="AY306" s="214" t="s">
        <v>125</v>
      </c>
    </row>
    <row r="307" spans="2:51" s="14" customFormat="1" ht="10">
      <c r="B307" s="215"/>
      <c r="C307" s="216"/>
      <c r="D307" s="200" t="s">
        <v>136</v>
      </c>
      <c r="E307" s="217" t="s">
        <v>1</v>
      </c>
      <c r="F307" s="218" t="s">
        <v>1466</v>
      </c>
      <c r="G307" s="216"/>
      <c r="H307" s="219">
        <v>19.4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136</v>
      </c>
      <c r="AU307" s="225" t="s">
        <v>87</v>
      </c>
      <c r="AV307" s="14" t="s">
        <v>87</v>
      </c>
      <c r="AW307" s="14" t="s">
        <v>33</v>
      </c>
      <c r="AX307" s="14" t="s">
        <v>85</v>
      </c>
      <c r="AY307" s="225" t="s">
        <v>125</v>
      </c>
    </row>
    <row r="308" spans="1:65" s="2" customFormat="1" ht="16.5" customHeight="1">
      <c r="A308" s="35"/>
      <c r="B308" s="36"/>
      <c r="C308" s="187" t="s">
        <v>812</v>
      </c>
      <c r="D308" s="187" t="s">
        <v>128</v>
      </c>
      <c r="E308" s="188" t="s">
        <v>813</v>
      </c>
      <c r="F308" s="189" t="s">
        <v>814</v>
      </c>
      <c r="G308" s="190" t="s">
        <v>244</v>
      </c>
      <c r="H308" s="191">
        <v>164.4</v>
      </c>
      <c r="I308" s="192"/>
      <c r="J308" s="193">
        <f>ROUND(I308*H308,2)</f>
        <v>0</v>
      </c>
      <c r="K308" s="189" t="s">
        <v>132</v>
      </c>
      <c r="L308" s="40"/>
      <c r="M308" s="194" t="s">
        <v>1</v>
      </c>
      <c r="N308" s="195" t="s">
        <v>42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149</v>
      </c>
      <c r="AT308" s="198" t="s">
        <v>128</v>
      </c>
      <c r="AU308" s="198" t="s">
        <v>87</v>
      </c>
      <c r="AY308" s="18" t="s">
        <v>125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85</v>
      </c>
      <c r="BK308" s="199">
        <f>ROUND(I308*H308,2)</f>
        <v>0</v>
      </c>
      <c r="BL308" s="18" t="s">
        <v>149</v>
      </c>
      <c r="BM308" s="198" t="s">
        <v>815</v>
      </c>
    </row>
    <row r="309" spans="1:47" s="2" customFormat="1" ht="10">
      <c r="A309" s="35"/>
      <c r="B309" s="36"/>
      <c r="C309" s="37"/>
      <c r="D309" s="200" t="s">
        <v>135</v>
      </c>
      <c r="E309" s="37"/>
      <c r="F309" s="201" t="s">
        <v>816</v>
      </c>
      <c r="G309" s="37"/>
      <c r="H309" s="37"/>
      <c r="I309" s="202"/>
      <c r="J309" s="37"/>
      <c r="K309" s="37"/>
      <c r="L309" s="40"/>
      <c r="M309" s="203"/>
      <c r="N309" s="204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135</v>
      </c>
      <c r="AU309" s="18" t="s">
        <v>87</v>
      </c>
    </row>
    <row r="310" spans="2:51" s="13" customFormat="1" ht="10">
      <c r="B310" s="205"/>
      <c r="C310" s="206"/>
      <c r="D310" s="200" t="s">
        <v>136</v>
      </c>
      <c r="E310" s="207" t="s">
        <v>1</v>
      </c>
      <c r="F310" s="208" t="s">
        <v>817</v>
      </c>
      <c r="G310" s="206"/>
      <c r="H310" s="207" t="s">
        <v>1</v>
      </c>
      <c r="I310" s="209"/>
      <c r="J310" s="206"/>
      <c r="K310" s="206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136</v>
      </c>
      <c r="AU310" s="214" t="s">
        <v>87</v>
      </c>
      <c r="AV310" s="13" t="s">
        <v>85</v>
      </c>
      <c r="AW310" s="13" t="s">
        <v>33</v>
      </c>
      <c r="AX310" s="13" t="s">
        <v>77</v>
      </c>
      <c r="AY310" s="214" t="s">
        <v>125</v>
      </c>
    </row>
    <row r="311" spans="2:51" s="13" customFormat="1" ht="10">
      <c r="B311" s="205"/>
      <c r="C311" s="206"/>
      <c r="D311" s="200" t="s">
        <v>136</v>
      </c>
      <c r="E311" s="207" t="s">
        <v>1</v>
      </c>
      <c r="F311" s="208" t="s">
        <v>818</v>
      </c>
      <c r="G311" s="206"/>
      <c r="H311" s="207" t="s">
        <v>1</v>
      </c>
      <c r="I311" s="209"/>
      <c r="J311" s="206"/>
      <c r="K311" s="206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136</v>
      </c>
      <c r="AU311" s="214" t="s">
        <v>87</v>
      </c>
      <c r="AV311" s="13" t="s">
        <v>85</v>
      </c>
      <c r="AW311" s="13" t="s">
        <v>33</v>
      </c>
      <c r="AX311" s="13" t="s">
        <v>77</v>
      </c>
      <c r="AY311" s="214" t="s">
        <v>125</v>
      </c>
    </row>
    <row r="312" spans="2:51" s="14" customFormat="1" ht="10">
      <c r="B312" s="215"/>
      <c r="C312" s="216"/>
      <c r="D312" s="200" t="s">
        <v>136</v>
      </c>
      <c r="E312" s="217" t="s">
        <v>1</v>
      </c>
      <c r="F312" s="218" t="s">
        <v>1467</v>
      </c>
      <c r="G312" s="216"/>
      <c r="H312" s="219">
        <v>164.4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136</v>
      </c>
      <c r="AU312" s="225" t="s">
        <v>87</v>
      </c>
      <c r="AV312" s="14" t="s">
        <v>87</v>
      </c>
      <c r="AW312" s="14" t="s">
        <v>33</v>
      </c>
      <c r="AX312" s="14" t="s">
        <v>77</v>
      </c>
      <c r="AY312" s="225" t="s">
        <v>125</v>
      </c>
    </row>
    <row r="313" spans="2:51" s="15" customFormat="1" ht="10">
      <c r="B313" s="229"/>
      <c r="C313" s="230"/>
      <c r="D313" s="200" t="s">
        <v>136</v>
      </c>
      <c r="E313" s="231" t="s">
        <v>1</v>
      </c>
      <c r="F313" s="232" t="s">
        <v>260</v>
      </c>
      <c r="G313" s="230"/>
      <c r="H313" s="233">
        <v>164.4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136</v>
      </c>
      <c r="AU313" s="239" t="s">
        <v>87</v>
      </c>
      <c r="AV313" s="15" t="s">
        <v>149</v>
      </c>
      <c r="AW313" s="15" t="s">
        <v>33</v>
      </c>
      <c r="AX313" s="15" t="s">
        <v>85</v>
      </c>
      <c r="AY313" s="239" t="s">
        <v>125</v>
      </c>
    </row>
    <row r="314" spans="1:65" s="2" customFormat="1" ht="16.5" customHeight="1">
      <c r="A314" s="35"/>
      <c r="B314" s="36"/>
      <c r="C314" s="187" t="s">
        <v>821</v>
      </c>
      <c r="D314" s="187" t="s">
        <v>128</v>
      </c>
      <c r="E314" s="188" t="s">
        <v>822</v>
      </c>
      <c r="F314" s="189" t="s">
        <v>823</v>
      </c>
      <c r="G314" s="190" t="s">
        <v>244</v>
      </c>
      <c r="H314" s="191">
        <v>164.4</v>
      </c>
      <c r="I314" s="192"/>
      <c r="J314" s="193">
        <f>ROUND(I314*H314,2)</f>
        <v>0</v>
      </c>
      <c r="K314" s="189" t="s">
        <v>132</v>
      </c>
      <c r="L314" s="40"/>
      <c r="M314" s="194" t="s">
        <v>1</v>
      </c>
      <c r="N314" s="195" t="s">
        <v>42</v>
      </c>
      <c r="O314" s="72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149</v>
      </c>
      <c r="AT314" s="198" t="s">
        <v>128</v>
      </c>
      <c r="AU314" s="198" t="s">
        <v>87</v>
      </c>
      <c r="AY314" s="18" t="s">
        <v>125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8" t="s">
        <v>85</v>
      </c>
      <c r="BK314" s="199">
        <f>ROUND(I314*H314,2)</f>
        <v>0</v>
      </c>
      <c r="BL314" s="18" t="s">
        <v>149</v>
      </c>
      <c r="BM314" s="198" t="s">
        <v>824</v>
      </c>
    </row>
    <row r="315" spans="1:47" s="2" customFormat="1" ht="10">
      <c r="A315" s="35"/>
      <c r="B315" s="36"/>
      <c r="C315" s="37"/>
      <c r="D315" s="200" t="s">
        <v>135</v>
      </c>
      <c r="E315" s="37"/>
      <c r="F315" s="201" t="s">
        <v>825</v>
      </c>
      <c r="G315" s="37"/>
      <c r="H315" s="37"/>
      <c r="I315" s="202"/>
      <c r="J315" s="37"/>
      <c r="K315" s="37"/>
      <c r="L315" s="40"/>
      <c r="M315" s="203"/>
      <c r="N315" s="204"/>
      <c r="O315" s="72"/>
      <c r="P315" s="72"/>
      <c r="Q315" s="72"/>
      <c r="R315" s="72"/>
      <c r="S315" s="72"/>
      <c r="T315" s="73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135</v>
      </c>
      <c r="AU315" s="18" t="s">
        <v>87</v>
      </c>
    </row>
    <row r="316" spans="2:51" s="13" customFormat="1" ht="10">
      <c r="B316" s="205"/>
      <c r="C316" s="206"/>
      <c r="D316" s="200" t="s">
        <v>136</v>
      </c>
      <c r="E316" s="207" t="s">
        <v>1</v>
      </c>
      <c r="F316" s="208" t="s">
        <v>826</v>
      </c>
      <c r="G316" s="206"/>
      <c r="H316" s="207" t="s">
        <v>1</v>
      </c>
      <c r="I316" s="209"/>
      <c r="J316" s="206"/>
      <c r="K316" s="206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136</v>
      </c>
      <c r="AU316" s="214" t="s">
        <v>87</v>
      </c>
      <c r="AV316" s="13" t="s">
        <v>85</v>
      </c>
      <c r="AW316" s="13" t="s">
        <v>33</v>
      </c>
      <c r="AX316" s="13" t="s">
        <v>77</v>
      </c>
      <c r="AY316" s="214" t="s">
        <v>125</v>
      </c>
    </row>
    <row r="317" spans="2:51" s="14" customFormat="1" ht="10">
      <c r="B317" s="215"/>
      <c r="C317" s="216"/>
      <c r="D317" s="200" t="s">
        <v>136</v>
      </c>
      <c r="E317" s="217" t="s">
        <v>1</v>
      </c>
      <c r="F317" s="218" t="s">
        <v>1468</v>
      </c>
      <c r="G317" s="216"/>
      <c r="H317" s="219">
        <v>164.4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136</v>
      </c>
      <c r="AU317" s="225" t="s">
        <v>87</v>
      </c>
      <c r="AV317" s="14" t="s">
        <v>87</v>
      </c>
      <c r="AW317" s="14" t="s">
        <v>33</v>
      </c>
      <c r="AX317" s="14" t="s">
        <v>77</v>
      </c>
      <c r="AY317" s="225" t="s">
        <v>125</v>
      </c>
    </row>
    <row r="318" spans="2:51" s="15" customFormat="1" ht="10">
      <c r="B318" s="229"/>
      <c r="C318" s="230"/>
      <c r="D318" s="200" t="s">
        <v>136</v>
      </c>
      <c r="E318" s="231" t="s">
        <v>1</v>
      </c>
      <c r="F318" s="232" t="s">
        <v>260</v>
      </c>
      <c r="G318" s="230"/>
      <c r="H318" s="233">
        <v>164.4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136</v>
      </c>
      <c r="AU318" s="239" t="s">
        <v>87</v>
      </c>
      <c r="AV318" s="15" t="s">
        <v>149</v>
      </c>
      <c r="AW318" s="15" t="s">
        <v>33</v>
      </c>
      <c r="AX318" s="15" t="s">
        <v>85</v>
      </c>
      <c r="AY318" s="239" t="s">
        <v>125</v>
      </c>
    </row>
    <row r="319" spans="1:65" s="2" customFormat="1" ht="16.5" customHeight="1">
      <c r="A319" s="35"/>
      <c r="B319" s="36"/>
      <c r="C319" s="187" t="s">
        <v>828</v>
      </c>
      <c r="D319" s="187" t="s">
        <v>128</v>
      </c>
      <c r="E319" s="188" t="s">
        <v>829</v>
      </c>
      <c r="F319" s="189" t="s">
        <v>830</v>
      </c>
      <c r="G319" s="190" t="s">
        <v>244</v>
      </c>
      <c r="H319" s="191">
        <v>59.9</v>
      </c>
      <c r="I319" s="192"/>
      <c r="J319" s="193">
        <f>ROUND(I319*H319,2)</f>
        <v>0</v>
      </c>
      <c r="K319" s="189" t="s">
        <v>132</v>
      </c>
      <c r="L319" s="40"/>
      <c r="M319" s="194" t="s">
        <v>1</v>
      </c>
      <c r="N319" s="195" t="s">
        <v>42</v>
      </c>
      <c r="O319" s="72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149</v>
      </c>
      <c r="AT319" s="198" t="s">
        <v>128</v>
      </c>
      <c r="AU319" s="198" t="s">
        <v>87</v>
      </c>
      <c r="AY319" s="18" t="s">
        <v>125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8" t="s">
        <v>85</v>
      </c>
      <c r="BK319" s="199">
        <f>ROUND(I319*H319,2)</f>
        <v>0</v>
      </c>
      <c r="BL319" s="18" t="s">
        <v>149</v>
      </c>
      <c r="BM319" s="198" t="s">
        <v>831</v>
      </c>
    </row>
    <row r="320" spans="1:47" s="2" customFormat="1" ht="18">
      <c r="A320" s="35"/>
      <c r="B320" s="36"/>
      <c r="C320" s="37"/>
      <c r="D320" s="200" t="s">
        <v>135</v>
      </c>
      <c r="E320" s="37"/>
      <c r="F320" s="201" t="s">
        <v>832</v>
      </c>
      <c r="G320" s="37"/>
      <c r="H320" s="37"/>
      <c r="I320" s="202"/>
      <c r="J320" s="37"/>
      <c r="K320" s="37"/>
      <c r="L320" s="40"/>
      <c r="M320" s="203"/>
      <c r="N320" s="204"/>
      <c r="O320" s="72"/>
      <c r="P320" s="72"/>
      <c r="Q320" s="72"/>
      <c r="R320" s="72"/>
      <c r="S320" s="72"/>
      <c r="T320" s="73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135</v>
      </c>
      <c r="AU320" s="18" t="s">
        <v>87</v>
      </c>
    </row>
    <row r="321" spans="2:51" s="13" customFormat="1" ht="10">
      <c r="B321" s="205"/>
      <c r="C321" s="206"/>
      <c r="D321" s="200" t="s">
        <v>136</v>
      </c>
      <c r="E321" s="207" t="s">
        <v>1</v>
      </c>
      <c r="F321" s="208" t="s">
        <v>833</v>
      </c>
      <c r="G321" s="206"/>
      <c r="H321" s="207" t="s">
        <v>1</v>
      </c>
      <c r="I321" s="209"/>
      <c r="J321" s="206"/>
      <c r="K321" s="206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136</v>
      </c>
      <c r="AU321" s="214" t="s">
        <v>87</v>
      </c>
      <c r="AV321" s="13" t="s">
        <v>85</v>
      </c>
      <c r="AW321" s="13" t="s">
        <v>33</v>
      </c>
      <c r="AX321" s="13" t="s">
        <v>77</v>
      </c>
      <c r="AY321" s="214" t="s">
        <v>125</v>
      </c>
    </row>
    <row r="322" spans="2:51" s="14" customFormat="1" ht="10">
      <c r="B322" s="215"/>
      <c r="C322" s="216"/>
      <c r="D322" s="200" t="s">
        <v>136</v>
      </c>
      <c r="E322" s="217" t="s">
        <v>1</v>
      </c>
      <c r="F322" s="218" t="s">
        <v>1469</v>
      </c>
      <c r="G322" s="216"/>
      <c r="H322" s="219">
        <v>59.9</v>
      </c>
      <c r="I322" s="220"/>
      <c r="J322" s="216"/>
      <c r="K322" s="216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136</v>
      </c>
      <c r="AU322" s="225" t="s">
        <v>87</v>
      </c>
      <c r="AV322" s="14" t="s">
        <v>87</v>
      </c>
      <c r="AW322" s="14" t="s">
        <v>33</v>
      </c>
      <c r="AX322" s="14" t="s">
        <v>85</v>
      </c>
      <c r="AY322" s="225" t="s">
        <v>125</v>
      </c>
    </row>
    <row r="323" spans="1:65" s="2" customFormat="1" ht="16.5" customHeight="1">
      <c r="A323" s="35"/>
      <c r="B323" s="36"/>
      <c r="C323" s="187" t="s">
        <v>836</v>
      </c>
      <c r="D323" s="187" t="s">
        <v>128</v>
      </c>
      <c r="E323" s="188" t="s">
        <v>837</v>
      </c>
      <c r="F323" s="189" t="s">
        <v>838</v>
      </c>
      <c r="G323" s="190" t="s">
        <v>244</v>
      </c>
      <c r="H323" s="191">
        <v>10</v>
      </c>
      <c r="I323" s="192"/>
      <c r="J323" s="193">
        <f>ROUND(I323*H323,2)</f>
        <v>0</v>
      </c>
      <c r="K323" s="189" t="s">
        <v>132</v>
      </c>
      <c r="L323" s="40"/>
      <c r="M323" s="194" t="s">
        <v>1</v>
      </c>
      <c r="N323" s="195" t="s">
        <v>42</v>
      </c>
      <c r="O323" s="72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149</v>
      </c>
      <c r="AT323" s="198" t="s">
        <v>128</v>
      </c>
      <c r="AU323" s="198" t="s">
        <v>87</v>
      </c>
      <c r="AY323" s="18" t="s">
        <v>125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85</v>
      </c>
      <c r="BK323" s="199">
        <f>ROUND(I323*H323,2)</f>
        <v>0</v>
      </c>
      <c r="BL323" s="18" t="s">
        <v>149</v>
      </c>
      <c r="BM323" s="198" t="s">
        <v>839</v>
      </c>
    </row>
    <row r="324" spans="1:47" s="2" customFormat="1" ht="18">
      <c r="A324" s="35"/>
      <c r="B324" s="36"/>
      <c r="C324" s="37"/>
      <c r="D324" s="200" t="s">
        <v>135</v>
      </c>
      <c r="E324" s="37"/>
      <c r="F324" s="201" t="s">
        <v>840</v>
      </c>
      <c r="G324" s="37"/>
      <c r="H324" s="37"/>
      <c r="I324" s="202"/>
      <c r="J324" s="37"/>
      <c r="K324" s="37"/>
      <c r="L324" s="40"/>
      <c r="M324" s="203"/>
      <c r="N324" s="204"/>
      <c r="O324" s="72"/>
      <c r="P324" s="72"/>
      <c r="Q324" s="72"/>
      <c r="R324" s="72"/>
      <c r="S324" s="72"/>
      <c r="T324" s="73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135</v>
      </c>
      <c r="AU324" s="18" t="s">
        <v>87</v>
      </c>
    </row>
    <row r="325" spans="2:51" s="13" customFormat="1" ht="10">
      <c r="B325" s="205"/>
      <c r="C325" s="206"/>
      <c r="D325" s="200" t="s">
        <v>136</v>
      </c>
      <c r="E325" s="207" t="s">
        <v>1</v>
      </c>
      <c r="F325" s="208" t="s">
        <v>841</v>
      </c>
      <c r="G325" s="206"/>
      <c r="H325" s="207" t="s">
        <v>1</v>
      </c>
      <c r="I325" s="209"/>
      <c r="J325" s="206"/>
      <c r="K325" s="206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136</v>
      </c>
      <c r="AU325" s="214" t="s">
        <v>87</v>
      </c>
      <c r="AV325" s="13" t="s">
        <v>85</v>
      </c>
      <c r="AW325" s="13" t="s">
        <v>33</v>
      </c>
      <c r="AX325" s="13" t="s">
        <v>77</v>
      </c>
      <c r="AY325" s="214" t="s">
        <v>125</v>
      </c>
    </row>
    <row r="326" spans="2:51" s="14" customFormat="1" ht="10">
      <c r="B326" s="215"/>
      <c r="C326" s="216"/>
      <c r="D326" s="200" t="s">
        <v>136</v>
      </c>
      <c r="E326" s="217" t="s">
        <v>1</v>
      </c>
      <c r="F326" s="218" t="s">
        <v>1470</v>
      </c>
      <c r="G326" s="216"/>
      <c r="H326" s="219">
        <v>10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136</v>
      </c>
      <c r="AU326" s="225" t="s">
        <v>87</v>
      </c>
      <c r="AV326" s="14" t="s">
        <v>87</v>
      </c>
      <c r="AW326" s="14" t="s">
        <v>33</v>
      </c>
      <c r="AX326" s="14" t="s">
        <v>85</v>
      </c>
      <c r="AY326" s="225" t="s">
        <v>125</v>
      </c>
    </row>
    <row r="327" spans="1:65" s="2" customFormat="1" ht="16.5" customHeight="1">
      <c r="A327" s="35"/>
      <c r="B327" s="36"/>
      <c r="C327" s="187" t="s">
        <v>843</v>
      </c>
      <c r="D327" s="187" t="s">
        <v>128</v>
      </c>
      <c r="E327" s="188" t="s">
        <v>844</v>
      </c>
      <c r="F327" s="189" t="s">
        <v>845</v>
      </c>
      <c r="G327" s="190" t="s">
        <v>244</v>
      </c>
      <c r="H327" s="191">
        <v>59.9</v>
      </c>
      <c r="I327" s="192"/>
      <c r="J327" s="193">
        <f>ROUND(I327*H327,2)</f>
        <v>0</v>
      </c>
      <c r="K327" s="189" t="s">
        <v>132</v>
      </c>
      <c r="L327" s="40"/>
      <c r="M327" s="194" t="s">
        <v>1</v>
      </c>
      <c r="N327" s="195" t="s">
        <v>42</v>
      </c>
      <c r="O327" s="72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149</v>
      </c>
      <c r="AT327" s="198" t="s">
        <v>128</v>
      </c>
      <c r="AU327" s="198" t="s">
        <v>87</v>
      </c>
      <c r="AY327" s="18" t="s">
        <v>125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85</v>
      </c>
      <c r="BK327" s="199">
        <f>ROUND(I327*H327,2)</f>
        <v>0</v>
      </c>
      <c r="BL327" s="18" t="s">
        <v>149</v>
      </c>
      <c r="BM327" s="198" t="s">
        <v>846</v>
      </c>
    </row>
    <row r="328" spans="1:47" s="2" customFormat="1" ht="10">
      <c r="A328" s="35"/>
      <c r="B328" s="36"/>
      <c r="C328" s="37"/>
      <c r="D328" s="200" t="s">
        <v>135</v>
      </c>
      <c r="E328" s="37"/>
      <c r="F328" s="201" t="s">
        <v>847</v>
      </c>
      <c r="G328" s="37"/>
      <c r="H328" s="37"/>
      <c r="I328" s="202"/>
      <c r="J328" s="37"/>
      <c r="K328" s="37"/>
      <c r="L328" s="40"/>
      <c r="M328" s="203"/>
      <c r="N328" s="204"/>
      <c r="O328" s="72"/>
      <c r="P328" s="72"/>
      <c r="Q328" s="72"/>
      <c r="R328" s="72"/>
      <c r="S328" s="72"/>
      <c r="T328" s="73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135</v>
      </c>
      <c r="AU328" s="18" t="s">
        <v>87</v>
      </c>
    </row>
    <row r="329" spans="2:51" s="13" customFormat="1" ht="10">
      <c r="B329" s="205"/>
      <c r="C329" s="206"/>
      <c r="D329" s="200" t="s">
        <v>136</v>
      </c>
      <c r="E329" s="207" t="s">
        <v>1</v>
      </c>
      <c r="F329" s="208" t="s">
        <v>848</v>
      </c>
      <c r="G329" s="206"/>
      <c r="H329" s="207" t="s">
        <v>1</v>
      </c>
      <c r="I329" s="209"/>
      <c r="J329" s="206"/>
      <c r="K329" s="206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136</v>
      </c>
      <c r="AU329" s="214" t="s">
        <v>87</v>
      </c>
      <c r="AV329" s="13" t="s">
        <v>85</v>
      </c>
      <c r="AW329" s="13" t="s">
        <v>33</v>
      </c>
      <c r="AX329" s="13" t="s">
        <v>77</v>
      </c>
      <c r="AY329" s="214" t="s">
        <v>125</v>
      </c>
    </row>
    <row r="330" spans="2:51" s="14" customFormat="1" ht="10">
      <c r="B330" s="215"/>
      <c r="C330" s="216"/>
      <c r="D330" s="200" t="s">
        <v>136</v>
      </c>
      <c r="E330" s="217" t="s">
        <v>1</v>
      </c>
      <c r="F330" s="218" t="s">
        <v>1471</v>
      </c>
      <c r="G330" s="216"/>
      <c r="H330" s="219">
        <v>59.9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136</v>
      </c>
      <c r="AU330" s="225" t="s">
        <v>87</v>
      </c>
      <c r="AV330" s="14" t="s">
        <v>87</v>
      </c>
      <c r="AW330" s="14" t="s">
        <v>33</v>
      </c>
      <c r="AX330" s="14" t="s">
        <v>85</v>
      </c>
      <c r="AY330" s="225" t="s">
        <v>125</v>
      </c>
    </row>
    <row r="331" spans="1:65" s="2" customFormat="1" ht="16.5" customHeight="1">
      <c r="A331" s="35"/>
      <c r="B331" s="36"/>
      <c r="C331" s="187" t="s">
        <v>851</v>
      </c>
      <c r="D331" s="187" t="s">
        <v>128</v>
      </c>
      <c r="E331" s="188" t="s">
        <v>852</v>
      </c>
      <c r="F331" s="189" t="s">
        <v>853</v>
      </c>
      <c r="G331" s="190" t="s">
        <v>244</v>
      </c>
      <c r="H331" s="191">
        <v>75.79</v>
      </c>
      <c r="I331" s="192"/>
      <c r="J331" s="193">
        <f>ROUND(I331*H331,2)</f>
        <v>0</v>
      </c>
      <c r="K331" s="189" t="s">
        <v>132</v>
      </c>
      <c r="L331" s="40"/>
      <c r="M331" s="194" t="s">
        <v>1</v>
      </c>
      <c r="N331" s="195" t="s">
        <v>42</v>
      </c>
      <c r="O331" s="72"/>
      <c r="P331" s="196">
        <f>O331*H331</f>
        <v>0</v>
      </c>
      <c r="Q331" s="196">
        <v>0.23</v>
      </c>
      <c r="R331" s="196">
        <f>Q331*H331</f>
        <v>17.431700000000003</v>
      </c>
      <c r="S331" s="196">
        <v>0</v>
      </c>
      <c r="T331" s="19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149</v>
      </c>
      <c r="AT331" s="198" t="s">
        <v>128</v>
      </c>
      <c r="AU331" s="198" t="s">
        <v>87</v>
      </c>
      <c r="AY331" s="18" t="s">
        <v>125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8" t="s">
        <v>85</v>
      </c>
      <c r="BK331" s="199">
        <f>ROUND(I331*H331,2)</f>
        <v>0</v>
      </c>
      <c r="BL331" s="18" t="s">
        <v>149</v>
      </c>
      <c r="BM331" s="198" t="s">
        <v>854</v>
      </c>
    </row>
    <row r="332" spans="1:47" s="2" customFormat="1" ht="10">
      <c r="A332" s="35"/>
      <c r="B332" s="36"/>
      <c r="C332" s="37"/>
      <c r="D332" s="200" t="s">
        <v>135</v>
      </c>
      <c r="E332" s="37"/>
      <c r="F332" s="201" t="s">
        <v>855</v>
      </c>
      <c r="G332" s="37"/>
      <c r="H332" s="37"/>
      <c r="I332" s="202"/>
      <c r="J332" s="37"/>
      <c r="K332" s="37"/>
      <c r="L332" s="40"/>
      <c r="M332" s="203"/>
      <c r="N332" s="204"/>
      <c r="O332" s="72"/>
      <c r="P332" s="72"/>
      <c r="Q332" s="72"/>
      <c r="R332" s="72"/>
      <c r="S332" s="72"/>
      <c r="T332" s="73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135</v>
      </c>
      <c r="AU332" s="18" t="s">
        <v>87</v>
      </c>
    </row>
    <row r="333" spans="2:51" s="14" customFormat="1" ht="10">
      <c r="B333" s="215"/>
      <c r="C333" s="216"/>
      <c r="D333" s="200" t="s">
        <v>136</v>
      </c>
      <c r="E333" s="217" t="s">
        <v>1</v>
      </c>
      <c r="F333" s="218" t="s">
        <v>1472</v>
      </c>
      <c r="G333" s="216"/>
      <c r="H333" s="219">
        <v>14.4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136</v>
      </c>
      <c r="AU333" s="225" t="s">
        <v>87</v>
      </c>
      <c r="AV333" s="14" t="s">
        <v>87</v>
      </c>
      <c r="AW333" s="14" t="s">
        <v>33</v>
      </c>
      <c r="AX333" s="14" t="s">
        <v>77</v>
      </c>
      <c r="AY333" s="225" t="s">
        <v>125</v>
      </c>
    </row>
    <row r="334" spans="2:51" s="14" customFormat="1" ht="10">
      <c r="B334" s="215"/>
      <c r="C334" s="216"/>
      <c r="D334" s="200" t="s">
        <v>136</v>
      </c>
      <c r="E334" s="217" t="s">
        <v>1</v>
      </c>
      <c r="F334" s="218" t="s">
        <v>1473</v>
      </c>
      <c r="G334" s="216"/>
      <c r="H334" s="219">
        <v>46.6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136</v>
      </c>
      <c r="AU334" s="225" t="s">
        <v>87</v>
      </c>
      <c r="AV334" s="14" t="s">
        <v>87</v>
      </c>
      <c r="AW334" s="14" t="s">
        <v>33</v>
      </c>
      <c r="AX334" s="14" t="s">
        <v>77</v>
      </c>
      <c r="AY334" s="225" t="s">
        <v>125</v>
      </c>
    </row>
    <row r="335" spans="2:51" s="14" customFormat="1" ht="10">
      <c r="B335" s="215"/>
      <c r="C335" s="216"/>
      <c r="D335" s="200" t="s">
        <v>136</v>
      </c>
      <c r="E335" s="217" t="s">
        <v>1</v>
      </c>
      <c r="F335" s="218" t="s">
        <v>1474</v>
      </c>
      <c r="G335" s="216"/>
      <c r="H335" s="219">
        <v>14.79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136</v>
      </c>
      <c r="AU335" s="225" t="s">
        <v>87</v>
      </c>
      <c r="AV335" s="14" t="s">
        <v>87</v>
      </c>
      <c r="AW335" s="14" t="s">
        <v>33</v>
      </c>
      <c r="AX335" s="14" t="s">
        <v>77</v>
      </c>
      <c r="AY335" s="225" t="s">
        <v>125</v>
      </c>
    </row>
    <row r="336" spans="2:51" s="15" customFormat="1" ht="10">
      <c r="B336" s="229"/>
      <c r="C336" s="230"/>
      <c r="D336" s="200" t="s">
        <v>136</v>
      </c>
      <c r="E336" s="231" t="s">
        <v>1</v>
      </c>
      <c r="F336" s="232" t="s">
        <v>260</v>
      </c>
      <c r="G336" s="230"/>
      <c r="H336" s="233">
        <v>75.79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136</v>
      </c>
      <c r="AU336" s="239" t="s">
        <v>87</v>
      </c>
      <c r="AV336" s="15" t="s">
        <v>149</v>
      </c>
      <c r="AW336" s="15" t="s">
        <v>33</v>
      </c>
      <c r="AX336" s="15" t="s">
        <v>85</v>
      </c>
      <c r="AY336" s="239" t="s">
        <v>125</v>
      </c>
    </row>
    <row r="337" spans="1:65" s="2" customFormat="1" ht="16.5" customHeight="1">
      <c r="A337" s="35"/>
      <c r="B337" s="36"/>
      <c r="C337" s="187" t="s">
        <v>857</v>
      </c>
      <c r="D337" s="187" t="s">
        <v>128</v>
      </c>
      <c r="E337" s="188" t="s">
        <v>858</v>
      </c>
      <c r="F337" s="189" t="s">
        <v>859</v>
      </c>
      <c r="G337" s="190" t="s">
        <v>244</v>
      </c>
      <c r="H337" s="191">
        <v>10</v>
      </c>
      <c r="I337" s="192"/>
      <c r="J337" s="193">
        <f>ROUND(I337*H337,2)</f>
        <v>0</v>
      </c>
      <c r="K337" s="189" t="s">
        <v>132</v>
      </c>
      <c r="L337" s="40"/>
      <c r="M337" s="194" t="s">
        <v>1</v>
      </c>
      <c r="N337" s="195" t="s">
        <v>42</v>
      </c>
      <c r="O337" s="72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8" t="s">
        <v>149</v>
      </c>
      <c r="AT337" s="198" t="s">
        <v>128</v>
      </c>
      <c r="AU337" s="198" t="s">
        <v>87</v>
      </c>
      <c r="AY337" s="18" t="s">
        <v>125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8" t="s">
        <v>85</v>
      </c>
      <c r="BK337" s="199">
        <f>ROUND(I337*H337,2)</f>
        <v>0</v>
      </c>
      <c r="BL337" s="18" t="s">
        <v>149</v>
      </c>
      <c r="BM337" s="198" t="s">
        <v>860</v>
      </c>
    </row>
    <row r="338" spans="1:47" s="2" customFormat="1" ht="18">
      <c r="A338" s="35"/>
      <c r="B338" s="36"/>
      <c r="C338" s="37"/>
      <c r="D338" s="200" t="s">
        <v>135</v>
      </c>
      <c r="E338" s="37"/>
      <c r="F338" s="201" t="s">
        <v>861</v>
      </c>
      <c r="G338" s="37"/>
      <c r="H338" s="37"/>
      <c r="I338" s="202"/>
      <c r="J338" s="37"/>
      <c r="K338" s="37"/>
      <c r="L338" s="40"/>
      <c r="M338" s="203"/>
      <c r="N338" s="204"/>
      <c r="O338" s="72"/>
      <c r="P338" s="72"/>
      <c r="Q338" s="72"/>
      <c r="R338" s="72"/>
      <c r="S338" s="72"/>
      <c r="T338" s="73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135</v>
      </c>
      <c r="AU338" s="18" t="s">
        <v>87</v>
      </c>
    </row>
    <row r="339" spans="2:51" s="13" customFormat="1" ht="10">
      <c r="B339" s="205"/>
      <c r="C339" s="206"/>
      <c r="D339" s="200" t="s">
        <v>136</v>
      </c>
      <c r="E339" s="207" t="s">
        <v>1</v>
      </c>
      <c r="F339" s="208" t="s">
        <v>862</v>
      </c>
      <c r="G339" s="206"/>
      <c r="H339" s="207" t="s">
        <v>1</v>
      </c>
      <c r="I339" s="209"/>
      <c r="J339" s="206"/>
      <c r="K339" s="206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136</v>
      </c>
      <c r="AU339" s="214" t="s">
        <v>87</v>
      </c>
      <c r="AV339" s="13" t="s">
        <v>85</v>
      </c>
      <c r="AW339" s="13" t="s">
        <v>33</v>
      </c>
      <c r="AX339" s="13" t="s">
        <v>77</v>
      </c>
      <c r="AY339" s="214" t="s">
        <v>125</v>
      </c>
    </row>
    <row r="340" spans="2:51" s="14" customFormat="1" ht="10">
      <c r="B340" s="215"/>
      <c r="C340" s="216"/>
      <c r="D340" s="200" t="s">
        <v>136</v>
      </c>
      <c r="E340" s="217" t="s">
        <v>1</v>
      </c>
      <c r="F340" s="218" t="s">
        <v>1475</v>
      </c>
      <c r="G340" s="216"/>
      <c r="H340" s="219">
        <v>10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136</v>
      </c>
      <c r="AU340" s="225" t="s">
        <v>87</v>
      </c>
      <c r="AV340" s="14" t="s">
        <v>87</v>
      </c>
      <c r="AW340" s="14" t="s">
        <v>33</v>
      </c>
      <c r="AX340" s="14" t="s">
        <v>85</v>
      </c>
      <c r="AY340" s="225" t="s">
        <v>125</v>
      </c>
    </row>
    <row r="341" spans="1:65" s="2" customFormat="1" ht="16.5" customHeight="1">
      <c r="A341" s="35"/>
      <c r="B341" s="36"/>
      <c r="C341" s="187" t="s">
        <v>864</v>
      </c>
      <c r="D341" s="187" t="s">
        <v>128</v>
      </c>
      <c r="E341" s="188" t="s">
        <v>865</v>
      </c>
      <c r="F341" s="189" t="s">
        <v>866</v>
      </c>
      <c r="G341" s="190" t="s">
        <v>244</v>
      </c>
      <c r="H341" s="191">
        <v>10</v>
      </c>
      <c r="I341" s="192"/>
      <c r="J341" s="193">
        <f>ROUND(I341*H341,2)</f>
        <v>0</v>
      </c>
      <c r="K341" s="189" t="s">
        <v>132</v>
      </c>
      <c r="L341" s="40"/>
      <c r="M341" s="194" t="s">
        <v>1</v>
      </c>
      <c r="N341" s="195" t="s">
        <v>42</v>
      </c>
      <c r="O341" s="72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8" t="s">
        <v>149</v>
      </c>
      <c r="AT341" s="198" t="s">
        <v>128</v>
      </c>
      <c r="AU341" s="198" t="s">
        <v>87</v>
      </c>
      <c r="AY341" s="18" t="s">
        <v>125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8" t="s">
        <v>85</v>
      </c>
      <c r="BK341" s="199">
        <f>ROUND(I341*H341,2)</f>
        <v>0</v>
      </c>
      <c r="BL341" s="18" t="s">
        <v>149</v>
      </c>
      <c r="BM341" s="198" t="s">
        <v>867</v>
      </c>
    </row>
    <row r="342" spans="1:47" s="2" customFormat="1" ht="10">
      <c r="A342" s="35"/>
      <c r="B342" s="36"/>
      <c r="C342" s="37"/>
      <c r="D342" s="200" t="s">
        <v>135</v>
      </c>
      <c r="E342" s="37"/>
      <c r="F342" s="201" t="s">
        <v>868</v>
      </c>
      <c r="G342" s="37"/>
      <c r="H342" s="37"/>
      <c r="I342" s="202"/>
      <c r="J342" s="37"/>
      <c r="K342" s="37"/>
      <c r="L342" s="40"/>
      <c r="M342" s="203"/>
      <c r="N342" s="204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135</v>
      </c>
      <c r="AU342" s="18" t="s">
        <v>87</v>
      </c>
    </row>
    <row r="343" spans="2:51" s="13" customFormat="1" ht="10">
      <c r="B343" s="205"/>
      <c r="C343" s="206"/>
      <c r="D343" s="200" t="s">
        <v>136</v>
      </c>
      <c r="E343" s="207" t="s">
        <v>1</v>
      </c>
      <c r="F343" s="208" t="s">
        <v>869</v>
      </c>
      <c r="G343" s="206"/>
      <c r="H343" s="207" t="s">
        <v>1</v>
      </c>
      <c r="I343" s="209"/>
      <c r="J343" s="206"/>
      <c r="K343" s="206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136</v>
      </c>
      <c r="AU343" s="214" t="s">
        <v>87</v>
      </c>
      <c r="AV343" s="13" t="s">
        <v>85</v>
      </c>
      <c r="AW343" s="13" t="s">
        <v>33</v>
      </c>
      <c r="AX343" s="13" t="s">
        <v>77</v>
      </c>
      <c r="AY343" s="214" t="s">
        <v>125</v>
      </c>
    </row>
    <row r="344" spans="2:51" s="14" customFormat="1" ht="10">
      <c r="B344" s="215"/>
      <c r="C344" s="216"/>
      <c r="D344" s="200" t="s">
        <v>136</v>
      </c>
      <c r="E344" s="217" t="s">
        <v>1</v>
      </c>
      <c r="F344" s="218" t="s">
        <v>1475</v>
      </c>
      <c r="G344" s="216"/>
      <c r="H344" s="219">
        <v>10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136</v>
      </c>
      <c r="AU344" s="225" t="s">
        <v>87</v>
      </c>
      <c r="AV344" s="14" t="s">
        <v>87</v>
      </c>
      <c r="AW344" s="14" t="s">
        <v>33</v>
      </c>
      <c r="AX344" s="14" t="s">
        <v>85</v>
      </c>
      <c r="AY344" s="225" t="s">
        <v>125</v>
      </c>
    </row>
    <row r="345" spans="1:65" s="2" customFormat="1" ht="16.5" customHeight="1">
      <c r="A345" s="35"/>
      <c r="B345" s="36"/>
      <c r="C345" s="187" t="s">
        <v>870</v>
      </c>
      <c r="D345" s="187" t="s">
        <v>128</v>
      </c>
      <c r="E345" s="188" t="s">
        <v>871</v>
      </c>
      <c r="F345" s="189" t="s">
        <v>872</v>
      </c>
      <c r="G345" s="190" t="s">
        <v>244</v>
      </c>
      <c r="H345" s="191">
        <v>79.9</v>
      </c>
      <c r="I345" s="192"/>
      <c r="J345" s="193">
        <f>ROUND(I345*H345,2)</f>
        <v>0</v>
      </c>
      <c r="K345" s="189" t="s">
        <v>132</v>
      </c>
      <c r="L345" s="40"/>
      <c r="M345" s="194" t="s">
        <v>1</v>
      </c>
      <c r="N345" s="195" t="s">
        <v>42</v>
      </c>
      <c r="O345" s="72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7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8" t="s">
        <v>149</v>
      </c>
      <c r="AT345" s="198" t="s">
        <v>128</v>
      </c>
      <c r="AU345" s="198" t="s">
        <v>87</v>
      </c>
      <c r="AY345" s="18" t="s">
        <v>125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8" t="s">
        <v>85</v>
      </c>
      <c r="BK345" s="199">
        <f>ROUND(I345*H345,2)</f>
        <v>0</v>
      </c>
      <c r="BL345" s="18" t="s">
        <v>149</v>
      </c>
      <c r="BM345" s="198" t="s">
        <v>873</v>
      </c>
    </row>
    <row r="346" spans="1:47" s="2" customFormat="1" ht="10">
      <c r="A346" s="35"/>
      <c r="B346" s="36"/>
      <c r="C346" s="37"/>
      <c r="D346" s="200" t="s">
        <v>135</v>
      </c>
      <c r="E346" s="37"/>
      <c r="F346" s="201" t="s">
        <v>874</v>
      </c>
      <c r="G346" s="37"/>
      <c r="H346" s="37"/>
      <c r="I346" s="202"/>
      <c r="J346" s="37"/>
      <c r="K346" s="37"/>
      <c r="L346" s="40"/>
      <c r="M346" s="203"/>
      <c r="N346" s="204"/>
      <c r="O346" s="72"/>
      <c r="P346" s="72"/>
      <c r="Q346" s="72"/>
      <c r="R346" s="72"/>
      <c r="S346" s="72"/>
      <c r="T346" s="73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135</v>
      </c>
      <c r="AU346" s="18" t="s">
        <v>87</v>
      </c>
    </row>
    <row r="347" spans="2:51" s="13" customFormat="1" ht="10">
      <c r="B347" s="205"/>
      <c r="C347" s="206"/>
      <c r="D347" s="200" t="s">
        <v>136</v>
      </c>
      <c r="E347" s="207" t="s">
        <v>1</v>
      </c>
      <c r="F347" s="208" t="s">
        <v>875</v>
      </c>
      <c r="G347" s="206"/>
      <c r="H347" s="207" t="s">
        <v>1</v>
      </c>
      <c r="I347" s="209"/>
      <c r="J347" s="206"/>
      <c r="K347" s="206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136</v>
      </c>
      <c r="AU347" s="214" t="s">
        <v>87</v>
      </c>
      <c r="AV347" s="13" t="s">
        <v>85</v>
      </c>
      <c r="AW347" s="13" t="s">
        <v>33</v>
      </c>
      <c r="AX347" s="13" t="s">
        <v>77</v>
      </c>
      <c r="AY347" s="214" t="s">
        <v>125</v>
      </c>
    </row>
    <row r="348" spans="2:51" s="14" customFormat="1" ht="10">
      <c r="B348" s="215"/>
      <c r="C348" s="216"/>
      <c r="D348" s="200" t="s">
        <v>136</v>
      </c>
      <c r="E348" s="217" t="s">
        <v>1</v>
      </c>
      <c r="F348" s="218" t="s">
        <v>1476</v>
      </c>
      <c r="G348" s="216"/>
      <c r="H348" s="219">
        <v>20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136</v>
      </c>
      <c r="AU348" s="225" t="s">
        <v>87</v>
      </c>
      <c r="AV348" s="14" t="s">
        <v>87</v>
      </c>
      <c r="AW348" s="14" t="s">
        <v>33</v>
      </c>
      <c r="AX348" s="14" t="s">
        <v>77</v>
      </c>
      <c r="AY348" s="225" t="s">
        <v>125</v>
      </c>
    </row>
    <row r="349" spans="2:51" s="14" customFormat="1" ht="10">
      <c r="B349" s="215"/>
      <c r="C349" s="216"/>
      <c r="D349" s="200" t="s">
        <v>136</v>
      </c>
      <c r="E349" s="217" t="s">
        <v>1</v>
      </c>
      <c r="F349" s="218" t="s">
        <v>1477</v>
      </c>
      <c r="G349" s="216"/>
      <c r="H349" s="219">
        <v>59.9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136</v>
      </c>
      <c r="AU349" s="225" t="s">
        <v>87</v>
      </c>
      <c r="AV349" s="14" t="s">
        <v>87</v>
      </c>
      <c r="AW349" s="14" t="s">
        <v>33</v>
      </c>
      <c r="AX349" s="14" t="s">
        <v>77</v>
      </c>
      <c r="AY349" s="225" t="s">
        <v>125</v>
      </c>
    </row>
    <row r="350" spans="2:51" s="15" customFormat="1" ht="10">
      <c r="B350" s="229"/>
      <c r="C350" s="230"/>
      <c r="D350" s="200" t="s">
        <v>136</v>
      </c>
      <c r="E350" s="231" t="s">
        <v>1</v>
      </c>
      <c r="F350" s="232" t="s">
        <v>260</v>
      </c>
      <c r="G350" s="230"/>
      <c r="H350" s="233">
        <v>79.9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136</v>
      </c>
      <c r="AU350" s="239" t="s">
        <v>87</v>
      </c>
      <c r="AV350" s="15" t="s">
        <v>149</v>
      </c>
      <c r="AW350" s="15" t="s">
        <v>33</v>
      </c>
      <c r="AX350" s="15" t="s">
        <v>85</v>
      </c>
      <c r="AY350" s="239" t="s">
        <v>125</v>
      </c>
    </row>
    <row r="351" spans="1:65" s="2" customFormat="1" ht="16.5" customHeight="1">
      <c r="A351" s="35"/>
      <c r="B351" s="36"/>
      <c r="C351" s="187" t="s">
        <v>878</v>
      </c>
      <c r="D351" s="187" t="s">
        <v>128</v>
      </c>
      <c r="E351" s="188" t="s">
        <v>879</v>
      </c>
      <c r="F351" s="189" t="s">
        <v>880</v>
      </c>
      <c r="G351" s="190" t="s">
        <v>244</v>
      </c>
      <c r="H351" s="191">
        <v>166.4</v>
      </c>
      <c r="I351" s="192"/>
      <c r="J351" s="193">
        <f>ROUND(I351*H351,2)</f>
        <v>0</v>
      </c>
      <c r="K351" s="189" t="s">
        <v>132</v>
      </c>
      <c r="L351" s="40"/>
      <c r="M351" s="194" t="s">
        <v>1</v>
      </c>
      <c r="N351" s="195" t="s">
        <v>42</v>
      </c>
      <c r="O351" s="72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8" t="s">
        <v>149</v>
      </c>
      <c r="AT351" s="198" t="s">
        <v>128</v>
      </c>
      <c r="AU351" s="198" t="s">
        <v>87</v>
      </c>
      <c r="AY351" s="18" t="s">
        <v>125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85</v>
      </c>
      <c r="BK351" s="199">
        <f>ROUND(I351*H351,2)</f>
        <v>0</v>
      </c>
      <c r="BL351" s="18" t="s">
        <v>149</v>
      </c>
      <c r="BM351" s="198" t="s">
        <v>881</v>
      </c>
    </row>
    <row r="352" spans="1:47" s="2" customFormat="1" ht="10">
      <c r="A352" s="35"/>
      <c r="B352" s="36"/>
      <c r="C352" s="37"/>
      <c r="D352" s="200" t="s">
        <v>135</v>
      </c>
      <c r="E352" s="37"/>
      <c r="F352" s="201" t="s">
        <v>882</v>
      </c>
      <c r="G352" s="37"/>
      <c r="H352" s="37"/>
      <c r="I352" s="202"/>
      <c r="J352" s="37"/>
      <c r="K352" s="37"/>
      <c r="L352" s="40"/>
      <c r="M352" s="203"/>
      <c r="N352" s="204"/>
      <c r="O352" s="72"/>
      <c r="P352" s="72"/>
      <c r="Q352" s="72"/>
      <c r="R352" s="72"/>
      <c r="S352" s="72"/>
      <c r="T352" s="73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135</v>
      </c>
      <c r="AU352" s="18" t="s">
        <v>87</v>
      </c>
    </row>
    <row r="353" spans="2:51" s="13" customFormat="1" ht="10">
      <c r="B353" s="205"/>
      <c r="C353" s="206"/>
      <c r="D353" s="200" t="s">
        <v>136</v>
      </c>
      <c r="E353" s="207" t="s">
        <v>1</v>
      </c>
      <c r="F353" s="208" t="s">
        <v>883</v>
      </c>
      <c r="G353" s="206"/>
      <c r="H353" s="207" t="s">
        <v>1</v>
      </c>
      <c r="I353" s="209"/>
      <c r="J353" s="206"/>
      <c r="K353" s="206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136</v>
      </c>
      <c r="AU353" s="214" t="s">
        <v>87</v>
      </c>
      <c r="AV353" s="13" t="s">
        <v>85</v>
      </c>
      <c r="AW353" s="13" t="s">
        <v>33</v>
      </c>
      <c r="AX353" s="13" t="s">
        <v>77</v>
      </c>
      <c r="AY353" s="214" t="s">
        <v>125</v>
      </c>
    </row>
    <row r="354" spans="2:51" s="14" customFormat="1" ht="10">
      <c r="B354" s="215"/>
      <c r="C354" s="216"/>
      <c r="D354" s="200" t="s">
        <v>136</v>
      </c>
      <c r="E354" s="217" t="s">
        <v>1</v>
      </c>
      <c r="F354" s="218" t="s">
        <v>1478</v>
      </c>
      <c r="G354" s="216"/>
      <c r="H354" s="219">
        <v>164.4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136</v>
      </c>
      <c r="AU354" s="225" t="s">
        <v>87</v>
      </c>
      <c r="AV354" s="14" t="s">
        <v>87</v>
      </c>
      <c r="AW354" s="14" t="s">
        <v>33</v>
      </c>
      <c r="AX354" s="14" t="s">
        <v>77</v>
      </c>
      <c r="AY354" s="225" t="s">
        <v>125</v>
      </c>
    </row>
    <row r="355" spans="2:51" s="14" customFormat="1" ht="10">
      <c r="B355" s="215"/>
      <c r="C355" s="216"/>
      <c r="D355" s="200" t="s">
        <v>136</v>
      </c>
      <c r="E355" s="217" t="s">
        <v>1</v>
      </c>
      <c r="F355" s="218" t="s">
        <v>1479</v>
      </c>
      <c r="G355" s="216"/>
      <c r="H355" s="219">
        <v>2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136</v>
      </c>
      <c r="AU355" s="225" t="s">
        <v>87</v>
      </c>
      <c r="AV355" s="14" t="s">
        <v>87</v>
      </c>
      <c r="AW355" s="14" t="s">
        <v>33</v>
      </c>
      <c r="AX355" s="14" t="s">
        <v>77</v>
      </c>
      <c r="AY355" s="225" t="s">
        <v>125</v>
      </c>
    </row>
    <row r="356" spans="2:51" s="15" customFormat="1" ht="10">
      <c r="B356" s="229"/>
      <c r="C356" s="230"/>
      <c r="D356" s="200" t="s">
        <v>136</v>
      </c>
      <c r="E356" s="231" t="s">
        <v>1</v>
      </c>
      <c r="F356" s="232" t="s">
        <v>260</v>
      </c>
      <c r="G356" s="230"/>
      <c r="H356" s="233">
        <v>166.4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136</v>
      </c>
      <c r="AU356" s="239" t="s">
        <v>87</v>
      </c>
      <c r="AV356" s="15" t="s">
        <v>149</v>
      </c>
      <c r="AW356" s="15" t="s">
        <v>33</v>
      </c>
      <c r="AX356" s="15" t="s">
        <v>85</v>
      </c>
      <c r="AY356" s="239" t="s">
        <v>125</v>
      </c>
    </row>
    <row r="357" spans="1:65" s="2" customFormat="1" ht="21.75" customHeight="1">
      <c r="A357" s="35"/>
      <c r="B357" s="36"/>
      <c r="C357" s="187" t="s">
        <v>886</v>
      </c>
      <c r="D357" s="187" t="s">
        <v>128</v>
      </c>
      <c r="E357" s="188" t="s">
        <v>887</v>
      </c>
      <c r="F357" s="189" t="s">
        <v>888</v>
      </c>
      <c r="G357" s="190" t="s">
        <v>244</v>
      </c>
      <c r="H357" s="191">
        <v>12</v>
      </c>
      <c r="I357" s="192"/>
      <c r="J357" s="193">
        <f>ROUND(I357*H357,2)</f>
        <v>0</v>
      </c>
      <c r="K357" s="189" t="s">
        <v>132</v>
      </c>
      <c r="L357" s="40"/>
      <c r="M357" s="194" t="s">
        <v>1</v>
      </c>
      <c r="N357" s="195" t="s">
        <v>42</v>
      </c>
      <c r="O357" s="72"/>
      <c r="P357" s="196">
        <f>O357*H357</f>
        <v>0</v>
      </c>
      <c r="Q357" s="196">
        <v>0</v>
      </c>
      <c r="R357" s="196">
        <f>Q357*H357</f>
        <v>0</v>
      </c>
      <c r="S357" s="196">
        <v>0</v>
      </c>
      <c r="T357" s="197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8" t="s">
        <v>149</v>
      </c>
      <c r="AT357" s="198" t="s">
        <v>128</v>
      </c>
      <c r="AU357" s="198" t="s">
        <v>87</v>
      </c>
      <c r="AY357" s="18" t="s">
        <v>125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8" t="s">
        <v>85</v>
      </c>
      <c r="BK357" s="199">
        <f>ROUND(I357*H357,2)</f>
        <v>0</v>
      </c>
      <c r="BL357" s="18" t="s">
        <v>149</v>
      </c>
      <c r="BM357" s="198" t="s">
        <v>889</v>
      </c>
    </row>
    <row r="358" spans="1:47" s="2" customFormat="1" ht="18">
      <c r="A358" s="35"/>
      <c r="B358" s="36"/>
      <c r="C358" s="37"/>
      <c r="D358" s="200" t="s">
        <v>135</v>
      </c>
      <c r="E358" s="37"/>
      <c r="F358" s="201" t="s">
        <v>890</v>
      </c>
      <c r="G358" s="37"/>
      <c r="H358" s="37"/>
      <c r="I358" s="202"/>
      <c r="J358" s="37"/>
      <c r="K358" s="37"/>
      <c r="L358" s="40"/>
      <c r="M358" s="203"/>
      <c r="N358" s="204"/>
      <c r="O358" s="72"/>
      <c r="P358" s="72"/>
      <c r="Q358" s="72"/>
      <c r="R358" s="72"/>
      <c r="S358" s="72"/>
      <c r="T358" s="73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135</v>
      </c>
      <c r="AU358" s="18" t="s">
        <v>87</v>
      </c>
    </row>
    <row r="359" spans="2:51" s="13" customFormat="1" ht="10">
      <c r="B359" s="205"/>
      <c r="C359" s="206"/>
      <c r="D359" s="200" t="s">
        <v>136</v>
      </c>
      <c r="E359" s="207" t="s">
        <v>1</v>
      </c>
      <c r="F359" s="208" t="s">
        <v>891</v>
      </c>
      <c r="G359" s="206"/>
      <c r="H359" s="207" t="s">
        <v>1</v>
      </c>
      <c r="I359" s="209"/>
      <c r="J359" s="206"/>
      <c r="K359" s="206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136</v>
      </c>
      <c r="AU359" s="214" t="s">
        <v>87</v>
      </c>
      <c r="AV359" s="13" t="s">
        <v>85</v>
      </c>
      <c r="AW359" s="13" t="s">
        <v>33</v>
      </c>
      <c r="AX359" s="13" t="s">
        <v>77</v>
      </c>
      <c r="AY359" s="214" t="s">
        <v>125</v>
      </c>
    </row>
    <row r="360" spans="2:51" s="14" customFormat="1" ht="10">
      <c r="B360" s="215"/>
      <c r="C360" s="216"/>
      <c r="D360" s="200" t="s">
        <v>136</v>
      </c>
      <c r="E360" s="217" t="s">
        <v>1</v>
      </c>
      <c r="F360" s="218" t="s">
        <v>1480</v>
      </c>
      <c r="G360" s="216"/>
      <c r="H360" s="219">
        <v>10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136</v>
      </c>
      <c r="AU360" s="225" t="s">
        <v>87</v>
      </c>
      <c r="AV360" s="14" t="s">
        <v>87</v>
      </c>
      <c r="AW360" s="14" t="s">
        <v>33</v>
      </c>
      <c r="AX360" s="14" t="s">
        <v>77</v>
      </c>
      <c r="AY360" s="225" t="s">
        <v>125</v>
      </c>
    </row>
    <row r="361" spans="2:51" s="14" customFormat="1" ht="10">
      <c r="B361" s="215"/>
      <c r="C361" s="216"/>
      <c r="D361" s="200" t="s">
        <v>136</v>
      </c>
      <c r="E361" s="217" t="s">
        <v>1</v>
      </c>
      <c r="F361" s="218" t="s">
        <v>1481</v>
      </c>
      <c r="G361" s="216"/>
      <c r="H361" s="219">
        <v>2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136</v>
      </c>
      <c r="AU361" s="225" t="s">
        <v>87</v>
      </c>
      <c r="AV361" s="14" t="s">
        <v>87</v>
      </c>
      <c r="AW361" s="14" t="s">
        <v>33</v>
      </c>
      <c r="AX361" s="14" t="s">
        <v>77</v>
      </c>
      <c r="AY361" s="225" t="s">
        <v>125</v>
      </c>
    </row>
    <row r="362" spans="2:51" s="15" customFormat="1" ht="10">
      <c r="B362" s="229"/>
      <c r="C362" s="230"/>
      <c r="D362" s="200" t="s">
        <v>136</v>
      </c>
      <c r="E362" s="231" t="s">
        <v>1</v>
      </c>
      <c r="F362" s="232" t="s">
        <v>260</v>
      </c>
      <c r="G362" s="230"/>
      <c r="H362" s="233">
        <v>12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136</v>
      </c>
      <c r="AU362" s="239" t="s">
        <v>87</v>
      </c>
      <c r="AV362" s="15" t="s">
        <v>149</v>
      </c>
      <c r="AW362" s="15" t="s">
        <v>33</v>
      </c>
      <c r="AX362" s="15" t="s">
        <v>85</v>
      </c>
      <c r="AY362" s="239" t="s">
        <v>125</v>
      </c>
    </row>
    <row r="363" spans="1:65" s="2" customFormat="1" ht="16.5" customHeight="1">
      <c r="A363" s="35"/>
      <c r="B363" s="36"/>
      <c r="C363" s="187" t="s">
        <v>893</v>
      </c>
      <c r="D363" s="187" t="s">
        <v>128</v>
      </c>
      <c r="E363" s="188" t="s">
        <v>894</v>
      </c>
      <c r="F363" s="189" t="s">
        <v>895</v>
      </c>
      <c r="G363" s="190" t="s">
        <v>244</v>
      </c>
      <c r="H363" s="191">
        <v>164.4</v>
      </c>
      <c r="I363" s="192"/>
      <c r="J363" s="193">
        <f>ROUND(I363*H363,2)</f>
        <v>0</v>
      </c>
      <c r="K363" s="189" t="s">
        <v>132</v>
      </c>
      <c r="L363" s="40"/>
      <c r="M363" s="194" t="s">
        <v>1</v>
      </c>
      <c r="N363" s="195" t="s">
        <v>42</v>
      </c>
      <c r="O363" s="72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8" t="s">
        <v>149</v>
      </c>
      <c r="AT363" s="198" t="s">
        <v>128</v>
      </c>
      <c r="AU363" s="198" t="s">
        <v>87</v>
      </c>
      <c r="AY363" s="18" t="s">
        <v>125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85</v>
      </c>
      <c r="BK363" s="199">
        <f>ROUND(I363*H363,2)</f>
        <v>0</v>
      </c>
      <c r="BL363" s="18" t="s">
        <v>149</v>
      </c>
      <c r="BM363" s="198" t="s">
        <v>896</v>
      </c>
    </row>
    <row r="364" spans="1:47" s="2" customFormat="1" ht="18">
      <c r="A364" s="35"/>
      <c r="B364" s="36"/>
      <c r="C364" s="37"/>
      <c r="D364" s="200" t="s">
        <v>135</v>
      </c>
      <c r="E364" s="37"/>
      <c r="F364" s="201" t="s">
        <v>897</v>
      </c>
      <c r="G364" s="37"/>
      <c r="H364" s="37"/>
      <c r="I364" s="202"/>
      <c r="J364" s="37"/>
      <c r="K364" s="37"/>
      <c r="L364" s="40"/>
      <c r="M364" s="203"/>
      <c r="N364" s="204"/>
      <c r="O364" s="72"/>
      <c r="P364" s="72"/>
      <c r="Q364" s="72"/>
      <c r="R364" s="72"/>
      <c r="S364" s="72"/>
      <c r="T364" s="73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135</v>
      </c>
      <c r="AU364" s="18" t="s">
        <v>87</v>
      </c>
    </row>
    <row r="365" spans="2:51" s="13" customFormat="1" ht="10">
      <c r="B365" s="205"/>
      <c r="C365" s="206"/>
      <c r="D365" s="200" t="s">
        <v>136</v>
      </c>
      <c r="E365" s="207" t="s">
        <v>1</v>
      </c>
      <c r="F365" s="208" t="s">
        <v>898</v>
      </c>
      <c r="G365" s="206"/>
      <c r="H365" s="207" t="s">
        <v>1</v>
      </c>
      <c r="I365" s="209"/>
      <c r="J365" s="206"/>
      <c r="K365" s="206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136</v>
      </c>
      <c r="AU365" s="214" t="s">
        <v>87</v>
      </c>
      <c r="AV365" s="13" t="s">
        <v>85</v>
      </c>
      <c r="AW365" s="13" t="s">
        <v>33</v>
      </c>
      <c r="AX365" s="13" t="s">
        <v>77</v>
      </c>
      <c r="AY365" s="214" t="s">
        <v>125</v>
      </c>
    </row>
    <row r="366" spans="2:51" s="14" customFormat="1" ht="10">
      <c r="B366" s="215"/>
      <c r="C366" s="216"/>
      <c r="D366" s="200" t="s">
        <v>136</v>
      </c>
      <c r="E366" s="217" t="s">
        <v>1</v>
      </c>
      <c r="F366" s="218" t="s">
        <v>1478</v>
      </c>
      <c r="G366" s="216"/>
      <c r="H366" s="219">
        <v>164.4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136</v>
      </c>
      <c r="AU366" s="225" t="s">
        <v>87</v>
      </c>
      <c r="AV366" s="14" t="s">
        <v>87</v>
      </c>
      <c r="AW366" s="14" t="s">
        <v>33</v>
      </c>
      <c r="AX366" s="14" t="s">
        <v>85</v>
      </c>
      <c r="AY366" s="225" t="s">
        <v>125</v>
      </c>
    </row>
    <row r="367" spans="1:65" s="2" customFormat="1" ht="16.5" customHeight="1">
      <c r="A367" s="35"/>
      <c r="B367" s="36"/>
      <c r="C367" s="187" t="s">
        <v>900</v>
      </c>
      <c r="D367" s="187" t="s">
        <v>128</v>
      </c>
      <c r="E367" s="188" t="s">
        <v>901</v>
      </c>
      <c r="F367" s="189" t="s">
        <v>895</v>
      </c>
      <c r="G367" s="190" t="s">
        <v>244</v>
      </c>
      <c r="H367" s="191">
        <v>59.9</v>
      </c>
      <c r="I367" s="192"/>
      <c r="J367" s="193">
        <f>ROUND(I367*H367,2)</f>
        <v>0</v>
      </c>
      <c r="K367" s="189" t="s">
        <v>132</v>
      </c>
      <c r="L367" s="40"/>
      <c r="M367" s="194" t="s">
        <v>1</v>
      </c>
      <c r="N367" s="195" t="s">
        <v>42</v>
      </c>
      <c r="O367" s="72"/>
      <c r="P367" s="196">
        <f>O367*H367</f>
        <v>0</v>
      </c>
      <c r="Q367" s="196">
        <v>0</v>
      </c>
      <c r="R367" s="196">
        <f>Q367*H367</f>
        <v>0</v>
      </c>
      <c r="S367" s="196">
        <v>0</v>
      </c>
      <c r="T367" s="197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8" t="s">
        <v>149</v>
      </c>
      <c r="AT367" s="198" t="s">
        <v>128</v>
      </c>
      <c r="AU367" s="198" t="s">
        <v>87</v>
      </c>
      <c r="AY367" s="18" t="s">
        <v>125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85</v>
      </c>
      <c r="BK367" s="199">
        <f>ROUND(I367*H367,2)</f>
        <v>0</v>
      </c>
      <c r="BL367" s="18" t="s">
        <v>149</v>
      </c>
      <c r="BM367" s="198" t="s">
        <v>902</v>
      </c>
    </row>
    <row r="368" spans="1:47" s="2" customFormat="1" ht="18">
      <c r="A368" s="35"/>
      <c r="B368" s="36"/>
      <c r="C368" s="37"/>
      <c r="D368" s="200" t="s">
        <v>135</v>
      </c>
      <c r="E368" s="37"/>
      <c r="F368" s="201" t="s">
        <v>897</v>
      </c>
      <c r="G368" s="37"/>
      <c r="H368" s="37"/>
      <c r="I368" s="202"/>
      <c r="J368" s="37"/>
      <c r="K368" s="37"/>
      <c r="L368" s="40"/>
      <c r="M368" s="203"/>
      <c r="N368" s="204"/>
      <c r="O368" s="72"/>
      <c r="P368" s="72"/>
      <c r="Q368" s="72"/>
      <c r="R368" s="72"/>
      <c r="S368" s="72"/>
      <c r="T368" s="73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135</v>
      </c>
      <c r="AU368" s="18" t="s">
        <v>87</v>
      </c>
    </row>
    <row r="369" spans="2:51" s="13" customFormat="1" ht="10">
      <c r="B369" s="205"/>
      <c r="C369" s="206"/>
      <c r="D369" s="200" t="s">
        <v>136</v>
      </c>
      <c r="E369" s="207" t="s">
        <v>1</v>
      </c>
      <c r="F369" s="208" t="s">
        <v>1482</v>
      </c>
      <c r="G369" s="206"/>
      <c r="H369" s="207" t="s">
        <v>1</v>
      </c>
      <c r="I369" s="209"/>
      <c r="J369" s="206"/>
      <c r="K369" s="206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136</v>
      </c>
      <c r="AU369" s="214" t="s">
        <v>87</v>
      </c>
      <c r="AV369" s="13" t="s">
        <v>85</v>
      </c>
      <c r="AW369" s="13" t="s">
        <v>33</v>
      </c>
      <c r="AX369" s="13" t="s">
        <v>77</v>
      </c>
      <c r="AY369" s="214" t="s">
        <v>125</v>
      </c>
    </row>
    <row r="370" spans="2:51" s="14" customFormat="1" ht="10">
      <c r="B370" s="215"/>
      <c r="C370" s="216"/>
      <c r="D370" s="200" t="s">
        <v>136</v>
      </c>
      <c r="E370" s="217" t="s">
        <v>1</v>
      </c>
      <c r="F370" s="218" t="s">
        <v>1469</v>
      </c>
      <c r="G370" s="216"/>
      <c r="H370" s="219">
        <v>59.9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136</v>
      </c>
      <c r="AU370" s="225" t="s">
        <v>87</v>
      </c>
      <c r="AV370" s="14" t="s">
        <v>87</v>
      </c>
      <c r="AW370" s="14" t="s">
        <v>33</v>
      </c>
      <c r="AX370" s="14" t="s">
        <v>85</v>
      </c>
      <c r="AY370" s="225" t="s">
        <v>125</v>
      </c>
    </row>
    <row r="371" spans="1:65" s="2" customFormat="1" ht="16.5" customHeight="1">
      <c r="A371" s="35"/>
      <c r="B371" s="36"/>
      <c r="C371" s="187" t="s">
        <v>904</v>
      </c>
      <c r="D371" s="187" t="s">
        <v>128</v>
      </c>
      <c r="E371" s="188" t="s">
        <v>905</v>
      </c>
      <c r="F371" s="189" t="s">
        <v>906</v>
      </c>
      <c r="G371" s="190" t="s">
        <v>244</v>
      </c>
      <c r="H371" s="191">
        <v>25.7</v>
      </c>
      <c r="I371" s="192"/>
      <c r="J371" s="193">
        <f>ROUND(I371*H371,2)</f>
        <v>0</v>
      </c>
      <c r="K371" s="189" t="s">
        <v>132</v>
      </c>
      <c r="L371" s="40"/>
      <c r="M371" s="194" t="s">
        <v>1</v>
      </c>
      <c r="N371" s="195" t="s">
        <v>42</v>
      </c>
      <c r="O371" s="72"/>
      <c r="P371" s="196">
        <f>O371*H371</f>
        <v>0</v>
      </c>
      <c r="Q371" s="196">
        <v>0.08922</v>
      </c>
      <c r="R371" s="196">
        <f>Q371*H371</f>
        <v>2.292954</v>
      </c>
      <c r="S371" s="196">
        <v>0</v>
      </c>
      <c r="T371" s="197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8" t="s">
        <v>149</v>
      </c>
      <c r="AT371" s="198" t="s">
        <v>128</v>
      </c>
      <c r="AU371" s="198" t="s">
        <v>87</v>
      </c>
      <c r="AY371" s="18" t="s">
        <v>125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8" t="s">
        <v>85</v>
      </c>
      <c r="BK371" s="199">
        <f>ROUND(I371*H371,2)</f>
        <v>0</v>
      </c>
      <c r="BL371" s="18" t="s">
        <v>149</v>
      </c>
      <c r="BM371" s="198" t="s">
        <v>907</v>
      </c>
    </row>
    <row r="372" spans="1:47" s="2" customFormat="1" ht="27">
      <c r="A372" s="35"/>
      <c r="B372" s="36"/>
      <c r="C372" s="37"/>
      <c r="D372" s="200" t="s">
        <v>135</v>
      </c>
      <c r="E372" s="37"/>
      <c r="F372" s="201" t="s">
        <v>908</v>
      </c>
      <c r="G372" s="37"/>
      <c r="H372" s="37"/>
      <c r="I372" s="202"/>
      <c r="J372" s="37"/>
      <c r="K372" s="37"/>
      <c r="L372" s="40"/>
      <c r="M372" s="203"/>
      <c r="N372" s="204"/>
      <c r="O372" s="72"/>
      <c r="P372" s="72"/>
      <c r="Q372" s="72"/>
      <c r="R372" s="72"/>
      <c r="S372" s="72"/>
      <c r="T372" s="73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135</v>
      </c>
      <c r="AU372" s="18" t="s">
        <v>87</v>
      </c>
    </row>
    <row r="373" spans="2:51" s="14" customFormat="1" ht="10">
      <c r="B373" s="215"/>
      <c r="C373" s="216"/>
      <c r="D373" s="200" t="s">
        <v>136</v>
      </c>
      <c r="E373" s="217" t="s">
        <v>1</v>
      </c>
      <c r="F373" s="218" t="s">
        <v>1483</v>
      </c>
      <c r="G373" s="216"/>
      <c r="H373" s="219">
        <v>12.5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136</v>
      </c>
      <c r="AU373" s="225" t="s">
        <v>87</v>
      </c>
      <c r="AV373" s="14" t="s">
        <v>87</v>
      </c>
      <c r="AW373" s="14" t="s">
        <v>33</v>
      </c>
      <c r="AX373" s="14" t="s">
        <v>77</v>
      </c>
      <c r="AY373" s="225" t="s">
        <v>125</v>
      </c>
    </row>
    <row r="374" spans="2:51" s="14" customFormat="1" ht="10">
      <c r="B374" s="215"/>
      <c r="C374" s="216"/>
      <c r="D374" s="200" t="s">
        <v>136</v>
      </c>
      <c r="E374" s="217" t="s">
        <v>1</v>
      </c>
      <c r="F374" s="218" t="s">
        <v>1484</v>
      </c>
      <c r="G374" s="216"/>
      <c r="H374" s="219">
        <v>13.2</v>
      </c>
      <c r="I374" s="220"/>
      <c r="J374" s="216"/>
      <c r="K374" s="216"/>
      <c r="L374" s="221"/>
      <c r="M374" s="222"/>
      <c r="N374" s="223"/>
      <c r="O374" s="223"/>
      <c r="P374" s="223"/>
      <c r="Q374" s="223"/>
      <c r="R374" s="223"/>
      <c r="S374" s="223"/>
      <c r="T374" s="224"/>
      <c r="AT374" s="225" t="s">
        <v>136</v>
      </c>
      <c r="AU374" s="225" t="s">
        <v>87</v>
      </c>
      <c r="AV374" s="14" t="s">
        <v>87</v>
      </c>
      <c r="AW374" s="14" t="s">
        <v>33</v>
      </c>
      <c r="AX374" s="14" t="s">
        <v>77</v>
      </c>
      <c r="AY374" s="225" t="s">
        <v>125</v>
      </c>
    </row>
    <row r="375" spans="2:51" s="15" customFormat="1" ht="10">
      <c r="B375" s="229"/>
      <c r="C375" s="230"/>
      <c r="D375" s="200" t="s">
        <v>136</v>
      </c>
      <c r="E375" s="231" t="s">
        <v>1</v>
      </c>
      <c r="F375" s="232" t="s">
        <v>260</v>
      </c>
      <c r="G375" s="230"/>
      <c r="H375" s="233">
        <v>25.7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136</v>
      </c>
      <c r="AU375" s="239" t="s">
        <v>87</v>
      </c>
      <c r="AV375" s="15" t="s">
        <v>149</v>
      </c>
      <c r="AW375" s="15" t="s">
        <v>33</v>
      </c>
      <c r="AX375" s="15" t="s">
        <v>85</v>
      </c>
      <c r="AY375" s="239" t="s">
        <v>125</v>
      </c>
    </row>
    <row r="376" spans="1:65" s="2" customFormat="1" ht="16.5" customHeight="1">
      <c r="A376" s="35"/>
      <c r="B376" s="36"/>
      <c r="C376" s="240" t="s">
        <v>1485</v>
      </c>
      <c r="D376" s="240" t="s">
        <v>435</v>
      </c>
      <c r="E376" s="241" t="s">
        <v>1486</v>
      </c>
      <c r="F376" s="242" t="s">
        <v>1487</v>
      </c>
      <c r="G376" s="243" t="s">
        <v>244</v>
      </c>
      <c r="H376" s="244">
        <v>13.596</v>
      </c>
      <c r="I376" s="245"/>
      <c r="J376" s="246">
        <f>ROUND(I376*H376,2)</f>
        <v>0</v>
      </c>
      <c r="K376" s="242" t="s">
        <v>132</v>
      </c>
      <c r="L376" s="247"/>
      <c r="M376" s="248" t="s">
        <v>1</v>
      </c>
      <c r="N376" s="249" t="s">
        <v>42</v>
      </c>
      <c r="O376" s="72"/>
      <c r="P376" s="196">
        <f>O376*H376</f>
        <v>0</v>
      </c>
      <c r="Q376" s="196">
        <v>0.131</v>
      </c>
      <c r="R376" s="196">
        <f>Q376*H376</f>
        <v>1.781076</v>
      </c>
      <c r="S376" s="196">
        <v>0</v>
      </c>
      <c r="T376" s="197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8" t="s">
        <v>175</v>
      </c>
      <c r="AT376" s="198" t="s">
        <v>435</v>
      </c>
      <c r="AU376" s="198" t="s">
        <v>87</v>
      </c>
      <c r="AY376" s="18" t="s">
        <v>125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8" t="s">
        <v>85</v>
      </c>
      <c r="BK376" s="199">
        <f>ROUND(I376*H376,2)</f>
        <v>0</v>
      </c>
      <c r="BL376" s="18" t="s">
        <v>149</v>
      </c>
      <c r="BM376" s="198" t="s">
        <v>1488</v>
      </c>
    </row>
    <row r="377" spans="1:47" s="2" customFormat="1" ht="10">
      <c r="A377" s="35"/>
      <c r="B377" s="36"/>
      <c r="C377" s="37"/>
      <c r="D377" s="200" t="s">
        <v>135</v>
      </c>
      <c r="E377" s="37"/>
      <c r="F377" s="201" t="s">
        <v>1487</v>
      </c>
      <c r="G377" s="37"/>
      <c r="H377" s="37"/>
      <c r="I377" s="202"/>
      <c r="J377" s="37"/>
      <c r="K377" s="37"/>
      <c r="L377" s="40"/>
      <c r="M377" s="203"/>
      <c r="N377" s="204"/>
      <c r="O377" s="72"/>
      <c r="P377" s="72"/>
      <c r="Q377" s="72"/>
      <c r="R377" s="72"/>
      <c r="S377" s="72"/>
      <c r="T377" s="73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135</v>
      </c>
      <c r="AU377" s="18" t="s">
        <v>87</v>
      </c>
    </row>
    <row r="378" spans="2:51" s="13" customFormat="1" ht="10">
      <c r="B378" s="205"/>
      <c r="C378" s="206"/>
      <c r="D378" s="200" t="s">
        <v>136</v>
      </c>
      <c r="E378" s="207" t="s">
        <v>1</v>
      </c>
      <c r="F378" s="208" t="s">
        <v>1489</v>
      </c>
      <c r="G378" s="206"/>
      <c r="H378" s="207" t="s">
        <v>1</v>
      </c>
      <c r="I378" s="209"/>
      <c r="J378" s="206"/>
      <c r="K378" s="206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136</v>
      </c>
      <c r="AU378" s="214" t="s">
        <v>87</v>
      </c>
      <c r="AV378" s="13" t="s">
        <v>85</v>
      </c>
      <c r="AW378" s="13" t="s">
        <v>33</v>
      </c>
      <c r="AX378" s="13" t="s">
        <v>77</v>
      </c>
      <c r="AY378" s="214" t="s">
        <v>125</v>
      </c>
    </row>
    <row r="379" spans="2:51" s="14" customFormat="1" ht="10">
      <c r="B379" s="215"/>
      <c r="C379" s="216"/>
      <c r="D379" s="200" t="s">
        <v>136</v>
      </c>
      <c r="E379" s="217" t="s">
        <v>1</v>
      </c>
      <c r="F379" s="218" t="s">
        <v>1490</v>
      </c>
      <c r="G379" s="216"/>
      <c r="H379" s="219">
        <v>13.2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136</v>
      </c>
      <c r="AU379" s="225" t="s">
        <v>87</v>
      </c>
      <c r="AV379" s="14" t="s">
        <v>87</v>
      </c>
      <c r="AW379" s="14" t="s">
        <v>33</v>
      </c>
      <c r="AX379" s="14" t="s">
        <v>85</v>
      </c>
      <c r="AY379" s="225" t="s">
        <v>125</v>
      </c>
    </row>
    <row r="380" spans="2:51" s="14" customFormat="1" ht="10">
      <c r="B380" s="215"/>
      <c r="C380" s="216"/>
      <c r="D380" s="200" t="s">
        <v>136</v>
      </c>
      <c r="E380" s="216"/>
      <c r="F380" s="218" t="s">
        <v>1491</v>
      </c>
      <c r="G380" s="216"/>
      <c r="H380" s="219">
        <v>13.596</v>
      </c>
      <c r="I380" s="220"/>
      <c r="J380" s="216"/>
      <c r="K380" s="216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136</v>
      </c>
      <c r="AU380" s="225" t="s">
        <v>87</v>
      </c>
      <c r="AV380" s="14" t="s">
        <v>87</v>
      </c>
      <c r="AW380" s="14" t="s">
        <v>4</v>
      </c>
      <c r="AX380" s="14" t="s">
        <v>85</v>
      </c>
      <c r="AY380" s="225" t="s">
        <v>125</v>
      </c>
    </row>
    <row r="381" spans="1:65" s="2" customFormat="1" ht="16.5" customHeight="1">
      <c r="A381" s="35"/>
      <c r="B381" s="36"/>
      <c r="C381" s="240" t="s">
        <v>910</v>
      </c>
      <c r="D381" s="240" t="s">
        <v>435</v>
      </c>
      <c r="E381" s="241" t="s">
        <v>911</v>
      </c>
      <c r="F381" s="242" t="s">
        <v>912</v>
      </c>
      <c r="G381" s="243" t="s">
        <v>244</v>
      </c>
      <c r="H381" s="244">
        <v>12.875</v>
      </c>
      <c r="I381" s="245"/>
      <c r="J381" s="246">
        <f>ROUND(I381*H381,2)</f>
        <v>0</v>
      </c>
      <c r="K381" s="242" t="s">
        <v>132</v>
      </c>
      <c r="L381" s="247"/>
      <c r="M381" s="248" t="s">
        <v>1</v>
      </c>
      <c r="N381" s="249" t="s">
        <v>42</v>
      </c>
      <c r="O381" s="72"/>
      <c r="P381" s="196">
        <f>O381*H381</f>
        <v>0</v>
      </c>
      <c r="Q381" s="196">
        <v>0.131</v>
      </c>
      <c r="R381" s="196">
        <f>Q381*H381</f>
        <v>1.686625</v>
      </c>
      <c r="S381" s="196">
        <v>0</v>
      </c>
      <c r="T381" s="197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8" t="s">
        <v>175</v>
      </c>
      <c r="AT381" s="198" t="s">
        <v>435</v>
      </c>
      <c r="AU381" s="198" t="s">
        <v>87</v>
      </c>
      <c r="AY381" s="18" t="s">
        <v>125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85</v>
      </c>
      <c r="BK381" s="199">
        <f>ROUND(I381*H381,2)</f>
        <v>0</v>
      </c>
      <c r="BL381" s="18" t="s">
        <v>149</v>
      </c>
      <c r="BM381" s="198" t="s">
        <v>913</v>
      </c>
    </row>
    <row r="382" spans="1:47" s="2" customFormat="1" ht="10">
      <c r="A382" s="35"/>
      <c r="B382" s="36"/>
      <c r="C382" s="37"/>
      <c r="D382" s="200" t="s">
        <v>135</v>
      </c>
      <c r="E382" s="37"/>
      <c r="F382" s="201" t="s">
        <v>912</v>
      </c>
      <c r="G382" s="37"/>
      <c r="H382" s="37"/>
      <c r="I382" s="202"/>
      <c r="J382" s="37"/>
      <c r="K382" s="37"/>
      <c r="L382" s="40"/>
      <c r="M382" s="203"/>
      <c r="N382" s="204"/>
      <c r="O382" s="72"/>
      <c r="P382" s="72"/>
      <c r="Q382" s="72"/>
      <c r="R382" s="72"/>
      <c r="S382" s="72"/>
      <c r="T382" s="73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135</v>
      </c>
      <c r="AU382" s="18" t="s">
        <v>87</v>
      </c>
    </row>
    <row r="383" spans="2:51" s="13" customFormat="1" ht="10">
      <c r="B383" s="205"/>
      <c r="C383" s="206"/>
      <c r="D383" s="200" t="s">
        <v>136</v>
      </c>
      <c r="E383" s="207" t="s">
        <v>1</v>
      </c>
      <c r="F383" s="208" t="s">
        <v>914</v>
      </c>
      <c r="G383" s="206"/>
      <c r="H383" s="207" t="s">
        <v>1</v>
      </c>
      <c r="I383" s="209"/>
      <c r="J383" s="206"/>
      <c r="K383" s="206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136</v>
      </c>
      <c r="AU383" s="214" t="s">
        <v>87</v>
      </c>
      <c r="AV383" s="13" t="s">
        <v>85</v>
      </c>
      <c r="AW383" s="13" t="s">
        <v>33</v>
      </c>
      <c r="AX383" s="13" t="s">
        <v>77</v>
      </c>
      <c r="AY383" s="214" t="s">
        <v>125</v>
      </c>
    </row>
    <row r="384" spans="2:51" s="14" customFormat="1" ht="10">
      <c r="B384" s="215"/>
      <c r="C384" s="216"/>
      <c r="D384" s="200" t="s">
        <v>136</v>
      </c>
      <c r="E384" s="217" t="s">
        <v>1</v>
      </c>
      <c r="F384" s="218" t="s">
        <v>1492</v>
      </c>
      <c r="G384" s="216"/>
      <c r="H384" s="219">
        <v>12.5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136</v>
      </c>
      <c r="AU384" s="225" t="s">
        <v>87</v>
      </c>
      <c r="AV384" s="14" t="s">
        <v>87</v>
      </c>
      <c r="AW384" s="14" t="s">
        <v>33</v>
      </c>
      <c r="AX384" s="14" t="s">
        <v>85</v>
      </c>
      <c r="AY384" s="225" t="s">
        <v>125</v>
      </c>
    </row>
    <row r="385" spans="2:51" s="14" customFormat="1" ht="10">
      <c r="B385" s="215"/>
      <c r="C385" s="216"/>
      <c r="D385" s="200" t="s">
        <v>136</v>
      </c>
      <c r="E385" s="216"/>
      <c r="F385" s="218" t="s">
        <v>1493</v>
      </c>
      <c r="G385" s="216"/>
      <c r="H385" s="219">
        <v>12.875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136</v>
      </c>
      <c r="AU385" s="225" t="s">
        <v>87</v>
      </c>
      <c r="AV385" s="14" t="s">
        <v>87</v>
      </c>
      <c r="AW385" s="14" t="s">
        <v>4</v>
      </c>
      <c r="AX385" s="14" t="s">
        <v>85</v>
      </c>
      <c r="AY385" s="225" t="s">
        <v>125</v>
      </c>
    </row>
    <row r="386" spans="2:63" s="12" customFormat="1" ht="22.75" customHeight="1">
      <c r="B386" s="171"/>
      <c r="C386" s="172"/>
      <c r="D386" s="173" t="s">
        <v>76</v>
      </c>
      <c r="E386" s="185" t="s">
        <v>175</v>
      </c>
      <c r="F386" s="185" t="s">
        <v>943</v>
      </c>
      <c r="G386" s="172"/>
      <c r="H386" s="172"/>
      <c r="I386" s="175"/>
      <c r="J386" s="186">
        <f>BK386</f>
        <v>0</v>
      </c>
      <c r="K386" s="172"/>
      <c r="L386" s="177"/>
      <c r="M386" s="178"/>
      <c r="N386" s="179"/>
      <c r="O386" s="179"/>
      <c r="P386" s="180">
        <f>SUM(P387:P435)</f>
        <v>0</v>
      </c>
      <c r="Q386" s="179"/>
      <c r="R386" s="180">
        <f>SUM(R387:R435)</f>
        <v>0.9567720000000001</v>
      </c>
      <c r="S386" s="179"/>
      <c r="T386" s="181">
        <f>SUM(T387:T435)</f>
        <v>0</v>
      </c>
      <c r="AR386" s="182" t="s">
        <v>85</v>
      </c>
      <c r="AT386" s="183" t="s">
        <v>76</v>
      </c>
      <c r="AU386" s="183" t="s">
        <v>85</v>
      </c>
      <c r="AY386" s="182" t="s">
        <v>125</v>
      </c>
      <c r="BK386" s="184">
        <f>SUM(BK387:BK435)</f>
        <v>0</v>
      </c>
    </row>
    <row r="387" spans="1:65" s="2" customFormat="1" ht="16.5" customHeight="1">
      <c r="A387" s="35"/>
      <c r="B387" s="36"/>
      <c r="C387" s="187" t="s">
        <v>951</v>
      </c>
      <c r="D387" s="187" t="s">
        <v>128</v>
      </c>
      <c r="E387" s="188" t="s">
        <v>952</v>
      </c>
      <c r="F387" s="189" t="s">
        <v>953</v>
      </c>
      <c r="G387" s="190" t="s">
        <v>298</v>
      </c>
      <c r="H387" s="191">
        <v>9.1</v>
      </c>
      <c r="I387" s="192"/>
      <c r="J387" s="193">
        <f>ROUND(I387*H387,2)</f>
        <v>0</v>
      </c>
      <c r="K387" s="189" t="s">
        <v>132</v>
      </c>
      <c r="L387" s="40"/>
      <c r="M387" s="194" t="s">
        <v>1</v>
      </c>
      <c r="N387" s="195" t="s">
        <v>42</v>
      </c>
      <c r="O387" s="72"/>
      <c r="P387" s="196">
        <f>O387*H387</f>
        <v>0</v>
      </c>
      <c r="Q387" s="196">
        <v>0.00248</v>
      </c>
      <c r="R387" s="196">
        <f>Q387*H387</f>
        <v>0.022567999999999998</v>
      </c>
      <c r="S387" s="196">
        <v>0</v>
      </c>
      <c r="T387" s="197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8" t="s">
        <v>149</v>
      </c>
      <c r="AT387" s="198" t="s">
        <v>128</v>
      </c>
      <c r="AU387" s="198" t="s">
        <v>87</v>
      </c>
      <c r="AY387" s="18" t="s">
        <v>125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85</v>
      </c>
      <c r="BK387" s="199">
        <f>ROUND(I387*H387,2)</f>
        <v>0</v>
      </c>
      <c r="BL387" s="18" t="s">
        <v>149</v>
      </c>
      <c r="BM387" s="198" t="s">
        <v>954</v>
      </c>
    </row>
    <row r="388" spans="1:47" s="2" customFormat="1" ht="18">
      <c r="A388" s="35"/>
      <c r="B388" s="36"/>
      <c r="C388" s="37"/>
      <c r="D388" s="200" t="s">
        <v>135</v>
      </c>
      <c r="E388" s="37"/>
      <c r="F388" s="201" t="s">
        <v>955</v>
      </c>
      <c r="G388" s="37"/>
      <c r="H388" s="37"/>
      <c r="I388" s="202"/>
      <c r="J388" s="37"/>
      <c r="K388" s="37"/>
      <c r="L388" s="40"/>
      <c r="M388" s="203"/>
      <c r="N388" s="204"/>
      <c r="O388" s="72"/>
      <c r="P388" s="72"/>
      <c r="Q388" s="72"/>
      <c r="R388" s="72"/>
      <c r="S388" s="72"/>
      <c r="T388" s="73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135</v>
      </c>
      <c r="AU388" s="18" t="s">
        <v>87</v>
      </c>
    </row>
    <row r="389" spans="2:51" s="14" customFormat="1" ht="10">
      <c r="B389" s="215"/>
      <c r="C389" s="216"/>
      <c r="D389" s="200" t="s">
        <v>136</v>
      </c>
      <c r="E389" s="217" t="s">
        <v>1</v>
      </c>
      <c r="F389" s="218" t="s">
        <v>1494</v>
      </c>
      <c r="G389" s="216"/>
      <c r="H389" s="219">
        <v>9.1</v>
      </c>
      <c r="I389" s="220"/>
      <c r="J389" s="216"/>
      <c r="K389" s="216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136</v>
      </c>
      <c r="AU389" s="225" t="s">
        <v>87</v>
      </c>
      <c r="AV389" s="14" t="s">
        <v>87</v>
      </c>
      <c r="AW389" s="14" t="s">
        <v>33</v>
      </c>
      <c r="AX389" s="14" t="s">
        <v>85</v>
      </c>
      <c r="AY389" s="225" t="s">
        <v>125</v>
      </c>
    </row>
    <row r="390" spans="2:51" s="13" customFormat="1" ht="10">
      <c r="B390" s="205"/>
      <c r="C390" s="206"/>
      <c r="D390" s="200" t="s">
        <v>136</v>
      </c>
      <c r="E390" s="207" t="s">
        <v>1</v>
      </c>
      <c r="F390" s="208" t="s">
        <v>950</v>
      </c>
      <c r="G390" s="206"/>
      <c r="H390" s="207" t="s">
        <v>1</v>
      </c>
      <c r="I390" s="209"/>
      <c r="J390" s="206"/>
      <c r="K390" s="206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136</v>
      </c>
      <c r="AU390" s="214" t="s">
        <v>87</v>
      </c>
      <c r="AV390" s="13" t="s">
        <v>85</v>
      </c>
      <c r="AW390" s="13" t="s">
        <v>33</v>
      </c>
      <c r="AX390" s="13" t="s">
        <v>77</v>
      </c>
      <c r="AY390" s="214" t="s">
        <v>125</v>
      </c>
    </row>
    <row r="391" spans="1:65" s="2" customFormat="1" ht="16.5" customHeight="1">
      <c r="A391" s="35"/>
      <c r="B391" s="36"/>
      <c r="C391" s="187" t="s">
        <v>957</v>
      </c>
      <c r="D391" s="187" t="s">
        <v>128</v>
      </c>
      <c r="E391" s="188" t="s">
        <v>958</v>
      </c>
      <c r="F391" s="189" t="s">
        <v>959</v>
      </c>
      <c r="G391" s="190" t="s">
        <v>298</v>
      </c>
      <c r="H391" s="191">
        <v>0.8</v>
      </c>
      <c r="I391" s="192"/>
      <c r="J391" s="193">
        <f>ROUND(I391*H391,2)</f>
        <v>0</v>
      </c>
      <c r="K391" s="189" t="s">
        <v>132</v>
      </c>
      <c r="L391" s="40"/>
      <c r="M391" s="194" t="s">
        <v>1</v>
      </c>
      <c r="N391" s="195" t="s">
        <v>42</v>
      </c>
      <c r="O391" s="72"/>
      <c r="P391" s="196">
        <f>O391*H391</f>
        <v>0</v>
      </c>
      <c r="Q391" s="196">
        <v>0.00393</v>
      </c>
      <c r="R391" s="196">
        <f>Q391*H391</f>
        <v>0.0031440000000000005</v>
      </c>
      <c r="S391" s="196">
        <v>0</v>
      </c>
      <c r="T391" s="197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8" t="s">
        <v>149</v>
      </c>
      <c r="AT391" s="198" t="s">
        <v>128</v>
      </c>
      <c r="AU391" s="198" t="s">
        <v>87</v>
      </c>
      <c r="AY391" s="18" t="s">
        <v>125</v>
      </c>
      <c r="BE391" s="199">
        <f>IF(N391="základní",J391,0)</f>
        <v>0</v>
      </c>
      <c r="BF391" s="199">
        <f>IF(N391="snížená",J391,0)</f>
        <v>0</v>
      </c>
      <c r="BG391" s="199">
        <f>IF(N391="zákl. přenesená",J391,0)</f>
        <v>0</v>
      </c>
      <c r="BH391" s="199">
        <f>IF(N391="sníž. přenesená",J391,0)</f>
        <v>0</v>
      </c>
      <c r="BI391" s="199">
        <f>IF(N391="nulová",J391,0)</f>
        <v>0</v>
      </c>
      <c r="BJ391" s="18" t="s">
        <v>85</v>
      </c>
      <c r="BK391" s="199">
        <f>ROUND(I391*H391,2)</f>
        <v>0</v>
      </c>
      <c r="BL391" s="18" t="s">
        <v>149</v>
      </c>
      <c r="BM391" s="198" t="s">
        <v>960</v>
      </c>
    </row>
    <row r="392" spans="1:47" s="2" customFormat="1" ht="18">
      <c r="A392" s="35"/>
      <c r="B392" s="36"/>
      <c r="C392" s="37"/>
      <c r="D392" s="200" t="s">
        <v>135</v>
      </c>
      <c r="E392" s="37"/>
      <c r="F392" s="201" t="s">
        <v>961</v>
      </c>
      <c r="G392" s="37"/>
      <c r="H392" s="37"/>
      <c r="I392" s="202"/>
      <c r="J392" s="37"/>
      <c r="K392" s="37"/>
      <c r="L392" s="40"/>
      <c r="M392" s="203"/>
      <c r="N392" s="204"/>
      <c r="O392" s="72"/>
      <c r="P392" s="72"/>
      <c r="Q392" s="72"/>
      <c r="R392" s="72"/>
      <c r="S392" s="72"/>
      <c r="T392" s="73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135</v>
      </c>
      <c r="AU392" s="18" t="s">
        <v>87</v>
      </c>
    </row>
    <row r="393" spans="2:51" s="14" customFormat="1" ht="10">
      <c r="B393" s="215"/>
      <c r="C393" s="216"/>
      <c r="D393" s="200" t="s">
        <v>136</v>
      </c>
      <c r="E393" s="217" t="s">
        <v>1</v>
      </c>
      <c r="F393" s="218" t="s">
        <v>1495</v>
      </c>
      <c r="G393" s="216"/>
      <c r="H393" s="219">
        <v>0.8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136</v>
      </c>
      <c r="AU393" s="225" t="s">
        <v>87</v>
      </c>
      <c r="AV393" s="14" t="s">
        <v>87</v>
      </c>
      <c r="AW393" s="14" t="s">
        <v>33</v>
      </c>
      <c r="AX393" s="14" t="s">
        <v>85</v>
      </c>
      <c r="AY393" s="225" t="s">
        <v>125</v>
      </c>
    </row>
    <row r="394" spans="2:51" s="13" customFormat="1" ht="10">
      <c r="B394" s="205"/>
      <c r="C394" s="206"/>
      <c r="D394" s="200" t="s">
        <v>136</v>
      </c>
      <c r="E394" s="207" t="s">
        <v>1</v>
      </c>
      <c r="F394" s="208" t="s">
        <v>950</v>
      </c>
      <c r="G394" s="206"/>
      <c r="H394" s="207" t="s">
        <v>1</v>
      </c>
      <c r="I394" s="209"/>
      <c r="J394" s="206"/>
      <c r="K394" s="206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136</v>
      </c>
      <c r="AU394" s="214" t="s">
        <v>87</v>
      </c>
      <c r="AV394" s="13" t="s">
        <v>85</v>
      </c>
      <c r="AW394" s="13" t="s">
        <v>33</v>
      </c>
      <c r="AX394" s="13" t="s">
        <v>77</v>
      </c>
      <c r="AY394" s="214" t="s">
        <v>125</v>
      </c>
    </row>
    <row r="395" spans="1:65" s="2" customFormat="1" ht="16.5" customHeight="1">
      <c r="A395" s="35"/>
      <c r="B395" s="36"/>
      <c r="C395" s="187" t="s">
        <v>1020</v>
      </c>
      <c r="D395" s="187" t="s">
        <v>128</v>
      </c>
      <c r="E395" s="188" t="s">
        <v>1021</v>
      </c>
      <c r="F395" s="189" t="s">
        <v>1022</v>
      </c>
      <c r="G395" s="190" t="s">
        <v>229</v>
      </c>
      <c r="H395" s="191">
        <v>1</v>
      </c>
      <c r="I395" s="192"/>
      <c r="J395" s="193">
        <f>ROUND(I395*H395,2)</f>
        <v>0</v>
      </c>
      <c r="K395" s="189" t="s">
        <v>132</v>
      </c>
      <c r="L395" s="40"/>
      <c r="M395" s="194" t="s">
        <v>1</v>
      </c>
      <c r="N395" s="195" t="s">
        <v>42</v>
      </c>
      <c r="O395" s="72"/>
      <c r="P395" s="196">
        <f>O395*H395</f>
        <v>0</v>
      </c>
      <c r="Q395" s="196">
        <v>0.12526</v>
      </c>
      <c r="R395" s="196">
        <f>Q395*H395</f>
        <v>0.12526</v>
      </c>
      <c r="S395" s="196">
        <v>0</v>
      </c>
      <c r="T395" s="197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8" t="s">
        <v>149</v>
      </c>
      <c r="AT395" s="198" t="s">
        <v>128</v>
      </c>
      <c r="AU395" s="198" t="s">
        <v>87</v>
      </c>
      <c r="AY395" s="18" t="s">
        <v>125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18" t="s">
        <v>85</v>
      </c>
      <c r="BK395" s="199">
        <f>ROUND(I395*H395,2)</f>
        <v>0</v>
      </c>
      <c r="BL395" s="18" t="s">
        <v>149</v>
      </c>
      <c r="BM395" s="198" t="s">
        <v>1023</v>
      </c>
    </row>
    <row r="396" spans="1:47" s="2" customFormat="1" ht="10">
      <c r="A396" s="35"/>
      <c r="B396" s="36"/>
      <c r="C396" s="37"/>
      <c r="D396" s="200" t="s">
        <v>135</v>
      </c>
      <c r="E396" s="37"/>
      <c r="F396" s="201" t="s">
        <v>1024</v>
      </c>
      <c r="G396" s="37"/>
      <c r="H396" s="37"/>
      <c r="I396" s="202"/>
      <c r="J396" s="37"/>
      <c r="K396" s="37"/>
      <c r="L396" s="40"/>
      <c r="M396" s="203"/>
      <c r="N396" s="204"/>
      <c r="O396" s="72"/>
      <c r="P396" s="72"/>
      <c r="Q396" s="72"/>
      <c r="R396" s="72"/>
      <c r="S396" s="72"/>
      <c r="T396" s="73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135</v>
      </c>
      <c r="AU396" s="18" t="s">
        <v>87</v>
      </c>
    </row>
    <row r="397" spans="2:51" s="14" customFormat="1" ht="10">
      <c r="B397" s="215"/>
      <c r="C397" s="216"/>
      <c r="D397" s="200" t="s">
        <v>136</v>
      </c>
      <c r="E397" s="217" t="s">
        <v>1</v>
      </c>
      <c r="F397" s="218" t="s">
        <v>1496</v>
      </c>
      <c r="G397" s="216"/>
      <c r="H397" s="219">
        <v>1</v>
      </c>
      <c r="I397" s="220"/>
      <c r="J397" s="216"/>
      <c r="K397" s="216"/>
      <c r="L397" s="221"/>
      <c r="M397" s="222"/>
      <c r="N397" s="223"/>
      <c r="O397" s="223"/>
      <c r="P397" s="223"/>
      <c r="Q397" s="223"/>
      <c r="R397" s="223"/>
      <c r="S397" s="223"/>
      <c r="T397" s="224"/>
      <c r="AT397" s="225" t="s">
        <v>136</v>
      </c>
      <c r="AU397" s="225" t="s">
        <v>87</v>
      </c>
      <c r="AV397" s="14" t="s">
        <v>87</v>
      </c>
      <c r="AW397" s="14" t="s">
        <v>33</v>
      </c>
      <c r="AX397" s="14" t="s">
        <v>85</v>
      </c>
      <c r="AY397" s="225" t="s">
        <v>125</v>
      </c>
    </row>
    <row r="398" spans="1:65" s="2" customFormat="1" ht="16.5" customHeight="1">
      <c r="A398" s="35"/>
      <c r="B398" s="36"/>
      <c r="C398" s="240" t="s">
        <v>1026</v>
      </c>
      <c r="D398" s="240" t="s">
        <v>435</v>
      </c>
      <c r="E398" s="241" t="s">
        <v>1027</v>
      </c>
      <c r="F398" s="242" t="s">
        <v>1028</v>
      </c>
      <c r="G398" s="243" t="s">
        <v>229</v>
      </c>
      <c r="H398" s="244">
        <v>1</v>
      </c>
      <c r="I398" s="245"/>
      <c r="J398" s="246">
        <f>ROUND(I398*H398,2)</f>
        <v>0</v>
      </c>
      <c r="K398" s="242" t="s">
        <v>132</v>
      </c>
      <c r="L398" s="247"/>
      <c r="M398" s="248" t="s">
        <v>1</v>
      </c>
      <c r="N398" s="249" t="s">
        <v>42</v>
      </c>
      <c r="O398" s="72"/>
      <c r="P398" s="196">
        <f>O398*H398</f>
        <v>0</v>
      </c>
      <c r="Q398" s="196">
        <v>0.175</v>
      </c>
      <c r="R398" s="196">
        <f>Q398*H398</f>
        <v>0.175</v>
      </c>
      <c r="S398" s="196">
        <v>0</v>
      </c>
      <c r="T398" s="197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8" t="s">
        <v>175</v>
      </c>
      <c r="AT398" s="198" t="s">
        <v>435</v>
      </c>
      <c r="AU398" s="198" t="s">
        <v>87</v>
      </c>
      <c r="AY398" s="18" t="s">
        <v>125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85</v>
      </c>
      <c r="BK398" s="199">
        <f>ROUND(I398*H398,2)</f>
        <v>0</v>
      </c>
      <c r="BL398" s="18" t="s">
        <v>149</v>
      </c>
      <c r="BM398" s="198" t="s">
        <v>1029</v>
      </c>
    </row>
    <row r="399" spans="1:47" s="2" customFormat="1" ht="10">
      <c r="A399" s="35"/>
      <c r="B399" s="36"/>
      <c r="C399" s="37"/>
      <c r="D399" s="200" t="s">
        <v>135</v>
      </c>
      <c r="E399" s="37"/>
      <c r="F399" s="201" t="s">
        <v>1028</v>
      </c>
      <c r="G399" s="37"/>
      <c r="H399" s="37"/>
      <c r="I399" s="202"/>
      <c r="J399" s="37"/>
      <c r="K399" s="37"/>
      <c r="L399" s="40"/>
      <c r="M399" s="203"/>
      <c r="N399" s="204"/>
      <c r="O399" s="72"/>
      <c r="P399" s="72"/>
      <c r="Q399" s="72"/>
      <c r="R399" s="72"/>
      <c r="S399" s="72"/>
      <c r="T399" s="73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135</v>
      </c>
      <c r="AU399" s="18" t="s">
        <v>87</v>
      </c>
    </row>
    <row r="400" spans="2:51" s="14" customFormat="1" ht="10">
      <c r="B400" s="215"/>
      <c r="C400" s="216"/>
      <c r="D400" s="200" t="s">
        <v>136</v>
      </c>
      <c r="E400" s="217" t="s">
        <v>1</v>
      </c>
      <c r="F400" s="218" t="s">
        <v>1497</v>
      </c>
      <c r="G400" s="216"/>
      <c r="H400" s="219">
        <v>1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136</v>
      </c>
      <c r="AU400" s="225" t="s">
        <v>87</v>
      </c>
      <c r="AV400" s="14" t="s">
        <v>87</v>
      </c>
      <c r="AW400" s="14" t="s">
        <v>33</v>
      </c>
      <c r="AX400" s="14" t="s">
        <v>85</v>
      </c>
      <c r="AY400" s="225" t="s">
        <v>125</v>
      </c>
    </row>
    <row r="401" spans="1:65" s="2" customFormat="1" ht="16.5" customHeight="1">
      <c r="A401" s="35"/>
      <c r="B401" s="36"/>
      <c r="C401" s="187" t="s">
        <v>1031</v>
      </c>
      <c r="D401" s="187" t="s">
        <v>128</v>
      </c>
      <c r="E401" s="188" t="s">
        <v>1032</v>
      </c>
      <c r="F401" s="189" t="s">
        <v>1033</v>
      </c>
      <c r="G401" s="190" t="s">
        <v>229</v>
      </c>
      <c r="H401" s="191">
        <v>1</v>
      </c>
      <c r="I401" s="192"/>
      <c r="J401" s="193">
        <f>ROUND(I401*H401,2)</f>
        <v>0</v>
      </c>
      <c r="K401" s="189" t="s">
        <v>132</v>
      </c>
      <c r="L401" s="40"/>
      <c r="M401" s="194" t="s">
        <v>1</v>
      </c>
      <c r="N401" s="195" t="s">
        <v>42</v>
      </c>
      <c r="O401" s="72"/>
      <c r="P401" s="196">
        <f>O401*H401</f>
        <v>0</v>
      </c>
      <c r="Q401" s="196">
        <v>0.03076</v>
      </c>
      <c r="R401" s="196">
        <f>Q401*H401</f>
        <v>0.03076</v>
      </c>
      <c r="S401" s="196">
        <v>0</v>
      </c>
      <c r="T401" s="197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8" t="s">
        <v>149</v>
      </c>
      <c r="AT401" s="198" t="s">
        <v>128</v>
      </c>
      <c r="AU401" s="198" t="s">
        <v>87</v>
      </c>
      <c r="AY401" s="18" t="s">
        <v>125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85</v>
      </c>
      <c r="BK401" s="199">
        <f>ROUND(I401*H401,2)</f>
        <v>0</v>
      </c>
      <c r="BL401" s="18" t="s">
        <v>149</v>
      </c>
      <c r="BM401" s="198" t="s">
        <v>1034</v>
      </c>
    </row>
    <row r="402" spans="1:47" s="2" customFormat="1" ht="10">
      <c r="A402" s="35"/>
      <c r="B402" s="36"/>
      <c r="C402" s="37"/>
      <c r="D402" s="200" t="s">
        <v>135</v>
      </c>
      <c r="E402" s="37"/>
      <c r="F402" s="201" t="s">
        <v>1035</v>
      </c>
      <c r="G402" s="37"/>
      <c r="H402" s="37"/>
      <c r="I402" s="202"/>
      <c r="J402" s="37"/>
      <c r="K402" s="37"/>
      <c r="L402" s="40"/>
      <c r="M402" s="203"/>
      <c r="N402" s="204"/>
      <c r="O402" s="72"/>
      <c r="P402" s="72"/>
      <c r="Q402" s="72"/>
      <c r="R402" s="72"/>
      <c r="S402" s="72"/>
      <c r="T402" s="73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135</v>
      </c>
      <c r="AU402" s="18" t="s">
        <v>87</v>
      </c>
    </row>
    <row r="403" spans="2:51" s="14" customFormat="1" ht="10">
      <c r="B403" s="215"/>
      <c r="C403" s="216"/>
      <c r="D403" s="200" t="s">
        <v>136</v>
      </c>
      <c r="E403" s="217" t="s">
        <v>1</v>
      </c>
      <c r="F403" s="218" t="s">
        <v>1496</v>
      </c>
      <c r="G403" s="216"/>
      <c r="H403" s="219">
        <v>1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136</v>
      </c>
      <c r="AU403" s="225" t="s">
        <v>87</v>
      </c>
      <c r="AV403" s="14" t="s">
        <v>87</v>
      </c>
      <c r="AW403" s="14" t="s">
        <v>33</v>
      </c>
      <c r="AX403" s="14" t="s">
        <v>85</v>
      </c>
      <c r="AY403" s="225" t="s">
        <v>125</v>
      </c>
    </row>
    <row r="404" spans="1:65" s="2" customFormat="1" ht="16.5" customHeight="1">
      <c r="A404" s="35"/>
      <c r="B404" s="36"/>
      <c r="C404" s="240" t="s">
        <v>1036</v>
      </c>
      <c r="D404" s="240" t="s">
        <v>435</v>
      </c>
      <c r="E404" s="241" t="s">
        <v>1037</v>
      </c>
      <c r="F404" s="242" t="s">
        <v>1038</v>
      </c>
      <c r="G404" s="243" t="s">
        <v>229</v>
      </c>
      <c r="H404" s="244">
        <v>1</v>
      </c>
      <c r="I404" s="245"/>
      <c r="J404" s="246">
        <f>ROUND(I404*H404,2)</f>
        <v>0</v>
      </c>
      <c r="K404" s="242" t="s">
        <v>132</v>
      </c>
      <c r="L404" s="247"/>
      <c r="M404" s="248" t="s">
        <v>1</v>
      </c>
      <c r="N404" s="249" t="s">
        <v>42</v>
      </c>
      <c r="O404" s="72"/>
      <c r="P404" s="196">
        <f>O404*H404</f>
        <v>0</v>
      </c>
      <c r="Q404" s="196">
        <v>0.076</v>
      </c>
      <c r="R404" s="196">
        <f>Q404*H404</f>
        <v>0.076</v>
      </c>
      <c r="S404" s="196">
        <v>0</v>
      </c>
      <c r="T404" s="197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8" t="s">
        <v>175</v>
      </c>
      <c r="AT404" s="198" t="s">
        <v>435</v>
      </c>
      <c r="AU404" s="198" t="s">
        <v>87</v>
      </c>
      <c r="AY404" s="18" t="s">
        <v>125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85</v>
      </c>
      <c r="BK404" s="199">
        <f>ROUND(I404*H404,2)</f>
        <v>0</v>
      </c>
      <c r="BL404" s="18" t="s">
        <v>149</v>
      </c>
      <c r="BM404" s="198" t="s">
        <v>1039</v>
      </c>
    </row>
    <row r="405" spans="1:47" s="2" customFormat="1" ht="10">
      <c r="A405" s="35"/>
      <c r="B405" s="36"/>
      <c r="C405" s="37"/>
      <c r="D405" s="200" t="s">
        <v>135</v>
      </c>
      <c r="E405" s="37"/>
      <c r="F405" s="201" t="s">
        <v>1038</v>
      </c>
      <c r="G405" s="37"/>
      <c r="H405" s="37"/>
      <c r="I405" s="202"/>
      <c r="J405" s="37"/>
      <c r="K405" s="37"/>
      <c r="L405" s="40"/>
      <c r="M405" s="203"/>
      <c r="N405" s="204"/>
      <c r="O405" s="72"/>
      <c r="P405" s="72"/>
      <c r="Q405" s="72"/>
      <c r="R405" s="72"/>
      <c r="S405" s="72"/>
      <c r="T405" s="73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135</v>
      </c>
      <c r="AU405" s="18" t="s">
        <v>87</v>
      </c>
    </row>
    <row r="406" spans="2:51" s="14" customFormat="1" ht="10">
      <c r="B406" s="215"/>
      <c r="C406" s="216"/>
      <c r="D406" s="200" t="s">
        <v>136</v>
      </c>
      <c r="E406" s="217" t="s">
        <v>1</v>
      </c>
      <c r="F406" s="218" t="s">
        <v>1497</v>
      </c>
      <c r="G406" s="216"/>
      <c r="H406" s="219">
        <v>1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136</v>
      </c>
      <c r="AU406" s="225" t="s">
        <v>87</v>
      </c>
      <c r="AV406" s="14" t="s">
        <v>87</v>
      </c>
      <c r="AW406" s="14" t="s">
        <v>33</v>
      </c>
      <c r="AX406" s="14" t="s">
        <v>85</v>
      </c>
      <c r="AY406" s="225" t="s">
        <v>125</v>
      </c>
    </row>
    <row r="407" spans="1:65" s="2" customFormat="1" ht="16.5" customHeight="1">
      <c r="A407" s="35"/>
      <c r="B407" s="36"/>
      <c r="C407" s="187" t="s">
        <v>1040</v>
      </c>
      <c r="D407" s="187" t="s">
        <v>128</v>
      </c>
      <c r="E407" s="188" t="s">
        <v>1041</v>
      </c>
      <c r="F407" s="189" t="s">
        <v>1042</v>
      </c>
      <c r="G407" s="190" t="s">
        <v>229</v>
      </c>
      <c r="H407" s="191">
        <v>1</v>
      </c>
      <c r="I407" s="192"/>
      <c r="J407" s="193">
        <f>ROUND(I407*H407,2)</f>
        <v>0</v>
      </c>
      <c r="K407" s="189" t="s">
        <v>132</v>
      </c>
      <c r="L407" s="40"/>
      <c r="M407" s="194" t="s">
        <v>1</v>
      </c>
      <c r="N407" s="195" t="s">
        <v>42</v>
      </c>
      <c r="O407" s="72"/>
      <c r="P407" s="196">
        <f>O407*H407</f>
        <v>0</v>
      </c>
      <c r="Q407" s="196">
        <v>0.03076</v>
      </c>
      <c r="R407" s="196">
        <f>Q407*H407</f>
        <v>0.03076</v>
      </c>
      <c r="S407" s="196">
        <v>0</v>
      </c>
      <c r="T407" s="19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149</v>
      </c>
      <c r="AT407" s="198" t="s">
        <v>128</v>
      </c>
      <c r="AU407" s="198" t="s">
        <v>87</v>
      </c>
      <c r="AY407" s="18" t="s">
        <v>125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85</v>
      </c>
      <c r="BK407" s="199">
        <f>ROUND(I407*H407,2)</f>
        <v>0</v>
      </c>
      <c r="BL407" s="18" t="s">
        <v>149</v>
      </c>
      <c r="BM407" s="198" t="s">
        <v>1043</v>
      </c>
    </row>
    <row r="408" spans="1:47" s="2" customFormat="1" ht="10">
      <c r="A408" s="35"/>
      <c r="B408" s="36"/>
      <c r="C408" s="37"/>
      <c r="D408" s="200" t="s">
        <v>135</v>
      </c>
      <c r="E408" s="37"/>
      <c r="F408" s="201" t="s">
        <v>1044</v>
      </c>
      <c r="G408" s="37"/>
      <c r="H408" s="37"/>
      <c r="I408" s="202"/>
      <c r="J408" s="37"/>
      <c r="K408" s="37"/>
      <c r="L408" s="40"/>
      <c r="M408" s="203"/>
      <c r="N408" s="204"/>
      <c r="O408" s="72"/>
      <c r="P408" s="72"/>
      <c r="Q408" s="72"/>
      <c r="R408" s="72"/>
      <c r="S408" s="72"/>
      <c r="T408" s="73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135</v>
      </c>
      <c r="AU408" s="18" t="s">
        <v>87</v>
      </c>
    </row>
    <row r="409" spans="2:51" s="14" customFormat="1" ht="10">
      <c r="B409" s="215"/>
      <c r="C409" s="216"/>
      <c r="D409" s="200" t="s">
        <v>136</v>
      </c>
      <c r="E409" s="217" t="s">
        <v>1</v>
      </c>
      <c r="F409" s="218" t="s">
        <v>1496</v>
      </c>
      <c r="G409" s="216"/>
      <c r="H409" s="219">
        <v>1</v>
      </c>
      <c r="I409" s="220"/>
      <c r="J409" s="216"/>
      <c r="K409" s="216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136</v>
      </c>
      <c r="AU409" s="225" t="s">
        <v>87</v>
      </c>
      <c r="AV409" s="14" t="s">
        <v>87</v>
      </c>
      <c r="AW409" s="14" t="s">
        <v>33</v>
      </c>
      <c r="AX409" s="14" t="s">
        <v>85</v>
      </c>
      <c r="AY409" s="225" t="s">
        <v>125</v>
      </c>
    </row>
    <row r="410" spans="1:65" s="2" customFormat="1" ht="16.5" customHeight="1">
      <c r="A410" s="35"/>
      <c r="B410" s="36"/>
      <c r="C410" s="240" t="s">
        <v>1045</v>
      </c>
      <c r="D410" s="240" t="s">
        <v>435</v>
      </c>
      <c r="E410" s="241" t="s">
        <v>1046</v>
      </c>
      <c r="F410" s="242" t="s">
        <v>1047</v>
      </c>
      <c r="G410" s="243" t="s">
        <v>229</v>
      </c>
      <c r="H410" s="244">
        <v>1</v>
      </c>
      <c r="I410" s="245"/>
      <c r="J410" s="246">
        <f>ROUND(I410*H410,2)</f>
        <v>0</v>
      </c>
      <c r="K410" s="242" t="s">
        <v>132</v>
      </c>
      <c r="L410" s="247"/>
      <c r="M410" s="248" t="s">
        <v>1</v>
      </c>
      <c r="N410" s="249" t="s">
        <v>42</v>
      </c>
      <c r="O410" s="72"/>
      <c r="P410" s="196">
        <f>O410*H410</f>
        <v>0</v>
      </c>
      <c r="Q410" s="196">
        <v>0.17</v>
      </c>
      <c r="R410" s="196">
        <f>Q410*H410</f>
        <v>0.17</v>
      </c>
      <c r="S410" s="196">
        <v>0</v>
      </c>
      <c r="T410" s="197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8" t="s">
        <v>175</v>
      </c>
      <c r="AT410" s="198" t="s">
        <v>435</v>
      </c>
      <c r="AU410" s="198" t="s">
        <v>87</v>
      </c>
      <c r="AY410" s="18" t="s">
        <v>125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85</v>
      </c>
      <c r="BK410" s="199">
        <f>ROUND(I410*H410,2)</f>
        <v>0</v>
      </c>
      <c r="BL410" s="18" t="s">
        <v>149</v>
      </c>
      <c r="BM410" s="198" t="s">
        <v>1048</v>
      </c>
    </row>
    <row r="411" spans="1:47" s="2" customFormat="1" ht="10">
      <c r="A411" s="35"/>
      <c r="B411" s="36"/>
      <c r="C411" s="37"/>
      <c r="D411" s="200" t="s">
        <v>135</v>
      </c>
      <c r="E411" s="37"/>
      <c r="F411" s="201" t="s">
        <v>1047</v>
      </c>
      <c r="G411" s="37"/>
      <c r="H411" s="37"/>
      <c r="I411" s="202"/>
      <c r="J411" s="37"/>
      <c r="K411" s="37"/>
      <c r="L411" s="40"/>
      <c r="M411" s="203"/>
      <c r="N411" s="204"/>
      <c r="O411" s="72"/>
      <c r="P411" s="72"/>
      <c r="Q411" s="72"/>
      <c r="R411" s="72"/>
      <c r="S411" s="72"/>
      <c r="T411" s="73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135</v>
      </c>
      <c r="AU411" s="18" t="s">
        <v>87</v>
      </c>
    </row>
    <row r="412" spans="2:51" s="14" customFormat="1" ht="10">
      <c r="B412" s="215"/>
      <c r="C412" s="216"/>
      <c r="D412" s="200" t="s">
        <v>136</v>
      </c>
      <c r="E412" s="217" t="s">
        <v>1</v>
      </c>
      <c r="F412" s="218" t="s">
        <v>1497</v>
      </c>
      <c r="G412" s="216"/>
      <c r="H412" s="219">
        <v>1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136</v>
      </c>
      <c r="AU412" s="225" t="s">
        <v>87</v>
      </c>
      <c r="AV412" s="14" t="s">
        <v>87</v>
      </c>
      <c r="AW412" s="14" t="s">
        <v>33</v>
      </c>
      <c r="AX412" s="14" t="s">
        <v>85</v>
      </c>
      <c r="AY412" s="225" t="s">
        <v>125</v>
      </c>
    </row>
    <row r="413" spans="1:65" s="2" customFormat="1" ht="16.5" customHeight="1">
      <c r="A413" s="35"/>
      <c r="B413" s="36"/>
      <c r="C413" s="187" t="s">
        <v>1049</v>
      </c>
      <c r="D413" s="187" t="s">
        <v>128</v>
      </c>
      <c r="E413" s="188" t="s">
        <v>1050</v>
      </c>
      <c r="F413" s="189" t="s">
        <v>1051</v>
      </c>
      <c r="G413" s="190" t="s">
        <v>229</v>
      </c>
      <c r="H413" s="191">
        <v>1</v>
      </c>
      <c r="I413" s="192"/>
      <c r="J413" s="193">
        <f>ROUND(I413*H413,2)</f>
        <v>0</v>
      </c>
      <c r="K413" s="189" t="s">
        <v>132</v>
      </c>
      <c r="L413" s="40"/>
      <c r="M413" s="194" t="s">
        <v>1</v>
      </c>
      <c r="N413" s="195" t="s">
        <v>42</v>
      </c>
      <c r="O413" s="72"/>
      <c r="P413" s="196">
        <f>O413*H413</f>
        <v>0</v>
      </c>
      <c r="Q413" s="196">
        <v>0.21734</v>
      </c>
      <c r="R413" s="196">
        <f>Q413*H413</f>
        <v>0.21734</v>
      </c>
      <c r="S413" s="196">
        <v>0</v>
      </c>
      <c r="T413" s="197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98" t="s">
        <v>149</v>
      </c>
      <c r="AT413" s="198" t="s">
        <v>128</v>
      </c>
      <c r="AU413" s="198" t="s">
        <v>87</v>
      </c>
      <c r="AY413" s="18" t="s">
        <v>125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8" t="s">
        <v>85</v>
      </c>
      <c r="BK413" s="199">
        <f>ROUND(I413*H413,2)</f>
        <v>0</v>
      </c>
      <c r="BL413" s="18" t="s">
        <v>149</v>
      </c>
      <c r="BM413" s="198" t="s">
        <v>1052</v>
      </c>
    </row>
    <row r="414" spans="1:47" s="2" customFormat="1" ht="10">
      <c r="A414" s="35"/>
      <c r="B414" s="36"/>
      <c r="C414" s="37"/>
      <c r="D414" s="200" t="s">
        <v>135</v>
      </c>
      <c r="E414" s="37"/>
      <c r="F414" s="201" t="s">
        <v>1051</v>
      </c>
      <c r="G414" s="37"/>
      <c r="H414" s="37"/>
      <c r="I414" s="202"/>
      <c r="J414" s="37"/>
      <c r="K414" s="37"/>
      <c r="L414" s="40"/>
      <c r="M414" s="203"/>
      <c r="N414" s="204"/>
      <c r="O414" s="72"/>
      <c r="P414" s="72"/>
      <c r="Q414" s="72"/>
      <c r="R414" s="72"/>
      <c r="S414" s="72"/>
      <c r="T414" s="73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135</v>
      </c>
      <c r="AU414" s="18" t="s">
        <v>87</v>
      </c>
    </row>
    <row r="415" spans="2:51" s="14" customFormat="1" ht="10">
      <c r="B415" s="215"/>
      <c r="C415" s="216"/>
      <c r="D415" s="200" t="s">
        <v>136</v>
      </c>
      <c r="E415" s="217" t="s">
        <v>1</v>
      </c>
      <c r="F415" s="218" t="s">
        <v>1496</v>
      </c>
      <c r="G415" s="216"/>
      <c r="H415" s="219">
        <v>1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136</v>
      </c>
      <c r="AU415" s="225" t="s">
        <v>87</v>
      </c>
      <c r="AV415" s="14" t="s">
        <v>87</v>
      </c>
      <c r="AW415" s="14" t="s">
        <v>33</v>
      </c>
      <c r="AX415" s="14" t="s">
        <v>85</v>
      </c>
      <c r="AY415" s="225" t="s">
        <v>125</v>
      </c>
    </row>
    <row r="416" spans="1:65" s="2" customFormat="1" ht="16.5" customHeight="1">
      <c r="A416" s="35"/>
      <c r="B416" s="36"/>
      <c r="C416" s="240" t="s">
        <v>1053</v>
      </c>
      <c r="D416" s="240" t="s">
        <v>435</v>
      </c>
      <c r="E416" s="241" t="s">
        <v>1054</v>
      </c>
      <c r="F416" s="242" t="s">
        <v>1055</v>
      </c>
      <c r="G416" s="243" t="s">
        <v>229</v>
      </c>
      <c r="H416" s="244">
        <v>1</v>
      </c>
      <c r="I416" s="245"/>
      <c r="J416" s="246">
        <f>ROUND(I416*H416,2)</f>
        <v>0</v>
      </c>
      <c r="K416" s="242" t="s">
        <v>132</v>
      </c>
      <c r="L416" s="247"/>
      <c r="M416" s="248" t="s">
        <v>1</v>
      </c>
      <c r="N416" s="249" t="s">
        <v>42</v>
      </c>
      <c r="O416" s="72"/>
      <c r="P416" s="196">
        <f>O416*H416</f>
        <v>0</v>
      </c>
      <c r="Q416" s="196">
        <v>0.0085</v>
      </c>
      <c r="R416" s="196">
        <f>Q416*H416</f>
        <v>0.0085</v>
      </c>
      <c r="S416" s="196">
        <v>0</v>
      </c>
      <c r="T416" s="197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8" t="s">
        <v>175</v>
      </c>
      <c r="AT416" s="198" t="s">
        <v>435</v>
      </c>
      <c r="AU416" s="198" t="s">
        <v>87</v>
      </c>
      <c r="AY416" s="18" t="s">
        <v>125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8" t="s">
        <v>85</v>
      </c>
      <c r="BK416" s="199">
        <f>ROUND(I416*H416,2)</f>
        <v>0</v>
      </c>
      <c r="BL416" s="18" t="s">
        <v>149</v>
      </c>
      <c r="BM416" s="198" t="s">
        <v>1056</v>
      </c>
    </row>
    <row r="417" spans="1:47" s="2" customFormat="1" ht="10">
      <c r="A417" s="35"/>
      <c r="B417" s="36"/>
      <c r="C417" s="37"/>
      <c r="D417" s="200" t="s">
        <v>135</v>
      </c>
      <c r="E417" s="37"/>
      <c r="F417" s="201" t="s">
        <v>1055</v>
      </c>
      <c r="G417" s="37"/>
      <c r="H417" s="37"/>
      <c r="I417" s="202"/>
      <c r="J417" s="37"/>
      <c r="K417" s="37"/>
      <c r="L417" s="40"/>
      <c r="M417" s="203"/>
      <c r="N417" s="204"/>
      <c r="O417" s="72"/>
      <c r="P417" s="72"/>
      <c r="Q417" s="72"/>
      <c r="R417" s="72"/>
      <c r="S417" s="72"/>
      <c r="T417" s="73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135</v>
      </c>
      <c r="AU417" s="18" t="s">
        <v>87</v>
      </c>
    </row>
    <row r="418" spans="2:51" s="14" customFormat="1" ht="10">
      <c r="B418" s="215"/>
      <c r="C418" s="216"/>
      <c r="D418" s="200" t="s">
        <v>136</v>
      </c>
      <c r="E418" s="217" t="s">
        <v>1</v>
      </c>
      <c r="F418" s="218" t="s">
        <v>1497</v>
      </c>
      <c r="G418" s="216"/>
      <c r="H418" s="219">
        <v>1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136</v>
      </c>
      <c r="AU418" s="225" t="s">
        <v>87</v>
      </c>
      <c r="AV418" s="14" t="s">
        <v>87</v>
      </c>
      <c r="AW418" s="14" t="s">
        <v>33</v>
      </c>
      <c r="AX418" s="14" t="s">
        <v>85</v>
      </c>
      <c r="AY418" s="225" t="s">
        <v>125</v>
      </c>
    </row>
    <row r="419" spans="1:65" s="2" customFormat="1" ht="16.5" customHeight="1">
      <c r="A419" s="35"/>
      <c r="B419" s="36"/>
      <c r="C419" s="240" t="s">
        <v>1057</v>
      </c>
      <c r="D419" s="240" t="s">
        <v>435</v>
      </c>
      <c r="E419" s="241" t="s">
        <v>1058</v>
      </c>
      <c r="F419" s="242" t="s">
        <v>1059</v>
      </c>
      <c r="G419" s="243" t="s">
        <v>599</v>
      </c>
      <c r="H419" s="244">
        <v>1</v>
      </c>
      <c r="I419" s="245"/>
      <c r="J419" s="246">
        <f>ROUND(I419*H419,2)</f>
        <v>0</v>
      </c>
      <c r="K419" s="242" t="s">
        <v>1</v>
      </c>
      <c r="L419" s="247"/>
      <c r="M419" s="248" t="s">
        <v>1</v>
      </c>
      <c r="N419" s="249" t="s">
        <v>42</v>
      </c>
      <c r="O419" s="72"/>
      <c r="P419" s="196">
        <f>O419*H419</f>
        <v>0</v>
      </c>
      <c r="Q419" s="196">
        <v>0.09</v>
      </c>
      <c r="R419" s="196">
        <f>Q419*H419</f>
        <v>0.09</v>
      </c>
      <c r="S419" s="196">
        <v>0</v>
      </c>
      <c r="T419" s="197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98" t="s">
        <v>175</v>
      </c>
      <c r="AT419" s="198" t="s">
        <v>435</v>
      </c>
      <c r="AU419" s="198" t="s">
        <v>87</v>
      </c>
      <c r="AY419" s="18" t="s">
        <v>125</v>
      </c>
      <c r="BE419" s="199">
        <f>IF(N419="základní",J419,0)</f>
        <v>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18" t="s">
        <v>85</v>
      </c>
      <c r="BK419" s="199">
        <f>ROUND(I419*H419,2)</f>
        <v>0</v>
      </c>
      <c r="BL419" s="18" t="s">
        <v>149</v>
      </c>
      <c r="BM419" s="198" t="s">
        <v>1060</v>
      </c>
    </row>
    <row r="420" spans="1:47" s="2" customFormat="1" ht="10">
      <c r="A420" s="35"/>
      <c r="B420" s="36"/>
      <c r="C420" s="37"/>
      <c r="D420" s="200" t="s">
        <v>135</v>
      </c>
      <c r="E420" s="37"/>
      <c r="F420" s="201" t="s">
        <v>1059</v>
      </c>
      <c r="G420" s="37"/>
      <c r="H420" s="37"/>
      <c r="I420" s="202"/>
      <c r="J420" s="37"/>
      <c r="K420" s="37"/>
      <c r="L420" s="40"/>
      <c r="M420" s="203"/>
      <c r="N420" s="204"/>
      <c r="O420" s="72"/>
      <c r="P420" s="72"/>
      <c r="Q420" s="72"/>
      <c r="R420" s="72"/>
      <c r="S420" s="72"/>
      <c r="T420" s="73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135</v>
      </c>
      <c r="AU420" s="18" t="s">
        <v>87</v>
      </c>
    </row>
    <row r="421" spans="2:51" s="14" customFormat="1" ht="10">
      <c r="B421" s="215"/>
      <c r="C421" s="216"/>
      <c r="D421" s="200" t="s">
        <v>136</v>
      </c>
      <c r="E421" s="217" t="s">
        <v>1</v>
      </c>
      <c r="F421" s="218" t="s">
        <v>1498</v>
      </c>
      <c r="G421" s="216"/>
      <c r="H421" s="219">
        <v>1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136</v>
      </c>
      <c r="AU421" s="225" t="s">
        <v>87</v>
      </c>
      <c r="AV421" s="14" t="s">
        <v>87</v>
      </c>
      <c r="AW421" s="14" t="s">
        <v>33</v>
      </c>
      <c r="AX421" s="14" t="s">
        <v>85</v>
      </c>
      <c r="AY421" s="225" t="s">
        <v>125</v>
      </c>
    </row>
    <row r="422" spans="1:65" s="2" customFormat="1" ht="16.5" customHeight="1">
      <c r="A422" s="35"/>
      <c r="B422" s="36"/>
      <c r="C422" s="187" t="s">
        <v>1067</v>
      </c>
      <c r="D422" s="187" t="s">
        <v>128</v>
      </c>
      <c r="E422" s="188" t="s">
        <v>1068</v>
      </c>
      <c r="F422" s="189" t="s">
        <v>1069</v>
      </c>
      <c r="G422" s="190" t="s">
        <v>229</v>
      </c>
      <c r="H422" s="191">
        <v>1</v>
      </c>
      <c r="I422" s="192"/>
      <c r="J422" s="193">
        <f>ROUND(I422*H422,2)</f>
        <v>0</v>
      </c>
      <c r="K422" s="189" t="s">
        <v>132</v>
      </c>
      <c r="L422" s="40"/>
      <c r="M422" s="194" t="s">
        <v>1</v>
      </c>
      <c r="N422" s="195" t="s">
        <v>42</v>
      </c>
      <c r="O422" s="72"/>
      <c r="P422" s="196">
        <f>O422*H422</f>
        <v>0</v>
      </c>
      <c r="Q422" s="196">
        <v>0.00072</v>
      </c>
      <c r="R422" s="196">
        <f>Q422*H422</f>
        <v>0.00072</v>
      </c>
      <c r="S422" s="196">
        <v>0</v>
      </c>
      <c r="T422" s="197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98" t="s">
        <v>149</v>
      </c>
      <c r="AT422" s="198" t="s">
        <v>128</v>
      </c>
      <c r="AU422" s="198" t="s">
        <v>87</v>
      </c>
      <c r="AY422" s="18" t="s">
        <v>125</v>
      </c>
      <c r="BE422" s="199">
        <f>IF(N422="základní",J422,0)</f>
        <v>0</v>
      </c>
      <c r="BF422" s="199">
        <f>IF(N422="snížená",J422,0)</f>
        <v>0</v>
      </c>
      <c r="BG422" s="199">
        <f>IF(N422="zákl. přenesená",J422,0)</f>
        <v>0</v>
      </c>
      <c r="BH422" s="199">
        <f>IF(N422="sníž. přenesená",J422,0)</f>
        <v>0</v>
      </c>
      <c r="BI422" s="199">
        <f>IF(N422="nulová",J422,0)</f>
        <v>0</v>
      </c>
      <c r="BJ422" s="18" t="s">
        <v>85</v>
      </c>
      <c r="BK422" s="199">
        <f>ROUND(I422*H422,2)</f>
        <v>0</v>
      </c>
      <c r="BL422" s="18" t="s">
        <v>149</v>
      </c>
      <c r="BM422" s="198" t="s">
        <v>1070</v>
      </c>
    </row>
    <row r="423" spans="1:47" s="2" customFormat="1" ht="10">
      <c r="A423" s="35"/>
      <c r="B423" s="36"/>
      <c r="C423" s="37"/>
      <c r="D423" s="200" t="s">
        <v>135</v>
      </c>
      <c r="E423" s="37"/>
      <c r="F423" s="201" t="s">
        <v>1069</v>
      </c>
      <c r="G423" s="37"/>
      <c r="H423" s="37"/>
      <c r="I423" s="202"/>
      <c r="J423" s="37"/>
      <c r="K423" s="37"/>
      <c r="L423" s="40"/>
      <c r="M423" s="203"/>
      <c r="N423" s="204"/>
      <c r="O423" s="72"/>
      <c r="P423" s="72"/>
      <c r="Q423" s="72"/>
      <c r="R423" s="72"/>
      <c r="S423" s="72"/>
      <c r="T423" s="73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135</v>
      </c>
      <c r="AU423" s="18" t="s">
        <v>87</v>
      </c>
    </row>
    <row r="424" spans="2:51" s="13" customFormat="1" ht="10">
      <c r="B424" s="205"/>
      <c r="C424" s="206"/>
      <c r="D424" s="200" t="s">
        <v>136</v>
      </c>
      <c r="E424" s="207" t="s">
        <v>1</v>
      </c>
      <c r="F424" s="208" t="s">
        <v>1071</v>
      </c>
      <c r="G424" s="206"/>
      <c r="H424" s="207" t="s">
        <v>1</v>
      </c>
      <c r="I424" s="209"/>
      <c r="J424" s="206"/>
      <c r="K424" s="206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136</v>
      </c>
      <c r="AU424" s="214" t="s">
        <v>87</v>
      </c>
      <c r="AV424" s="13" t="s">
        <v>85</v>
      </c>
      <c r="AW424" s="13" t="s">
        <v>33</v>
      </c>
      <c r="AX424" s="13" t="s">
        <v>77</v>
      </c>
      <c r="AY424" s="214" t="s">
        <v>125</v>
      </c>
    </row>
    <row r="425" spans="2:51" s="14" customFormat="1" ht="10">
      <c r="B425" s="215"/>
      <c r="C425" s="216"/>
      <c r="D425" s="200" t="s">
        <v>136</v>
      </c>
      <c r="E425" s="217" t="s">
        <v>1</v>
      </c>
      <c r="F425" s="218" t="s">
        <v>1499</v>
      </c>
      <c r="G425" s="216"/>
      <c r="H425" s="219">
        <v>1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136</v>
      </c>
      <c r="AU425" s="225" t="s">
        <v>87</v>
      </c>
      <c r="AV425" s="14" t="s">
        <v>87</v>
      </c>
      <c r="AW425" s="14" t="s">
        <v>33</v>
      </c>
      <c r="AX425" s="14" t="s">
        <v>85</v>
      </c>
      <c r="AY425" s="225" t="s">
        <v>125</v>
      </c>
    </row>
    <row r="426" spans="2:51" s="13" customFormat="1" ht="10">
      <c r="B426" s="205"/>
      <c r="C426" s="206"/>
      <c r="D426" s="200" t="s">
        <v>136</v>
      </c>
      <c r="E426" s="207" t="s">
        <v>1</v>
      </c>
      <c r="F426" s="208" t="s">
        <v>1074</v>
      </c>
      <c r="G426" s="206"/>
      <c r="H426" s="207" t="s">
        <v>1</v>
      </c>
      <c r="I426" s="209"/>
      <c r="J426" s="206"/>
      <c r="K426" s="206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136</v>
      </c>
      <c r="AU426" s="214" t="s">
        <v>87</v>
      </c>
      <c r="AV426" s="13" t="s">
        <v>85</v>
      </c>
      <c r="AW426" s="13" t="s">
        <v>33</v>
      </c>
      <c r="AX426" s="13" t="s">
        <v>77</v>
      </c>
      <c r="AY426" s="214" t="s">
        <v>125</v>
      </c>
    </row>
    <row r="427" spans="1:65" s="2" customFormat="1" ht="16.5" customHeight="1">
      <c r="A427" s="35"/>
      <c r="B427" s="36"/>
      <c r="C427" s="240" t="s">
        <v>1075</v>
      </c>
      <c r="D427" s="240" t="s">
        <v>435</v>
      </c>
      <c r="E427" s="241" t="s">
        <v>1076</v>
      </c>
      <c r="F427" s="242" t="s">
        <v>1077</v>
      </c>
      <c r="G427" s="243" t="s">
        <v>229</v>
      </c>
      <c r="H427" s="244">
        <v>1</v>
      </c>
      <c r="I427" s="245"/>
      <c r="J427" s="246">
        <f>ROUND(I427*H427,2)</f>
        <v>0</v>
      </c>
      <c r="K427" s="242" t="s">
        <v>132</v>
      </c>
      <c r="L427" s="247"/>
      <c r="M427" s="248" t="s">
        <v>1</v>
      </c>
      <c r="N427" s="249" t="s">
        <v>42</v>
      </c>
      <c r="O427" s="72"/>
      <c r="P427" s="196">
        <f>O427*H427</f>
        <v>0</v>
      </c>
      <c r="Q427" s="196">
        <v>0.0027</v>
      </c>
      <c r="R427" s="196">
        <f>Q427*H427</f>
        <v>0.0027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175</v>
      </c>
      <c r="AT427" s="198" t="s">
        <v>435</v>
      </c>
      <c r="AU427" s="198" t="s">
        <v>87</v>
      </c>
      <c r="AY427" s="18" t="s">
        <v>125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85</v>
      </c>
      <c r="BK427" s="199">
        <f>ROUND(I427*H427,2)</f>
        <v>0</v>
      </c>
      <c r="BL427" s="18" t="s">
        <v>149</v>
      </c>
      <c r="BM427" s="198" t="s">
        <v>1078</v>
      </c>
    </row>
    <row r="428" spans="1:47" s="2" customFormat="1" ht="10">
      <c r="A428" s="35"/>
      <c r="B428" s="36"/>
      <c r="C428" s="37"/>
      <c r="D428" s="200" t="s">
        <v>135</v>
      </c>
      <c r="E428" s="37"/>
      <c r="F428" s="201" t="s">
        <v>1077</v>
      </c>
      <c r="G428" s="37"/>
      <c r="H428" s="37"/>
      <c r="I428" s="202"/>
      <c r="J428" s="37"/>
      <c r="K428" s="37"/>
      <c r="L428" s="40"/>
      <c r="M428" s="203"/>
      <c r="N428" s="204"/>
      <c r="O428" s="72"/>
      <c r="P428" s="72"/>
      <c r="Q428" s="72"/>
      <c r="R428" s="72"/>
      <c r="S428" s="72"/>
      <c r="T428" s="73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135</v>
      </c>
      <c r="AU428" s="18" t="s">
        <v>87</v>
      </c>
    </row>
    <row r="429" spans="2:51" s="14" customFormat="1" ht="10">
      <c r="B429" s="215"/>
      <c r="C429" s="216"/>
      <c r="D429" s="200" t="s">
        <v>136</v>
      </c>
      <c r="E429" s="217" t="s">
        <v>1</v>
      </c>
      <c r="F429" s="218" t="s">
        <v>1500</v>
      </c>
      <c r="G429" s="216"/>
      <c r="H429" s="219">
        <v>1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136</v>
      </c>
      <c r="AU429" s="225" t="s">
        <v>87</v>
      </c>
      <c r="AV429" s="14" t="s">
        <v>87</v>
      </c>
      <c r="AW429" s="14" t="s">
        <v>33</v>
      </c>
      <c r="AX429" s="14" t="s">
        <v>85</v>
      </c>
      <c r="AY429" s="225" t="s">
        <v>125</v>
      </c>
    </row>
    <row r="430" spans="1:65" s="2" customFormat="1" ht="16.5" customHeight="1">
      <c r="A430" s="35"/>
      <c r="B430" s="36"/>
      <c r="C430" s="187" t="s">
        <v>1080</v>
      </c>
      <c r="D430" s="187" t="s">
        <v>128</v>
      </c>
      <c r="E430" s="188" t="s">
        <v>1081</v>
      </c>
      <c r="F430" s="189" t="s">
        <v>1082</v>
      </c>
      <c r="G430" s="190" t="s">
        <v>325</v>
      </c>
      <c r="H430" s="191">
        <v>0.2</v>
      </c>
      <c r="I430" s="192"/>
      <c r="J430" s="193">
        <f>ROUND(I430*H430,2)</f>
        <v>0</v>
      </c>
      <c r="K430" s="189" t="s">
        <v>132</v>
      </c>
      <c r="L430" s="40"/>
      <c r="M430" s="194" t="s">
        <v>1</v>
      </c>
      <c r="N430" s="195" t="s">
        <v>42</v>
      </c>
      <c r="O430" s="72"/>
      <c r="P430" s="196">
        <f>O430*H430</f>
        <v>0</v>
      </c>
      <c r="Q430" s="196">
        <v>0</v>
      </c>
      <c r="R430" s="196">
        <f>Q430*H430</f>
        <v>0</v>
      </c>
      <c r="S430" s="196">
        <v>0</v>
      </c>
      <c r="T430" s="197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8" t="s">
        <v>149</v>
      </c>
      <c r="AT430" s="198" t="s">
        <v>128</v>
      </c>
      <c r="AU430" s="198" t="s">
        <v>87</v>
      </c>
      <c r="AY430" s="18" t="s">
        <v>125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8" t="s">
        <v>85</v>
      </c>
      <c r="BK430" s="199">
        <f>ROUND(I430*H430,2)</f>
        <v>0</v>
      </c>
      <c r="BL430" s="18" t="s">
        <v>149</v>
      </c>
      <c r="BM430" s="198" t="s">
        <v>1083</v>
      </c>
    </row>
    <row r="431" spans="1:47" s="2" customFormat="1" ht="10">
      <c r="A431" s="35"/>
      <c r="B431" s="36"/>
      <c r="C431" s="37"/>
      <c r="D431" s="200" t="s">
        <v>135</v>
      </c>
      <c r="E431" s="37"/>
      <c r="F431" s="201" t="s">
        <v>1084</v>
      </c>
      <c r="G431" s="37"/>
      <c r="H431" s="37"/>
      <c r="I431" s="202"/>
      <c r="J431" s="37"/>
      <c r="K431" s="37"/>
      <c r="L431" s="40"/>
      <c r="M431" s="203"/>
      <c r="N431" s="204"/>
      <c r="O431" s="72"/>
      <c r="P431" s="72"/>
      <c r="Q431" s="72"/>
      <c r="R431" s="72"/>
      <c r="S431" s="72"/>
      <c r="T431" s="73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135</v>
      </c>
      <c r="AU431" s="18" t="s">
        <v>87</v>
      </c>
    </row>
    <row r="432" spans="2:51" s="14" customFormat="1" ht="10">
      <c r="B432" s="215"/>
      <c r="C432" s="216"/>
      <c r="D432" s="200" t="s">
        <v>136</v>
      </c>
      <c r="E432" s="217" t="s">
        <v>1</v>
      </c>
      <c r="F432" s="218" t="s">
        <v>1501</v>
      </c>
      <c r="G432" s="216"/>
      <c r="H432" s="219">
        <v>0.2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136</v>
      </c>
      <c r="AU432" s="225" t="s">
        <v>87</v>
      </c>
      <c r="AV432" s="14" t="s">
        <v>87</v>
      </c>
      <c r="AW432" s="14" t="s">
        <v>33</v>
      </c>
      <c r="AX432" s="14" t="s">
        <v>85</v>
      </c>
      <c r="AY432" s="225" t="s">
        <v>125</v>
      </c>
    </row>
    <row r="433" spans="1:65" s="2" customFormat="1" ht="16.5" customHeight="1">
      <c r="A433" s="35"/>
      <c r="B433" s="36"/>
      <c r="C433" s="187" t="s">
        <v>1086</v>
      </c>
      <c r="D433" s="187" t="s">
        <v>128</v>
      </c>
      <c r="E433" s="188" t="s">
        <v>1087</v>
      </c>
      <c r="F433" s="189" t="s">
        <v>1088</v>
      </c>
      <c r="G433" s="190" t="s">
        <v>244</v>
      </c>
      <c r="H433" s="191">
        <v>1</v>
      </c>
      <c r="I433" s="192"/>
      <c r="J433" s="193">
        <f>ROUND(I433*H433,2)</f>
        <v>0</v>
      </c>
      <c r="K433" s="189" t="s">
        <v>132</v>
      </c>
      <c r="L433" s="40"/>
      <c r="M433" s="194" t="s">
        <v>1</v>
      </c>
      <c r="N433" s="195" t="s">
        <v>42</v>
      </c>
      <c r="O433" s="72"/>
      <c r="P433" s="196">
        <f>O433*H433</f>
        <v>0</v>
      </c>
      <c r="Q433" s="196">
        <v>0.00402</v>
      </c>
      <c r="R433" s="196">
        <f>Q433*H433</f>
        <v>0.00402</v>
      </c>
      <c r="S433" s="196">
        <v>0</v>
      </c>
      <c r="T433" s="197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8" t="s">
        <v>149</v>
      </c>
      <c r="AT433" s="198" t="s">
        <v>128</v>
      </c>
      <c r="AU433" s="198" t="s">
        <v>87</v>
      </c>
      <c r="AY433" s="18" t="s">
        <v>125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8" t="s">
        <v>85</v>
      </c>
      <c r="BK433" s="199">
        <f>ROUND(I433*H433,2)</f>
        <v>0</v>
      </c>
      <c r="BL433" s="18" t="s">
        <v>149</v>
      </c>
      <c r="BM433" s="198" t="s">
        <v>1089</v>
      </c>
    </row>
    <row r="434" spans="1:47" s="2" customFormat="1" ht="10">
      <c r="A434" s="35"/>
      <c r="B434" s="36"/>
      <c r="C434" s="37"/>
      <c r="D434" s="200" t="s">
        <v>135</v>
      </c>
      <c r="E434" s="37"/>
      <c r="F434" s="201" t="s">
        <v>1090</v>
      </c>
      <c r="G434" s="37"/>
      <c r="H434" s="37"/>
      <c r="I434" s="202"/>
      <c r="J434" s="37"/>
      <c r="K434" s="37"/>
      <c r="L434" s="40"/>
      <c r="M434" s="203"/>
      <c r="N434" s="204"/>
      <c r="O434" s="72"/>
      <c r="P434" s="72"/>
      <c r="Q434" s="72"/>
      <c r="R434" s="72"/>
      <c r="S434" s="72"/>
      <c r="T434" s="73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135</v>
      </c>
      <c r="AU434" s="18" t="s">
        <v>87</v>
      </c>
    </row>
    <row r="435" spans="2:51" s="14" customFormat="1" ht="10">
      <c r="B435" s="215"/>
      <c r="C435" s="216"/>
      <c r="D435" s="200" t="s">
        <v>136</v>
      </c>
      <c r="E435" s="217" t="s">
        <v>1</v>
      </c>
      <c r="F435" s="218" t="s">
        <v>1502</v>
      </c>
      <c r="G435" s="216"/>
      <c r="H435" s="219">
        <v>1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136</v>
      </c>
      <c r="AU435" s="225" t="s">
        <v>87</v>
      </c>
      <c r="AV435" s="14" t="s">
        <v>87</v>
      </c>
      <c r="AW435" s="14" t="s">
        <v>33</v>
      </c>
      <c r="AX435" s="14" t="s">
        <v>85</v>
      </c>
      <c r="AY435" s="225" t="s">
        <v>125</v>
      </c>
    </row>
    <row r="436" spans="2:63" s="12" customFormat="1" ht="22.75" customHeight="1">
      <c r="B436" s="171"/>
      <c r="C436" s="172"/>
      <c r="D436" s="173" t="s">
        <v>76</v>
      </c>
      <c r="E436" s="185" t="s">
        <v>183</v>
      </c>
      <c r="F436" s="185" t="s">
        <v>1092</v>
      </c>
      <c r="G436" s="172"/>
      <c r="H436" s="172"/>
      <c r="I436" s="175"/>
      <c r="J436" s="186">
        <f>BK436</f>
        <v>0</v>
      </c>
      <c r="K436" s="172"/>
      <c r="L436" s="177"/>
      <c r="M436" s="178"/>
      <c r="N436" s="179"/>
      <c r="O436" s="179"/>
      <c r="P436" s="180">
        <f>SUM(P437:P533)</f>
        <v>0</v>
      </c>
      <c r="Q436" s="179"/>
      <c r="R436" s="180">
        <f>SUM(R437:R533)</f>
        <v>12.36238938</v>
      </c>
      <c r="S436" s="179"/>
      <c r="T436" s="181">
        <f>SUM(T437:T533)</f>
        <v>57.2663</v>
      </c>
      <c r="AR436" s="182" t="s">
        <v>85</v>
      </c>
      <c r="AT436" s="183" t="s">
        <v>76</v>
      </c>
      <c r="AU436" s="183" t="s">
        <v>85</v>
      </c>
      <c r="AY436" s="182" t="s">
        <v>125</v>
      </c>
      <c r="BK436" s="184">
        <f>SUM(BK437:BK533)</f>
        <v>0</v>
      </c>
    </row>
    <row r="437" spans="1:65" s="2" customFormat="1" ht="16.5" customHeight="1">
      <c r="A437" s="35"/>
      <c r="B437" s="36"/>
      <c r="C437" s="187" t="s">
        <v>1093</v>
      </c>
      <c r="D437" s="187" t="s">
        <v>128</v>
      </c>
      <c r="E437" s="188" t="s">
        <v>1094</v>
      </c>
      <c r="F437" s="189" t="s">
        <v>1095</v>
      </c>
      <c r="G437" s="190" t="s">
        <v>229</v>
      </c>
      <c r="H437" s="191">
        <v>1</v>
      </c>
      <c r="I437" s="192"/>
      <c r="J437" s="193">
        <f>ROUND(I437*H437,2)</f>
        <v>0</v>
      </c>
      <c r="K437" s="189" t="s">
        <v>132</v>
      </c>
      <c r="L437" s="40"/>
      <c r="M437" s="194" t="s">
        <v>1</v>
      </c>
      <c r="N437" s="195" t="s">
        <v>42</v>
      </c>
      <c r="O437" s="72"/>
      <c r="P437" s="196">
        <f>O437*H437</f>
        <v>0</v>
      </c>
      <c r="Q437" s="196">
        <v>0.0007</v>
      </c>
      <c r="R437" s="196">
        <f>Q437*H437</f>
        <v>0.0007</v>
      </c>
      <c r="S437" s="196">
        <v>0</v>
      </c>
      <c r="T437" s="197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8" t="s">
        <v>149</v>
      </c>
      <c r="AT437" s="198" t="s">
        <v>128</v>
      </c>
      <c r="AU437" s="198" t="s">
        <v>87</v>
      </c>
      <c r="AY437" s="18" t="s">
        <v>125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8" t="s">
        <v>85</v>
      </c>
      <c r="BK437" s="199">
        <f>ROUND(I437*H437,2)</f>
        <v>0</v>
      </c>
      <c r="BL437" s="18" t="s">
        <v>149</v>
      </c>
      <c r="BM437" s="198" t="s">
        <v>1096</v>
      </c>
    </row>
    <row r="438" spans="1:47" s="2" customFormat="1" ht="10">
      <c r="A438" s="35"/>
      <c r="B438" s="36"/>
      <c r="C438" s="37"/>
      <c r="D438" s="200" t="s">
        <v>135</v>
      </c>
      <c r="E438" s="37"/>
      <c r="F438" s="201" t="s">
        <v>1097</v>
      </c>
      <c r="G438" s="37"/>
      <c r="H438" s="37"/>
      <c r="I438" s="202"/>
      <c r="J438" s="37"/>
      <c r="K438" s="37"/>
      <c r="L438" s="40"/>
      <c r="M438" s="203"/>
      <c r="N438" s="204"/>
      <c r="O438" s="72"/>
      <c r="P438" s="72"/>
      <c r="Q438" s="72"/>
      <c r="R438" s="72"/>
      <c r="S438" s="72"/>
      <c r="T438" s="73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135</v>
      </c>
      <c r="AU438" s="18" t="s">
        <v>87</v>
      </c>
    </row>
    <row r="439" spans="2:51" s="14" customFormat="1" ht="10">
      <c r="B439" s="215"/>
      <c r="C439" s="216"/>
      <c r="D439" s="200" t="s">
        <v>136</v>
      </c>
      <c r="E439" s="217" t="s">
        <v>1</v>
      </c>
      <c r="F439" s="218" t="s">
        <v>1503</v>
      </c>
      <c r="G439" s="216"/>
      <c r="H439" s="219">
        <v>1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136</v>
      </c>
      <c r="AU439" s="225" t="s">
        <v>87</v>
      </c>
      <c r="AV439" s="14" t="s">
        <v>87</v>
      </c>
      <c r="AW439" s="14" t="s">
        <v>33</v>
      </c>
      <c r="AX439" s="14" t="s">
        <v>85</v>
      </c>
      <c r="AY439" s="225" t="s">
        <v>125</v>
      </c>
    </row>
    <row r="440" spans="1:65" s="2" customFormat="1" ht="16.5" customHeight="1">
      <c r="A440" s="35"/>
      <c r="B440" s="36"/>
      <c r="C440" s="240" t="s">
        <v>1504</v>
      </c>
      <c r="D440" s="240" t="s">
        <v>435</v>
      </c>
      <c r="E440" s="241" t="s">
        <v>1505</v>
      </c>
      <c r="F440" s="242" t="s">
        <v>1506</v>
      </c>
      <c r="G440" s="243" t="s">
        <v>229</v>
      </c>
      <c r="H440" s="244">
        <v>1</v>
      </c>
      <c r="I440" s="245"/>
      <c r="J440" s="246">
        <f>ROUND(I440*H440,2)</f>
        <v>0</v>
      </c>
      <c r="K440" s="242" t="s">
        <v>132</v>
      </c>
      <c r="L440" s="247"/>
      <c r="M440" s="248" t="s">
        <v>1</v>
      </c>
      <c r="N440" s="249" t="s">
        <v>42</v>
      </c>
      <c r="O440" s="72"/>
      <c r="P440" s="196">
        <f>O440*H440</f>
        <v>0</v>
      </c>
      <c r="Q440" s="196">
        <v>0.0013</v>
      </c>
      <c r="R440" s="196">
        <f>Q440*H440</f>
        <v>0.0013</v>
      </c>
      <c r="S440" s="196">
        <v>0</v>
      </c>
      <c r="T440" s="197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98" t="s">
        <v>175</v>
      </c>
      <c r="AT440" s="198" t="s">
        <v>435</v>
      </c>
      <c r="AU440" s="198" t="s">
        <v>87</v>
      </c>
      <c r="AY440" s="18" t="s">
        <v>125</v>
      </c>
      <c r="BE440" s="199">
        <f>IF(N440="základní",J440,0)</f>
        <v>0</v>
      </c>
      <c r="BF440" s="199">
        <f>IF(N440="snížená",J440,0)</f>
        <v>0</v>
      </c>
      <c r="BG440" s="199">
        <f>IF(N440="zákl. přenesená",J440,0)</f>
        <v>0</v>
      </c>
      <c r="BH440" s="199">
        <f>IF(N440="sníž. přenesená",J440,0)</f>
        <v>0</v>
      </c>
      <c r="BI440" s="199">
        <f>IF(N440="nulová",J440,0)</f>
        <v>0</v>
      </c>
      <c r="BJ440" s="18" t="s">
        <v>85</v>
      </c>
      <c r="BK440" s="199">
        <f>ROUND(I440*H440,2)</f>
        <v>0</v>
      </c>
      <c r="BL440" s="18" t="s">
        <v>149</v>
      </c>
      <c r="BM440" s="198" t="s">
        <v>1507</v>
      </c>
    </row>
    <row r="441" spans="1:47" s="2" customFormat="1" ht="10">
      <c r="A441" s="35"/>
      <c r="B441" s="36"/>
      <c r="C441" s="37"/>
      <c r="D441" s="200" t="s">
        <v>135</v>
      </c>
      <c r="E441" s="37"/>
      <c r="F441" s="201" t="s">
        <v>1506</v>
      </c>
      <c r="G441" s="37"/>
      <c r="H441" s="37"/>
      <c r="I441" s="202"/>
      <c r="J441" s="37"/>
      <c r="K441" s="37"/>
      <c r="L441" s="40"/>
      <c r="M441" s="203"/>
      <c r="N441" s="204"/>
      <c r="O441" s="72"/>
      <c r="P441" s="72"/>
      <c r="Q441" s="72"/>
      <c r="R441" s="72"/>
      <c r="S441" s="72"/>
      <c r="T441" s="73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135</v>
      </c>
      <c r="AU441" s="18" t="s">
        <v>87</v>
      </c>
    </row>
    <row r="442" spans="2:51" s="14" customFormat="1" ht="10">
      <c r="B442" s="215"/>
      <c r="C442" s="216"/>
      <c r="D442" s="200" t="s">
        <v>136</v>
      </c>
      <c r="E442" s="217" t="s">
        <v>1</v>
      </c>
      <c r="F442" s="218" t="s">
        <v>1508</v>
      </c>
      <c r="G442" s="216"/>
      <c r="H442" s="219">
        <v>1</v>
      </c>
      <c r="I442" s="220"/>
      <c r="J442" s="216"/>
      <c r="K442" s="216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136</v>
      </c>
      <c r="AU442" s="225" t="s">
        <v>87</v>
      </c>
      <c r="AV442" s="14" t="s">
        <v>87</v>
      </c>
      <c r="AW442" s="14" t="s">
        <v>33</v>
      </c>
      <c r="AX442" s="14" t="s">
        <v>85</v>
      </c>
      <c r="AY442" s="225" t="s">
        <v>125</v>
      </c>
    </row>
    <row r="443" spans="1:65" s="2" customFormat="1" ht="16.5" customHeight="1">
      <c r="A443" s="35"/>
      <c r="B443" s="36"/>
      <c r="C443" s="187" t="s">
        <v>1116</v>
      </c>
      <c r="D443" s="187" t="s">
        <v>128</v>
      </c>
      <c r="E443" s="188" t="s">
        <v>1117</v>
      </c>
      <c r="F443" s="189" t="s">
        <v>1118</v>
      </c>
      <c r="G443" s="190" t="s">
        <v>229</v>
      </c>
      <c r="H443" s="191">
        <v>2</v>
      </c>
      <c r="I443" s="192"/>
      <c r="J443" s="193">
        <f>ROUND(I443*H443,2)</f>
        <v>0</v>
      </c>
      <c r="K443" s="189" t="s">
        <v>132</v>
      </c>
      <c r="L443" s="40"/>
      <c r="M443" s="194" t="s">
        <v>1</v>
      </c>
      <c r="N443" s="195" t="s">
        <v>42</v>
      </c>
      <c r="O443" s="72"/>
      <c r="P443" s="196">
        <f>O443*H443</f>
        <v>0</v>
      </c>
      <c r="Q443" s="196">
        <v>0.11241</v>
      </c>
      <c r="R443" s="196">
        <f>Q443*H443</f>
        <v>0.22482</v>
      </c>
      <c r="S443" s="196">
        <v>0</v>
      </c>
      <c r="T443" s="197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98" t="s">
        <v>149</v>
      </c>
      <c r="AT443" s="198" t="s">
        <v>128</v>
      </c>
      <c r="AU443" s="198" t="s">
        <v>87</v>
      </c>
      <c r="AY443" s="18" t="s">
        <v>125</v>
      </c>
      <c r="BE443" s="199">
        <f>IF(N443="základní",J443,0)</f>
        <v>0</v>
      </c>
      <c r="BF443" s="199">
        <f>IF(N443="snížená",J443,0)</f>
        <v>0</v>
      </c>
      <c r="BG443" s="199">
        <f>IF(N443="zákl. přenesená",J443,0)</f>
        <v>0</v>
      </c>
      <c r="BH443" s="199">
        <f>IF(N443="sníž. přenesená",J443,0)</f>
        <v>0</v>
      </c>
      <c r="BI443" s="199">
        <f>IF(N443="nulová",J443,0)</f>
        <v>0</v>
      </c>
      <c r="BJ443" s="18" t="s">
        <v>85</v>
      </c>
      <c r="BK443" s="199">
        <f>ROUND(I443*H443,2)</f>
        <v>0</v>
      </c>
      <c r="BL443" s="18" t="s">
        <v>149</v>
      </c>
      <c r="BM443" s="198" t="s">
        <v>1119</v>
      </c>
    </row>
    <row r="444" spans="1:47" s="2" customFormat="1" ht="10">
      <c r="A444" s="35"/>
      <c r="B444" s="36"/>
      <c r="C444" s="37"/>
      <c r="D444" s="200" t="s">
        <v>135</v>
      </c>
      <c r="E444" s="37"/>
      <c r="F444" s="201" t="s">
        <v>1120</v>
      </c>
      <c r="G444" s="37"/>
      <c r="H444" s="37"/>
      <c r="I444" s="202"/>
      <c r="J444" s="37"/>
      <c r="K444" s="37"/>
      <c r="L444" s="40"/>
      <c r="M444" s="203"/>
      <c r="N444" s="204"/>
      <c r="O444" s="72"/>
      <c r="P444" s="72"/>
      <c r="Q444" s="72"/>
      <c r="R444" s="72"/>
      <c r="S444" s="72"/>
      <c r="T444" s="73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135</v>
      </c>
      <c r="AU444" s="18" t="s">
        <v>87</v>
      </c>
    </row>
    <row r="445" spans="2:51" s="14" customFormat="1" ht="10">
      <c r="B445" s="215"/>
      <c r="C445" s="216"/>
      <c r="D445" s="200" t="s">
        <v>136</v>
      </c>
      <c r="E445" s="217" t="s">
        <v>1</v>
      </c>
      <c r="F445" s="218" t="s">
        <v>1509</v>
      </c>
      <c r="G445" s="216"/>
      <c r="H445" s="219">
        <v>1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136</v>
      </c>
      <c r="AU445" s="225" t="s">
        <v>87</v>
      </c>
      <c r="AV445" s="14" t="s">
        <v>87</v>
      </c>
      <c r="AW445" s="14" t="s">
        <v>33</v>
      </c>
      <c r="AX445" s="14" t="s">
        <v>77</v>
      </c>
      <c r="AY445" s="225" t="s">
        <v>125</v>
      </c>
    </row>
    <row r="446" spans="2:51" s="14" customFormat="1" ht="10">
      <c r="B446" s="215"/>
      <c r="C446" s="216"/>
      <c r="D446" s="200" t="s">
        <v>136</v>
      </c>
      <c r="E446" s="217" t="s">
        <v>1</v>
      </c>
      <c r="F446" s="218" t="s">
        <v>1510</v>
      </c>
      <c r="G446" s="216"/>
      <c r="H446" s="219">
        <v>1</v>
      </c>
      <c r="I446" s="220"/>
      <c r="J446" s="216"/>
      <c r="K446" s="216"/>
      <c r="L446" s="221"/>
      <c r="M446" s="222"/>
      <c r="N446" s="223"/>
      <c r="O446" s="223"/>
      <c r="P446" s="223"/>
      <c r="Q446" s="223"/>
      <c r="R446" s="223"/>
      <c r="S446" s="223"/>
      <c r="T446" s="224"/>
      <c r="AT446" s="225" t="s">
        <v>136</v>
      </c>
      <c r="AU446" s="225" t="s">
        <v>87</v>
      </c>
      <c r="AV446" s="14" t="s">
        <v>87</v>
      </c>
      <c r="AW446" s="14" t="s">
        <v>33</v>
      </c>
      <c r="AX446" s="14" t="s">
        <v>77</v>
      </c>
      <c r="AY446" s="225" t="s">
        <v>125</v>
      </c>
    </row>
    <row r="447" spans="2:51" s="15" customFormat="1" ht="10">
      <c r="B447" s="229"/>
      <c r="C447" s="230"/>
      <c r="D447" s="200" t="s">
        <v>136</v>
      </c>
      <c r="E447" s="231" t="s">
        <v>1</v>
      </c>
      <c r="F447" s="232" t="s">
        <v>260</v>
      </c>
      <c r="G447" s="230"/>
      <c r="H447" s="233">
        <v>2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136</v>
      </c>
      <c r="AU447" s="239" t="s">
        <v>87</v>
      </c>
      <c r="AV447" s="15" t="s">
        <v>149</v>
      </c>
      <c r="AW447" s="15" t="s">
        <v>33</v>
      </c>
      <c r="AX447" s="15" t="s">
        <v>85</v>
      </c>
      <c r="AY447" s="239" t="s">
        <v>125</v>
      </c>
    </row>
    <row r="448" spans="1:65" s="2" customFormat="1" ht="16.5" customHeight="1">
      <c r="A448" s="35"/>
      <c r="B448" s="36"/>
      <c r="C448" s="240" t="s">
        <v>1122</v>
      </c>
      <c r="D448" s="240" t="s">
        <v>435</v>
      </c>
      <c r="E448" s="241" t="s">
        <v>1123</v>
      </c>
      <c r="F448" s="242" t="s">
        <v>1124</v>
      </c>
      <c r="G448" s="243" t="s">
        <v>229</v>
      </c>
      <c r="H448" s="244">
        <v>1</v>
      </c>
      <c r="I448" s="245"/>
      <c r="J448" s="246">
        <f>ROUND(I448*H448,2)</f>
        <v>0</v>
      </c>
      <c r="K448" s="242" t="s">
        <v>132</v>
      </c>
      <c r="L448" s="247"/>
      <c r="M448" s="248" t="s">
        <v>1</v>
      </c>
      <c r="N448" s="249" t="s">
        <v>42</v>
      </c>
      <c r="O448" s="72"/>
      <c r="P448" s="196">
        <f>O448*H448</f>
        <v>0</v>
      </c>
      <c r="Q448" s="196">
        <v>0.0061</v>
      </c>
      <c r="R448" s="196">
        <f>Q448*H448</f>
        <v>0.0061</v>
      </c>
      <c r="S448" s="196">
        <v>0</v>
      </c>
      <c r="T448" s="19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8" t="s">
        <v>175</v>
      </c>
      <c r="AT448" s="198" t="s">
        <v>435</v>
      </c>
      <c r="AU448" s="198" t="s">
        <v>87</v>
      </c>
      <c r="AY448" s="18" t="s">
        <v>125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8" t="s">
        <v>85</v>
      </c>
      <c r="BK448" s="199">
        <f>ROUND(I448*H448,2)</f>
        <v>0</v>
      </c>
      <c r="BL448" s="18" t="s">
        <v>149</v>
      </c>
      <c r="BM448" s="198" t="s">
        <v>1125</v>
      </c>
    </row>
    <row r="449" spans="1:47" s="2" customFormat="1" ht="10">
      <c r="A449" s="35"/>
      <c r="B449" s="36"/>
      <c r="C449" s="37"/>
      <c r="D449" s="200" t="s">
        <v>135</v>
      </c>
      <c r="E449" s="37"/>
      <c r="F449" s="201" t="s">
        <v>1124</v>
      </c>
      <c r="G449" s="37"/>
      <c r="H449" s="37"/>
      <c r="I449" s="202"/>
      <c r="J449" s="37"/>
      <c r="K449" s="37"/>
      <c r="L449" s="40"/>
      <c r="M449" s="203"/>
      <c r="N449" s="204"/>
      <c r="O449" s="72"/>
      <c r="P449" s="72"/>
      <c r="Q449" s="72"/>
      <c r="R449" s="72"/>
      <c r="S449" s="72"/>
      <c r="T449" s="73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135</v>
      </c>
      <c r="AU449" s="18" t="s">
        <v>87</v>
      </c>
    </row>
    <row r="450" spans="2:51" s="14" customFormat="1" ht="10">
      <c r="B450" s="215"/>
      <c r="C450" s="216"/>
      <c r="D450" s="200" t="s">
        <v>136</v>
      </c>
      <c r="E450" s="217" t="s">
        <v>1</v>
      </c>
      <c r="F450" s="218" t="s">
        <v>1509</v>
      </c>
      <c r="G450" s="216"/>
      <c r="H450" s="219">
        <v>1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136</v>
      </c>
      <c r="AU450" s="225" t="s">
        <v>87</v>
      </c>
      <c r="AV450" s="14" t="s">
        <v>87</v>
      </c>
      <c r="AW450" s="14" t="s">
        <v>33</v>
      </c>
      <c r="AX450" s="14" t="s">
        <v>85</v>
      </c>
      <c r="AY450" s="225" t="s">
        <v>125</v>
      </c>
    </row>
    <row r="451" spans="1:65" s="2" customFormat="1" ht="16.5" customHeight="1">
      <c r="A451" s="35"/>
      <c r="B451" s="36"/>
      <c r="C451" s="187" t="s">
        <v>1126</v>
      </c>
      <c r="D451" s="187" t="s">
        <v>128</v>
      </c>
      <c r="E451" s="188" t="s">
        <v>1127</v>
      </c>
      <c r="F451" s="189" t="s">
        <v>1128</v>
      </c>
      <c r="G451" s="190" t="s">
        <v>298</v>
      </c>
      <c r="H451" s="191">
        <v>20</v>
      </c>
      <c r="I451" s="192"/>
      <c r="J451" s="193">
        <f>ROUND(I451*H451,2)</f>
        <v>0</v>
      </c>
      <c r="K451" s="189" t="s">
        <v>132</v>
      </c>
      <c r="L451" s="40"/>
      <c r="M451" s="194" t="s">
        <v>1</v>
      </c>
      <c r="N451" s="195" t="s">
        <v>42</v>
      </c>
      <c r="O451" s="72"/>
      <c r="P451" s="196">
        <f>O451*H451</f>
        <v>0</v>
      </c>
      <c r="Q451" s="196">
        <v>0.00013</v>
      </c>
      <c r="R451" s="196">
        <f>Q451*H451</f>
        <v>0.0026</v>
      </c>
      <c r="S451" s="196">
        <v>0</v>
      </c>
      <c r="T451" s="197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98" t="s">
        <v>149</v>
      </c>
      <c r="AT451" s="198" t="s">
        <v>128</v>
      </c>
      <c r="AU451" s="198" t="s">
        <v>87</v>
      </c>
      <c r="AY451" s="18" t="s">
        <v>125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8" t="s">
        <v>85</v>
      </c>
      <c r="BK451" s="199">
        <f>ROUND(I451*H451,2)</f>
        <v>0</v>
      </c>
      <c r="BL451" s="18" t="s">
        <v>149</v>
      </c>
      <c r="BM451" s="198" t="s">
        <v>1129</v>
      </c>
    </row>
    <row r="452" spans="1:47" s="2" customFormat="1" ht="10">
      <c r="A452" s="35"/>
      <c r="B452" s="36"/>
      <c r="C452" s="37"/>
      <c r="D452" s="200" t="s">
        <v>135</v>
      </c>
      <c r="E452" s="37"/>
      <c r="F452" s="201" t="s">
        <v>1130</v>
      </c>
      <c r="G452" s="37"/>
      <c r="H452" s="37"/>
      <c r="I452" s="202"/>
      <c r="J452" s="37"/>
      <c r="K452" s="37"/>
      <c r="L452" s="40"/>
      <c r="M452" s="203"/>
      <c r="N452" s="204"/>
      <c r="O452" s="72"/>
      <c r="P452" s="72"/>
      <c r="Q452" s="72"/>
      <c r="R452" s="72"/>
      <c r="S452" s="72"/>
      <c r="T452" s="73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135</v>
      </c>
      <c r="AU452" s="18" t="s">
        <v>87</v>
      </c>
    </row>
    <row r="453" spans="2:51" s="14" customFormat="1" ht="10">
      <c r="B453" s="215"/>
      <c r="C453" s="216"/>
      <c r="D453" s="200" t="s">
        <v>136</v>
      </c>
      <c r="E453" s="217" t="s">
        <v>1</v>
      </c>
      <c r="F453" s="218" t="s">
        <v>1511</v>
      </c>
      <c r="G453" s="216"/>
      <c r="H453" s="219">
        <v>20</v>
      </c>
      <c r="I453" s="220"/>
      <c r="J453" s="216"/>
      <c r="K453" s="216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136</v>
      </c>
      <c r="AU453" s="225" t="s">
        <v>87</v>
      </c>
      <c r="AV453" s="14" t="s">
        <v>87</v>
      </c>
      <c r="AW453" s="14" t="s">
        <v>33</v>
      </c>
      <c r="AX453" s="14" t="s">
        <v>85</v>
      </c>
      <c r="AY453" s="225" t="s">
        <v>125</v>
      </c>
    </row>
    <row r="454" spans="1:65" s="2" customFormat="1" ht="16.5" customHeight="1">
      <c r="A454" s="35"/>
      <c r="B454" s="36"/>
      <c r="C454" s="187" t="s">
        <v>1144</v>
      </c>
      <c r="D454" s="187" t="s">
        <v>128</v>
      </c>
      <c r="E454" s="188" t="s">
        <v>1145</v>
      </c>
      <c r="F454" s="189" t="s">
        <v>1146</v>
      </c>
      <c r="G454" s="190" t="s">
        <v>298</v>
      </c>
      <c r="H454" s="191">
        <v>20</v>
      </c>
      <c r="I454" s="192"/>
      <c r="J454" s="193">
        <f>ROUND(I454*H454,2)</f>
        <v>0</v>
      </c>
      <c r="K454" s="189" t="s">
        <v>132</v>
      </c>
      <c r="L454" s="40"/>
      <c r="M454" s="194" t="s">
        <v>1</v>
      </c>
      <c r="N454" s="195" t="s">
        <v>42</v>
      </c>
      <c r="O454" s="72"/>
      <c r="P454" s="196">
        <f>O454*H454</f>
        <v>0</v>
      </c>
      <c r="Q454" s="196">
        <v>0</v>
      </c>
      <c r="R454" s="196">
        <f>Q454*H454</f>
        <v>0</v>
      </c>
      <c r="S454" s="196">
        <v>0</v>
      </c>
      <c r="T454" s="19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8" t="s">
        <v>149</v>
      </c>
      <c r="AT454" s="198" t="s">
        <v>128</v>
      </c>
      <c r="AU454" s="198" t="s">
        <v>87</v>
      </c>
      <c r="AY454" s="18" t="s">
        <v>125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8" t="s">
        <v>85</v>
      </c>
      <c r="BK454" s="199">
        <f>ROUND(I454*H454,2)</f>
        <v>0</v>
      </c>
      <c r="BL454" s="18" t="s">
        <v>149</v>
      </c>
      <c r="BM454" s="198" t="s">
        <v>1147</v>
      </c>
    </row>
    <row r="455" spans="1:47" s="2" customFormat="1" ht="10">
      <c r="A455" s="35"/>
      <c r="B455" s="36"/>
      <c r="C455" s="37"/>
      <c r="D455" s="200" t="s">
        <v>135</v>
      </c>
      <c r="E455" s="37"/>
      <c r="F455" s="201" t="s">
        <v>1148</v>
      </c>
      <c r="G455" s="37"/>
      <c r="H455" s="37"/>
      <c r="I455" s="202"/>
      <c r="J455" s="37"/>
      <c r="K455" s="37"/>
      <c r="L455" s="40"/>
      <c r="M455" s="203"/>
      <c r="N455" s="204"/>
      <c r="O455" s="72"/>
      <c r="P455" s="72"/>
      <c r="Q455" s="72"/>
      <c r="R455" s="72"/>
      <c r="S455" s="72"/>
      <c r="T455" s="73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135</v>
      </c>
      <c r="AU455" s="18" t="s">
        <v>87</v>
      </c>
    </row>
    <row r="456" spans="2:51" s="14" customFormat="1" ht="10">
      <c r="B456" s="215"/>
      <c r="C456" s="216"/>
      <c r="D456" s="200" t="s">
        <v>136</v>
      </c>
      <c r="E456" s="217" t="s">
        <v>1</v>
      </c>
      <c r="F456" s="218" t="s">
        <v>1512</v>
      </c>
      <c r="G456" s="216"/>
      <c r="H456" s="219">
        <v>20</v>
      </c>
      <c r="I456" s="220"/>
      <c r="J456" s="216"/>
      <c r="K456" s="216"/>
      <c r="L456" s="221"/>
      <c r="M456" s="222"/>
      <c r="N456" s="223"/>
      <c r="O456" s="223"/>
      <c r="P456" s="223"/>
      <c r="Q456" s="223"/>
      <c r="R456" s="223"/>
      <c r="S456" s="223"/>
      <c r="T456" s="224"/>
      <c r="AT456" s="225" t="s">
        <v>136</v>
      </c>
      <c r="AU456" s="225" t="s">
        <v>87</v>
      </c>
      <c r="AV456" s="14" t="s">
        <v>87</v>
      </c>
      <c r="AW456" s="14" t="s">
        <v>33</v>
      </c>
      <c r="AX456" s="14" t="s">
        <v>85</v>
      </c>
      <c r="AY456" s="225" t="s">
        <v>125</v>
      </c>
    </row>
    <row r="457" spans="1:65" s="2" customFormat="1" ht="16.5" customHeight="1">
      <c r="A457" s="35"/>
      <c r="B457" s="36"/>
      <c r="C457" s="187" t="s">
        <v>1150</v>
      </c>
      <c r="D457" s="187" t="s">
        <v>128</v>
      </c>
      <c r="E457" s="188" t="s">
        <v>1151</v>
      </c>
      <c r="F457" s="189" t="s">
        <v>1152</v>
      </c>
      <c r="G457" s="190" t="s">
        <v>298</v>
      </c>
      <c r="H457" s="191">
        <v>24</v>
      </c>
      <c r="I457" s="192"/>
      <c r="J457" s="193">
        <f>ROUND(I457*H457,2)</f>
        <v>0</v>
      </c>
      <c r="K457" s="189" t="s">
        <v>132</v>
      </c>
      <c r="L457" s="40"/>
      <c r="M457" s="194" t="s">
        <v>1</v>
      </c>
      <c r="N457" s="195" t="s">
        <v>42</v>
      </c>
      <c r="O457" s="72"/>
      <c r="P457" s="196">
        <f>O457*H457</f>
        <v>0</v>
      </c>
      <c r="Q457" s="196">
        <v>0.1554</v>
      </c>
      <c r="R457" s="196">
        <f>Q457*H457</f>
        <v>3.7296000000000005</v>
      </c>
      <c r="S457" s="196">
        <v>0</v>
      </c>
      <c r="T457" s="197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8" t="s">
        <v>149</v>
      </c>
      <c r="AT457" s="198" t="s">
        <v>128</v>
      </c>
      <c r="AU457" s="198" t="s">
        <v>87</v>
      </c>
      <c r="AY457" s="18" t="s">
        <v>125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8" t="s">
        <v>85</v>
      </c>
      <c r="BK457" s="199">
        <f>ROUND(I457*H457,2)</f>
        <v>0</v>
      </c>
      <c r="BL457" s="18" t="s">
        <v>149</v>
      </c>
      <c r="BM457" s="198" t="s">
        <v>1153</v>
      </c>
    </row>
    <row r="458" spans="1:47" s="2" customFormat="1" ht="18">
      <c r="A458" s="35"/>
      <c r="B458" s="36"/>
      <c r="C458" s="37"/>
      <c r="D458" s="200" t="s">
        <v>135</v>
      </c>
      <c r="E458" s="37"/>
      <c r="F458" s="201" t="s">
        <v>1154</v>
      </c>
      <c r="G458" s="37"/>
      <c r="H458" s="37"/>
      <c r="I458" s="202"/>
      <c r="J458" s="37"/>
      <c r="K458" s="37"/>
      <c r="L458" s="40"/>
      <c r="M458" s="203"/>
      <c r="N458" s="204"/>
      <c r="O458" s="72"/>
      <c r="P458" s="72"/>
      <c r="Q458" s="72"/>
      <c r="R458" s="72"/>
      <c r="S458" s="72"/>
      <c r="T458" s="73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135</v>
      </c>
      <c r="AU458" s="18" t="s">
        <v>87</v>
      </c>
    </row>
    <row r="459" spans="2:51" s="14" customFormat="1" ht="10">
      <c r="B459" s="215"/>
      <c r="C459" s="216"/>
      <c r="D459" s="200" t="s">
        <v>136</v>
      </c>
      <c r="E459" s="217" t="s">
        <v>1</v>
      </c>
      <c r="F459" s="218" t="s">
        <v>1513</v>
      </c>
      <c r="G459" s="216"/>
      <c r="H459" s="219">
        <v>24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136</v>
      </c>
      <c r="AU459" s="225" t="s">
        <v>87</v>
      </c>
      <c r="AV459" s="14" t="s">
        <v>87</v>
      </c>
      <c r="AW459" s="14" t="s">
        <v>33</v>
      </c>
      <c r="AX459" s="14" t="s">
        <v>85</v>
      </c>
      <c r="AY459" s="225" t="s">
        <v>125</v>
      </c>
    </row>
    <row r="460" spans="1:65" s="2" customFormat="1" ht="16.5" customHeight="1">
      <c r="A460" s="35"/>
      <c r="B460" s="36"/>
      <c r="C460" s="240" t="s">
        <v>1156</v>
      </c>
      <c r="D460" s="240" t="s">
        <v>435</v>
      </c>
      <c r="E460" s="241" t="s">
        <v>1157</v>
      </c>
      <c r="F460" s="242" t="s">
        <v>1158</v>
      </c>
      <c r="G460" s="243" t="s">
        <v>298</v>
      </c>
      <c r="H460" s="244">
        <v>11</v>
      </c>
      <c r="I460" s="245"/>
      <c r="J460" s="246">
        <f>ROUND(I460*H460,2)</f>
        <v>0</v>
      </c>
      <c r="K460" s="242" t="s">
        <v>132</v>
      </c>
      <c r="L460" s="247"/>
      <c r="M460" s="248" t="s">
        <v>1</v>
      </c>
      <c r="N460" s="249" t="s">
        <v>42</v>
      </c>
      <c r="O460" s="72"/>
      <c r="P460" s="196">
        <f>O460*H460</f>
        <v>0</v>
      </c>
      <c r="Q460" s="196">
        <v>0.08</v>
      </c>
      <c r="R460" s="196">
        <f>Q460*H460</f>
        <v>0.88</v>
      </c>
      <c r="S460" s="196">
        <v>0</v>
      </c>
      <c r="T460" s="19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8" t="s">
        <v>175</v>
      </c>
      <c r="AT460" s="198" t="s">
        <v>435</v>
      </c>
      <c r="AU460" s="198" t="s">
        <v>87</v>
      </c>
      <c r="AY460" s="18" t="s">
        <v>125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8" t="s">
        <v>85</v>
      </c>
      <c r="BK460" s="199">
        <f>ROUND(I460*H460,2)</f>
        <v>0</v>
      </c>
      <c r="BL460" s="18" t="s">
        <v>149</v>
      </c>
      <c r="BM460" s="198" t="s">
        <v>1159</v>
      </c>
    </row>
    <row r="461" spans="1:47" s="2" customFormat="1" ht="10">
      <c r="A461" s="35"/>
      <c r="B461" s="36"/>
      <c r="C461" s="37"/>
      <c r="D461" s="200" t="s">
        <v>135</v>
      </c>
      <c r="E461" s="37"/>
      <c r="F461" s="201" t="s">
        <v>1158</v>
      </c>
      <c r="G461" s="37"/>
      <c r="H461" s="37"/>
      <c r="I461" s="202"/>
      <c r="J461" s="37"/>
      <c r="K461" s="37"/>
      <c r="L461" s="40"/>
      <c r="M461" s="203"/>
      <c r="N461" s="204"/>
      <c r="O461" s="72"/>
      <c r="P461" s="72"/>
      <c r="Q461" s="72"/>
      <c r="R461" s="72"/>
      <c r="S461" s="72"/>
      <c r="T461" s="73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8" t="s">
        <v>135</v>
      </c>
      <c r="AU461" s="18" t="s">
        <v>87</v>
      </c>
    </row>
    <row r="462" spans="2:51" s="14" customFormat="1" ht="10">
      <c r="B462" s="215"/>
      <c r="C462" s="216"/>
      <c r="D462" s="200" t="s">
        <v>136</v>
      </c>
      <c r="E462" s="217" t="s">
        <v>1</v>
      </c>
      <c r="F462" s="218" t="s">
        <v>1514</v>
      </c>
      <c r="G462" s="216"/>
      <c r="H462" s="219">
        <v>11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136</v>
      </c>
      <c r="AU462" s="225" t="s">
        <v>87</v>
      </c>
      <c r="AV462" s="14" t="s">
        <v>87</v>
      </c>
      <c r="AW462" s="14" t="s">
        <v>33</v>
      </c>
      <c r="AX462" s="14" t="s">
        <v>85</v>
      </c>
      <c r="AY462" s="225" t="s">
        <v>125</v>
      </c>
    </row>
    <row r="463" spans="1:65" s="2" customFormat="1" ht="16.5" customHeight="1">
      <c r="A463" s="35"/>
      <c r="B463" s="36"/>
      <c r="C463" s="240" t="s">
        <v>1515</v>
      </c>
      <c r="D463" s="240" t="s">
        <v>435</v>
      </c>
      <c r="E463" s="241" t="s">
        <v>1516</v>
      </c>
      <c r="F463" s="242" t="s">
        <v>1517</v>
      </c>
      <c r="G463" s="243" t="s">
        <v>298</v>
      </c>
      <c r="H463" s="244">
        <v>13</v>
      </c>
      <c r="I463" s="245"/>
      <c r="J463" s="246">
        <f>ROUND(I463*H463,2)</f>
        <v>0</v>
      </c>
      <c r="K463" s="242" t="s">
        <v>132</v>
      </c>
      <c r="L463" s="247"/>
      <c r="M463" s="248" t="s">
        <v>1</v>
      </c>
      <c r="N463" s="249" t="s">
        <v>42</v>
      </c>
      <c r="O463" s="72"/>
      <c r="P463" s="196">
        <f>O463*H463</f>
        <v>0</v>
      </c>
      <c r="Q463" s="196">
        <v>0.102</v>
      </c>
      <c r="R463" s="196">
        <f>Q463*H463</f>
        <v>1.3259999999999998</v>
      </c>
      <c r="S463" s="196">
        <v>0</v>
      </c>
      <c r="T463" s="197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98" t="s">
        <v>175</v>
      </c>
      <c r="AT463" s="198" t="s">
        <v>435</v>
      </c>
      <c r="AU463" s="198" t="s">
        <v>87</v>
      </c>
      <c r="AY463" s="18" t="s">
        <v>125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18" t="s">
        <v>85</v>
      </c>
      <c r="BK463" s="199">
        <f>ROUND(I463*H463,2)</f>
        <v>0</v>
      </c>
      <c r="BL463" s="18" t="s">
        <v>149</v>
      </c>
      <c r="BM463" s="198" t="s">
        <v>1518</v>
      </c>
    </row>
    <row r="464" spans="1:47" s="2" customFormat="1" ht="10">
      <c r="A464" s="35"/>
      <c r="B464" s="36"/>
      <c r="C464" s="37"/>
      <c r="D464" s="200" t="s">
        <v>135</v>
      </c>
      <c r="E464" s="37"/>
      <c r="F464" s="201" t="s">
        <v>1517</v>
      </c>
      <c r="G464" s="37"/>
      <c r="H464" s="37"/>
      <c r="I464" s="202"/>
      <c r="J464" s="37"/>
      <c r="K464" s="37"/>
      <c r="L464" s="40"/>
      <c r="M464" s="203"/>
      <c r="N464" s="204"/>
      <c r="O464" s="72"/>
      <c r="P464" s="72"/>
      <c r="Q464" s="72"/>
      <c r="R464" s="72"/>
      <c r="S464" s="72"/>
      <c r="T464" s="73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18" t="s">
        <v>135</v>
      </c>
      <c r="AU464" s="18" t="s">
        <v>87</v>
      </c>
    </row>
    <row r="465" spans="2:51" s="14" customFormat="1" ht="10">
      <c r="B465" s="215"/>
      <c r="C465" s="216"/>
      <c r="D465" s="200" t="s">
        <v>136</v>
      </c>
      <c r="E465" s="217" t="s">
        <v>1</v>
      </c>
      <c r="F465" s="218" t="s">
        <v>1519</v>
      </c>
      <c r="G465" s="216"/>
      <c r="H465" s="219">
        <v>13</v>
      </c>
      <c r="I465" s="220"/>
      <c r="J465" s="216"/>
      <c r="K465" s="216"/>
      <c r="L465" s="221"/>
      <c r="M465" s="222"/>
      <c r="N465" s="223"/>
      <c r="O465" s="223"/>
      <c r="P465" s="223"/>
      <c r="Q465" s="223"/>
      <c r="R465" s="223"/>
      <c r="S465" s="223"/>
      <c r="T465" s="224"/>
      <c r="AT465" s="225" t="s">
        <v>136</v>
      </c>
      <c r="AU465" s="225" t="s">
        <v>87</v>
      </c>
      <c r="AV465" s="14" t="s">
        <v>87</v>
      </c>
      <c r="AW465" s="14" t="s">
        <v>33</v>
      </c>
      <c r="AX465" s="14" t="s">
        <v>85</v>
      </c>
      <c r="AY465" s="225" t="s">
        <v>125</v>
      </c>
    </row>
    <row r="466" spans="1:65" s="2" customFormat="1" ht="16.5" customHeight="1">
      <c r="A466" s="35"/>
      <c r="B466" s="36"/>
      <c r="C466" s="187" t="s">
        <v>1161</v>
      </c>
      <c r="D466" s="187" t="s">
        <v>128</v>
      </c>
      <c r="E466" s="188" t="s">
        <v>1162</v>
      </c>
      <c r="F466" s="189" t="s">
        <v>1163</v>
      </c>
      <c r="G466" s="190" t="s">
        <v>298</v>
      </c>
      <c r="H466" s="191">
        <v>5.6</v>
      </c>
      <c r="I466" s="192"/>
      <c r="J466" s="193">
        <f>ROUND(I466*H466,2)</f>
        <v>0</v>
      </c>
      <c r="K466" s="189" t="s">
        <v>132</v>
      </c>
      <c r="L466" s="40"/>
      <c r="M466" s="194" t="s">
        <v>1</v>
      </c>
      <c r="N466" s="195" t="s">
        <v>42</v>
      </c>
      <c r="O466" s="72"/>
      <c r="P466" s="196">
        <f>O466*H466</f>
        <v>0</v>
      </c>
      <c r="Q466" s="196">
        <v>0.1295</v>
      </c>
      <c r="R466" s="196">
        <f>Q466*H466</f>
        <v>0.7252</v>
      </c>
      <c r="S466" s="196">
        <v>0</v>
      </c>
      <c r="T466" s="19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8" t="s">
        <v>149</v>
      </c>
      <c r="AT466" s="198" t="s">
        <v>128</v>
      </c>
      <c r="AU466" s="198" t="s">
        <v>87</v>
      </c>
      <c r="AY466" s="18" t="s">
        <v>125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8" t="s">
        <v>85</v>
      </c>
      <c r="BK466" s="199">
        <f>ROUND(I466*H466,2)</f>
        <v>0</v>
      </c>
      <c r="BL466" s="18" t="s">
        <v>149</v>
      </c>
      <c r="BM466" s="198" t="s">
        <v>1164</v>
      </c>
    </row>
    <row r="467" spans="1:47" s="2" customFormat="1" ht="18">
      <c r="A467" s="35"/>
      <c r="B467" s="36"/>
      <c r="C467" s="37"/>
      <c r="D467" s="200" t="s">
        <v>135</v>
      </c>
      <c r="E467" s="37"/>
      <c r="F467" s="201" t="s">
        <v>1165</v>
      </c>
      <c r="G467" s="37"/>
      <c r="H467" s="37"/>
      <c r="I467" s="202"/>
      <c r="J467" s="37"/>
      <c r="K467" s="37"/>
      <c r="L467" s="40"/>
      <c r="M467" s="203"/>
      <c r="N467" s="204"/>
      <c r="O467" s="72"/>
      <c r="P467" s="72"/>
      <c r="Q467" s="72"/>
      <c r="R467" s="72"/>
      <c r="S467" s="72"/>
      <c r="T467" s="73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8" t="s">
        <v>135</v>
      </c>
      <c r="AU467" s="18" t="s">
        <v>87</v>
      </c>
    </row>
    <row r="468" spans="2:51" s="14" customFormat="1" ht="10">
      <c r="B468" s="215"/>
      <c r="C468" s="216"/>
      <c r="D468" s="200" t="s">
        <v>136</v>
      </c>
      <c r="E468" s="217" t="s">
        <v>1</v>
      </c>
      <c r="F468" s="218" t="s">
        <v>1520</v>
      </c>
      <c r="G468" s="216"/>
      <c r="H468" s="219">
        <v>5.6</v>
      </c>
      <c r="I468" s="220"/>
      <c r="J468" s="216"/>
      <c r="K468" s="216"/>
      <c r="L468" s="221"/>
      <c r="M468" s="222"/>
      <c r="N468" s="223"/>
      <c r="O468" s="223"/>
      <c r="P468" s="223"/>
      <c r="Q468" s="223"/>
      <c r="R468" s="223"/>
      <c r="S468" s="223"/>
      <c r="T468" s="224"/>
      <c r="AT468" s="225" t="s">
        <v>136</v>
      </c>
      <c r="AU468" s="225" t="s">
        <v>87</v>
      </c>
      <c r="AV468" s="14" t="s">
        <v>87</v>
      </c>
      <c r="AW468" s="14" t="s">
        <v>33</v>
      </c>
      <c r="AX468" s="14" t="s">
        <v>85</v>
      </c>
      <c r="AY468" s="225" t="s">
        <v>125</v>
      </c>
    </row>
    <row r="469" spans="1:65" s="2" customFormat="1" ht="16.5" customHeight="1">
      <c r="A469" s="35"/>
      <c r="B469" s="36"/>
      <c r="C469" s="240" t="s">
        <v>1167</v>
      </c>
      <c r="D469" s="240" t="s">
        <v>435</v>
      </c>
      <c r="E469" s="241" t="s">
        <v>1168</v>
      </c>
      <c r="F469" s="242" t="s">
        <v>1169</v>
      </c>
      <c r="G469" s="243" t="s">
        <v>298</v>
      </c>
      <c r="H469" s="244">
        <v>5.6</v>
      </c>
      <c r="I469" s="245"/>
      <c r="J469" s="246">
        <f>ROUND(I469*H469,2)</f>
        <v>0</v>
      </c>
      <c r="K469" s="242" t="s">
        <v>132</v>
      </c>
      <c r="L469" s="247"/>
      <c r="M469" s="248" t="s">
        <v>1</v>
      </c>
      <c r="N469" s="249" t="s">
        <v>42</v>
      </c>
      <c r="O469" s="72"/>
      <c r="P469" s="196">
        <f>O469*H469</f>
        <v>0</v>
      </c>
      <c r="Q469" s="196">
        <v>0.045</v>
      </c>
      <c r="R469" s="196">
        <f>Q469*H469</f>
        <v>0.252</v>
      </c>
      <c r="S469" s="196">
        <v>0</v>
      </c>
      <c r="T469" s="197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8" t="s">
        <v>175</v>
      </c>
      <c r="AT469" s="198" t="s">
        <v>435</v>
      </c>
      <c r="AU469" s="198" t="s">
        <v>87</v>
      </c>
      <c r="AY469" s="18" t="s">
        <v>125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8" t="s">
        <v>85</v>
      </c>
      <c r="BK469" s="199">
        <f>ROUND(I469*H469,2)</f>
        <v>0</v>
      </c>
      <c r="BL469" s="18" t="s">
        <v>149</v>
      </c>
      <c r="BM469" s="198" t="s">
        <v>1170</v>
      </c>
    </row>
    <row r="470" spans="1:47" s="2" customFormat="1" ht="10">
      <c r="A470" s="35"/>
      <c r="B470" s="36"/>
      <c r="C470" s="37"/>
      <c r="D470" s="200" t="s">
        <v>135</v>
      </c>
      <c r="E470" s="37"/>
      <c r="F470" s="201" t="s">
        <v>1169</v>
      </c>
      <c r="G470" s="37"/>
      <c r="H470" s="37"/>
      <c r="I470" s="202"/>
      <c r="J470" s="37"/>
      <c r="K470" s="37"/>
      <c r="L470" s="40"/>
      <c r="M470" s="203"/>
      <c r="N470" s="204"/>
      <c r="O470" s="72"/>
      <c r="P470" s="72"/>
      <c r="Q470" s="72"/>
      <c r="R470" s="72"/>
      <c r="S470" s="72"/>
      <c r="T470" s="73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135</v>
      </c>
      <c r="AU470" s="18" t="s">
        <v>87</v>
      </c>
    </row>
    <row r="471" spans="2:51" s="14" customFormat="1" ht="10">
      <c r="B471" s="215"/>
      <c r="C471" s="216"/>
      <c r="D471" s="200" t="s">
        <v>136</v>
      </c>
      <c r="E471" s="217" t="s">
        <v>1</v>
      </c>
      <c r="F471" s="218" t="s">
        <v>1521</v>
      </c>
      <c r="G471" s="216"/>
      <c r="H471" s="219">
        <v>5.6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136</v>
      </c>
      <c r="AU471" s="225" t="s">
        <v>87</v>
      </c>
      <c r="AV471" s="14" t="s">
        <v>87</v>
      </c>
      <c r="AW471" s="14" t="s">
        <v>33</v>
      </c>
      <c r="AX471" s="14" t="s">
        <v>85</v>
      </c>
      <c r="AY471" s="225" t="s">
        <v>125</v>
      </c>
    </row>
    <row r="472" spans="1:65" s="2" customFormat="1" ht="16.5" customHeight="1">
      <c r="A472" s="35"/>
      <c r="B472" s="36"/>
      <c r="C472" s="187" t="s">
        <v>1172</v>
      </c>
      <c r="D472" s="187" t="s">
        <v>128</v>
      </c>
      <c r="E472" s="188" t="s">
        <v>1173</v>
      </c>
      <c r="F472" s="189" t="s">
        <v>1174</v>
      </c>
      <c r="G472" s="190" t="s">
        <v>298</v>
      </c>
      <c r="H472" s="191">
        <v>25.5</v>
      </c>
      <c r="I472" s="192"/>
      <c r="J472" s="193">
        <f>ROUND(I472*H472,2)</f>
        <v>0</v>
      </c>
      <c r="K472" s="189" t="s">
        <v>132</v>
      </c>
      <c r="L472" s="40"/>
      <c r="M472" s="194" t="s">
        <v>1</v>
      </c>
      <c r="N472" s="195" t="s">
        <v>42</v>
      </c>
      <c r="O472" s="72"/>
      <c r="P472" s="196">
        <f>O472*H472</f>
        <v>0</v>
      </c>
      <c r="Q472" s="196">
        <v>0</v>
      </c>
      <c r="R472" s="196">
        <f>Q472*H472</f>
        <v>0</v>
      </c>
      <c r="S472" s="196">
        <v>0</v>
      </c>
      <c r="T472" s="197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8" t="s">
        <v>149</v>
      </c>
      <c r="AT472" s="198" t="s">
        <v>128</v>
      </c>
      <c r="AU472" s="198" t="s">
        <v>87</v>
      </c>
      <c r="AY472" s="18" t="s">
        <v>125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18" t="s">
        <v>85</v>
      </c>
      <c r="BK472" s="199">
        <f>ROUND(I472*H472,2)</f>
        <v>0</v>
      </c>
      <c r="BL472" s="18" t="s">
        <v>149</v>
      </c>
      <c r="BM472" s="198" t="s">
        <v>1175</v>
      </c>
    </row>
    <row r="473" spans="1:47" s="2" customFormat="1" ht="10">
      <c r="A473" s="35"/>
      <c r="B473" s="36"/>
      <c r="C473" s="37"/>
      <c r="D473" s="200" t="s">
        <v>135</v>
      </c>
      <c r="E473" s="37"/>
      <c r="F473" s="201" t="s">
        <v>1176</v>
      </c>
      <c r="G473" s="37"/>
      <c r="H473" s="37"/>
      <c r="I473" s="202"/>
      <c r="J473" s="37"/>
      <c r="K473" s="37"/>
      <c r="L473" s="40"/>
      <c r="M473" s="203"/>
      <c r="N473" s="204"/>
      <c r="O473" s="72"/>
      <c r="P473" s="72"/>
      <c r="Q473" s="72"/>
      <c r="R473" s="72"/>
      <c r="S473" s="72"/>
      <c r="T473" s="73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135</v>
      </c>
      <c r="AU473" s="18" t="s">
        <v>87</v>
      </c>
    </row>
    <row r="474" spans="2:51" s="14" customFormat="1" ht="10">
      <c r="B474" s="215"/>
      <c r="C474" s="216"/>
      <c r="D474" s="200" t="s">
        <v>136</v>
      </c>
      <c r="E474" s="217" t="s">
        <v>1</v>
      </c>
      <c r="F474" s="218" t="s">
        <v>1522</v>
      </c>
      <c r="G474" s="216"/>
      <c r="H474" s="219">
        <v>25.5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136</v>
      </c>
      <c r="AU474" s="225" t="s">
        <v>87</v>
      </c>
      <c r="AV474" s="14" t="s">
        <v>87</v>
      </c>
      <c r="AW474" s="14" t="s">
        <v>33</v>
      </c>
      <c r="AX474" s="14" t="s">
        <v>85</v>
      </c>
      <c r="AY474" s="225" t="s">
        <v>125</v>
      </c>
    </row>
    <row r="475" spans="1:65" s="2" customFormat="1" ht="16.5" customHeight="1">
      <c r="A475" s="35"/>
      <c r="B475" s="36"/>
      <c r="C475" s="187" t="s">
        <v>1178</v>
      </c>
      <c r="D475" s="187" t="s">
        <v>128</v>
      </c>
      <c r="E475" s="188" t="s">
        <v>1179</v>
      </c>
      <c r="F475" s="189" t="s">
        <v>1180</v>
      </c>
      <c r="G475" s="190" t="s">
        <v>298</v>
      </c>
      <c r="H475" s="191">
        <v>25.5</v>
      </c>
      <c r="I475" s="192"/>
      <c r="J475" s="193">
        <f>ROUND(I475*H475,2)</f>
        <v>0</v>
      </c>
      <c r="K475" s="189" t="s">
        <v>132</v>
      </c>
      <c r="L475" s="40"/>
      <c r="M475" s="194" t="s">
        <v>1</v>
      </c>
      <c r="N475" s="195" t="s">
        <v>42</v>
      </c>
      <c r="O475" s="72"/>
      <c r="P475" s="196">
        <f>O475*H475</f>
        <v>0</v>
      </c>
      <c r="Q475" s="196">
        <v>0.00028</v>
      </c>
      <c r="R475" s="196">
        <f>Q475*H475</f>
        <v>0.00714</v>
      </c>
      <c r="S475" s="196">
        <v>0</v>
      </c>
      <c r="T475" s="197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98" t="s">
        <v>149</v>
      </c>
      <c r="AT475" s="198" t="s">
        <v>128</v>
      </c>
      <c r="AU475" s="198" t="s">
        <v>87</v>
      </c>
      <c r="AY475" s="18" t="s">
        <v>125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8" t="s">
        <v>85</v>
      </c>
      <c r="BK475" s="199">
        <f>ROUND(I475*H475,2)</f>
        <v>0</v>
      </c>
      <c r="BL475" s="18" t="s">
        <v>149</v>
      </c>
      <c r="BM475" s="198" t="s">
        <v>1181</v>
      </c>
    </row>
    <row r="476" spans="1:47" s="2" customFormat="1" ht="18">
      <c r="A476" s="35"/>
      <c r="B476" s="36"/>
      <c r="C476" s="37"/>
      <c r="D476" s="200" t="s">
        <v>135</v>
      </c>
      <c r="E476" s="37"/>
      <c r="F476" s="201" t="s">
        <v>1182</v>
      </c>
      <c r="G476" s="37"/>
      <c r="H476" s="37"/>
      <c r="I476" s="202"/>
      <c r="J476" s="37"/>
      <c r="K476" s="37"/>
      <c r="L476" s="40"/>
      <c r="M476" s="203"/>
      <c r="N476" s="204"/>
      <c r="O476" s="72"/>
      <c r="P476" s="72"/>
      <c r="Q476" s="72"/>
      <c r="R476" s="72"/>
      <c r="S476" s="72"/>
      <c r="T476" s="73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135</v>
      </c>
      <c r="AU476" s="18" t="s">
        <v>87</v>
      </c>
    </row>
    <row r="477" spans="2:51" s="14" customFormat="1" ht="10">
      <c r="B477" s="215"/>
      <c r="C477" s="216"/>
      <c r="D477" s="200" t="s">
        <v>136</v>
      </c>
      <c r="E477" s="217" t="s">
        <v>1</v>
      </c>
      <c r="F477" s="218" t="s">
        <v>1522</v>
      </c>
      <c r="G477" s="216"/>
      <c r="H477" s="219">
        <v>25.5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136</v>
      </c>
      <c r="AU477" s="225" t="s">
        <v>87</v>
      </c>
      <c r="AV477" s="14" t="s">
        <v>87</v>
      </c>
      <c r="AW477" s="14" t="s">
        <v>33</v>
      </c>
      <c r="AX477" s="14" t="s">
        <v>85</v>
      </c>
      <c r="AY477" s="225" t="s">
        <v>125</v>
      </c>
    </row>
    <row r="478" spans="1:65" s="2" customFormat="1" ht="16.5" customHeight="1">
      <c r="A478" s="35"/>
      <c r="B478" s="36"/>
      <c r="C478" s="187" t="s">
        <v>1523</v>
      </c>
      <c r="D478" s="187" t="s">
        <v>128</v>
      </c>
      <c r="E478" s="188" t="s">
        <v>1524</v>
      </c>
      <c r="F478" s="189" t="s">
        <v>1525</v>
      </c>
      <c r="G478" s="190" t="s">
        <v>298</v>
      </c>
      <c r="H478" s="191">
        <v>3.6</v>
      </c>
      <c r="I478" s="192"/>
      <c r="J478" s="193">
        <f>ROUND(I478*H478,2)</f>
        <v>0</v>
      </c>
      <c r="K478" s="189" t="s">
        <v>132</v>
      </c>
      <c r="L478" s="40"/>
      <c r="M478" s="194" t="s">
        <v>1</v>
      </c>
      <c r="N478" s="195" t="s">
        <v>42</v>
      </c>
      <c r="O478" s="72"/>
      <c r="P478" s="196">
        <f>O478*H478</f>
        <v>0</v>
      </c>
      <c r="Q478" s="196">
        <v>0</v>
      </c>
      <c r="R478" s="196">
        <f>Q478*H478</f>
        <v>0</v>
      </c>
      <c r="S478" s="196">
        <v>0</v>
      </c>
      <c r="T478" s="197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198" t="s">
        <v>149</v>
      </c>
      <c r="AT478" s="198" t="s">
        <v>128</v>
      </c>
      <c r="AU478" s="198" t="s">
        <v>87</v>
      </c>
      <c r="AY478" s="18" t="s">
        <v>125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18" t="s">
        <v>85</v>
      </c>
      <c r="BK478" s="199">
        <f>ROUND(I478*H478,2)</f>
        <v>0</v>
      </c>
      <c r="BL478" s="18" t="s">
        <v>149</v>
      </c>
      <c r="BM478" s="198" t="s">
        <v>1526</v>
      </c>
    </row>
    <row r="479" spans="1:47" s="2" customFormat="1" ht="10">
      <c r="A479" s="35"/>
      <c r="B479" s="36"/>
      <c r="C479" s="37"/>
      <c r="D479" s="200" t="s">
        <v>135</v>
      </c>
      <c r="E479" s="37"/>
      <c r="F479" s="201" t="s">
        <v>1527</v>
      </c>
      <c r="G479" s="37"/>
      <c r="H479" s="37"/>
      <c r="I479" s="202"/>
      <c r="J479" s="37"/>
      <c r="K479" s="37"/>
      <c r="L479" s="40"/>
      <c r="M479" s="203"/>
      <c r="N479" s="204"/>
      <c r="O479" s="72"/>
      <c r="P479" s="72"/>
      <c r="Q479" s="72"/>
      <c r="R479" s="72"/>
      <c r="S479" s="72"/>
      <c r="T479" s="73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T479" s="18" t="s">
        <v>135</v>
      </c>
      <c r="AU479" s="18" t="s">
        <v>87</v>
      </c>
    </row>
    <row r="480" spans="2:51" s="14" customFormat="1" ht="10">
      <c r="B480" s="215"/>
      <c r="C480" s="216"/>
      <c r="D480" s="200" t="s">
        <v>136</v>
      </c>
      <c r="E480" s="217" t="s">
        <v>1</v>
      </c>
      <c r="F480" s="218" t="s">
        <v>1528</v>
      </c>
      <c r="G480" s="216"/>
      <c r="H480" s="219">
        <v>3.6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136</v>
      </c>
      <c r="AU480" s="225" t="s">
        <v>87</v>
      </c>
      <c r="AV480" s="14" t="s">
        <v>87</v>
      </c>
      <c r="AW480" s="14" t="s">
        <v>33</v>
      </c>
      <c r="AX480" s="14" t="s">
        <v>85</v>
      </c>
      <c r="AY480" s="225" t="s">
        <v>125</v>
      </c>
    </row>
    <row r="481" spans="2:51" s="13" customFormat="1" ht="10">
      <c r="B481" s="205"/>
      <c r="C481" s="206"/>
      <c r="D481" s="200" t="s">
        <v>136</v>
      </c>
      <c r="E481" s="207" t="s">
        <v>1</v>
      </c>
      <c r="F481" s="208" t="s">
        <v>1529</v>
      </c>
      <c r="G481" s="206"/>
      <c r="H481" s="207" t="s">
        <v>1</v>
      </c>
      <c r="I481" s="209"/>
      <c r="J481" s="206"/>
      <c r="K481" s="206"/>
      <c r="L481" s="210"/>
      <c r="M481" s="211"/>
      <c r="N481" s="212"/>
      <c r="O481" s="212"/>
      <c r="P481" s="212"/>
      <c r="Q481" s="212"/>
      <c r="R481" s="212"/>
      <c r="S481" s="212"/>
      <c r="T481" s="213"/>
      <c r="AT481" s="214" t="s">
        <v>136</v>
      </c>
      <c r="AU481" s="214" t="s">
        <v>87</v>
      </c>
      <c r="AV481" s="13" t="s">
        <v>85</v>
      </c>
      <c r="AW481" s="13" t="s">
        <v>33</v>
      </c>
      <c r="AX481" s="13" t="s">
        <v>77</v>
      </c>
      <c r="AY481" s="214" t="s">
        <v>125</v>
      </c>
    </row>
    <row r="482" spans="1:65" s="2" customFormat="1" ht="16.5" customHeight="1">
      <c r="A482" s="35"/>
      <c r="B482" s="36"/>
      <c r="C482" s="240" t="s">
        <v>1530</v>
      </c>
      <c r="D482" s="240" t="s">
        <v>435</v>
      </c>
      <c r="E482" s="241" t="s">
        <v>1531</v>
      </c>
      <c r="F482" s="242" t="s">
        <v>1532</v>
      </c>
      <c r="G482" s="243" t="s">
        <v>298</v>
      </c>
      <c r="H482" s="244">
        <v>3.654</v>
      </c>
      <c r="I482" s="245"/>
      <c r="J482" s="246">
        <f>ROUND(I482*H482,2)</f>
        <v>0</v>
      </c>
      <c r="K482" s="242" t="s">
        <v>132</v>
      </c>
      <c r="L482" s="247"/>
      <c r="M482" s="248" t="s">
        <v>1</v>
      </c>
      <c r="N482" s="249" t="s">
        <v>42</v>
      </c>
      <c r="O482" s="72"/>
      <c r="P482" s="196">
        <f>O482*H482</f>
        <v>0</v>
      </c>
      <c r="Q482" s="196">
        <v>0.0053</v>
      </c>
      <c r="R482" s="196">
        <f>Q482*H482</f>
        <v>0.0193662</v>
      </c>
      <c r="S482" s="196">
        <v>0</v>
      </c>
      <c r="T482" s="197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198" t="s">
        <v>175</v>
      </c>
      <c r="AT482" s="198" t="s">
        <v>435</v>
      </c>
      <c r="AU482" s="198" t="s">
        <v>87</v>
      </c>
      <c r="AY482" s="18" t="s">
        <v>125</v>
      </c>
      <c r="BE482" s="199">
        <f>IF(N482="základní",J482,0)</f>
        <v>0</v>
      </c>
      <c r="BF482" s="199">
        <f>IF(N482="snížená",J482,0)</f>
        <v>0</v>
      </c>
      <c r="BG482" s="199">
        <f>IF(N482="zákl. přenesená",J482,0)</f>
        <v>0</v>
      </c>
      <c r="BH482" s="199">
        <f>IF(N482="sníž. přenesená",J482,0)</f>
        <v>0</v>
      </c>
      <c r="BI482" s="199">
        <f>IF(N482="nulová",J482,0)</f>
        <v>0</v>
      </c>
      <c r="BJ482" s="18" t="s">
        <v>85</v>
      </c>
      <c r="BK482" s="199">
        <f>ROUND(I482*H482,2)</f>
        <v>0</v>
      </c>
      <c r="BL482" s="18" t="s">
        <v>149</v>
      </c>
      <c r="BM482" s="198" t="s">
        <v>1533</v>
      </c>
    </row>
    <row r="483" spans="1:47" s="2" customFormat="1" ht="10">
      <c r="A483" s="35"/>
      <c r="B483" s="36"/>
      <c r="C483" s="37"/>
      <c r="D483" s="200" t="s">
        <v>135</v>
      </c>
      <c r="E483" s="37"/>
      <c r="F483" s="201" t="s">
        <v>1532</v>
      </c>
      <c r="G483" s="37"/>
      <c r="H483" s="37"/>
      <c r="I483" s="202"/>
      <c r="J483" s="37"/>
      <c r="K483" s="37"/>
      <c r="L483" s="40"/>
      <c r="M483" s="203"/>
      <c r="N483" s="204"/>
      <c r="O483" s="72"/>
      <c r="P483" s="72"/>
      <c r="Q483" s="72"/>
      <c r="R483" s="72"/>
      <c r="S483" s="72"/>
      <c r="T483" s="73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135</v>
      </c>
      <c r="AU483" s="18" t="s">
        <v>87</v>
      </c>
    </row>
    <row r="484" spans="2:51" s="14" customFormat="1" ht="10">
      <c r="B484" s="215"/>
      <c r="C484" s="216"/>
      <c r="D484" s="200" t="s">
        <v>136</v>
      </c>
      <c r="E484" s="217" t="s">
        <v>1</v>
      </c>
      <c r="F484" s="218" t="s">
        <v>1534</v>
      </c>
      <c r="G484" s="216"/>
      <c r="H484" s="219">
        <v>3.6</v>
      </c>
      <c r="I484" s="220"/>
      <c r="J484" s="216"/>
      <c r="K484" s="216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136</v>
      </c>
      <c r="AU484" s="225" t="s">
        <v>87</v>
      </c>
      <c r="AV484" s="14" t="s">
        <v>87</v>
      </c>
      <c r="AW484" s="14" t="s">
        <v>33</v>
      </c>
      <c r="AX484" s="14" t="s">
        <v>85</v>
      </c>
      <c r="AY484" s="225" t="s">
        <v>125</v>
      </c>
    </row>
    <row r="485" spans="2:51" s="14" customFormat="1" ht="10">
      <c r="B485" s="215"/>
      <c r="C485" s="216"/>
      <c r="D485" s="200" t="s">
        <v>136</v>
      </c>
      <c r="E485" s="216"/>
      <c r="F485" s="218" t="s">
        <v>1535</v>
      </c>
      <c r="G485" s="216"/>
      <c r="H485" s="219">
        <v>3.654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136</v>
      </c>
      <c r="AU485" s="225" t="s">
        <v>87</v>
      </c>
      <c r="AV485" s="14" t="s">
        <v>87</v>
      </c>
      <c r="AW485" s="14" t="s">
        <v>4</v>
      </c>
      <c r="AX485" s="14" t="s">
        <v>85</v>
      </c>
      <c r="AY485" s="225" t="s">
        <v>125</v>
      </c>
    </row>
    <row r="486" spans="1:65" s="2" customFormat="1" ht="16.5" customHeight="1">
      <c r="A486" s="35"/>
      <c r="B486" s="36"/>
      <c r="C486" s="187" t="s">
        <v>1536</v>
      </c>
      <c r="D486" s="187" t="s">
        <v>128</v>
      </c>
      <c r="E486" s="188" t="s">
        <v>1537</v>
      </c>
      <c r="F486" s="189" t="s">
        <v>1538</v>
      </c>
      <c r="G486" s="190" t="s">
        <v>298</v>
      </c>
      <c r="H486" s="191">
        <v>9.8</v>
      </c>
      <c r="I486" s="192"/>
      <c r="J486" s="193">
        <f>ROUND(I486*H486,2)</f>
        <v>0</v>
      </c>
      <c r="K486" s="189" t="s">
        <v>132</v>
      </c>
      <c r="L486" s="40"/>
      <c r="M486" s="194" t="s">
        <v>1</v>
      </c>
      <c r="N486" s="195" t="s">
        <v>42</v>
      </c>
      <c r="O486" s="72"/>
      <c r="P486" s="196">
        <f>O486*H486</f>
        <v>0</v>
      </c>
      <c r="Q486" s="196">
        <v>0</v>
      </c>
      <c r="R486" s="196">
        <f>Q486*H486</f>
        <v>0</v>
      </c>
      <c r="S486" s="196">
        <v>0</v>
      </c>
      <c r="T486" s="197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8" t="s">
        <v>149</v>
      </c>
      <c r="AT486" s="198" t="s">
        <v>128</v>
      </c>
      <c r="AU486" s="198" t="s">
        <v>87</v>
      </c>
      <c r="AY486" s="18" t="s">
        <v>125</v>
      </c>
      <c r="BE486" s="199">
        <f>IF(N486="základní",J486,0)</f>
        <v>0</v>
      </c>
      <c r="BF486" s="199">
        <f>IF(N486="snížená",J486,0)</f>
        <v>0</v>
      </c>
      <c r="BG486" s="199">
        <f>IF(N486="zákl. přenesená",J486,0)</f>
        <v>0</v>
      </c>
      <c r="BH486" s="199">
        <f>IF(N486="sníž. přenesená",J486,0)</f>
        <v>0</v>
      </c>
      <c r="BI486" s="199">
        <f>IF(N486="nulová",J486,0)</f>
        <v>0</v>
      </c>
      <c r="BJ486" s="18" t="s">
        <v>85</v>
      </c>
      <c r="BK486" s="199">
        <f>ROUND(I486*H486,2)</f>
        <v>0</v>
      </c>
      <c r="BL486" s="18" t="s">
        <v>149</v>
      </c>
      <c r="BM486" s="198" t="s">
        <v>1539</v>
      </c>
    </row>
    <row r="487" spans="1:47" s="2" customFormat="1" ht="10">
      <c r="A487" s="35"/>
      <c r="B487" s="36"/>
      <c r="C487" s="37"/>
      <c r="D487" s="200" t="s">
        <v>135</v>
      </c>
      <c r="E487" s="37"/>
      <c r="F487" s="201" t="s">
        <v>1540</v>
      </c>
      <c r="G487" s="37"/>
      <c r="H487" s="37"/>
      <c r="I487" s="202"/>
      <c r="J487" s="37"/>
      <c r="K487" s="37"/>
      <c r="L487" s="40"/>
      <c r="M487" s="203"/>
      <c r="N487" s="204"/>
      <c r="O487" s="72"/>
      <c r="P487" s="72"/>
      <c r="Q487" s="72"/>
      <c r="R487" s="72"/>
      <c r="S487" s="72"/>
      <c r="T487" s="73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135</v>
      </c>
      <c r="AU487" s="18" t="s">
        <v>87</v>
      </c>
    </row>
    <row r="488" spans="2:51" s="14" customFormat="1" ht="10">
      <c r="B488" s="215"/>
      <c r="C488" s="216"/>
      <c r="D488" s="200" t="s">
        <v>136</v>
      </c>
      <c r="E488" s="217" t="s">
        <v>1</v>
      </c>
      <c r="F488" s="218" t="s">
        <v>1541</v>
      </c>
      <c r="G488" s="216"/>
      <c r="H488" s="219">
        <v>9.8</v>
      </c>
      <c r="I488" s="220"/>
      <c r="J488" s="216"/>
      <c r="K488" s="216"/>
      <c r="L488" s="221"/>
      <c r="M488" s="222"/>
      <c r="N488" s="223"/>
      <c r="O488" s="223"/>
      <c r="P488" s="223"/>
      <c r="Q488" s="223"/>
      <c r="R488" s="223"/>
      <c r="S488" s="223"/>
      <c r="T488" s="224"/>
      <c r="AT488" s="225" t="s">
        <v>136</v>
      </c>
      <c r="AU488" s="225" t="s">
        <v>87</v>
      </c>
      <c r="AV488" s="14" t="s">
        <v>87</v>
      </c>
      <c r="AW488" s="14" t="s">
        <v>33</v>
      </c>
      <c r="AX488" s="14" t="s">
        <v>85</v>
      </c>
      <c r="AY488" s="225" t="s">
        <v>125</v>
      </c>
    </row>
    <row r="489" spans="2:51" s="13" customFormat="1" ht="10">
      <c r="B489" s="205"/>
      <c r="C489" s="206"/>
      <c r="D489" s="200" t="s">
        <v>136</v>
      </c>
      <c r="E489" s="207" t="s">
        <v>1</v>
      </c>
      <c r="F489" s="208" t="s">
        <v>1529</v>
      </c>
      <c r="G489" s="206"/>
      <c r="H489" s="207" t="s">
        <v>1</v>
      </c>
      <c r="I489" s="209"/>
      <c r="J489" s="206"/>
      <c r="K489" s="206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136</v>
      </c>
      <c r="AU489" s="214" t="s">
        <v>87</v>
      </c>
      <c r="AV489" s="13" t="s">
        <v>85</v>
      </c>
      <c r="AW489" s="13" t="s">
        <v>33</v>
      </c>
      <c r="AX489" s="13" t="s">
        <v>77</v>
      </c>
      <c r="AY489" s="214" t="s">
        <v>125</v>
      </c>
    </row>
    <row r="490" spans="1:65" s="2" customFormat="1" ht="16.5" customHeight="1">
      <c r="A490" s="35"/>
      <c r="B490" s="36"/>
      <c r="C490" s="240" t="s">
        <v>1542</v>
      </c>
      <c r="D490" s="240" t="s">
        <v>435</v>
      </c>
      <c r="E490" s="241" t="s">
        <v>1543</v>
      </c>
      <c r="F490" s="242" t="s">
        <v>1544</v>
      </c>
      <c r="G490" s="243" t="s">
        <v>298</v>
      </c>
      <c r="H490" s="244">
        <v>9.947</v>
      </c>
      <c r="I490" s="245"/>
      <c r="J490" s="246">
        <f>ROUND(I490*H490,2)</f>
        <v>0</v>
      </c>
      <c r="K490" s="242" t="s">
        <v>132</v>
      </c>
      <c r="L490" s="247"/>
      <c r="M490" s="248" t="s">
        <v>1</v>
      </c>
      <c r="N490" s="249" t="s">
        <v>42</v>
      </c>
      <c r="O490" s="72"/>
      <c r="P490" s="196">
        <f>O490*H490</f>
        <v>0</v>
      </c>
      <c r="Q490" s="196">
        <v>0.0087</v>
      </c>
      <c r="R490" s="196">
        <f>Q490*H490</f>
        <v>0.08653889999999999</v>
      </c>
      <c r="S490" s="196">
        <v>0</v>
      </c>
      <c r="T490" s="197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98" t="s">
        <v>175</v>
      </c>
      <c r="AT490" s="198" t="s">
        <v>435</v>
      </c>
      <c r="AU490" s="198" t="s">
        <v>87</v>
      </c>
      <c r="AY490" s="18" t="s">
        <v>125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8" t="s">
        <v>85</v>
      </c>
      <c r="BK490" s="199">
        <f>ROUND(I490*H490,2)</f>
        <v>0</v>
      </c>
      <c r="BL490" s="18" t="s">
        <v>149</v>
      </c>
      <c r="BM490" s="198" t="s">
        <v>1545</v>
      </c>
    </row>
    <row r="491" spans="1:47" s="2" customFormat="1" ht="10">
      <c r="A491" s="35"/>
      <c r="B491" s="36"/>
      <c r="C491" s="37"/>
      <c r="D491" s="200" t="s">
        <v>135</v>
      </c>
      <c r="E491" s="37"/>
      <c r="F491" s="201" t="s">
        <v>1544</v>
      </c>
      <c r="G491" s="37"/>
      <c r="H491" s="37"/>
      <c r="I491" s="202"/>
      <c r="J491" s="37"/>
      <c r="K491" s="37"/>
      <c r="L491" s="40"/>
      <c r="M491" s="203"/>
      <c r="N491" s="204"/>
      <c r="O491" s="72"/>
      <c r="P491" s="72"/>
      <c r="Q491" s="72"/>
      <c r="R491" s="72"/>
      <c r="S491" s="72"/>
      <c r="T491" s="73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135</v>
      </c>
      <c r="AU491" s="18" t="s">
        <v>87</v>
      </c>
    </row>
    <row r="492" spans="2:51" s="14" customFormat="1" ht="10">
      <c r="B492" s="215"/>
      <c r="C492" s="216"/>
      <c r="D492" s="200" t="s">
        <v>136</v>
      </c>
      <c r="E492" s="217" t="s">
        <v>1</v>
      </c>
      <c r="F492" s="218" t="s">
        <v>1546</v>
      </c>
      <c r="G492" s="216"/>
      <c r="H492" s="219">
        <v>9.8</v>
      </c>
      <c r="I492" s="220"/>
      <c r="J492" s="216"/>
      <c r="K492" s="216"/>
      <c r="L492" s="221"/>
      <c r="M492" s="222"/>
      <c r="N492" s="223"/>
      <c r="O492" s="223"/>
      <c r="P492" s="223"/>
      <c r="Q492" s="223"/>
      <c r="R492" s="223"/>
      <c r="S492" s="223"/>
      <c r="T492" s="224"/>
      <c r="AT492" s="225" t="s">
        <v>136</v>
      </c>
      <c r="AU492" s="225" t="s">
        <v>87</v>
      </c>
      <c r="AV492" s="14" t="s">
        <v>87</v>
      </c>
      <c r="AW492" s="14" t="s">
        <v>33</v>
      </c>
      <c r="AX492" s="14" t="s">
        <v>85</v>
      </c>
      <c r="AY492" s="225" t="s">
        <v>125</v>
      </c>
    </row>
    <row r="493" spans="2:51" s="14" customFormat="1" ht="10">
      <c r="B493" s="215"/>
      <c r="C493" s="216"/>
      <c r="D493" s="200" t="s">
        <v>136</v>
      </c>
      <c r="E493" s="216"/>
      <c r="F493" s="218" t="s">
        <v>1547</v>
      </c>
      <c r="G493" s="216"/>
      <c r="H493" s="219">
        <v>9.947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136</v>
      </c>
      <c r="AU493" s="225" t="s">
        <v>87</v>
      </c>
      <c r="AV493" s="14" t="s">
        <v>87</v>
      </c>
      <c r="AW493" s="14" t="s">
        <v>4</v>
      </c>
      <c r="AX493" s="14" t="s">
        <v>85</v>
      </c>
      <c r="AY493" s="225" t="s">
        <v>125</v>
      </c>
    </row>
    <row r="494" spans="1:65" s="2" customFormat="1" ht="16.5" customHeight="1">
      <c r="A494" s="35"/>
      <c r="B494" s="36"/>
      <c r="C494" s="187" t="s">
        <v>1192</v>
      </c>
      <c r="D494" s="187" t="s">
        <v>128</v>
      </c>
      <c r="E494" s="188" t="s">
        <v>1193</v>
      </c>
      <c r="F494" s="189" t="s">
        <v>1194</v>
      </c>
      <c r="G494" s="190" t="s">
        <v>244</v>
      </c>
      <c r="H494" s="191">
        <v>404.248</v>
      </c>
      <c r="I494" s="192"/>
      <c r="J494" s="193">
        <f>ROUND(I494*H494,2)</f>
        <v>0</v>
      </c>
      <c r="K494" s="189" t="s">
        <v>132</v>
      </c>
      <c r="L494" s="40"/>
      <c r="M494" s="194" t="s">
        <v>1</v>
      </c>
      <c r="N494" s="195" t="s">
        <v>42</v>
      </c>
      <c r="O494" s="72"/>
      <c r="P494" s="196">
        <f>O494*H494</f>
        <v>0</v>
      </c>
      <c r="Q494" s="196">
        <v>0.00036</v>
      </c>
      <c r="R494" s="196">
        <f>Q494*H494</f>
        <v>0.14552928</v>
      </c>
      <c r="S494" s="196">
        <v>0</v>
      </c>
      <c r="T494" s="197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8" t="s">
        <v>149</v>
      </c>
      <c r="AT494" s="198" t="s">
        <v>128</v>
      </c>
      <c r="AU494" s="198" t="s">
        <v>87</v>
      </c>
      <c r="AY494" s="18" t="s">
        <v>125</v>
      </c>
      <c r="BE494" s="199">
        <f>IF(N494="základní",J494,0)</f>
        <v>0</v>
      </c>
      <c r="BF494" s="199">
        <f>IF(N494="snížená",J494,0)</f>
        <v>0</v>
      </c>
      <c r="BG494" s="199">
        <f>IF(N494="zákl. přenesená",J494,0)</f>
        <v>0</v>
      </c>
      <c r="BH494" s="199">
        <f>IF(N494="sníž. přenesená",J494,0)</f>
        <v>0</v>
      </c>
      <c r="BI494" s="199">
        <f>IF(N494="nulová",J494,0)</f>
        <v>0</v>
      </c>
      <c r="BJ494" s="18" t="s">
        <v>85</v>
      </c>
      <c r="BK494" s="199">
        <f>ROUND(I494*H494,2)</f>
        <v>0</v>
      </c>
      <c r="BL494" s="18" t="s">
        <v>149</v>
      </c>
      <c r="BM494" s="198" t="s">
        <v>1195</v>
      </c>
    </row>
    <row r="495" spans="1:47" s="2" customFormat="1" ht="10">
      <c r="A495" s="35"/>
      <c r="B495" s="36"/>
      <c r="C495" s="37"/>
      <c r="D495" s="200" t="s">
        <v>135</v>
      </c>
      <c r="E495" s="37"/>
      <c r="F495" s="201" t="s">
        <v>1196</v>
      </c>
      <c r="G495" s="37"/>
      <c r="H495" s="37"/>
      <c r="I495" s="202"/>
      <c r="J495" s="37"/>
      <c r="K495" s="37"/>
      <c r="L495" s="40"/>
      <c r="M495" s="203"/>
      <c r="N495" s="204"/>
      <c r="O495" s="72"/>
      <c r="P495" s="72"/>
      <c r="Q495" s="72"/>
      <c r="R495" s="72"/>
      <c r="S495" s="72"/>
      <c r="T495" s="73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135</v>
      </c>
      <c r="AU495" s="18" t="s">
        <v>87</v>
      </c>
    </row>
    <row r="496" spans="2:51" s="13" customFormat="1" ht="10">
      <c r="B496" s="205"/>
      <c r="C496" s="206"/>
      <c r="D496" s="200" t="s">
        <v>136</v>
      </c>
      <c r="E496" s="207" t="s">
        <v>1</v>
      </c>
      <c r="F496" s="208" t="s">
        <v>1197</v>
      </c>
      <c r="G496" s="206"/>
      <c r="H496" s="207" t="s">
        <v>1</v>
      </c>
      <c r="I496" s="209"/>
      <c r="J496" s="206"/>
      <c r="K496" s="206"/>
      <c r="L496" s="210"/>
      <c r="M496" s="211"/>
      <c r="N496" s="212"/>
      <c r="O496" s="212"/>
      <c r="P496" s="212"/>
      <c r="Q496" s="212"/>
      <c r="R496" s="212"/>
      <c r="S496" s="212"/>
      <c r="T496" s="213"/>
      <c r="AT496" s="214" t="s">
        <v>136</v>
      </c>
      <c r="AU496" s="214" t="s">
        <v>87</v>
      </c>
      <c r="AV496" s="13" t="s">
        <v>85</v>
      </c>
      <c r="AW496" s="13" t="s">
        <v>33</v>
      </c>
      <c r="AX496" s="13" t="s">
        <v>77</v>
      </c>
      <c r="AY496" s="214" t="s">
        <v>125</v>
      </c>
    </row>
    <row r="497" spans="2:51" s="14" customFormat="1" ht="10">
      <c r="B497" s="215"/>
      <c r="C497" s="216"/>
      <c r="D497" s="200" t="s">
        <v>136</v>
      </c>
      <c r="E497" s="217" t="s">
        <v>1</v>
      </c>
      <c r="F497" s="218" t="s">
        <v>1548</v>
      </c>
      <c r="G497" s="216"/>
      <c r="H497" s="219">
        <v>310.96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136</v>
      </c>
      <c r="AU497" s="225" t="s">
        <v>87</v>
      </c>
      <c r="AV497" s="14" t="s">
        <v>87</v>
      </c>
      <c r="AW497" s="14" t="s">
        <v>33</v>
      </c>
      <c r="AX497" s="14" t="s">
        <v>77</v>
      </c>
      <c r="AY497" s="225" t="s">
        <v>125</v>
      </c>
    </row>
    <row r="498" spans="2:51" s="14" customFormat="1" ht="10">
      <c r="B498" s="215"/>
      <c r="C498" s="216"/>
      <c r="D498" s="200" t="s">
        <v>136</v>
      </c>
      <c r="E498" s="217" t="s">
        <v>1</v>
      </c>
      <c r="F498" s="218" t="s">
        <v>1549</v>
      </c>
      <c r="G498" s="216"/>
      <c r="H498" s="219">
        <v>93.288</v>
      </c>
      <c r="I498" s="220"/>
      <c r="J498" s="216"/>
      <c r="K498" s="216"/>
      <c r="L498" s="221"/>
      <c r="M498" s="222"/>
      <c r="N498" s="223"/>
      <c r="O498" s="223"/>
      <c r="P498" s="223"/>
      <c r="Q498" s="223"/>
      <c r="R498" s="223"/>
      <c r="S498" s="223"/>
      <c r="T498" s="224"/>
      <c r="AT498" s="225" t="s">
        <v>136</v>
      </c>
      <c r="AU498" s="225" t="s">
        <v>87</v>
      </c>
      <c r="AV498" s="14" t="s">
        <v>87</v>
      </c>
      <c r="AW498" s="14" t="s">
        <v>33</v>
      </c>
      <c r="AX498" s="14" t="s">
        <v>77</v>
      </c>
      <c r="AY498" s="225" t="s">
        <v>125</v>
      </c>
    </row>
    <row r="499" spans="2:51" s="13" customFormat="1" ht="10">
      <c r="B499" s="205"/>
      <c r="C499" s="206"/>
      <c r="D499" s="200" t="s">
        <v>136</v>
      </c>
      <c r="E499" s="207" t="s">
        <v>1</v>
      </c>
      <c r="F499" s="208" t="s">
        <v>1200</v>
      </c>
      <c r="G499" s="206"/>
      <c r="H499" s="207" t="s">
        <v>1</v>
      </c>
      <c r="I499" s="209"/>
      <c r="J499" s="206"/>
      <c r="K499" s="206"/>
      <c r="L499" s="210"/>
      <c r="M499" s="211"/>
      <c r="N499" s="212"/>
      <c r="O499" s="212"/>
      <c r="P499" s="212"/>
      <c r="Q499" s="212"/>
      <c r="R499" s="212"/>
      <c r="S499" s="212"/>
      <c r="T499" s="213"/>
      <c r="AT499" s="214" t="s">
        <v>136</v>
      </c>
      <c r="AU499" s="214" t="s">
        <v>87</v>
      </c>
      <c r="AV499" s="13" t="s">
        <v>85</v>
      </c>
      <c r="AW499" s="13" t="s">
        <v>33</v>
      </c>
      <c r="AX499" s="13" t="s">
        <v>77</v>
      </c>
      <c r="AY499" s="214" t="s">
        <v>125</v>
      </c>
    </row>
    <row r="500" spans="2:51" s="15" customFormat="1" ht="10">
      <c r="B500" s="229"/>
      <c r="C500" s="230"/>
      <c r="D500" s="200" t="s">
        <v>136</v>
      </c>
      <c r="E500" s="231" t="s">
        <v>1</v>
      </c>
      <c r="F500" s="232" t="s">
        <v>260</v>
      </c>
      <c r="G500" s="230"/>
      <c r="H500" s="233">
        <v>404.248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AT500" s="239" t="s">
        <v>136</v>
      </c>
      <c r="AU500" s="239" t="s">
        <v>87</v>
      </c>
      <c r="AV500" s="15" t="s">
        <v>149</v>
      </c>
      <c r="AW500" s="15" t="s">
        <v>33</v>
      </c>
      <c r="AX500" s="15" t="s">
        <v>85</v>
      </c>
      <c r="AY500" s="239" t="s">
        <v>125</v>
      </c>
    </row>
    <row r="501" spans="1:65" s="2" customFormat="1" ht="16.5" customHeight="1">
      <c r="A501" s="35"/>
      <c r="B501" s="36"/>
      <c r="C501" s="187" t="s">
        <v>1201</v>
      </c>
      <c r="D501" s="187" t="s">
        <v>128</v>
      </c>
      <c r="E501" s="188" t="s">
        <v>1202</v>
      </c>
      <c r="F501" s="189" t="s">
        <v>1203</v>
      </c>
      <c r="G501" s="190" t="s">
        <v>298</v>
      </c>
      <c r="H501" s="191">
        <v>25.5</v>
      </c>
      <c r="I501" s="192"/>
      <c r="J501" s="193">
        <f>ROUND(I501*H501,2)</f>
        <v>0</v>
      </c>
      <c r="K501" s="189" t="s">
        <v>132</v>
      </c>
      <c r="L501" s="40"/>
      <c r="M501" s="194" t="s">
        <v>1</v>
      </c>
      <c r="N501" s="195" t="s">
        <v>42</v>
      </c>
      <c r="O501" s="72"/>
      <c r="P501" s="196">
        <f>O501*H501</f>
        <v>0</v>
      </c>
      <c r="Q501" s="196">
        <v>0</v>
      </c>
      <c r="R501" s="196">
        <f>Q501*H501</f>
        <v>0</v>
      </c>
      <c r="S501" s="196">
        <v>0</v>
      </c>
      <c r="T501" s="197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98" t="s">
        <v>149</v>
      </c>
      <c r="AT501" s="198" t="s">
        <v>128</v>
      </c>
      <c r="AU501" s="198" t="s">
        <v>87</v>
      </c>
      <c r="AY501" s="18" t="s">
        <v>125</v>
      </c>
      <c r="BE501" s="199">
        <f>IF(N501="základní",J501,0)</f>
        <v>0</v>
      </c>
      <c r="BF501" s="199">
        <f>IF(N501="snížená",J501,0)</f>
        <v>0</v>
      </c>
      <c r="BG501" s="199">
        <f>IF(N501="zákl. přenesená",J501,0)</f>
        <v>0</v>
      </c>
      <c r="BH501" s="199">
        <f>IF(N501="sníž. přenesená",J501,0)</f>
        <v>0</v>
      </c>
      <c r="BI501" s="199">
        <f>IF(N501="nulová",J501,0)</f>
        <v>0</v>
      </c>
      <c r="BJ501" s="18" t="s">
        <v>85</v>
      </c>
      <c r="BK501" s="199">
        <f>ROUND(I501*H501,2)</f>
        <v>0</v>
      </c>
      <c r="BL501" s="18" t="s">
        <v>149</v>
      </c>
      <c r="BM501" s="198" t="s">
        <v>1204</v>
      </c>
    </row>
    <row r="502" spans="1:47" s="2" customFormat="1" ht="10">
      <c r="A502" s="35"/>
      <c r="B502" s="36"/>
      <c r="C502" s="37"/>
      <c r="D502" s="200" t="s">
        <v>135</v>
      </c>
      <c r="E502" s="37"/>
      <c r="F502" s="201" t="s">
        <v>1205</v>
      </c>
      <c r="G502" s="37"/>
      <c r="H502" s="37"/>
      <c r="I502" s="202"/>
      <c r="J502" s="37"/>
      <c r="K502" s="37"/>
      <c r="L502" s="40"/>
      <c r="M502" s="203"/>
      <c r="N502" s="204"/>
      <c r="O502" s="72"/>
      <c r="P502" s="72"/>
      <c r="Q502" s="72"/>
      <c r="R502" s="72"/>
      <c r="S502" s="72"/>
      <c r="T502" s="73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135</v>
      </c>
      <c r="AU502" s="18" t="s">
        <v>87</v>
      </c>
    </row>
    <row r="503" spans="2:51" s="14" customFormat="1" ht="10">
      <c r="B503" s="215"/>
      <c r="C503" s="216"/>
      <c r="D503" s="200" t="s">
        <v>136</v>
      </c>
      <c r="E503" s="217" t="s">
        <v>1</v>
      </c>
      <c r="F503" s="218" t="s">
        <v>1550</v>
      </c>
      <c r="G503" s="216"/>
      <c r="H503" s="219">
        <v>25.5</v>
      </c>
      <c r="I503" s="220"/>
      <c r="J503" s="216"/>
      <c r="K503" s="216"/>
      <c r="L503" s="221"/>
      <c r="M503" s="222"/>
      <c r="N503" s="223"/>
      <c r="O503" s="223"/>
      <c r="P503" s="223"/>
      <c r="Q503" s="223"/>
      <c r="R503" s="223"/>
      <c r="S503" s="223"/>
      <c r="T503" s="224"/>
      <c r="AT503" s="225" t="s">
        <v>136</v>
      </c>
      <c r="AU503" s="225" t="s">
        <v>87</v>
      </c>
      <c r="AV503" s="14" t="s">
        <v>87</v>
      </c>
      <c r="AW503" s="14" t="s">
        <v>33</v>
      </c>
      <c r="AX503" s="14" t="s">
        <v>85</v>
      </c>
      <c r="AY503" s="225" t="s">
        <v>125</v>
      </c>
    </row>
    <row r="504" spans="1:65" s="2" customFormat="1" ht="16.5" customHeight="1">
      <c r="A504" s="35"/>
      <c r="B504" s="36"/>
      <c r="C504" s="187" t="s">
        <v>1551</v>
      </c>
      <c r="D504" s="187" t="s">
        <v>128</v>
      </c>
      <c r="E504" s="188" t="s">
        <v>1552</v>
      </c>
      <c r="F504" s="189" t="s">
        <v>1553</v>
      </c>
      <c r="G504" s="190" t="s">
        <v>298</v>
      </c>
      <c r="H504" s="191">
        <v>11</v>
      </c>
      <c r="I504" s="192"/>
      <c r="J504" s="193">
        <f>ROUND(I504*H504,2)</f>
        <v>0</v>
      </c>
      <c r="K504" s="189" t="s">
        <v>132</v>
      </c>
      <c r="L504" s="40"/>
      <c r="M504" s="194" t="s">
        <v>1</v>
      </c>
      <c r="N504" s="195" t="s">
        <v>42</v>
      </c>
      <c r="O504" s="72"/>
      <c r="P504" s="196">
        <f>O504*H504</f>
        <v>0</v>
      </c>
      <c r="Q504" s="196">
        <v>2E-05</v>
      </c>
      <c r="R504" s="196">
        <f>Q504*H504</f>
        <v>0.00022</v>
      </c>
      <c r="S504" s="196">
        <v>0</v>
      </c>
      <c r="T504" s="197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8" t="s">
        <v>149</v>
      </c>
      <c r="AT504" s="198" t="s">
        <v>128</v>
      </c>
      <c r="AU504" s="198" t="s">
        <v>87</v>
      </c>
      <c r="AY504" s="18" t="s">
        <v>125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18" t="s">
        <v>85</v>
      </c>
      <c r="BK504" s="199">
        <f>ROUND(I504*H504,2)</f>
        <v>0</v>
      </c>
      <c r="BL504" s="18" t="s">
        <v>149</v>
      </c>
      <c r="BM504" s="198" t="s">
        <v>1554</v>
      </c>
    </row>
    <row r="505" spans="1:47" s="2" customFormat="1" ht="10">
      <c r="A505" s="35"/>
      <c r="B505" s="36"/>
      <c r="C505" s="37"/>
      <c r="D505" s="200" t="s">
        <v>135</v>
      </c>
      <c r="E505" s="37"/>
      <c r="F505" s="201" t="s">
        <v>1555</v>
      </c>
      <c r="G505" s="37"/>
      <c r="H505" s="37"/>
      <c r="I505" s="202"/>
      <c r="J505" s="37"/>
      <c r="K505" s="37"/>
      <c r="L505" s="40"/>
      <c r="M505" s="203"/>
      <c r="N505" s="204"/>
      <c r="O505" s="72"/>
      <c r="P505" s="72"/>
      <c r="Q505" s="72"/>
      <c r="R505" s="72"/>
      <c r="S505" s="72"/>
      <c r="T505" s="73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135</v>
      </c>
      <c r="AU505" s="18" t="s">
        <v>87</v>
      </c>
    </row>
    <row r="506" spans="2:51" s="14" customFormat="1" ht="10">
      <c r="B506" s="215"/>
      <c r="C506" s="216"/>
      <c r="D506" s="200" t="s">
        <v>136</v>
      </c>
      <c r="E506" s="217" t="s">
        <v>1</v>
      </c>
      <c r="F506" s="218" t="s">
        <v>1556</v>
      </c>
      <c r="G506" s="216"/>
      <c r="H506" s="219">
        <v>11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136</v>
      </c>
      <c r="AU506" s="225" t="s">
        <v>87</v>
      </c>
      <c r="AV506" s="14" t="s">
        <v>87</v>
      </c>
      <c r="AW506" s="14" t="s">
        <v>33</v>
      </c>
      <c r="AX506" s="14" t="s">
        <v>85</v>
      </c>
      <c r="AY506" s="225" t="s">
        <v>125</v>
      </c>
    </row>
    <row r="507" spans="1:65" s="2" customFormat="1" ht="16.5" customHeight="1">
      <c r="A507" s="35"/>
      <c r="B507" s="36"/>
      <c r="C507" s="187" t="s">
        <v>1557</v>
      </c>
      <c r="D507" s="187" t="s">
        <v>128</v>
      </c>
      <c r="E507" s="188" t="s">
        <v>1558</v>
      </c>
      <c r="F507" s="189" t="s">
        <v>1559</v>
      </c>
      <c r="G507" s="190" t="s">
        <v>298</v>
      </c>
      <c r="H507" s="191">
        <v>11.1</v>
      </c>
      <c r="I507" s="192"/>
      <c r="J507" s="193">
        <f>ROUND(I507*H507,2)</f>
        <v>0</v>
      </c>
      <c r="K507" s="189" t="s">
        <v>132</v>
      </c>
      <c r="L507" s="40"/>
      <c r="M507" s="194" t="s">
        <v>1</v>
      </c>
      <c r="N507" s="195" t="s">
        <v>42</v>
      </c>
      <c r="O507" s="72"/>
      <c r="P507" s="196">
        <f>O507*H507</f>
        <v>0</v>
      </c>
      <c r="Q507" s="196">
        <v>0.42885</v>
      </c>
      <c r="R507" s="196">
        <f>Q507*H507</f>
        <v>4.760235</v>
      </c>
      <c r="S507" s="196">
        <v>0</v>
      </c>
      <c r="T507" s="197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8" t="s">
        <v>149</v>
      </c>
      <c r="AT507" s="198" t="s">
        <v>128</v>
      </c>
      <c r="AU507" s="198" t="s">
        <v>87</v>
      </c>
      <c r="AY507" s="18" t="s">
        <v>125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18" t="s">
        <v>85</v>
      </c>
      <c r="BK507" s="199">
        <f>ROUND(I507*H507,2)</f>
        <v>0</v>
      </c>
      <c r="BL507" s="18" t="s">
        <v>149</v>
      </c>
      <c r="BM507" s="198" t="s">
        <v>1560</v>
      </c>
    </row>
    <row r="508" spans="1:47" s="2" customFormat="1" ht="10">
      <c r="A508" s="35"/>
      <c r="B508" s="36"/>
      <c r="C508" s="37"/>
      <c r="D508" s="200" t="s">
        <v>135</v>
      </c>
      <c r="E508" s="37"/>
      <c r="F508" s="201" t="s">
        <v>1561</v>
      </c>
      <c r="G508" s="37"/>
      <c r="H508" s="37"/>
      <c r="I508" s="202"/>
      <c r="J508" s="37"/>
      <c r="K508" s="37"/>
      <c r="L508" s="40"/>
      <c r="M508" s="203"/>
      <c r="N508" s="204"/>
      <c r="O508" s="72"/>
      <c r="P508" s="72"/>
      <c r="Q508" s="72"/>
      <c r="R508" s="72"/>
      <c r="S508" s="72"/>
      <c r="T508" s="73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135</v>
      </c>
      <c r="AU508" s="18" t="s">
        <v>87</v>
      </c>
    </row>
    <row r="509" spans="2:51" s="14" customFormat="1" ht="10">
      <c r="B509" s="215"/>
      <c r="C509" s="216"/>
      <c r="D509" s="200" t="s">
        <v>136</v>
      </c>
      <c r="E509" s="217" t="s">
        <v>1</v>
      </c>
      <c r="F509" s="218" t="s">
        <v>1562</v>
      </c>
      <c r="G509" s="216"/>
      <c r="H509" s="219">
        <v>11.6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136</v>
      </c>
      <c r="AU509" s="225" t="s">
        <v>87</v>
      </c>
      <c r="AV509" s="14" t="s">
        <v>87</v>
      </c>
      <c r="AW509" s="14" t="s">
        <v>33</v>
      </c>
      <c r="AX509" s="14" t="s">
        <v>77</v>
      </c>
      <c r="AY509" s="225" t="s">
        <v>125</v>
      </c>
    </row>
    <row r="510" spans="2:51" s="14" customFormat="1" ht="10">
      <c r="B510" s="215"/>
      <c r="C510" s="216"/>
      <c r="D510" s="200" t="s">
        <v>136</v>
      </c>
      <c r="E510" s="217" t="s">
        <v>1</v>
      </c>
      <c r="F510" s="218" t="s">
        <v>1563</v>
      </c>
      <c r="G510" s="216"/>
      <c r="H510" s="219">
        <v>-0.5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136</v>
      </c>
      <c r="AU510" s="225" t="s">
        <v>87</v>
      </c>
      <c r="AV510" s="14" t="s">
        <v>87</v>
      </c>
      <c r="AW510" s="14" t="s">
        <v>33</v>
      </c>
      <c r="AX510" s="14" t="s">
        <v>77</v>
      </c>
      <c r="AY510" s="225" t="s">
        <v>125</v>
      </c>
    </row>
    <row r="511" spans="2:51" s="15" customFormat="1" ht="10">
      <c r="B511" s="229"/>
      <c r="C511" s="230"/>
      <c r="D511" s="200" t="s">
        <v>136</v>
      </c>
      <c r="E511" s="231" t="s">
        <v>1</v>
      </c>
      <c r="F511" s="232" t="s">
        <v>260</v>
      </c>
      <c r="G511" s="230"/>
      <c r="H511" s="233">
        <v>11.1</v>
      </c>
      <c r="I511" s="234"/>
      <c r="J511" s="230"/>
      <c r="K511" s="230"/>
      <c r="L511" s="235"/>
      <c r="M511" s="236"/>
      <c r="N511" s="237"/>
      <c r="O511" s="237"/>
      <c r="P511" s="237"/>
      <c r="Q511" s="237"/>
      <c r="R511" s="237"/>
      <c r="S511" s="237"/>
      <c r="T511" s="238"/>
      <c r="AT511" s="239" t="s">
        <v>136</v>
      </c>
      <c r="AU511" s="239" t="s">
        <v>87</v>
      </c>
      <c r="AV511" s="15" t="s">
        <v>149</v>
      </c>
      <c r="AW511" s="15" t="s">
        <v>33</v>
      </c>
      <c r="AX511" s="15" t="s">
        <v>85</v>
      </c>
      <c r="AY511" s="239" t="s">
        <v>125</v>
      </c>
    </row>
    <row r="512" spans="2:51" s="13" customFormat="1" ht="10">
      <c r="B512" s="205"/>
      <c r="C512" s="206"/>
      <c r="D512" s="200" t="s">
        <v>136</v>
      </c>
      <c r="E512" s="207" t="s">
        <v>1</v>
      </c>
      <c r="F512" s="208" t="s">
        <v>1564</v>
      </c>
      <c r="G512" s="206"/>
      <c r="H512" s="207" t="s">
        <v>1</v>
      </c>
      <c r="I512" s="209"/>
      <c r="J512" s="206"/>
      <c r="K512" s="206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136</v>
      </c>
      <c r="AU512" s="214" t="s">
        <v>87</v>
      </c>
      <c r="AV512" s="13" t="s">
        <v>85</v>
      </c>
      <c r="AW512" s="13" t="s">
        <v>33</v>
      </c>
      <c r="AX512" s="13" t="s">
        <v>77</v>
      </c>
      <c r="AY512" s="214" t="s">
        <v>125</v>
      </c>
    </row>
    <row r="513" spans="1:65" s="2" customFormat="1" ht="16.5" customHeight="1">
      <c r="A513" s="35"/>
      <c r="B513" s="36"/>
      <c r="C513" s="187" t="s">
        <v>1565</v>
      </c>
      <c r="D513" s="187" t="s">
        <v>128</v>
      </c>
      <c r="E513" s="188" t="s">
        <v>1566</v>
      </c>
      <c r="F513" s="189" t="s">
        <v>1567</v>
      </c>
      <c r="G513" s="190" t="s">
        <v>229</v>
      </c>
      <c r="H513" s="191">
        <v>1</v>
      </c>
      <c r="I513" s="192"/>
      <c r="J513" s="193">
        <f>ROUND(I513*H513,2)</f>
        <v>0</v>
      </c>
      <c r="K513" s="189" t="s">
        <v>132</v>
      </c>
      <c r="L513" s="40"/>
      <c r="M513" s="194" t="s">
        <v>1</v>
      </c>
      <c r="N513" s="195" t="s">
        <v>42</v>
      </c>
      <c r="O513" s="72"/>
      <c r="P513" s="196">
        <f>O513*H513</f>
        <v>0</v>
      </c>
      <c r="Q513" s="196">
        <v>0.19504</v>
      </c>
      <c r="R513" s="196">
        <f>Q513*H513</f>
        <v>0.19504</v>
      </c>
      <c r="S513" s="196">
        <v>0</v>
      </c>
      <c r="T513" s="197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8" t="s">
        <v>149</v>
      </c>
      <c r="AT513" s="198" t="s">
        <v>128</v>
      </c>
      <c r="AU513" s="198" t="s">
        <v>87</v>
      </c>
      <c r="AY513" s="18" t="s">
        <v>125</v>
      </c>
      <c r="BE513" s="199">
        <f>IF(N513="základní",J513,0)</f>
        <v>0</v>
      </c>
      <c r="BF513" s="199">
        <f>IF(N513="snížená",J513,0)</f>
        <v>0</v>
      </c>
      <c r="BG513" s="199">
        <f>IF(N513="zákl. přenesená",J513,0)</f>
        <v>0</v>
      </c>
      <c r="BH513" s="199">
        <f>IF(N513="sníž. přenesená",J513,0)</f>
        <v>0</v>
      </c>
      <c r="BI513" s="199">
        <f>IF(N513="nulová",J513,0)</f>
        <v>0</v>
      </c>
      <c r="BJ513" s="18" t="s">
        <v>85</v>
      </c>
      <c r="BK513" s="199">
        <f>ROUND(I513*H513,2)</f>
        <v>0</v>
      </c>
      <c r="BL513" s="18" t="s">
        <v>149</v>
      </c>
      <c r="BM513" s="198" t="s">
        <v>1568</v>
      </c>
    </row>
    <row r="514" spans="1:47" s="2" customFormat="1" ht="10">
      <c r="A514" s="35"/>
      <c r="B514" s="36"/>
      <c r="C514" s="37"/>
      <c r="D514" s="200" t="s">
        <v>135</v>
      </c>
      <c r="E514" s="37"/>
      <c r="F514" s="201" t="s">
        <v>1569</v>
      </c>
      <c r="G514" s="37"/>
      <c r="H514" s="37"/>
      <c r="I514" s="202"/>
      <c r="J514" s="37"/>
      <c r="K514" s="37"/>
      <c r="L514" s="40"/>
      <c r="M514" s="203"/>
      <c r="N514" s="204"/>
      <c r="O514" s="72"/>
      <c r="P514" s="72"/>
      <c r="Q514" s="72"/>
      <c r="R514" s="72"/>
      <c r="S514" s="72"/>
      <c r="T514" s="73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T514" s="18" t="s">
        <v>135</v>
      </c>
      <c r="AU514" s="18" t="s">
        <v>87</v>
      </c>
    </row>
    <row r="515" spans="2:51" s="14" customFormat="1" ht="10">
      <c r="B515" s="215"/>
      <c r="C515" s="216"/>
      <c r="D515" s="200" t="s">
        <v>136</v>
      </c>
      <c r="E515" s="217" t="s">
        <v>1</v>
      </c>
      <c r="F515" s="218" t="s">
        <v>1570</v>
      </c>
      <c r="G515" s="216"/>
      <c r="H515" s="219">
        <v>1</v>
      </c>
      <c r="I515" s="220"/>
      <c r="J515" s="216"/>
      <c r="K515" s="216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136</v>
      </c>
      <c r="AU515" s="225" t="s">
        <v>87</v>
      </c>
      <c r="AV515" s="14" t="s">
        <v>87</v>
      </c>
      <c r="AW515" s="14" t="s">
        <v>33</v>
      </c>
      <c r="AX515" s="14" t="s">
        <v>85</v>
      </c>
      <c r="AY515" s="225" t="s">
        <v>125</v>
      </c>
    </row>
    <row r="516" spans="2:51" s="13" customFormat="1" ht="10">
      <c r="B516" s="205"/>
      <c r="C516" s="206"/>
      <c r="D516" s="200" t="s">
        <v>136</v>
      </c>
      <c r="E516" s="207" t="s">
        <v>1</v>
      </c>
      <c r="F516" s="208" t="s">
        <v>1571</v>
      </c>
      <c r="G516" s="206"/>
      <c r="H516" s="207" t="s">
        <v>1</v>
      </c>
      <c r="I516" s="209"/>
      <c r="J516" s="206"/>
      <c r="K516" s="206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136</v>
      </c>
      <c r="AU516" s="214" t="s">
        <v>87</v>
      </c>
      <c r="AV516" s="13" t="s">
        <v>85</v>
      </c>
      <c r="AW516" s="13" t="s">
        <v>33</v>
      </c>
      <c r="AX516" s="13" t="s">
        <v>77</v>
      </c>
      <c r="AY516" s="214" t="s">
        <v>125</v>
      </c>
    </row>
    <row r="517" spans="1:65" s="2" customFormat="1" ht="16.5" customHeight="1">
      <c r="A517" s="35"/>
      <c r="B517" s="36"/>
      <c r="C517" s="187" t="s">
        <v>1237</v>
      </c>
      <c r="D517" s="187" t="s">
        <v>128</v>
      </c>
      <c r="E517" s="188" t="s">
        <v>1238</v>
      </c>
      <c r="F517" s="189" t="s">
        <v>1239</v>
      </c>
      <c r="G517" s="190" t="s">
        <v>229</v>
      </c>
      <c r="H517" s="191">
        <v>1</v>
      </c>
      <c r="I517" s="192"/>
      <c r="J517" s="193">
        <f>ROUND(I517*H517,2)</f>
        <v>0</v>
      </c>
      <c r="K517" s="189" t="s">
        <v>132</v>
      </c>
      <c r="L517" s="40"/>
      <c r="M517" s="194" t="s">
        <v>1</v>
      </c>
      <c r="N517" s="195" t="s">
        <v>42</v>
      </c>
      <c r="O517" s="72"/>
      <c r="P517" s="196">
        <f>O517*H517</f>
        <v>0</v>
      </c>
      <c r="Q517" s="196">
        <v>0</v>
      </c>
      <c r="R517" s="196">
        <f>Q517*H517</f>
        <v>0</v>
      </c>
      <c r="S517" s="196">
        <v>0.082</v>
      </c>
      <c r="T517" s="197">
        <f>S517*H517</f>
        <v>0.082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98" t="s">
        <v>149</v>
      </c>
      <c r="AT517" s="198" t="s">
        <v>128</v>
      </c>
      <c r="AU517" s="198" t="s">
        <v>87</v>
      </c>
      <c r="AY517" s="18" t="s">
        <v>125</v>
      </c>
      <c r="BE517" s="199">
        <f>IF(N517="základní",J517,0)</f>
        <v>0</v>
      </c>
      <c r="BF517" s="199">
        <f>IF(N517="snížená",J517,0)</f>
        <v>0</v>
      </c>
      <c r="BG517" s="199">
        <f>IF(N517="zákl. přenesená",J517,0)</f>
        <v>0</v>
      </c>
      <c r="BH517" s="199">
        <f>IF(N517="sníž. přenesená",J517,0)</f>
        <v>0</v>
      </c>
      <c r="BI517" s="199">
        <f>IF(N517="nulová",J517,0)</f>
        <v>0</v>
      </c>
      <c r="BJ517" s="18" t="s">
        <v>85</v>
      </c>
      <c r="BK517" s="199">
        <f>ROUND(I517*H517,2)</f>
        <v>0</v>
      </c>
      <c r="BL517" s="18" t="s">
        <v>149</v>
      </c>
      <c r="BM517" s="198" t="s">
        <v>1240</v>
      </c>
    </row>
    <row r="518" spans="1:47" s="2" customFormat="1" ht="18">
      <c r="A518" s="35"/>
      <c r="B518" s="36"/>
      <c r="C518" s="37"/>
      <c r="D518" s="200" t="s">
        <v>135</v>
      </c>
      <c r="E518" s="37"/>
      <c r="F518" s="201" t="s">
        <v>1241</v>
      </c>
      <c r="G518" s="37"/>
      <c r="H518" s="37"/>
      <c r="I518" s="202"/>
      <c r="J518" s="37"/>
      <c r="K518" s="37"/>
      <c r="L518" s="40"/>
      <c r="M518" s="203"/>
      <c r="N518" s="204"/>
      <c r="O518" s="72"/>
      <c r="P518" s="72"/>
      <c r="Q518" s="72"/>
      <c r="R518" s="72"/>
      <c r="S518" s="72"/>
      <c r="T518" s="73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T518" s="18" t="s">
        <v>135</v>
      </c>
      <c r="AU518" s="18" t="s">
        <v>87</v>
      </c>
    </row>
    <row r="519" spans="2:51" s="14" customFormat="1" ht="10">
      <c r="B519" s="215"/>
      <c r="C519" s="216"/>
      <c r="D519" s="200" t="s">
        <v>136</v>
      </c>
      <c r="E519" s="217" t="s">
        <v>1</v>
      </c>
      <c r="F519" s="218" t="s">
        <v>1572</v>
      </c>
      <c r="G519" s="216"/>
      <c r="H519" s="219">
        <v>1</v>
      </c>
      <c r="I519" s="220"/>
      <c r="J519" s="216"/>
      <c r="K519" s="216"/>
      <c r="L519" s="221"/>
      <c r="M519" s="222"/>
      <c r="N519" s="223"/>
      <c r="O519" s="223"/>
      <c r="P519" s="223"/>
      <c r="Q519" s="223"/>
      <c r="R519" s="223"/>
      <c r="S519" s="223"/>
      <c r="T519" s="224"/>
      <c r="AT519" s="225" t="s">
        <v>136</v>
      </c>
      <c r="AU519" s="225" t="s">
        <v>87</v>
      </c>
      <c r="AV519" s="14" t="s">
        <v>87</v>
      </c>
      <c r="AW519" s="14" t="s">
        <v>33</v>
      </c>
      <c r="AX519" s="14" t="s">
        <v>85</v>
      </c>
      <c r="AY519" s="225" t="s">
        <v>125</v>
      </c>
    </row>
    <row r="520" spans="1:65" s="2" customFormat="1" ht="16.5" customHeight="1">
      <c r="A520" s="35"/>
      <c r="B520" s="36"/>
      <c r="C520" s="187" t="s">
        <v>1262</v>
      </c>
      <c r="D520" s="187" t="s">
        <v>128</v>
      </c>
      <c r="E520" s="188" t="s">
        <v>1263</v>
      </c>
      <c r="F520" s="189" t="s">
        <v>1258</v>
      </c>
      <c r="G520" s="190" t="s">
        <v>298</v>
      </c>
      <c r="H520" s="191">
        <v>5.6</v>
      </c>
      <c r="I520" s="192"/>
      <c r="J520" s="193">
        <f>ROUND(I520*H520,2)</f>
        <v>0</v>
      </c>
      <c r="K520" s="189" t="s">
        <v>132</v>
      </c>
      <c r="L520" s="40"/>
      <c r="M520" s="194" t="s">
        <v>1</v>
      </c>
      <c r="N520" s="195" t="s">
        <v>42</v>
      </c>
      <c r="O520" s="72"/>
      <c r="P520" s="196">
        <f>O520*H520</f>
        <v>0</v>
      </c>
      <c r="Q520" s="196">
        <v>0</v>
      </c>
      <c r="R520" s="196">
        <f>Q520*H520</f>
        <v>0</v>
      </c>
      <c r="S520" s="196">
        <v>0.753</v>
      </c>
      <c r="T520" s="197">
        <f>S520*H520</f>
        <v>4.2168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8" t="s">
        <v>149</v>
      </c>
      <c r="AT520" s="198" t="s">
        <v>128</v>
      </c>
      <c r="AU520" s="198" t="s">
        <v>87</v>
      </c>
      <c r="AY520" s="18" t="s">
        <v>125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8" t="s">
        <v>85</v>
      </c>
      <c r="BK520" s="199">
        <f>ROUND(I520*H520,2)</f>
        <v>0</v>
      </c>
      <c r="BL520" s="18" t="s">
        <v>149</v>
      </c>
      <c r="BM520" s="198" t="s">
        <v>1264</v>
      </c>
    </row>
    <row r="521" spans="1:47" s="2" customFormat="1" ht="18">
      <c r="A521" s="35"/>
      <c r="B521" s="36"/>
      <c r="C521" s="37"/>
      <c r="D521" s="200" t="s">
        <v>135</v>
      </c>
      <c r="E521" s="37"/>
      <c r="F521" s="201" t="s">
        <v>1260</v>
      </c>
      <c r="G521" s="37"/>
      <c r="H521" s="37"/>
      <c r="I521" s="202"/>
      <c r="J521" s="37"/>
      <c r="K521" s="37"/>
      <c r="L521" s="40"/>
      <c r="M521" s="203"/>
      <c r="N521" s="204"/>
      <c r="O521" s="72"/>
      <c r="P521" s="72"/>
      <c r="Q521" s="72"/>
      <c r="R521" s="72"/>
      <c r="S521" s="72"/>
      <c r="T521" s="73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18" t="s">
        <v>135</v>
      </c>
      <c r="AU521" s="18" t="s">
        <v>87</v>
      </c>
    </row>
    <row r="522" spans="2:51" s="14" customFormat="1" ht="10">
      <c r="B522" s="215"/>
      <c r="C522" s="216"/>
      <c r="D522" s="200" t="s">
        <v>136</v>
      </c>
      <c r="E522" s="217" t="s">
        <v>1</v>
      </c>
      <c r="F522" s="218" t="s">
        <v>1573</v>
      </c>
      <c r="G522" s="216"/>
      <c r="H522" s="219">
        <v>5.6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136</v>
      </c>
      <c r="AU522" s="225" t="s">
        <v>87</v>
      </c>
      <c r="AV522" s="14" t="s">
        <v>87</v>
      </c>
      <c r="AW522" s="14" t="s">
        <v>33</v>
      </c>
      <c r="AX522" s="14" t="s">
        <v>85</v>
      </c>
      <c r="AY522" s="225" t="s">
        <v>125</v>
      </c>
    </row>
    <row r="523" spans="1:65" s="2" customFormat="1" ht="16.5" customHeight="1">
      <c r="A523" s="35"/>
      <c r="B523" s="36"/>
      <c r="C523" s="187" t="s">
        <v>1266</v>
      </c>
      <c r="D523" s="187" t="s">
        <v>128</v>
      </c>
      <c r="E523" s="188" t="s">
        <v>1267</v>
      </c>
      <c r="F523" s="189" t="s">
        <v>1268</v>
      </c>
      <c r="G523" s="190" t="s">
        <v>298</v>
      </c>
      <c r="H523" s="191">
        <v>15.3</v>
      </c>
      <c r="I523" s="192"/>
      <c r="J523" s="193">
        <f>ROUND(I523*H523,2)</f>
        <v>0</v>
      </c>
      <c r="K523" s="189" t="s">
        <v>132</v>
      </c>
      <c r="L523" s="40"/>
      <c r="M523" s="194" t="s">
        <v>1</v>
      </c>
      <c r="N523" s="195" t="s">
        <v>42</v>
      </c>
      <c r="O523" s="72"/>
      <c r="P523" s="196">
        <f>O523*H523</f>
        <v>0</v>
      </c>
      <c r="Q523" s="196">
        <v>0</v>
      </c>
      <c r="R523" s="196">
        <f>Q523*H523</f>
        <v>0</v>
      </c>
      <c r="S523" s="196">
        <v>0.98</v>
      </c>
      <c r="T523" s="197">
        <f>S523*H523</f>
        <v>14.994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8" t="s">
        <v>149</v>
      </c>
      <c r="AT523" s="198" t="s">
        <v>128</v>
      </c>
      <c r="AU523" s="198" t="s">
        <v>87</v>
      </c>
      <c r="AY523" s="18" t="s">
        <v>125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18" t="s">
        <v>85</v>
      </c>
      <c r="BK523" s="199">
        <f>ROUND(I523*H523,2)</f>
        <v>0</v>
      </c>
      <c r="BL523" s="18" t="s">
        <v>149</v>
      </c>
      <c r="BM523" s="198" t="s">
        <v>1269</v>
      </c>
    </row>
    <row r="524" spans="1:47" s="2" customFormat="1" ht="18">
      <c r="A524" s="35"/>
      <c r="B524" s="36"/>
      <c r="C524" s="37"/>
      <c r="D524" s="200" t="s">
        <v>135</v>
      </c>
      <c r="E524" s="37"/>
      <c r="F524" s="201" t="s">
        <v>1270</v>
      </c>
      <c r="G524" s="37"/>
      <c r="H524" s="37"/>
      <c r="I524" s="202"/>
      <c r="J524" s="37"/>
      <c r="K524" s="37"/>
      <c r="L524" s="40"/>
      <c r="M524" s="203"/>
      <c r="N524" s="204"/>
      <c r="O524" s="72"/>
      <c r="P524" s="72"/>
      <c r="Q524" s="72"/>
      <c r="R524" s="72"/>
      <c r="S524" s="72"/>
      <c r="T524" s="73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8" t="s">
        <v>135</v>
      </c>
      <c r="AU524" s="18" t="s">
        <v>87</v>
      </c>
    </row>
    <row r="525" spans="2:51" s="14" customFormat="1" ht="10">
      <c r="B525" s="215"/>
      <c r="C525" s="216"/>
      <c r="D525" s="200" t="s">
        <v>136</v>
      </c>
      <c r="E525" s="217" t="s">
        <v>1</v>
      </c>
      <c r="F525" s="218" t="s">
        <v>1574</v>
      </c>
      <c r="G525" s="216"/>
      <c r="H525" s="219">
        <v>15.3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136</v>
      </c>
      <c r="AU525" s="225" t="s">
        <v>87</v>
      </c>
      <c r="AV525" s="14" t="s">
        <v>87</v>
      </c>
      <c r="AW525" s="14" t="s">
        <v>33</v>
      </c>
      <c r="AX525" s="14" t="s">
        <v>85</v>
      </c>
      <c r="AY525" s="225" t="s">
        <v>125</v>
      </c>
    </row>
    <row r="526" spans="1:65" s="2" customFormat="1" ht="16.5" customHeight="1">
      <c r="A526" s="35"/>
      <c r="B526" s="36"/>
      <c r="C526" s="187" t="s">
        <v>1575</v>
      </c>
      <c r="D526" s="187" t="s">
        <v>128</v>
      </c>
      <c r="E526" s="188" t="s">
        <v>1576</v>
      </c>
      <c r="F526" s="189" t="s">
        <v>1577</v>
      </c>
      <c r="G526" s="190" t="s">
        <v>298</v>
      </c>
      <c r="H526" s="191">
        <v>17.7</v>
      </c>
      <c r="I526" s="192"/>
      <c r="J526" s="193">
        <f>ROUND(I526*H526,2)</f>
        <v>0</v>
      </c>
      <c r="K526" s="189" t="s">
        <v>132</v>
      </c>
      <c r="L526" s="40"/>
      <c r="M526" s="194" t="s">
        <v>1</v>
      </c>
      <c r="N526" s="195" t="s">
        <v>42</v>
      </c>
      <c r="O526" s="72"/>
      <c r="P526" s="196">
        <f>O526*H526</f>
        <v>0</v>
      </c>
      <c r="Q526" s="196">
        <v>0</v>
      </c>
      <c r="R526" s="196">
        <f>Q526*H526</f>
        <v>0</v>
      </c>
      <c r="S526" s="196">
        <v>2.055</v>
      </c>
      <c r="T526" s="197">
        <f>S526*H526</f>
        <v>36.3735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98" t="s">
        <v>149</v>
      </c>
      <c r="AT526" s="198" t="s">
        <v>128</v>
      </c>
      <c r="AU526" s="198" t="s">
        <v>87</v>
      </c>
      <c r="AY526" s="18" t="s">
        <v>125</v>
      </c>
      <c r="BE526" s="199">
        <f>IF(N526="základní",J526,0)</f>
        <v>0</v>
      </c>
      <c r="BF526" s="199">
        <f>IF(N526="snížená",J526,0)</f>
        <v>0</v>
      </c>
      <c r="BG526" s="199">
        <f>IF(N526="zákl. přenesená",J526,0)</f>
        <v>0</v>
      </c>
      <c r="BH526" s="199">
        <f>IF(N526="sníž. přenesená",J526,0)</f>
        <v>0</v>
      </c>
      <c r="BI526" s="199">
        <f>IF(N526="nulová",J526,0)</f>
        <v>0</v>
      </c>
      <c r="BJ526" s="18" t="s">
        <v>85</v>
      </c>
      <c r="BK526" s="199">
        <f>ROUND(I526*H526,2)</f>
        <v>0</v>
      </c>
      <c r="BL526" s="18" t="s">
        <v>149</v>
      </c>
      <c r="BM526" s="198" t="s">
        <v>1578</v>
      </c>
    </row>
    <row r="527" spans="1:47" s="2" customFormat="1" ht="18">
      <c r="A527" s="35"/>
      <c r="B527" s="36"/>
      <c r="C527" s="37"/>
      <c r="D527" s="200" t="s">
        <v>135</v>
      </c>
      <c r="E527" s="37"/>
      <c r="F527" s="201" t="s">
        <v>1579</v>
      </c>
      <c r="G527" s="37"/>
      <c r="H527" s="37"/>
      <c r="I527" s="202"/>
      <c r="J527" s="37"/>
      <c r="K527" s="37"/>
      <c r="L527" s="40"/>
      <c r="M527" s="203"/>
      <c r="N527" s="204"/>
      <c r="O527" s="72"/>
      <c r="P527" s="72"/>
      <c r="Q527" s="72"/>
      <c r="R527" s="72"/>
      <c r="S527" s="72"/>
      <c r="T527" s="73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135</v>
      </c>
      <c r="AU527" s="18" t="s">
        <v>87</v>
      </c>
    </row>
    <row r="528" spans="2:51" s="14" customFormat="1" ht="10">
      <c r="B528" s="215"/>
      <c r="C528" s="216"/>
      <c r="D528" s="200" t="s">
        <v>136</v>
      </c>
      <c r="E528" s="217" t="s">
        <v>1</v>
      </c>
      <c r="F528" s="218" t="s">
        <v>1580</v>
      </c>
      <c r="G528" s="216"/>
      <c r="H528" s="219">
        <v>17.7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136</v>
      </c>
      <c r="AU528" s="225" t="s">
        <v>87</v>
      </c>
      <c r="AV528" s="14" t="s">
        <v>87</v>
      </c>
      <c r="AW528" s="14" t="s">
        <v>33</v>
      </c>
      <c r="AX528" s="14" t="s">
        <v>85</v>
      </c>
      <c r="AY528" s="225" t="s">
        <v>125</v>
      </c>
    </row>
    <row r="529" spans="1:65" s="2" customFormat="1" ht="16.5" customHeight="1">
      <c r="A529" s="35"/>
      <c r="B529" s="36"/>
      <c r="C529" s="187" t="s">
        <v>1272</v>
      </c>
      <c r="D529" s="187" t="s">
        <v>128</v>
      </c>
      <c r="E529" s="188" t="s">
        <v>1273</v>
      </c>
      <c r="F529" s="189" t="s">
        <v>1274</v>
      </c>
      <c r="G529" s="190" t="s">
        <v>298</v>
      </c>
      <c r="H529" s="191">
        <v>6.4</v>
      </c>
      <c r="I529" s="192"/>
      <c r="J529" s="193">
        <f>ROUND(I529*H529,2)</f>
        <v>0</v>
      </c>
      <c r="K529" s="189" t="s">
        <v>132</v>
      </c>
      <c r="L529" s="40"/>
      <c r="M529" s="194" t="s">
        <v>1</v>
      </c>
      <c r="N529" s="195" t="s">
        <v>42</v>
      </c>
      <c r="O529" s="72"/>
      <c r="P529" s="196">
        <f>O529*H529</f>
        <v>0</v>
      </c>
      <c r="Q529" s="196">
        <v>0</v>
      </c>
      <c r="R529" s="196">
        <f>Q529*H529</f>
        <v>0</v>
      </c>
      <c r="S529" s="196">
        <v>0.25</v>
      </c>
      <c r="T529" s="197">
        <f>S529*H529</f>
        <v>1.6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98" t="s">
        <v>149</v>
      </c>
      <c r="AT529" s="198" t="s">
        <v>128</v>
      </c>
      <c r="AU529" s="198" t="s">
        <v>87</v>
      </c>
      <c r="AY529" s="18" t="s">
        <v>125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8" t="s">
        <v>85</v>
      </c>
      <c r="BK529" s="199">
        <f>ROUND(I529*H529,2)</f>
        <v>0</v>
      </c>
      <c r="BL529" s="18" t="s">
        <v>149</v>
      </c>
      <c r="BM529" s="198" t="s">
        <v>1275</v>
      </c>
    </row>
    <row r="530" spans="1:47" s="2" customFormat="1" ht="18">
      <c r="A530" s="35"/>
      <c r="B530" s="36"/>
      <c r="C530" s="37"/>
      <c r="D530" s="200" t="s">
        <v>135</v>
      </c>
      <c r="E530" s="37"/>
      <c r="F530" s="201" t="s">
        <v>1276</v>
      </c>
      <c r="G530" s="37"/>
      <c r="H530" s="37"/>
      <c r="I530" s="202"/>
      <c r="J530" s="37"/>
      <c r="K530" s="37"/>
      <c r="L530" s="40"/>
      <c r="M530" s="203"/>
      <c r="N530" s="204"/>
      <c r="O530" s="72"/>
      <c r="P530" s="72"/>
      <c r="Q530" s="72"/>
      <c r="R530" s="72"/>
      <c r="S530" s="72"/>
      <c r="T530" s="73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135</v>
      </c>
      <c r="AU530" s="18" t="s">
        <v>87</v>
      </c>
    </row>
    <row r="531" spans="2:51" s="14" customFormat="1" ht="10">
      <c r="B531" s="215"/>
      <c r="C531" s="216"/>
      <c r="D531" s="200" t="s">
        <v>136</v>
      </c>
      <c r="E531" s="217" t="s">
        <v>1</v>
      </c>
      <c r="F531" s="218" t="s">
        <v>1581</v>
      </c>
      <c r="G531" s="216"/>
      <c r="H531" s="219">
        <v>2.4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136</v>
      </c>
      <c r="AU531" s="225" t="s">
        <v>87</v>
      </c>
      <c r="AV531" s="14" t="s">
        <v>87</v>
      </c>
      <c r="AW531" s="14" t="s">
        <v>33</v>
      </c>
      <c r="AX531" s="14" t="s">
        <v>77</v>
      </c>
      <c r="AY531" s="225" t="s">
        <v>125</v>
      </c>
    </row>
    <row r="532" spans="2:51" s="14" customFormat="1" ht="10">
      <c r="B532" s="215"/>
      <c r="C532" s="216"/>
      <c r="D532" s="200" t="s">
        <v>136</v>
      </c>
      <c r="E532" s="217" t="s">
        <v>1</v>
      </c>
      <c r="F532" s="218" t="s">
        <v>1582</v>
      </c>
      <c r="G532" s="216"/>
      <c r="H532" s="219">
        <v>4</v>
      </c>
      <c r="I532" s="220"/>
      <c r="J532" s="216"/>
      <c r="K532" s="216"/>
      <c r="L532" s="221"/>
      <c r="M532" s="222"/>
      <c r="N532" s="223"/>
      <c r="O532" s="223"/>
      <c r="P532" s="223"/>
      <c r="Q532" s="223"/>
      <c r="R532" s="223"/>
      <c r="S532" s="223"/>
      <c r="T532" s="224"/>
      <c r="AT532" s="225" t="s">
        <v>136</v>
      </c>
      <c r="AU532" s="225" t="s">
        <v>87</v>
      </c>
      <c r="AV532" s="14" t="s">
        <v>87</v>
      </c>
      <c r="AW532" s="14" t="s">
        <v>33</v>
      </c>
      <c r="AX532" s="14" t="s">
        <v>77</v>
      </c>
      <c r="AY532" s="225" t="s">
        <v>125</v>
      </c>
    </row>
    <row r="533" spans="2:51" s="15" customFormat="1" ht="10">
      <c r="B533" s="229"/>
      <c r="C533" s="230"/>
      <c r="D533" s="200" t="s">
        <v>136</v>
      </c>
      <c r="E533" s="231" t="s">
        <v>1</v>
      </c>
      <c r="F533" s="232" t="s">
        <v>260</v>
      </c>
      <c r="G533" s="230"/>
      <c r="H533" s="233">
        <v>6.4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AT533" s="239" t="s">
        <v>136</v>
      </c>
      <c r="AU533" s="239" t="s">
        <v>87</v>
      </c>
      <c r="AV533" s="15" t="s">
        <v>149</v>
      </c>
      <c r="AW533" s="15" t="s">
        <v>33</v>
      </c>
      <c r="AX533" s="15" t="s">
        <v>85</v>
      </c>
      <c r="AY533" s="239" t="s">
        <v>125</v>
      </c>
    </row>
    <row r="534" spans="2:63" s="12" customFormat="1" ht="22.75" customHeight="1">
      <c r="B534" s="171"/>
      <c r="C534" s="172"/>
      <c r="D534" s="173" t="s">
        <v>76</v>
      </c>
      <c r="E534" s="185" t="s">
        <v>1284</v>
      </c>
      <c r="F534" s="185" t="s">
        <v>1285</v>
      </c>
      <c r="G534" s="172"/>
      <c r="H534" s="172"/>
      <c r="I534" s="175"/>
      <c r="J534" s="186">
        <f>BK534</f>
        <v>0</v>
      </c>
      <c r="K534" s="172"/>
      <c r="L534" s="177"/>
      <c r="M534" s="178"/>
      <c r="N534" s="179"/>
      <c r="O534" s="179"/>
      <c r="P534" s="180">
        <f>SUM(P535:P591)</f>
        <v>0</v>
      </c>
      <c r="Q534" s="179"/>
      <c r="R534" s="180">
        <f>SUM(R535:R591)</f>
        <v>0</v>
      </c>
      <c r="S534" s="179"/>
      <c r="T534" s="181">
        <f>SUM(T535:T591)</f>
        <v>0</v>
      </c>
      <c r="AR534" s="182" t="s">
        <v>85</v>
      </c>
      <c r="AT534" s="183" t="s">
        <v>76</v>
      </c>
      <c r="AU534" s="183" t="s">
        <v>85</v>
      </c>
      <c r="AY534" s="182" t="s">
        <v>125</v>
      </c>
      <c r="BK534" s="184">
        <f>SUM(BK535:BK591)</f>
        <v>0</v>
      </c>
    </row>
    <row r="535" spans="1:65" s="2" customFormat="1" ht="16.5" customHeight="1">
      <c r="A535" s="35"/>
      <c r="B535" s="36"/>
      <c r="C535" s="187" t="s">
        <v>1286</v>
      </c>
      <c r="D535" s="187" t="s">
        <v>128</v>
      </c>
      <c r="E535" s="188" t="s">
        <v>1287</v>
      </c>
      <c r="F535" s="189" t="s">
        <v>1288</v>
      </c>
      <c r="G535" s="190" t="s">
        <v>416</v>
      </c>
      <c r="H535" s="191">
        <v>11.394</v>
      </c>
      <c r="I535" s="192"/>
      <c r="J535" s="193">
        <f>ROUND(I535*H535,2)</f>
        <v>0</v>
      </c>
      <c r="K535" s="189" t="s">
        <v>132</v>
      </c>
      <c r="L535" s="40"/>
      <c r="M535" s="194" t="s">
        <v>1</v>
      </c>
      <c r="N535" s="195" t="s">
        <v>42</v>
      </c>
      <c r="O535" s="72"/>
      <c r="P535" s="196">
        <f>O535*H535</f>
        <v>0</v>
      </c>
      <c r="Q535" s="196">
        <v>0</v>
      </c>
      <c r="R535" s="196">
        <f>Q535*H535</f>
        <v>0</v>
      </c>
      <c r="S535" s="196">
        <v>0</v>
      </c>
      <c r="T535" s="197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8" t="s">
        <v>149</v>
      </c>
      <c r="AT535" s="198" t="s">
        <v>128</v>
      </c>
      <c r="AU535" s="198" t="s">
        <v>87</v>
      </c>
      <c r="AY535" s="18" t="s">
        <v>125</v>
      </c>
      <c r="BE535" s="199">
        <f>IF(N535="základní",J535,0)</f>
        <v>0</v>
      </c>
      <c r="BF535" s="199">
        <f>IF(N535="snížená",J535,0)</f>
        <v>0</v>
      </c>
      <c r="BG535" s="199">
        <f>IF(N535="zákl. přenesená",J535,0)</f>
        <v>0</v>
      </c>
      <c r="BH535" s="199">
        <f>IF(N535="sníž. přenesená",J535,0)</f>
        <v>0</v>
      </c>
      <c r="BI535" s="199">
        <f>IF(N535="nulová",J535,0)</f>
        <v>0</v>
      </c>
      <c r="BJ535" s="18" t="s">
        <v>85</v>
      </c>
      <c r="BK535" s="199">
        <f>ROUND(I535*H535,2)</f>
        <v>0</v>
      </c>
      <c r="BL535" s="18" t="s">
        <v>149</v>
      </c>
      <c r="BM535" s="198" t="s">
        <v>1289</v>
      </c>
    </row>
    <row r="536" spans="1:47" s="2" customFormat="1" ht="10">
      <c r="A536" s="35"/>
      <c r="B536" s="36"/>
      <c r="C536" s="37"/>
      <c r="D536" s="200" t="s">
        <v>135</v>
      </c>
      <c r="E536" s="37"/>
      <c r="F536" s="201" t="s">
        <v>1290</v>
      </c>
      <c r="G536" s="37"/>
      <c r="H536" s="37"/>
      <c r="I536" s="202"/>
      <c r="J536" s="37"/>
      <c r="K536" s="37"/>
      <c r="L536" s="40"/>
      <c r="M536" s="203"/>
      <c r="N536" s="204"/>
      <c r="O536" s="72"/>
      <c r="P536" s="72"/>
      <c r="Q536" s="72"/>
      <c r="R536" s="72"/>
      <c r="S536" s="72"/>
      <c r="T536" s="73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T536" s="18" t="s">
        <v>135</v>
      </c>
      <c r="AU536" s="18" t="s">
        <v>87</v>
      </c>
    </row>
    <row r="537" spans="2:51" s="13" customFormat="1" ht="10">
      <c r="B537" s="205"/>
      <c r="C537" s="206"/>
      <c r="D537" s="200" t="s">
        <v>136</v>
      </c>
      <c r="E537" s="207" t="s">
        <v>1</v>
      </c>
      <c r="F537" s="208" t="s">
        <v>1291</v>
      </c>
      <c r="G537" s="206"/>
      <c r="H537" s="207" t="s">
        <v>1</v>
      </c>
      <c r="I537" s="209"/>
      <c r="J537" s="206"/>
      <c r="K537" s="206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136</v>
      </c>
      <c r="AU537" s="214" t="s">
        <v>87</v>
      </c>
      <c r="AV537" s="13" t="s">
        <v>85</v>
      </c>
      <c r="AW537" s="13" t="s">
        <v>33</v>
      </c>
      <c r="AX537" s="13" t="s">
        <v>77</v>
      </c>
      <c r="AY537" s="214" t="s">
        <v>125</v>
      </c>
    </row>
    <row r="538" spans="2:51" s="14" customFormat="1" ht="10">
      <c r="B538" s="215"/>
      <c r="C538" s="216"/>
      <c r="D538" s="200" t="s">
        <v>136</v>
      </c>
      <c r="E538" s="217" t="s">
        <v>1</v>
      </c>
      <c r="F538" s="218" t="s">
        <v>1583</v>
      </c>
      <c r="G538" s="216"/>
      <c r="H538" s="219">
        <v>11.21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136</v>
      </c>
      <c r="AU538" s="225" t="s">
        <v>87</v>
      </c>
      <c r="AV538" s="14" t="s">
        <v>87</v>
      </c>
      <c r="AW538" s="14" t="s">
        <v>33</v>
      </c>
      <c r="AX538" s="14" t="s">
        <v>77</v>
      </c>
      <c r="AY538" s="225" t="s">
        <v>125</v>
      </c>
    </row>
    <row r="539" spans="2:51" s="14" customFormat="1" ht="10">
      <c r="B539" s="215"/>
      <c r="C539" s="216"/>
      <c r="D539" s="200" t="s">
        <v>136</v>
      </c>
      <c r="E539" s="217" t="s">
        <v>1</v>
      </c>
      <c r="F539" s="218" t="s">
        <v>1584</v>
      </c>
      <c r="G539" s="216"/>
      <c r="H539" s="219">
        <v>0.184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136</v>
      </c>
      <c r="AU539" s="225" t="s">
        <v>87</v>
      </c>
      <c r="AV539" s="14" t="s">
        <v>87</v>
      </c>
      <c r="AW539" s="14" t="s">
        <v>33</v>
      </c>
      <c r="AX539" s="14" t="s">
        <v>77</v>
      </c>
      <c r="AY539" s="225" t="s">
        <v>125</v>
      </c>
    </row>
    <row r="540" spans="2:51" s="15" customFormat="1" ht="10">
      <c r="B540" s="229"/>
      <c r="C540" s="230"/>
      <c r="D540" s="200" t="s">
        <v>136</v>
      </c>
      <c r="E540" s="231" t="s">
        <v>1</v>
      </c>
      <c r="F540" s="232" t="s">
        <v>260</v>
      </c>
      <c r="G540" s="230"/>
      <c r="H540" s="233">
        <v>11.394</v>
      </c>
      <c r="I540" s="234"/>
      <c r="J540" s="230"/>
      <c r="K540" s="230"/>
      <c r="L540" s="235"/>
      <c r="M540" s="236"/>
      <c r="N540" s="237"/>
      <c r="O540" s="237"/>
      <c r="P540" s="237"/>
      <c r="Q540" s="237"/>
      <c r="R540" s="237"/>
      <c r="S540" s="237"/>
      <c r="T540" s="238"/>
      <c r="AT540" s="239" t="s">
        <v>136</v>
      </c>
      <c r="AU540" s="239" t="s">
        <v>87</v>
      </c>
      <c r="AV540" s="15" t="s">
        <v>149</v>
      </c>
      <c r="AW540" s="15" t="s">
        <v>33</v>
      </c>
      <c r="AX540" s="15" t="s">
        <v>85</v>
      </c>
      <c r="AY540" s="239" t="s">
        <v>125</v>
      </c>
    </row>
    <row r="541" spans="1:65" s="2" customFormat="1" ht="16.5" customHeight="1">
      <c r="A541" s="35"/>
      <c r="B541" s="36"/>
      <c r="C541" s="187" t="s">
        <v>1294</v>
      </c>
      <c r="D541" s="187" t="s">
        <v>128</v>
      </c>
      <c r="E541" s="188" t="s">
        <v>1295</v>
      </c>
      <c r="F541" s="189" t="s">
        <v>1296</v>
      </c>
      <c r="G541" s="190" t="s">
        <v>416</v>
      </c>
      <c r="H541" s="191">
        <v>34.182</v>
      </c>
      <c r="I541" s="192"/>
      <c r="J541" s="193">
        <f>ROUND(I541*H541,2)</f>
        <v>0</v>
      </c>
      <c r="K541" s="189" t="s">
        <v>132</v>
      </c>
      <c r="L541" s="40"/>
      <c r="M541" s="194" t="s">
        <v>1</v>
      </c>
      <c r="N541" s="195" t="s">
        <v>42</v>
      </c>
      <c r="O541" s="72"/>
      <c r="P541" s="196">
        <f>O541*H541</f>
        <v>0</v>
      </c>
      <c r="Q541" s="196">
        <v>0</v>
      </c>
      <c r="R541" s="196">
        <f>Q541*H541</f>
        <v>0</v>
      </c>
      <c r="S541" s="196">
        <v>0</v>
      </c>
      <c r="T541" s="197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8" t="s">
        <v>149</v>
      </c>
      <c r="AT541" s="198" t="s">
        <v>128</v>
      </c>
      <c r="AU541" s="198" t="s">
        <v>87</v>
      </c>
      <c r="AY541" s="18" t="s">
        <v>125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8" t="s">
        <v>85</v>
      </c>
      <c r="BK541" s="199">
        <f>ROUND(I541*H541,2)</f>
        <v>0</v>
      </c>
      <c r="BL541" s="18" t="s">
        <v>149</v>
      </c>
      <c r="BM541" s="198" t="s">
        <v>1297</v>
      </c>
    </row>
    <row r="542" spans="1:47" s="2" customFormat="1" ht="10">
      <c r="A542" s="35"/>
      <c r="B542" s="36"/>
      <c r="C542" s="37"/>
      <c r="D542" s="200" t="s">
        <v>135</v>
      </c>
      <c r="E542" s="37"/>
      <c r="F542" s="201" t="s">
        <v>1298</v>
      </c>
      <c r="G542" s="37"/>
      <c r="H542" s="37"/>
      <c r="I542" s="202"/>
      <c r="J542" s="37"/>
      <c r="K542" s="37"/>
      <c r="L542" s="40"/>
      <c r="M542" s="203"/>
      <c r="N542" s="204"/>
      <c r="O542" s="72"/>
      <c r="P542" s="72"/>
      <c r="Q542" s="72"/>
      <c r="R542" s="72"/>
      <c r="S542" s="72"/>
      <c r="T542" s="73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T542" s="18" t="s">
        <v>135</v>
      </c>
      <c r="AU542" s="18" t="s">
        <v>87</v>
      </c>
    </row>
    <row r="543" spans="2:51" s="13" customFormat="1" ht="10">
      <c r="B543" s="205"/>
      <c r="C543" s="206"/>
      <c r="D543" s="200" t="s">
        <v>136</v>
      </c>
      <c r="E543" s="207" t="s">
        <v>1</v>
      </c>
      <c r="F543" s="208" t="s">
        <v>1291</v>
      </c>
      <c r="G543" s="206"/>
      <c r="H543" s="207" t="s">
        <v>1</v>
      </c>
      <c r="I543" s="209"/>
      <c r="J543" s="206"/>
      <c r="K543" s="206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136</v>
      </c>
      <c r="AU543" s="214" t="s">
        <v>87</v>
      </c>
      <c r="AV543" s="13" t="s">
        <v>85</v>
      </c>
      <c r="AW543" s="13" t="s">
        <v>33</v>
      </c>
      <c r="AX543" s="13" t="s">
        <v>77</v>
      </c>
      <c r="AY543" s="214" t="s">
        <v>125</v>
      </c>
    </row>
    <row r="544" spans="2:51" s="14" customFormat="1" ht="10">
      <c r="B544" s="215"/>
      <c r="C544" s="216"/>
      <c r="D544" s="200" t="s">
        <v>136</v>
      </c>
      <c r="E544" s="217" t="s">
        <v>1</v>
      </c>
      <c r="F544" s="218" t="s">
        <v>1585</v>
      </c>
      <c r="G544" s="216"/>
      <c r="H544" s="219">
        <v>33.63</v>
      </c>
      <c r="I544" s="220"/>
      <c r="J544" s="216"/>
      <c r="K544" s="216"/>
      <c r="L544" s="221"/>
      <c r="M544" s="222"/>
      <c r="N544" s="223"/>
      <c r="O544" s="223"/>
      <c r="P544" s="223"/>
      <c r="Q544" s="223"/>
      <c r="R544" s="223"/>
      <c r="S544" s="223"/>
      <c r="T544" s="224"/>
      <c r="AT544" s="225" t="s">
        <v>136</v>
      </c>
      <c r="AU544" s="225" t="s">
        <v>87</v>
      </c>
      <c r="AV544" s="14" t="s">
        <v>87</v>
      </c>
      <c r="AW544" s="14" t="s">
        <v>33</v>
      </c>
      <c r="AX544" s="14" t="s">
        <v>77</v>
      </c>
      <c r="AY544" s="225" t="s">
        <v>125</v>
      </c>
    </row>
    <row r="545" spans="2:51" s="14" customFormat="1" ht="10">
      <c r="B545" s="215"/>
      <c r="C545" s="216"/>
      <c r="D545" s="200" t="s">
        <v>136</v>
      </c>
      <c r="E545" s="217" t="s">
        <v>1</v>
      </c>
      <c r="F545" s="218" t="s">
        <v>1586</v>
      </c>
      <c r="G545" s="216"/>
      <c r="H545" s="219">
        <v>0.552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136</v>
      </c>
      <c r="AU545" s="225" t="s">
        <v>87</v>
      </c>
      <c r="AV545" s="14" t="s">
        <v>87</v>
      </c>
      <c r="AW545" s="14" t="s">
        <v>33</v>
      </c>
      <c r="AX545" s="14" t="s">
        <v>77</v>
      </c>
      <c r="AY545" s="225" t="s">
        <v>125</v>
      </c>
    </row>
    <row r="546" spans="2:51" s="15" customFormat="1" ht="10">
      <c r="B546" s="229"/>
      <c r="C546" s="230"/>
      <c r="D546" s="200" t="s">
        <v>136</v>
      </c>
      <c r="E546" s="231" t="s">
        <v>1</v>
      </c>
      <c r="F546" s="232" t="s">
        <v>260</v>
      </c>
      <c r="G546" s="230"/>
      <c r="H546" s="233">
        <v>34.182</v>
      </c>
      <c r="I546" s="234"/>
      <c r="J546" s="230"/>
      <c r="K546" s="230"/>
      <c r="L546" s="235"/>
      <c r="M546" s="236"/>
      <c r="N546" s="237"/>
      <c r="O546" s="237"/>
      <c r="P546" s="237"/>
      <c r="Q546" s="237"/>
      <c r="R546" s="237"/>
      <c r="S546" s="237"/>
      <c r="T546" s="238"/>
      <c r="AT546" s="239" t="s">
        <v>136</v>
      </c>
      <c r="AU546" s="239" t="s">
        <v>87</v>
      </c>
      <c r="AV546" s="15" t="s">
        <v>149</v>
      </c>
      <c r="AW546" s="15" t="s">
        <v>33</v>
      </c>
      <c r="AX546" s="15" t="s">
        <v>85</v>
      </c>
      <c r="AY546" s="239" t="s">
        <v>125</v>
      </c>
    </row>
    <row r="547" spans="1:65" s="2" customFormat="1" ht="16.5" customHeight="1">
      <c r="A547" s="35"/>
      <c r="B547" s="36"/>
      <c r="C547" s="187" t="s">
        <v>1301</v>
      </c>
      <c r="D547" s="187" t="s">
        <v>128</v>
      </c>
      <c r="E547" s="188" t="s">
        <v>1302</v>
      </c>
      <c r="F547" s="189" t="s">
        <v>1303</v>
      </c>
      <c r="G547" s="190" t="s">
        <v>416</v>
      </c>
      <c r="H547" s="191">
        <v>58.623</v>
      </c>
      <c r="I547" s="192"/>
      <c r="J547" s="193">
        <f>ROUND(I547*H547,2)</f>
        <v>0</v>
      </c>
      <c r="K547" s="189" t="s">
        <v>132</v>
      </c>
      <c r="L547" s="40"/>
      <c r="M547" s="194" t="s">
        <v>1</v>
      </c>
      <c r="N547" s="195" t="s">
        <v>42</v>
      </c>
      <c r="O547" s="72"/>
      <c r="P547" s="196">
        <f>O547*H547</f>
        <v>0</v>
      </c>
      <c r="Q547" s="196">
        <v>0</v>
      </c>
      <c r="R547" s="196">
        <f>Q547*H547</f>
        <v>0</v>
      </c>
      <c r="S547" s="196">
        <v>0</v>
      </c>
      <c r="T547" s="197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198" t="s">
        <v>149</v>
      </c>
      <c r="AT547" s="198" t="s">
        <v>128</v>
      </c>
      <c r="AU547" s="198" t="s">
        <v>87</v>
      </c>
      <c r="AY547" s="18" t="s">
        <v>125</v>
      </c>
      <c r="BE547" s="199">
        <f>IF(N547="základní",J547,0)</f>
        <v>0</v>
      </c>
      <c r="BF547" s="199">
        <f>IF(N547="snížená",J547,0)</f>
        <v>0</v>
      </c>
      <c r="BG547" s="199">
        <f>IF(N547="zákl. přenesená",J547,0)</f>
        <v>0</v>
      </c>
      <c r="BH547" s="199">
        <f>IF(N547="sníž. přenesená",J547,0)</f>
        <v>0</v>
      </c>
      <c r="BI547" s="199">
        <f>IF(N547="nulová",J547,0)</f>
        <v>0</v>
      </c>
      <c r="BJ547" s="18" t="s">
        <v>85</v>
      </c>
      <c r="BK547" s="199">
        <f>ROUND(I547*H547,2)</f>
        <v>0</v>
      </c>
      <c r="BL547" s="18" t="s">
        <v>149</v>
      </c>
      <c r="BM547" s="198" t="s">
        <v>1304</v>
      </c>
    </row>
    <row r="548" spans="1:47" s="2" customFormat="1" ht="10">
      <c r="A548" s="35"/>
      <c r="B548" s="36"/>
      <c r="C548" s="37"/>
      <c r="D548" s="200" t="s">
        <v>135</v>
      </c>
      <c r="E548" s="37"/>
      <c r="F548" s="201" t="s">
        <v>1305</v>
      </c>
      <c r="G548" s="37"/>
      <c r="H548" s="37"/>
      <c r="I548" s="202"/>
      <c r="J548" s="37"/>
      <c r="K548" s="37"/>
      <c r="L548" s="40"/>
      <c r="M548" s="203"/>
      <c r="N548" s="204"/>
      <c r="O548" s="72"/>
      <c r="P548" s="72"/>
      <c r="Q548" s="72"/>
      <c r="R548" s="72"/>
      <c r="S548" s="72"/>
      <c r="T548" s="73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8" t="s">
        <v>135</v>
      </c>
      <c r="AU548" s="18" t="s">
        <v>87</v>
      </c>
    </row>
    <row r="549" spans="2:51" s="13" customFormat="1" ht="10">
      <c r="B549" s="205"/>
      <c r="C549" s="206"/>
      <c r="D549" s="200" t="s">
        <v>136</v>
      </c>
      <c r="E549" s="207" t="s">
        <v>1</v>
      </c>
      <c r="F549" s="208" t="s">
        <v>1291</v>
      </c>
      <c r="G549" s="206"/>
      <c r="H549" s="207" t="s">
        <v>1</v>
      </c>
      <c r="I549" s="209"/>
      <c r="J549" s="206"/>
      <c r="K549" s="206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136</v>
      </c>
      <c r="AU549" s="214" t="s">
        <v>87</v>
      </c>
      <c r="AV549" s="13" t="s">
        <v>85</v>
      </c>
      <c r="AW549" s="13" t="s">
        <v>33</v>
      </c>
      <c r="AX549" s="13" t="s">
        <v>77</v>
      </c>
      <c r="AY549" s="214" t="s">
        <v>125</v>
      </c>
    </row>
    <row r="550" spans="2:51" s="14" customFormat="1" ht="10">
      <c r="B550" s="215"/>
      <c r="C550" s="216"/>
      <c r="D550" s="200" t="s">
        <v>136</v>
      </c>
      <c r="E550" s="217" t="s">
        <v>1</v>
      </c>
      <c r="F550" s="218" t="s">
        <v>1587</v>
      </c>
      <c r="G550" s="216"/>
      <c r="H550" s="219">
        <v>17.287</v>
      </c>
      <c r="I550" s="220"/>
      <c r="J550" s="216"/>
      <c r="K550" s="216"/>
      <c r="L550" s="221"/>
      <c r="M550" s="222"/>
      <c r="N550" s="223"/>
      <c r="O550" s="223"/>
      <c r="P550" s="223"/>
      <c r="Q550" s="223"/>
      <c r="R550" s="223"/>
      <c r="S550" s="223"/>
      <c r="T550" s="224"/>
      <c r="AT550" s="225" t="s">
        <v>136</v>
      </c>
      <c r="AU550" s="225" t="s">
        <v>87</v>
      </c>
      <c r="AV550" s="14" t="s">
        <v>87</v>
      </c>
      <c r="AW550" s="14" t="s">
        <v>33</v>
      </c>
      <c r="AX550" s="14" t="s">
        <v>77</v>
      </c>
      <c r="AY550" s="225" t="s">
        <v>125</v>
      </c>
    </row>
    <row r="551" spans="2:51" s="14" customFormat="1" ht="10">
      <c r="B551" s="215"/>
      <c r="C551" s="216"/>
      <c r="D551" s="200" t="s">
        <v>136</v>
      </c>
      <c r="E551" s="217" t="s">
        <v>1</v>
      </c>
      <c r="F551" s="218" t="s">
        <v>1588</v>
      </c>
      <c r="G551" s="216"/>
      <c r="H551" s="219">
        <v>1.138</v>
      </c>
      <c r="I551" s="220"/>
      <c r="J551" s="216"/>
      <c r="K551" s="216"/>
      <c r="L551" s="221"/>
      <c r="M551" s="222"/>
      <c r="N551" s="223"/>
      <c r="O551" s="223"/>
      <c r="P551" s="223"/>
      <c r="Q551" s="223"/>
      <c r="R551" s="223"/>
      <c r="S551" s="223"/>
      <c r="T551" s="224"/>
      <c r="AT551" s="225" t="s">
        <v>136</v>
      </c>
      <c r="AU551" s="225" t="s">
        <v>87</v>
      </c>
      <c r="AV551" s="14" t="s">
        <v>87</v>
      </c>
      <c r="AW551" s="14" t="s">
        <v>33</v>
      </c>
      <c r="AX551" s="14" t="s">
        <v>77</v>
      </c>
      <c r="AY551" s="225" t="s">
        <v>125</v>
      </c>
    </row>
    <row r="552" spans="2:51" s="14" customFormat="1" ht="10">
      <c r="B552" s="215"/>
      <c r="C552" s="216"/>
      <c r="D552" s="200" t="s">
        <v>136</v>
      </c>
      <c r="E552" s="217" t="s">
        <v>1</v>
      </c>
      <c r="F552" s="218" t="s">
        <v>1589</v>
      </c>
      <c r="G552" s="216"/>
      <c r="H552" s="219">
        <v>36.625</v>
      </c>
      <c r="I552" s="220"/>
      <c r="J552" s="216"/>
      <c r="K552" s="216"/>
      <c r="L552" s="221"/>
      <c r="M552" s="222"/>
      <c r="N552" s="223"/>
      <c r="O552" s="223"/>
      <c r="P552" s="223"/>
      <c r="Q552" s="223"/>
      <c r="R552" s="223"/>
      <c r="S552" s="223"/>
      <c r="T552" s="224"/>
      <c r="AT552" s="225" t="s">
        <v>136</v>
      </c>
      <c r="AU552" s="225" t="s">
        <v>87</v>
      </c>
      <c r="AV552" s="14" t="s">
        <v>87</v>
      </c>
      <c r="AW552" s="14" t="s">
        <v>33</v>
      </c>
      <c r="AX552" s="14" t="s">
        <v>77</v>
      </c>
      <c r="AY552" s="225" t="s">
        <v>125</v>
      </c>
    </row>
    <row r="553" spans="2:51" s="14" customFormat="1" ht="10">
      <c r="B553" s="215"/>
      <c r="C553" s="216"/>
      <c r="D553" s="200" t="s">
        <v>136</v>
      </c>
      <c r="E553" s="217" t="s">
        <v>1</v>
      </c>
      <c r="F553" s="218" t="s">
        <v>1590</v>
      </c>
      <c r="G553" s="216"/>
      <c r="H553" s="219">
        <v>1.6</v>
      </c>
      <c r="I553" s="220"/>
      <c r="J553" s="216"/>
      <c r="K553" s="216"/>
      <c r="L553" s="221"/>
      <c r="M553" s="222"/>
      <c r="N553" s="223"/>
      <c r="O553" s="223"/>
      <c r="P553" s="223"/>
      <c r="Q553" s="223"/>
      <c r="R553" s="223"/>
      <c r="S553" s="223"/>
      <c r="T553" s="224"/>
      <c r="AT553" s="225" t="s">
        <v>136</v>
      </c>
      <c r="AU553" s="225" t="s">
        <v>87</v>
      </c>
      <c r="AV553" s="14" t="s">
        <v>87</v>
      </c>
      <c r="AW553" s="14" t="s">
        <v>33</v>
      </c>
      <c r="AX553" s="14" t="s">
        <v>77</v>
      </c>
      <c r="AY553" s="225" t="s">
        <v>125</v>
      </c>
    </row>
    <row r="554" spans="2:51" s="13" customFormat="1" ht="10">
      <c r="B554" s="205"/>
      <c r="C554" s="206"/>
      <c r="D554" s="200" t="s">
        <v>136</v>
      </c>
      <c r="E554" s="207" t="s">
        <v>1</v>
      </c>
      <c r="F554" s="208" t="s">
        <v>1311</v>
      </c>
      <c r="G554" s="206"/>
      <c r="H554" s="207" t="s">
        <v>1</v>
      </c>
      <c r="I554" s="209"/>
      <c r="J554" s="206"/>
      <c r="K554" s="206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136</v>
      </c>
      <c r="AU554" s="214" t="s">
        <v>87</v>
      </c>
      <c r="AV554" s="13" t="s">
        <v>85</v>
      </c>
      <c r="AW554" s="13" t="s">
        <v>33</v>
      </c>
      <c r="AX554" s="13" t="s">
        <v>77</v>
      </c>
      <c r="AY554" s="214" t="s">
        <v>125</v>
      </c>
    </row>
    <row r="555" spans="2:51" s="14" customFormat="1" ht="10">
      <c r="B555" s="215"/>
      <c r="C555" s="216"/>
      <c r="D555" s="200" t="s">
        <v>136</v>
      </c>
      <c r="E555" s="217" t="s">
        <v>1</v>
      </c>
      <c r="F555" s="218" t="s">
        <v>1591</v>
      </c>
      <c r="G555" s="216"/>
      <c r="H555" s="219">
        <v>1.973</v>
      </c>
      <c r="I555" s="220"/>
      <c r="J555" s="216"/>
      <c r="K555" s="216"/>
      <c r="L555" s="221"/>
      <c r="M555" s="222"/>
      <c r="N555" s="223"/>
      <c r="O555" s="223"/>
      <c r="P555" s="223"/>
      <c r="Q555" s="223"/>
      <c r="R555" s="223"/>
      <c r="S555" s="223"/>
      <c r="T555" s="224"/>
      <c r="AT555" s="225" t="s">
        <v>136</v>
      </c>
      <c r="AU555" s="225" t="s">
        <v>87</v>
      </c>
      <c r="AV555" s="14" t="s">
        <v>87</v>
      </c>
      <c r="AW555" s="14" t="s">
        <v>33</v>
      </c>
      <c r="AX555" s="14" t="s">
        <v>77</v>
      </c>
      <c r="AY555" s="225" t="s">
        <v>125</v>
      </c>
    </row>
    <row r="556" spans="2:51" s="15" customFormat="1" ht="10">
      <c r="B556" s="229"/>
      <c r="C556" s="230"/>
      <c r="D556" s="200" t="s">
        <v>136</v>
      </c>
      <c r="E556" s="231" t="s">
        <v>1</v>
      </c>
      <c r="F556" s="232" t="s">
        <v>260</v>
      </c>
      <c r="G556" s="230"/>
      <c r="H556" s="233">
        <v>58.623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AT556" s="239" t="s">
        <v>136</v>
      </c>
      <c r="AU556" s="239" t="s">
        <v>87</v>
      </c>
      <c r="AV556" s="15" t="s">
        <v>149</v>
      </c>
      <c r="AW556" s="15" t="s">
        <v>33</v>
      </c>
      <c r="AX556" s="15" t="s">
        <v>85</v>
      </c>
      <c r="AY556" s="239" t="s">
        <v>125</v>
      </c>
    </row>
    <row r="557" spans="1:65" s="2" customFormat="1" ht="16.5" customHeight="1">
      <c r="A557" s="35"/>
      <c r="B557" s="36"/>
      <c r="C557" s="187" t="s">
        <v>1313</v>
      </c>
      <c r="D557" s="187" t="s">
        <v>128</v>
      </c>
      <c r="E557" s="188" t="s">
        <v>1314</v>
      </c>
      <c r="F557" s="189" t="s">
        <v>1315</v>
      </c>
      <c r="G557" s="190" t="s">
        <v>416</v>
      </c>
      <c r="H557" s="191">
        <v>171.923</v>
      </c>
      <c r="I557" s="192"/>
      <c r="J557" s="193">
        <f>ROUND(I557*H557,2)</f>
        <v>0</v>
      </c>
      <c r="K557" s="189" t="s">
        <v>132</v>
      </c>
      <c r="L557" s="40"/>
      <c r="M557" s="194" t="s">
        <v>1</v>
      </c>
      <c r="N557" s="195" t="s">
        <v>42</v>
      </c>
      <c r="O557" s="72"/>
      <c r="P557" s="196">
        <f>O557*H557</f>
        <v>0</v>
      </c>
      <c r="Q557" s="196">
        <v>0</v>
      </c>
      <c r="R557" s="196">
        <f>Q557*H557</f>
        <v>0</v>
      </c>
      <c r="S557" s="196">
        <v>0</v>
      </c>
      <c r="T557" s="197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8" t="s">
        <v>149</v>
      </c>
      <c r="AT557" s="198" t="s">
        <v>128</v>
      </c>
      <c r="AU557" s="198" t="s">
        <v>87</v>
      </c>
      <c r="AY557" s="18" t="s">
        <v>125</v>
      </c>
      <c r="BE557" s="199">
        <f>IF(N557="základní",J557,0)</f>
        <v>0</v>
      </c>
      <c r="BF557" s="199">
        <f>IF(N557="snížená",J557,0)</f>
        <v>0</v>
      </c>
      <c r="BG557" s="199">
        <f>IF(N557="zákl. přenesená",J557,0)</f>
        <v>0</v>
      </c>
      <c r="BH557" s="199">
        <f>IF(N557="sníž. přenesená",J557,0)</f>
        <v>0</v>
      </c>
      <c r="BI557" s="199">
        <f>IF(N557="nulová",J557,0)</f>
        <v>0</v>
      </c>
      <c r="BJ557" s="18" t="s">
        <v>85</v>
      </c>
      <c r="BK557" s="199">
        <f>ROUND(I557*H557,2)</f>
        <v>0</v>
      </c>
      <c r="BL557" s="18" t="s">
        <v>149</v>
      </c>
      <c r="BM557" s="198" t="s">
        <v>1316</v>
      </c>
    </row>
    <row r="558" spans="1:47" s="2" customFormat="1" ht="10">
      <c r="A558" s="35"/>
      <c r="B558" s="36"/>
      <c r="C558" s="37"/>
      <c r="D558" s="200" t="s">
        <v>135</v>
      </c>
      <c r="E558" s="37"/>
      <c r="F558" s="201" t="s">
        <v>1298</v>
      </c>
      <c r="G558" s="37"/>
      <c r="H558" s="37"/>
      <c r="I558" s="202"/>
      <c r="J558" s="37"/>
      <c r="K558" s="37"/>
      <c r="L558" s="40"/>
      <c r="M558" s="203"/>
      <c r="N558" s="204"/>
      <c r="O558" s="72"/>
      <c r="P558" s="72"/>
      <c r="Q558" s="72"/>
      <c r="R558" s="72"/>
      <c r="S558" s="72"/>
      <c r="T558" s="73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135</v>
      </c>
      <c r="AU558" s="18" t="s">
        <v>87</v>
      </c>
    </row>
    <row r="559" spans="2:51" s="13" customFormat="1" ht="10">
      <c r="B559" s="205"/>
      <c r="C559" s="206"/>
      <c r="D559" s="200" t="s">
        <v>136</v>
      </c>
      <c r="E559" s="207" t="s">
        <v>1</v>
      </c>
      <c r="F559" s="208" t="s">
        <v>1291</v>
      </c>
      <c r="G559" s="206"/>
      <c r="H559" s="207" t="s">
        <v>1</v>
      </c>
      <c r="I559" s="209"/>
      <c r="J559" s="206"/>
      <c r="K559" s="206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136</v>
      </c>
      <c r="AU559" s="214" t="s">
        <v>87</v>
      </c>
      <c r="AV559" s="13" t="s">
        <v>85</v>
      </c>
      <c r="AW559" s="13" t="s">
        <v>33</v>
      </c>
      <c r="AX559" s="13" t="s">
        <v>77</v>
      </c>
      <c r="AY559" s="214" t="s">
        <v>125</v>
      </c>
    </row>
    <row r="560" spans="2:51" s="14" customFormat="1" ht="10">
      <c r="B560" s="215"/>
      <c r="C560" s="216"/>
      <c r="D560" s="200" t="s">
        <v>136</v>
      </c>
      <c r="E560" s="217" t="s">
        <v>1</v>
      </c>
      <c r="F560" s="218" t="s">
        <v>1592</v>
      </c>
      <c r="G560" s="216"/>
      <c r="H560" s="219">
        <v>51.861</v>
      </c>
      <c r="I560" s="220"/>
      <c r="J560" s="216"/>
      <c r="K560" s="216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136</v>
      </c>
      <c r="AU560" s="225" t="s">
        <v>87</v>
      </c>
      <c r="AV560" s="14" t="s">
        <v>87</v>
      </c>
      <c r="AW560" s="14" t="s">
        <v>33</v>
      </c>
      <c r="AX560" s="14" t="s">
        <v>77</v>
      </c>
      <c r="AY560" s="225" t="s">
        <v>125</v>
      </c>
    </row>
    <row r="561" spans="2:51" s="14" customFormat="1" ht="10">
      <c r="B561" s="215"/>
      <c r="C561" s="216"/>
      <c r="D561" s="200" t="s">
        <v>136</v>
      </c>
      <c r="E561" s="217" t="s">
        <v>1</v>
      </c>
      <c r="F561" s="218" t="s">
        <v>1593</v>
      </c>
      <c r="G561" s="216"/>
      <c r="H561" s="219">
        <v>3.414</v>
      </c>
      <c r="I561" s="220"/>
      <c r="J561" s="216"/>
      <c r="K561" s="216"/>
      <c r="L561" s="221"/>
      <c r="M561" s="222"/>
      <c r="N561" s="223"/>
      <c r="O561" s="223"/>
      <c r="P561" s="223"/>
      <c r="Q561" s="223"/>
      <c r="R561" s="223"/>
      <c r="S561" s="223"/>
      <c r="T561" s="224"/>
      <c r="AT561" s="225" t="s">
        <v>136</v>
      </c>
      <c r="AU561" s="225" t="s">
        <v>87</v>
      </c>
      <c r="AV561" s="14" t="s">
        <v>87</v>
      </c>
      <c r="AW561" s="14" t="s">
        <v>33</v>
      </c>
      <c r="AX561" s="14" t="s">
        <v>77</v>
      </c>
      <c r="AY561" s="225" t="s">
        <v>125</v>
      </c>
    </row>
    <row r="562" spans="2:51" s="14" customFormat="1" ht="10">
      <c r="B562" s="215"/>
      <c r="C562" s="216"/>
      <c r="D562" s="200" t="s">
        <v>136</v>
      </c>
      <c r="E562" s="217" t="s">
        <v>1</v>
      </c>
      <c r="F562" s="218" t="s">
        <v>1594</v>
      </c>
      <c r="G562" s="216"/>
      <c r="H562" s="219">
        <v>109.875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136</v>
      </c>
      <c r="AU562" s="225" t="s">
        <v>87</v>
      </c>
      <c r="AV562" s="14" t="s">
        <v>87</v>
      </c>
      <c r="AW562" s="14" t="s">
        <v>33</v>
      </c>
      <c r="AX562" s="14" t="s">
        <v>77</v>
      </c>
      <c r="AY562" s="225" t="s">
        <v>125</v>
      </c>
    </row>
    <row r="563" spans="2:51" s="14" customFormat="1" ht="10">
      <c r="B563" s="215"/>
      <c r="C563" s="216"/>
      <c r="D563" s="200" t="s">
        <v>136</v>
      </c>
      <c r="E563" s="217" t="s">
        <v>1</v>
      </c>
      <c r="F563" s="218" t="s">
        <v>1595</v>
      </c>
      <c r="G563" s="216"/>
      <c r="H563" s="219">
        <v>4.8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136</v>
      </c>
      <c r="AU563" s="225" t="s">
        <v>87</v>
      </c>
      <c r="AV563" s="14" t="s">
        <v>87</v>
      </c>
      <c r="AW563" s="14" t="s">
        <v>33</v>
      </c>
      <c r="AX563" s="14" t="s">
        <v>77</v>
      </c>
      <c r="AY563" s="225" t="s">
        <v>125</v>
      </c>
    </row>
    <row r="564" spans="2:51" s="13" customFormat="1" ht="10">
      <c r="B564" s="205"/>
      <c r="C564" s="206"/>
      <c r="D564" s="200" t="s">
        <v>136</v>
      </c>
      <c r="E564" s="207" t="s">
        <v>1</v>
      </c>
      <c r="F564" s="208" t="s">
        <v>1311</v>
      </c>
      <c r="G564" s="206"/>
      <c r="H564" s="207" t="s">
        <v>1</v>
      </c>
      <c r="I564" s="209"/>
      <c r="J564" s="206"/>
      <c r="K564" s="206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136</v>
      </c>
      <c r="AU564" s="214" t="s">
        <v>87</v>
      </c>
      <c r="AV564" s="13" t="s">
        <v>85</v>
      </c>
      <c r="AW564" s="13" t="s">
        <v>33</v>
      </c>
      <c r="AX564" s="13" t="s">
        <v>77</v>
      </c>
      <c r="AY564" s="214" t="s">
        <v>125</v>
      </c>
    </row>
    <row r="565" spans="2:51" s="14" customFormat="1" ht="10">
      <c r="B565" s="215"/>
      <c r="C565" s="216"/>
      <c r="D565" s="200" t="s">
        <v>136</v>
      </c>
      <c r="E565" s="217" t="s">
        <v>1</v>
      </c>
      <c r="F565" s="218" t="s">
        <v>1596</v>
      </c>
      <c r="G565" s="216"/>
      <c r="H565" s="219">
        <v>1.973</v>
      </c>
      <c r="I565" s="220"/>
      <c r="J565" s="216"/>
      <c r="K565" s="216"/>
      <c r="L565" s="221"/>
      <c r="M565" s="222"/>
      <c r="N565" s="223"/>
      <c r="O565" s="223"/>
      <c r="P565" s="223"/>
      <c r="Q565" s="223"/>
      <c r="R565" s="223"/>
      <c r="S565" s="223"/>
      <c r="T565" s="224"/>
      <c r="AT565" s="225" t="s">
        <v>136</v>
      </c>
      <c r="AU565" s="225" t="s">
        <v>87</v>
      </c>
      <c r="AV565" s="14" t="s">
        <v>87</v>
      </c>
      <c r="AW565" s="14" t="s">
        <v>33</v>
      </c>
      <c r="AX565" s="14" t="s">
        <v>77</v>
      </c>
      <c r="AY565" s="225" t="s">
        <v>125</v>
      </c>
    </row>
    <row r="566" spans="2:51" s="15" customFormat="1" ht="10">
      <c r="B566" s="229"/>
      <c r="C566" s="230"/>
      <c r="D566" s="200" t="s">
        <v>136</v>
      </c>
      <c r="E566" s="231" t="s">
        <v>1</v>
      </c>
      <c r="F566" s="232" t="s">
        <v>260</v>
      </c>
      <c r="G566" s="230"/>
      <c r="H566" s="233">
        <v>171.923</v>
      </c>
      <c r="I566" s="234"/>
      <c r="J566" s="230"/>
      <c r="K566" s="230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136</v>
      </c>
      <c r="AU566" s="239" t="s">
        <v>87</v>
      </c>
      <c r="AV566" s="15" t="s">
        <v>149</v>
      </c>
      <c r="AW566" s="15" t="s">
        <v>33</v>
      </c>
      <c r="AX566" s="15" t="s">
        <v>85</v>
      </c>
      <c r="AY566" s="239" t="s">
        <v>125</v>
      </c>
    </row>
    <row r="567" spans="1:65" s="2" customFormat="1" ht="16.5" customHeight="1">
      <c r="A567" s="35"/>
      <c r="B567" s="36"/>
      <c r="C567" s="187" t="s">
        <v>1323</v>
      </c>
      <c r="D567" s="187" t="s">
        <v>128</v>
      </c>
      <c r="E567" s="188" t="s">
        <v>1324</v>
      </c>
      <c r="F567" s="189" t="s">
        <v>1325</v>
      </c>
      <c r="G567" s="190" t="s">
        <v>416</v>
      </c>
      <c r="H567" s="191">
        <v>55.585</v>
      </c>
      <c r="I567" s="192"/>
      <c r="J567" s="193">
        <f>ROUND(I567*H567,2)</f>
        <v>0</v>
      </c>
      <c r="K567" s="189" t="s">
        <v>132</v>
      </c>
      <c r="L567" s="40"/>
      <c r="M567" s="194" t="s">
        <v>1</v>
      </c>
      <c r="N567" s="195" t="s">
        <v>42</v>
      </c>
      <c r="O567" s="72"/>
      <c r="P567" s="196">
        <f>O567*H567</f>
        <v>0</v>
      </c>
      <c r="Q567" s="196">
        <v>0</v>
      </c>
      <c r="R567" s="196">
        <f>Q567*H567</f>
        <v>0</v>
      </c>
      <c r="S567" s="196">
        <v>0</v>
      </c>
      <c r="T567" s="197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8" t="s">
        <v>149</v>
      </c>
      <c r="AT567" s="198" t="s">
        <v>128</v>
      </c>
      <c r="AU567" s="198" t="s">
        <v>87</v>
      </c>
      <c r="AY567" s="18" t="s">
        <v>125</v>
      </c>
      <c r="BE567" s="199">
        <f>IF(N567="základní",J567,0)</f>
        <v>0</v>
      </c>
      <c r="BF567" s="199">
        <f>IF(N567="snížená",J567,0)</f>
        <v>0</v>
      </c>
      <c r="BG567" s="199">
        <f>IF(N567="zákl. přenesená",J567,0)</f>
        <v>0</v>
      </c>
      <c r="BH567" s="199">
        <f>IF(N567="sníž. přenesená",J567,0)</f>
        <v>0</v>
      </c>
      <c r="BI567" s="199">
        <f>IF(N567="nulová",J567,0)</f>
        <v>0</v>
      </c>
      <c r="BJ567" s="18" t="s">
        <v>85</v>
      </c>
      <c r="BK567" s="199">
        <f>ROUND(I567*H567,2)</f>
        <v>0</v>
      </c>
      <c r="BL567" s="18" t="s">
        <v>149</v>
      </c>
      <c r="BM567" s="198" t="s">
        <v>1326</v>
      </c>
    </row>
    <row r="568" spans="1:47" s="2" customFormat="1" ht="10">
      <c r="A568" s="35"/>
      <c r="B568" s="36"/>
      <c r="C568" s="37"/>
      <c r="D568" s="200" t="s">
        <v>135</v>
      </c>
      <c r="E568" s="37"/>
      <c r="F568" s="201" t="s">
        <v>1327</v>
      </c>
      <c r="G568" s="37"/>
      <c r="H568" s="37"/>
      <c r="I568" s="202"/>
      <c r="J568" s="37"/>
      <c r="K568" s="37"/>
      <c r="L568" s="40"/>
      <c r="M568" s="203"/>
      <c r="N568" s="204"/>
      <c r="O568" s="72"/>
      <c r="P568" s="72"/>
      <c r="Q568" s="72"/>
      <c r="R568" s="72"/>
      <c r="S568" s="72"/>
      <c r="T568" s="73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T568" s="18" t="s">
        <v>135</v>
      </c>
      <c r="AU568" s="18" t="s">
        <v>87</v>
      </c>
    </row>
    <row r="569" spans="2:51" s="13" customFormat="1" ht="10">
      <c r="B569" s="205"/>
      <c r="C569" s="206"/>
      <c r="D569" s="200" t="s">
        <v>136</v>
      </c>
      <c r="E569" s="207" t="s">
        <v>1</v>
      </c>
      <c r="F569" s="208" t="s">
        <v>1328</v>
      </c>
      <c r="G569" s="206"/>
      <c r="H569" s="207" t="s">
        <v>1</v>
      </c>
      <c r="I569" s="209"/>
      <c r="J569" s="206"/>
      <c r="K569" s="206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136</v>
      </c>
      <c r="AU569" s="214" t="s">
        <v>87</v>
      </c>
      <c r="AV569" s="13" t="s">
        <v>85</v>
      </c>
      <c r="AW569" s="13" t="s">
        <v>33</v>
      </c>
      <c r="AX569" s="13" t="s">
        <v>77</v>
      </c>
      <c r="AY569" s="214" t="s">
        <v>125</v>
      </c>
    </row>
    <row r="570" spans="2:51" s="14" customFormat="1" ht="10">
      <c r="B570" s="215"/>
      <c r="C570" s="216"/>
      <c r="D570" s="200" t="s">
        <v>136</v>
      </c>
      <c r="E570" s="217" t="s">
        <v>1</v>
      </c>
      <c r="F570" s="218" t="s">
        <v>1597</v>
      </c>
      <c r="G570" s="216"/>
      <c r="H570" s="219">
        <v>55.585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136</v>
      </c>
      <c r="AU570" s="225" t="s">
        <v>87</v>
      </c>
      <c r="AV570" s="14" t="s">
        <v>87</v>
      </c>
      <c r="AW570" s="14" t="s">
        <v>33</v>
      </c>
      <c r="AX570" s="14" t="s">
        <v>85</v>
      </c>
      <c r="AY570" s="225" t="s">
        <v>125</v>
      </c>
    </row>
    <row r="571" spans="1:65" s="2" customFormat="1" ht="16.5" customHeight="1">
      <c r="A571" s="35"/>
      <c r="B571" s="36"/>
      <c r="C571" s="187" t="s">
        <v>1335</v>
      </c>
      <c r="D571" s="187" t="s">
        <v>128</v>
      </c>
      <c r="E571" s="188" t="s">
        <v>1336</v>
      </c>
      <c r="F571" s="189" t="s">
        <v>1337</v>
      </c>
      <c r="G571" s="190" t="s">
        <v>416</v>
      </c>
      <c r="H571" s="191">
        <v>166.755</v>
      </c>
      <c r="I571" s="192"/>
      <c r="J571" s="193">
        <f>ROUND(I571*H571,2)</f>
        <v>0</v>
      </c>
      <c r="K571" s="189" t="s">
        <v>132</v>
      </c>
      <c r="L571" s="40"/>
      <c r="M571" s="194" t="s">
        <v>1</v>
      </c>
      <c r="N571" s="195" t="s">
        <v>42</v>
      </c>
      <c r="O571" s="72"/>
      <c r="P571" s="196">
        <f>O571*H571</f>
        <v>0</v>
      </c>
      <c r="Q571" s="196">
        <v>0</v>
      </c>
      <c r="R571" s="196">
        <f>Q571*H571</f>
        <v>0</v>
      </c>
      <c r="S571" s="196">
        <v>0</v>
      </c>
      <c r="T571" s="197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98" t="s">
        <v>149</v>
      </c>
      <c r="AT571" s="198" t="s">
        <v>128</v>
      </c>
      <c r="AU571" s="198" t="s">
        <v>87</v>
      </c>
      <c r="AY571" s="18" t="s">
        <v>125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18" t="s">
        <v>85</v>
      </c>
      <c r="BK571" s="199">
        <f>ROUND(I571*H571,2)</f>
        <v>0</v>
      </c>
      <c r="BL571" s="18" t="s">
        <v>149</v>
      </c>
      <c r="BM571" s="198" t="s">
        <v>1338</v>
      </c>
    </row>
    <row r="572" spans="1:47" s="2" customFormat="1" ht="18">
      <c r="A572" s="35"/>
      <c r="B572" s="36"/>
      <c r="C572" s="37"/>
      <c r="D572" s="200" t="s">
        <v>135</v>
      </c>
      <c r="E572" s="37"/>
      <c r="F572" s="201" t="s">
        <v>1339</v>
      </c>
      <c r="G572" s="37"/>
      <c r="H572" s="37"/>
      <c r="I572" s="202"/>
      <c r="J572" s="37"/>
      <c r="K572" s="37"/>
      <c r="L572" s="40"/>
      <c r="M572" s="203"/>
      <c r="N572" s="204"/>
      <c r="O572" s="72"/>
      <c r="P572" s="72"/>
      <c r="Q572" s="72"/>
      <c r="R572" s="72"/>
      <c r="S572" s="72"/>
      <c r="T572" s="73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135</v>
      </c>
      <c r="AU572" s="18" t="s">
        <v>87</v>
      </c>
    </row>
    <row r="573" spans="2:51" s="13" customFormat="1" ht="10">
      <c r="B573" s="205"/>
      <c r="C573" s="206"/>
      <c r="D573" s="200" t="s">
        <v>136</v>
      </c>
      <c r="E573" s="207" t="s">
        <v>1</v>
      </c>
      <c r="F573" s="208" t="s">
        <v>1328</v>
      </c>
      <c r="G573" s="206"/>
      <c r="H573" s="207" t="s">
        <v>1</v>
      </c>
      <c r="I573" s="209"/>
      <c r="J573" s="206"/>
      <c r="K573" s="206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136</v>
      </c>
      <c r="AU573" s="214" t="s">
        <v>87</v>
      </c>
      <c r="AV573" s="13" t="s">
        <v>85</v>
      </c>
      <c r="AW573" s="13" t="s">
        <v>33</v>
      </c>
      <c r="AX573" s="13" t="s">
        <v>77</v>
      </c>
      <c r="AY573" s="214" t="s">
        <v>125</v>
      </c>
    </row>
    <row r="574" spans="2:51" s="14" customFormat="1" ht="10">
      <c r="B574" s="215"/>
      <c r="C574" s="216"/>
      <c r="D574" s="200" t="s">
        <v>136</v>
      </c>
      <c r="E574" s="217" t="s">
        <v>1</v>
      </c>
      <c r="F574" s="218" t="s">
        <v>1598</v>
      </c>
      <c r="G574" s="216"/>
      <c r="H574" s="219">
        <v>166.755</v>
      </c>
      <c r="I574" s="220"/>
      <c r="J574" s="216"/>
      <c r="K574" s="216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136</v>
      </c>
      <c r="AU574" s="225" t="s">
        <v>87</v>
      </c>
      <c r="AV574" s="14" t="s">
        <v>87</v>
      </c>
      <c r="AW574" s="14" t="s">
        <v>33</v>
      </c>
      <c r="AX574" s="14" t="s">
        <v>85</v>
      </c>
      <c r="AY574" s="225" t="s">
        <v>125</v>
      </c>
    </row>
    <row r="575" spans="1:65" s="2" customFormat="1" ht="21.75" customHeight="1">
      <c r="A575" s="35"/>
      <c r="B575" s="36"/>
      <c r="C575" s="187" t="s">
        <v>1345</v>
      </c>
      <c r="D575" s="187" t="s">
        <v>128</v>
      </c>
      <c r="E575" s="188" t="s">
        <v>1346</v>
      </c>
      <c r="F575" s="189" t="s">
        <v>1347</v>
      </c>
      <c r="G575" s="190" t="s">
        <v>416</v>
      </c>
      <c r="H575" s="191">
        <v>111.097</v>
      </c>
      <c r="I575" s="192"/>
      <c r="J575" s="193">
        <f>ROUND(I575*H575,2)</f>
        <v>0</v>
      </c>
      <c r="K575" s="189" t="s">
        <v>132</v>
      </c>
      <c r="L575" s="40"/>
      <c r="M575" s="194" t="s">
        <v>1</v>
      </c>
      <c r="N575" s="195" t="s">
        <v>42</v>
      </c>
      <c r="O575" s="72"/>
      <c r="P575" s="196">
        <f>O575*H575</f>
        <v>0</v>
      </c>
      <c r="Q575" s="196">
        <v>0</v>
      </c>
      <c r="R575" s="196">
        <f>Q575*H575</f>
        <v>0</v>
      </c>
      <c r="S575" s="196">
        <v>0</v>
      </c>
      <c r="T575" s="197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98" t="s">
        <v>149</v>
      </c>
      <c r="AT575" s="198" t="s">
        <v>128</v>
      </c>
      <c r="AU575" s="198" t="s">
        <v>87</v>
      </c>
      <c r="AY575" s="18" t="s">
        <v>125</v>
      </c>
      <c r="BE575" s="199">
        <f>IF(N575="základní",J575,0)</f>
        <v>0</v>
      </c>
      <c r="BF575" s="199">
        <f>IF(N575="snížená",J575,0)</f>
        <v>0</v>
      </c>
      <c r="BG575" s="199">
        <f>IF(N575="zákl. přenesená",J575,0)</f>
        <v>0</v>
      </c>
      <c r="BH575" s="199">
        <f>IF(N575="sníž. přenesená",J575,0)</f>
        <v>0</v>
      </c>
      <c r="BI575" s="199">
        <f>IF(N575="nulová",J575,0)</f>
        <v>0</v>
      </c>
      <c r="BJ575" s="18" t="s">
        <v>85</v>
      </c>
      <c r="BK575" s="199">
        <f>ROUND(I575*H575,2)</f>
        <v>0</v>
      </c>
      <c r="BL575" s="18" t="s">
        <v>149</v>
      </c>
      <c r="BM575" s="198" t="s">
        <v>1348</v>
      </c>
    </row>
    <row r="576" spans="1:47" s="2" customFormat="1" ht="10">
      <c r="A576" s="35"/>
      <c r="B576" s="36"/>
      <c r="C576" s="37"/>
      <c r="D576" s="200" t="s">
        <v>135</v>
      </c>
      <c r="E576" s="37"/>
      <c r="F576" s="201" t="s">
        <v>1349</v>
      </c>
      <c r="G576" s="37"/>
      <c r="H576" s="37"/>
      <c r="I576" s="202"/>
      <c r="J576" s="37"/>
      <c r="K576" s="37"/>
      <c r="L576" s="40"/>
      <c r="M576" s="203"/>
      <c r="N576" s="204"/>
      <c r="O576" s="72"/>
      <c r="P576" s="72"/>
      <c r="Q576" s="72"/>
      <c r="R576" s="72"/>
      <c r="S576" s="72"/>
      <c r="T576" s="73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T576" s="18" t="s">
        <v>135</v>
      </c>
      <c r="AU576" s="18" t="s">
        <v>87</v>
      </c>
    </row>
    <row r="577" spans="2:51" s="14" customFormat="1" ht="10">
      <c r="B577" s="215"/>
      <c r="C577" s="216"/>
      <c r="D577" s="200" t="s">
        <v>136</v>
      </c>
      <c r="E577" s="217" t="s">
        <v>1</v>
      </c>
      <c r="F577" s="218" t="s">
        <v>1587</v>
      </c>
      <c r="G577" s="216"/>
      <c r="H577" s="219">
        <v>17.287</v>
      </c>
      <c r="I577" s="220"/>
      <c r="J577" s="216"/>
      <c r="K577" s="216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136</v>
      </c>
      <c r="AU577" s="225" t="s">
        <v>87</v>
      </c>
      <c r="AV577" s="14" t="s">
        <v>87</v>
      </c>
      <c r="AW577" s="14" t="s">
        <v>33</v>
      </c>
      <c r="AX577" s="14" t="s">
        <v>77</v>
      </c>
      <c r="AY577" s="225" t="s">
        <v>125</v>
      </c>
    </row>
    <row r="578" spans="2:51" s="14" customFormat="1" ht="10">
      <c r="B578" s="215"/>
      <c r="C578" s="216"/>
      <c r="D578" s="200" t="s">
        <v>136</v>
      </c>
      <c r="E578" s="217" t="s">
        <v>1</v>
      </c>
      <c r="F578" s="218" t="s">
        <v>1589</v>
      </c>
      <c r="G578" s="216"/>
      <c r="H578" s="219">
        <v>36.625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136</v>
      </c>
      <c r="AU578" s="225" t="s">
        <v>87</v>
      </c>
      <c r="AV578" s="14" t="s">
        <v>87</v>
      </c>
      <c r="AW578" s="14" t="s">
        <v>33</v>
      </c>
      <c r="AX578" s="14" t="s">
        <v>77</v>
      </c>
      <c r="AY578" s="225" t="s">
        <v>125</v>
      </c>
    </row>
    <row r="579" spans="2:51" s="14" customFormat="1" ht="10">
      <c r="B579" s="215"/>
      <c r="C579" s="216"/>
      <c r="D579" s="200" t="s">
        <v>136</v>
      </c>
      <c r="E579" s="217" t="s">
        <v>1</v>
      </c>
      <c r="F579" s="218" t="s">
        <v>1590</v>
      </c>
      <c r="G579" s="216"/>
      <c r="H579" s="219">
        <v>1.6</v>
      </c>
      <c r="I579" s="220"/>
      <c r="J579" s="216"/>
      <c r="K579" s="216"/>
      <c r="L579" s="221"/>
      <c r="M579" s="222"/>
      <c r="N579" s="223"/>
      <c r="O579" s="223"/>
      <c r="P579" s="223"/>
      <c r="Q579" s="223"/>
      <c r="R579" s="223"/>
      <c r="S579" s="223"/>
      <c r="T579" s="224"/>
      <c r="AT579" s="225" t="s">
        <v>136</v>
      </c>
      <c r="AU579" s="225" t="s">
        <v>87</v>
      </c>
      <c r="AV579" s="14" t="s">
        <v>87</v>
      </c>
      <c r="AW579" s="14" t="s">
        <v>33</v>
      </c>
      <c r="AX579" s="14" t="s">
        <v>77</v>
      </c>
      <c r="AY579" s="225" t="s">
        <v>125</v>
      </c>
    </row>
    <row r="580" spans="2:51" s="14" customFormat="1" ht="10">
      <c r="B580" s="215"/>
      <c r="C580" s="216"/>
      <c r="D580" s="200" t="s">
        <v>136</v>
      </c>
      <c r="E580" s="217" t="s">
        <v>1</v>
      </c>
      <c r="F580" s="218" t="s">
        <v>1597</v>
      </c>
      <c r="G580" s="216"/>
      <c r="H580" s="219">
        <v>55.585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136</v>
      </c>
      <c r="AU580" s="225" t="s">
        <v>87</v>
      </c>
      <c r="AV580" s="14" t="s">
        <v>87</v>
      </c>
      <c r="AW580" s="14" t="s">
        <v>33</v>
      </c>
      <c r="AX580" s="14" t="s">
        <v>77</v>
      </c>
      <c r="AY580" s="225" t="s">
        <v>125</v>
      </c>
    </row>
    <row r="581" spans="2:51" s="15" customFormat="1" ht="10">
      <c r="B581" s="229"/>
      <c r="C581" s="230"/>
      <c r="D581" s="200" t="s">
        <v>136</v>
      </c>
      <c r="E581" s="231" t="s">
        <v>1</v>
      </c>
      <c r="F581" s="232" t="s">
        <v>260</v>
      </c>
      <c r="G581" s="230"/>
      <c r="H581" s="233">
        <v>111.097</v>
      </c>
      <c r="I581" s="234"/>
      <c r="J581" s="230"/>
      <c r="K581" s="230"/>
      <c r="L581" s="235"/>
      <c r="M581" s="236"/>
      <c r="N581" s="237"/>
      <c r="O581" s="237"/>
      <c r="P581" s="237"/>
      <c r="Q581" s="237"/>
      <c r="R581" s="237"/>
      <c r="S581" s="237"/>
      <c r="T581" s="238"/>
      <c r="AT581" s="239" t="s">
        <v>136</v>
      </c>
      <c r="AU581" s="239" t="s">
        <v>87</v>
      </c>
      <c r="AV581" s="15" t="s">
        <v>149</v>
      </c>
      <c r="AW581" s="15" t="s">
        <v>33</v>
      </c>
      <c r="AX581" s="15" t="s">
        <v>85</v>
      </c>
      <c r="AY581" s="239" t="s">
        <v>125</v>
      </c>
    </row>
    <row r="582" spans="1:65" s="2" customFormat="1" ht="21.75" customHeight="1">
      <c r="A582" s="35"/>
      <c r="B582" s="36"/>
      <c r="C582" s="187" t="s">
        <v>1350</v>
      </c>
      <c r="D582" s="187" t="s">
        <v>128</v>
      </c>
      <c r="E582" s="188" t="s">
        <v>1351</v>
      </c>
      <c r="F582" s="189" t="s">
        <v>1352</v>
      </c>
      <c r="G582" s="190" t="s">
        <v>416</v>
      </c>
      <c r="H582" s="191">
        <v>1.322</v>
      </c>
      <c r="I582" s="192"/>
      <c r="J582" s="193">
        <f>ROUND(I582*H582,2)</f>
        <v>0</v>
      </c>
      <c r="K582" s="189" t="s">
        <v>132</v>
      </c>
      <c r="L582" s="40"/>
      <c r="M582" s="194" t="s">
        <v>1</v>
      </c>
      <c r="N582" s="195" t="s">
        <v>42</v>
      </c>
      <c r="O582" s="72"/>
      <c r="P582" s="196">
        <f>O582*H582</f>
        <v>0</v>
      </c>
      <c r="Q582" s="196">
        <v>0</v>
      </c>
      <c r="R582" s="196">
        <f>Q582*H582</f>
        <v>0</v>
      </c>
      <c r="S582" s="196">
        <v>0</v>
      </c>
      <c r="T582" s="197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98" t="s">
        <v>647</v>
      </c>
      <c r="AT582" s="198" t="s">
        <v>128</v>
      </c>
      <c r="AU582" s="198" t="s">
        <v>87</v>
      </c>
      <c r="AY582" s="18" t="s">
        <v>125</v>
      </c>
      <c r="BE582" s="199">
        <f>IF(N582="základní",J582,0)</f>
        <v>0</v>
      </c>
      <c r="BF582" s="199">
        <f>IF(N582="snížená",J582,0)</f>
        <v>0</v>
      </c>
      <c r="BG582" s="199">
        <f>IF(N582="zákl. přenesená",J582,0)</f>
        <v>0</v>
      </c>
      <c r="BH582" s="199">
        <f>IF(N582="sníž. přenesená",J582,0)</f>
        <v>0</v>
      </c>
      <c r="BI582" s="199">
        <f>IF(N582="nulová",J582,0)</f>
        <v>0</v>
      </c>
      <c r="BJ582" s="18" t="s">
        <v>85</v>
      </c>
      <c r="BK582" s="199">
        <f>ROUND(I582*H582,2)</f>
        <v>0</v>
      </c>
      <c r="BL582" s="18" t="s">
        <v>647</v>
      </c>
      <c r="BM582" s="198" t="s">
        <v>1353</v>
      </c>
    </row>
    <row r="583" spans="1:47" s="2" customFormat="1" ht="18">
      <c r="A583" s="35"/>
      <c r="B583" s="36"/>
      <c r="C583" s="37"/>
      <c r="D583" s="200" t="s">
        <v>135</v>
      </c>
      <c r="E583" s="37"/>
      <c r="F583" s="201" t="s">
        <v>1354</v>
      </c>
      <c r="G583" s="37"/>
      <c r="H583" s="37"/>
      <c r="I583" s="202"/>
      <c r="J583" s="37"/>
      <c r="K583" s="37"/>
      <c r="L583" s="40"/>
      <c r="M583" s="203"/>
      <c r="N583" s="204"/>
      <c r="O583" s="72"/>
      <c r="P583" s="72"/>
      <c r="Q583" s="72"/>
      <c r="R583" s="72"/>
      <c r="S583" s="72"/>
      <c r="T583" s="73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T583" s="18" t="s">
        <v>135</v>
      </c>
      <c r="AU583" s="18" t="s">
        <v>87</v>
      </c>
    </row>
    <row r="584" spans="2:51" s="13" customFormat="1" ht="10">
      <c r="B584" s="205"/>
      <c r="C584" s="206"/>
      <c r="D584" s="200" t="s">
        <v>136</v>
      </c>
      <c r="E584" s="207" t="s">
        <v>1</v>
      </c>
      <c r="F584" s="208" t="s">
        <v>1355</v>
      </c>
      <c r="G584" s="206"/>
      <c r="H584" s="207" t="s">
        <v>1</v>
      </c>
      <c r="I584" s="209"/>
      <c r="J584" s="206"/>
      <c r="K584" s="206"/>
      <c r="L584" s="210"/>
      <c r="M584" s="211"/>
      <c r="N584" s="212"/>
      <c r="O584" s="212"/>
      <c r="P584" s="212"/>
      <c r="Q584" s="212"/>
      <c r="R584" s="212"/>
      <c r="S584" s="212"/>
      <c r="T584" s="213"/>
      <c r="AT584" s="214" t="s">
        <v>136</v>
      </c>
      <c r="AU584" s="214" t="s">
        <v>87</v>
      </c>
      <c r="AV584" s="13" t="s">
        <v>85</v>
      </c>
      <c r="AW584" s="13" t="s">
        <v>33</v>
      </c>
      <c r="AX584" s="13" t="s">
        <v>77</v>
      </c>
      <c r="AY584" s="214" t="s">
        <v>125</v>
      </c>
    </row>
    <row r="585" spans="2:51" s="13" customFormat="1" ht="10">
      <c r="B585" s="205"/>
      <c r="C585" s="206"/>
      <c r="D585" s="200" t="s">
        <v>136</v>
      </c>
      <c r="E585" s="207" t="s">
        <v>1</v>
      </c>
      <c r="F585" s="208" t="s">
        <v>1356</v>
      </c>
      <c r="G585" s="206"/>
      <c r="H585" s="207" t="s">
        <v>1</v>
      </c>
      <c r="I585" s="209"/>
      <c r="J585" s="206"/>
      <c r="K585" s="206"/>
      <c r="L585" s="210"/>
      <c r="M585" s="211"/>
      <c r="N585" s="212"/>
      <c r="O585" s="212"/>
      <c r="P585" s="212"/>
      <c r="Q585" s="212"/>
      <c r="R585" s="212"/>
      <c r="S585" s="212"/>
      <c r="T585" s="213"/>
      <c r="AT585" s="214" t="s">
        <v>136</v>
      </c>
      <c r="AU585" s="214" t="s">
        <v>87</v>
      </c>
      <c r="AV585" s="13" t="s">
        <v>85</v>
      </c>
      <c r="AW585" s="13" t="s">
        <v>33</v>
      </c>
      <c r="AX585" s="13" t="s">
        <v>77</v>
      </c>
      <c r="AY585" s="214" t="s">
        <v>125</v>
      </c>
    </row>
    <row r="586" spans="2:51" s="14" customFormat="1" ht="10">
      <c r="B586" s="215"/>
      <c r="C586" s="216"/>
      <c r="D586" s="200" t="s">
        <v>136</v>
      </c>
      <c r="E586" s="217" t="s">
        <v>1</v>
      </c>
      <c r="F586" s="218" t="s">
        <v>1588</v>
      </c>
      <c r="G586" s="216"/>
      <c r="H586" s="219">
        <v>1.138</v>
      </c>
      <c r="I586" s="220"/>
      <c r="J586" s="216"/>
      <c r="K586" s="216"/>
      <c r="L586" s="221"/>
      <c r="M586" s="222"/>
      <c r="N586" s="223"/>
      <c r="O586" s="223"/>
      <c r="P586" s="223"/>
      <c r="Q586" s="223"/>
      <c r="R586" s="223"/>
      <c r="S586" s="223"/>
      <c r="T586" s="224"/>
      <c r="AT586" s="225" t="s">
        <v>136</v>
      </c>
      <c r="AU586" s="225" t="s">
        <v>87</v>
      </c>
      <c r="AV586" s="14" t="s">
        <v>87</v>
      </c>
      <c r="AW586" s="14" t="s">
        <v>33</v>
      </c>
      <c r="AX586" s="14" t="s">
        <v>77</v>
      </c>
      <c r="AY586" s="225" t="s">
        <v>125</v>
      </c>
    </row>
    <row r="587" spans="2:51" s="14" customFormat="1" ht="10">
      <c r="B587" s="215"/>
      <c r="C587" s="216"/>
      <c r="D587" s="200" t="s">
        <v>136</v>
      </c>
      <c r="E587" s="217" t="s">
        <v>1</v>
      </c>
      <c r="F587" s="218" t="s">
        <v>1584</v>
      </c>
      <c r="G587" s="216"/>
      <c r="H587" s="219">
        <v>0.184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136</v>
      </c>
      <c r="AU587" s="225" t="s">
        <v>87</v>
      </c>
      <c r="AV587" s="14" t="s">
        <v>87</v>
      </c>
      <c r="AW587" s="14" t="s">
        <v>33</v>
      </c>
      <c r="AX587" s="14" t="s">
        <v>77</v>
      </c>
      <c r="AY587" s="225" t="s">
        <v>125</v>
      </c>
    </row>
    <row r="588" spans="2:51" s="15" customFormat="1" ht="10">
      <c r="B588" s="229"/>
      <c r="C588" s="230"/>
      <c r="D588" s="200" t="s">
        <v>136</v>
      </c>
      <c r="E588" s="231" t="s">
        <v>1</v>
      </c>
      <c r="F588" s="232" t="s">
        <v>260</v>
      </c>
      <c r="G588" s="230"/>
      <c r="H588" s="233">
        <v>1.322</v>
      </c>
      <c r="I588" s="234"/>
      <c r="J588" s="230"/>
      <c r="K588" s="230"/>
      <c r="L588" s="235"/>
      <c r="M588" s="236"/>
      <c r="N588" s="237"/>
      <c r="O588" s="237"/>
      <c r="P588" s="237"/>
      <c r="Q588" s="237"/>
      <c r="R588" s="237"/>
      <c r="S588" s="237"/>
      <c r="T588" s="238"/>
      <c r="AT588" s="239" t="s">
        <v>136</v>
      </c>
      <c r="AU588" s="239" t="s">
        <v>87</v>
      </c>
      <c r="AV588" s="15" t="s">
        <v>149</v>
      </c>
      <c r="AW588" s="15" t="s">
        <v>33</v>
      </c>
      <c r="AX588" s="15" t="s">
        <v>85</v>
      </c>
      <c r="AY588" s="239" t="s">
        <v>125</v>
      </c>
    </row>
    <row r="589" spans="1:65" s="2" customFormat="1" ht="16.5" customHeight="1">
      <c r="A589" s="35"/>
      <c r="B589" s="36"/>
      <c r="C589" s="187" t="s">
        <v>1357</v>
      </c>
      <c r="D589" s="187" t="s">
        <v>128</v>
      </c>
      <c r="E589" s="188" t="s">
        <v>1358</v>
      </c>
      <c r="F589" s="189" t="s">
        <v>415</v>
      </c>
      <c r="G589" s="190" t="s">
        <v>416</v>
      </c>
      <c r="H589" s="191">
        <v>11.21</v>
      </c>
      <c r="I589" s="192"/>
      <c r="J589" s="193">
        <f>ROUND(I589*H589,2)</f>
        <v>0</v>
      </c>
      <c r="K589" s="189" t="s">
        <v>132</v>
      </c>
      <c r="L589" s="40"/>
      <c r="M589" s="194" t="s">
        <v>1</v>
      </c>
      <c r="N589" s="195" t="s">
        <v>42</v>
      </c>
      <c r="O589" s="72"/>
      <c r="P589" s="196">
        <f>O589*H589</f>
        <v>0</v>
      </c>
      <c r="Q589" s="196">
        <v>0</v>
      </c>
      <c r="R589" s="196">
        <f>Q589*H589</f>
        <v>0</v>
      </c>
      <c r="S589" s="196">
        <v>0</v>
      </c>
      <c r="T589" s="197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98" t="s">
        <v>149</v>
      </c>
      <c r="AT589" s="198" t="s">
        <v>128</v>
      </c>
      <c r="AU589" s="198" t="s">
        <v>87</v>
      </c>
      <c r="AY589" s="18" t="s">
        <v>125</v>
      </c>
      <c r="BE589" s="199">
        <f>IF(N589="základní",J589,0)</f>
        <v>0</v>
      </c>
      <c r="BF589" s="199">
        <f>IF(N589="snížená",J589,0)</f>
        <v>0</v>
      </c>
      <c r="BG589" s="199">
        <f>IF(N589="zákl. přenesená",J589,0)</f>
        <v>0</v>
      </c>
      <c r="BH589" s="199">
        <f>IF(N589="sníž. přenesená",J589,0)</f>
        <v>0</v>
      </c>
      <c r="BI589" s="199">
        <f>IF(N589="nulová",J589,0)</f>
        <v>0</v>
      </c>
      <c r="BJ589" s="18" t="s">
        <v>85</v>
      </c>
      <c r="BK589" s="199">
        <f>ROUND(I589*H589,2)</f>
        <v>0</v>
      </c>
      <c r="BL589" s="18" t="s">
        <v>149</v>
      </c>
      <c r="BM589" s="198" t="s">
        <v>1359</v>
      </c>
    </row>
    <row r="590" spans="1:47" s="2" customFormat="1" ht="10">
      <c r="A590" s="35"/>
      <c r="B590" s="36"/>
      <c r="C590" s="37"/>
      <c r="D590" s="200" t="s">
        <v>135</v>
      </c>
      <c r="E590" s="37"/>
      <c r="F590" s="201" t="s">
        <v>418</v>
      </c>
      <c r="G590" s="37"/>
      <c r="H590" s="37"/>
      <c r="I590" s="202"/>
      <c r="J590" s="37"/>
      <c r="K590" s="37"/>
      <c r="L590" s="40"/>
      <c r="M590" s="203"/>
      <c r="N590" s="204"/>
      <c r="O590" s="72"/>
      <c r="P590" s="72"/>
      <c r="Q590" s="72"/>
      <c r="R590" s="72"/>
      <c r="S590" s="72"/>
      <c r="T590" s="73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T590" s="18" t="s">
        <v>135</v>
      </c>
      <c r="AU590" s="18" t="s">
        <v>87</v>
      </c>
    </row>
    <row r="591" spans="2:51" s="14" customFormat="1" ht="10">
      <c r="B591" s="215"/>
      <c r="C591" s="216"/>
      <c r="D591" s="200" t="s">
        <v>136</v>
      </c>
      <c r="E591" s="217" t="s">
        <v>1</v>
      </c>
      <c r="F591" s="218" t="s">
        <v>1583</v>
      </c>
      <c r="G591" s="216"/>
      <c r="H591" s="219">
        <v>11.21</v>
      </c>
      <c r="I591" s="220"/>
      <c r="J591" s="216"/>
      <c r="K591" s="216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136</v>
      </c>
      <c r="AU591" s="225" t="s">
        <v>87</v>
      </c>
      <c r="AV591" s="14" t="s">
        <v>87</v>
      </c>
      <c r="AW591" s="14" t="s">
        <v>33</v>
      </c>
      <c r="AX591" s="14" t="s">
        <v>85</v>
      </c>
      <c r="AY591" s="225" t="s">
        <v>125</v>
      </c>
    </row>
    <row r="592" spans="2:63" s="12" customFormat="1" ht="22.75" customHeight="1">
      <c r="B592" s="171"/>
      <c r="C592" s="172"/>
      <c r="D592" s="173" t="s">
        <v>76</v>
      </c>
      <c r="E592" s="185" t="s">
        <v>1360</v>
      </c>
      <c r="F592" s="185" t="s">
        <v>1361</v>
      </c>
      <c r="G592" s="172"/>
      <c r="H592" s="172"/>
      <c r="I592" s="175"/>
      <c r="J592" s="186">
        <f>BK592</f>
        <v>0</v>
      </c>
      <c r="K592" s="172"/>
      <c r="L592" s="177"/>
      <c r="M592" s="178"/>
      <c r="N592" s="179"/>
      <c r="O592" s="179"/>
      <c r="P592" s="180">
        <f>SUM(P593:P615)</f>
        <v>0</v>
      </c>
      <c r="Q592" s="179"/>
      <c r="R592" s="180">
        <f>SUM(R593:R615)</f>
        <v>1.5</v>
      </c>
      <c r="S592" s="179"/>
      <c r="T592" s="181">
        <f>SUM(T593:T615)</f>
        <v>0</v>
      </c>
      <c r="AR592" s="182" t="s">
        <v>85</v>
      </c>
      <c r="AT592" s="183" t="s">
        <v>76</v>
      </c>
      <c r="AU592" s="183" t="s">
        <v>85</v>
      </c>
      <c r="AY592" s="182" t="s">
        <v>125</v>
      </c>
      <c r="BK592" s="184">
        <f>SUM(BK593:BK615)</f>
        <v>0</v>
      </c>
    </row>
    <row r="593" spans="1:65" s="2" customFormat="1" ht="21.75" customHeight="1">
      <c r="A593" s="35"/>
      <c r="B593" s="36"/>
      <c r="C593" s="187" t="s">
        <v>1362</v>
      </c>
      <c r="D593" s="187" t="s">
        <v>128</v>
      </c>
      <c r="E593" s="188" t="s">
        <v>1363</v>
      </c>
      <c r="F593" s="189" t="s">
        <v>1364</v>
      </c>
      <c r="G593" s="190" t="s">
        <v>416</v>
      </c>
      <c r="H593" s="191">
        <v>200.028</v>
      </c>
      <c r="I593" s="192"/>
      <c r="J593" s="193">
        <f>ROUND(I593*H593,2)</f>
        <v>0</v>
      </c>
      <c r="K593" s="189" t="s">
        <v>132</v>
      </c>
      <c r="L593" s="40"/>
      <c r="M593" s="194" t="s">
        <v>1</v>
      </c>
      <c r="N593" s="195" t="s">
        <v>42</v>
      </c>
      <c r="O593" s="72"/>
      <c r="P593" s="196">
        <f>O593*H593</f>
        <v>0</v>
      </c>
      <c r="Q593" s="196">
        <v>0</v>
      </c>
      <c r="R593" s="196">
        <f>Q593*H593</f>
        <v>0</v>
      </c>
      <c r="S593" s="196">
        <v>0</v>
      </c>
      <c r="T593" s="197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98" t="s">
        <v>149</v>
      </c>
      <c r="AT593" s="198" t="s">
        <v>128</v>
      </c>
      <c r="AU593" s="198" t="s">
        <v>87</v>
      </c>
      <c r="AY593" s="18" t="s">
        <v>125</v>
      </c>
      <c r="BE593" s="199">
        <f>IF(N593="základní",J593,0)</f>
        <v>0</v>
      </c>
      <c r="BF593" s="199">
        <f>IF(N593="snížená",J593,0)</f>
        <v>0</v>
      </c>
      <c r="BG593" s="199">
        <f>IF(N593="zákl. přenesená",J593,0)</f>
        <v>0</v>
      </c>
      <c r="BH593" s="199">
        <f>IF(N593="sníž. přenesená",J593,0)</f>
        <v>0</v>
      </c>
      <c r="BI593" s="199">
        <f>IF(N593="nulová",J593,0)</f>
        <v>0</v>
      </c>
      <c r="BJ593" s="18" t="s">
        <v>85</v>
      </c>
      <c r="BK593" s="199">
        <f>ROUND(I593*H593,2)</f>
        <v>0</v>
      </c>
      <c r="BL593" s="18" t="s">
        <v>149</v>
      </c>
      <c r="BM593" s="198" t="s">
        <v>1365</v>
      </c>
    </row>
    <row r="594" spans="1:47" s="2" customFormat="1" ht="18">
      <c r="A594" s="35"/>
      <c r="B594" s="36"/>
      <c r="C594" s="37"/>
      <c r="D594" s="200" t="s">
        <v>135</v>
      </c>
      <c r="E594" s="37"/>
      <c r="F594" s="201" t="s">
        <v>1366</v>
      </c>
      <c r="G594" s="37"/>
      <c r="H594" s="37"/>
      <c r="I594" s="202"/>
      <c r="J594" s="37"/>
      <c r="K594" s="37"/>
      <c r="L594" s="40"/>
      <c r="M594" s="203"/>
      <c r="N594" s="204"/>
      <c r="O594" s="72"/>
      <c r="P594" s="72"/>
      <c r="Q594" s="72"/>
      <c r="R594" s="72"/>
      <c r="S594" s="72"/>
      <c r="T594" s="73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135</v>
      </c>
      <c r="AU594" s="18" t="s">
        <v>87</v>
      </c>
    </row>
    <row r="595" spans="1:65" s="2" customFormat="1" ht="16.5" customHeight="1">
      <c r="A595" s="35"/>
      <c r="B595" s="36"/>
      <c r="C595" s="240" t="s">
        <v>1599</v>
      </c>
      <c r="D595" s="240" t="s">
        <v>435</v>
      </c>
      <c r="E595" s="241" t="s">
        <v>1600</v>
      </c>
      <c r="F595" s="242" t="s">
        <v>1601</v>
      </c>
      <c r="G595" s="243" t="s">
        <v>599</v>
      </c>
      <c r="H595" s="244">
        <v>1</v>
      </c>
      <c r="I595" s="245"/>
      <c r="J595" s="246">
        <f>ROUND(I595*H595,2)</f>
        <v>0</v>
      </c>
      <c r="K595" s="242" t="s">
        <v>1</v>
      </c>
      <c r="L595" s="247"/>
      <c r="M595" s="248" t="s">
        <v>1</v>
      </c>
      <c r="N595" s="249" t="s">
        <v>42</v>
      </c>
      <c r="O595" s="72"/>
      <c r="P595" s="196">
        <f>O595*H595</f>
        <v>0</v>
      </c>
      <c r="Q595" s="196">
        <v>1.5</v>
      </c>
      <c r="R595" s="196">
        <f>Q595*H595</f>
        <v>1.5</v>
      </c>
      <c r="S595" s="196">
        <v>0</v>
      </c>
      <c r="T595" s="197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98" t="s">
        <v>434</v>
      </c>
      <c r="AT595" s="198" t="s">
        <v>435</v>
      </c>
      <c r="AU595" s="198" t="s">
        <v>87</v>
      </c>
      <c r="AY595" s="18" t="s">
        <v>125</v>
      </c>
      <c r="BE595" s="199">
        <f>IF(N595="základní",J595,0)</f>
        <v>0</v>
      </c>
      <c r="BF595" s="199">
        <f>IF(N595="snížená",J595,0)</f>
        <v>0</v>
      </c>
      <c r="BG595" s="199">
        <f>IF(N595="zákl. přenesená",J595,0)</f>
        <v>0</v>
      </c>
      <c r="BH595" s="199">
        <f>IF(N595="sníž. přenesená",J595,0)</f>
        <v>0</v>
      </c>
      <c r="BI595" s="199">
        <f>IF(N595="nulová",J595,0)</f>
        <v>0</v>
      </c>
      <c r="BJ595" s="18" t="s">
        <v>85</v>
      </c>
      <c r="BK595" s="199">
        <f>ROUND(I595*H595,2)</f>
        <v>0</v>
      </c>
      <c r="BL595" s="18" t="s">
        <v>302</v>
      </c>
      <c r="BM595" s="198" t="s">
        <v>1602</v>
      </c>
    </row>
    <row r="596" spans="1:47" s="2" customFormat="1" ht="10">
      <c r="A596" s="35"/>
      <c r="B596" s="36"/>
      <c r="C596" s="37"/>
      <c r="D596" s="200" t="s">
        <v>135</v>
      </c>
      <c r="E596" s="37"/>
      <c r="F596" s="201" t="s">
        <v>1601</v>
      </c>
      <c r="G596" s="37"/>
      <c r="H596" s="37"/>
      <c r="I596" s="202"/>
      <c r="J596" s="37"/>
      <c r="K596" s="37"/>
      <c r="L596" s="40"/>
      <c r="M596" s="203"/>
      <c r="N596" s="204"/>
      <c r="O596" s="72"/>
      <c r="P596" s="72"/>
      <c r="Q596" s="72"/>
      <c r="R596" s="72"/>
      <c r="S596" s="72"/>
      <c r="T596" s="73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T596" s="18" t="s">
        <v>135</v>
      </c>
      <c r="AU596" s="18" t="s">
        <v>87</v>
      </c>
    </row>
    <row r="597" spans="2:51" s="13" customFormat="1" ht="10">
      <c r="B597" s="205"/>
      <c r="C597" s="206"/>
      <c r="D597" s="200" t="s">
        <v>136</v>
      </c>
      <c r="E597" s="207" t="s">
        <v>1</v>
      </c>
      <c r="F597" s="208" t="s">
        <v>1603</v>
      </c>
      <c r="G597" s="206"/>
      <c r="H597" s="207" t="s">
        <v>1</v>
      </c>
      <c r="I597" s="209"/>
      <c r="J597" s="206"/>
      <c r="K597" s="206"/>
      <c r="L597" s="210"/>
      <c r="M597" s="211"/>
      <c r="N597" s="212"/>
      <c r="O597" s="212"/>
      <c r="P597" s="212"/>
      <c r="Q597" s="212"/>
      <c r="R597" s="212"/>
      <c r="S597" s="212"/>
      <c r="T597" s="213"/>
      <c r="AT597" s="214" t="s">
        <v>136</v>
      </c>
      <c r="AU597" s="214" t="s">
        <v>87</v>
      </c>
      <c r="AV597" s="13" t="s">
        <v>85</v>
      </c>
      <c r="AW597" s="13" t="s">
        <v>33</v>
      </c>
      <c r="AX597" s="13" t="s">
        <v>77</v>
      </c>
      <c r="AY597" s="214" t="s">
        <v>125</v>
      </c>
    </row>
    <row r="598" spans="2:51" s="14" customFormat="1" ht="10">
      <c r="B598" s="215"/>
      <c r="C598" s="216"/>
      <c r="D598" s="200" t="s">
        <v>136</v>
      </c>
      <c r="E598" s="217" t="s">
        <v>1</v>
      </c>
      <c r="F598" s="218" t="s">
        <v>1604</v>
      </c>
      <c r="G598" s="216"/>
      <c r="H598" s="219">
        <v>1</v>
      </c>
      <c r="I598" s="220"/>
      <c r="J598" s="216"/>
      <c r="K598" s="216"/>
      <c r="L598" s="221"/>
      <c r="M598" s="222"/>
      <c r="N598" s="223"/>
      <c r="O598" s="223"/>
      <c r="P598" s="223"/>
      <c r="Q598" s="223"/>
      <c r="R598" s="223"/>
      <c r="S598" s="223"/>
      <c r="T598" s="224"/>
      <c r="AT598" s="225" t="s">
        <v>136</v>
      </c>
      <c r="AU598" s="225" t="s">
        <v>87</v>
      </c>
      <c r="AV598" s="14" t="s">
        <v>87</v>
      </c>
      <c r="AW598" s="14" t="s">
        <v>33</v>
      </c>
      <c r="AX598" s="14" t="s">
        <v>85</v>
      </c>
      <c r="AY598" s="225" t="s">
        <v>125</v>
      </c>
    </row>
    <row r="599" spans="2:51" s="13" customFormat="1" ht="10">
      <c r="B599" s="205"/>
      <c r="C599" s="206"/>
      <c r="D599" s="200" t="s">
        <v>136</v>
      </c>
      <c r="E599" s="207" t="s">
        <v>1</v>
      </c>
      <c r="F599" s="208" t="s">
        <v>1605</v>
      </c>
      <c r="G599" s="206"/>
      <c r="H599" s="207" t="s">
        <v>1</v>
      </c>
      <c r="I599" s="209"/>
      <c r="J599" s="206"/>
      <c r="K599" s="206"/>
      <c r="L599" s="210"/>
      <c r="M599" s="211"/>
      <c r="N599" s="212"/>
      <c r="O599" s="212"/>
      <c r="P599" s="212"/>
      <c r="Q599" s="212"/>
      <c r="R599" s="212"/>
      <c r="S599" s="212"/>
      <c r="T599" s="213"/>
      <c r="AT599" s="214" t="s">
        <v>136</v>
      </c>
      <c r="AU599" s="214" t="s">
        <v>87</v>
      </c>
      <c r="AV599" s="13" t="s">
        <v>85</v>
      </c>
      <c r="AW599" s="13" t="s">
        <v>33</v>
      </c>
      <c r="AX599" s="13" t="s">
        <v>77</v>
      </c>
      <c r="AY599" s="214" t="s">
        <v>125</v>
      </c>
    </row>
    <row r="600" spans="2:51" s="13" customFormat="1" ht="10">
      <c r="B600" s="205"/>
      <c r="C600" s="206"/>
      <c r="D600" s="200" t="s">
        <v>136</v>
      </c>
      <c r="E600" s="207" t="s">
        <v>1</v>
      </c>
      <c r="F600" s="208" t="s">
        <v>1606</v>
      </c>
      <c r="G600" s="206"/>
      <c r="H600" s="207" t="s">
        <v>1</v>
      </c>
      <c r="I600" s="209"/>
      <c r="J600" s="206"/>
      <c r="K600" s="206"/>
      <c r="L600" s="210"/>
      <c r="M600" s="211"/>
      <c r="N600" s="212"/>
      <c r="O600" s="212"/>
      <c r="P600" s="212"/>
      <c r="Q600" s="212"/>
      <c r="R600" s="212"/>
      <c r="S600" s="212"/>
      <c r="T600" s="213"/>
      <c r="AT600" s="214" t="s">
        <v>136</v>
      </c>
      <c r="AU600" s="214" t="s">
        <v>87</v>
      </c>
      <c r="AV600" s="13" t="s">
        <v>85</v>
      </c>
      <c r="AW600" s="13" t="s">
        <v>33</v>
      </c>
      <c r="AX600" s="13" t="s">
        <v>77</v>
      </c>
      <c r="AY600" s="214" t="s">
        <v>125</v>
      </c>
    </row>
    <row r="601" spans="1:65" s="2" customFormat="1" ht="16.5" customHeight="1">
      <c r="A601" s="35"/>
      <c r="B601" s="36"/>
      <c r="C601" s="240" t="s">
        <v>1607</v>
      </c>
      <c r="D601" s="240" t="s">
        <v>435</v>
      </c>
      <c r="E601" s="241" t="s">
        <v>1608</v>
      </c>
      <c r="F601" s="242" t="s">
        <v>1609</v>
      </c>
      <c r="G601" s="243" t="s">
        <v>599</v>
      </c>
      <c r="H601" s="244">
        <v>1</v>
      </c>
      <c r="I601" s="245"/>
      <c r="J601" s="246">
        <f>ROUND(I601*H601,2)</f>
        <v>0</v>
      </c>
      <c r="K601" s="242" t="s">
        <v>1</v>
      </c>
      <c r="L601" s="247"/>
      <c r="M601" s="248" t="s">
        <v>1</v>
      </c>
      <c r="N601" s="249" t="s">
        <v>42</v>
      </c>
      <c r="O601" s="72"/>
      <c r="P601" s="196">
        <f>O601*H601</f>
        <v>0</v>
      </c>
      <c r="Q601" s="196">
        <v>0</v>
      </c>
      <c r="R601" s="196">
        <f>Q601*H601</f>
        <v>0</v>
      </c>
      <c r="S601" s="196">
        <v>0</v>
      </c>
      <c r="T601" s="197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8" t="s">
        <v>434</v>
      </c>
      <c r="AT601" s="198" t="s">
        <v>435</v>
      </c>
      <c r="AU601" s="198" t="s">
        <v>87</v>
      </c>
      <c r="AY601" s="18" t="s">
        <v>125</v>
      </c>
      <c r="BE601" s="199">
        <f>IF(N601="základní",J601,0)</f>
        <v>0</v>
      </c>
      <c r="BF601" s="199">
        <f>IF(N601="snížená",J601,0)</f>
        <v>0</v>
      </c>
      <c r="BG601" s="199">
        <f>IF(N601="zákl. přenesená",J601,0)</f>
        <v>0</v>
      </c>
      <c r="BH601" s="199">
        <f>IF(N601="sníž. přenesená",J601,0)</f>
        <v>0</v>
      </c>
      <c r="BI601" s="199">
        <f>IF(N601="nulová",J601,0)</f>
        <v>0</v>
      </c>
      <c r="BJ601" s="18" t="s">
        <v>85</v>
      </c>
      <c r="BK601" s="199">
        <f>ROUND(I601*H601,2)</f>
        <v>0</v>
      </c>
      <c r="BL601" s="18" t="s">
        <v>302</v>
      </c>
      <c r="BM601" s="198" t="s">
        <v>1610</v>
      </c>
    </row>
    <row r="602" spans="1:47" s="2" customFormat="1" ht="10">
      <c r="A602" s="35"/>
      <c r="B602" s="36"/>
      <c r="C602" s="37"/>
      <c r="D602" s="200" t="s">
        <v>135</v>
      </c>
      <c r="E602" s="37"/>
      <c r="F602" s="201" t="s">
        <v>1611</v>
      </c>
      <c r="G602" s="37"/>
      <c r="H602" s="37"/>
      <c r="I602" s="202"/>
      <c r="J602" s="37"/>
      <c r="K602" s="37"/>
      <c r="L602" s="40"/>
      <c r="M602" s="203"/>
      <c r="N602" s="204"/>
      <c r="O602" s="72"/>
      <c r="P602" s="72"/>
      <c r="Q602" s="72"/>
      <c r="R602" s="72"/>
      <c r="S602" s="72"/>
      <c r="T602" s="73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135</v>
      </c>
      <c r="AU602" s="18" t="s">
        <v>87</v>
      </c>
    </row>
    <row r="603" spans="2:51" s="14" customFormat="1" ht="10">
      <c r="B603" s="215"/>
      <c r="C603" s="216"/>
      <c r="D603" s="200" t="s">
        <v>136</v>
      </c>
      <c r="E603" s="217" t="s">
        <v>1</v>
      </c>
      <c r="F603" s="218" t="s">
        <v>1612</v>
      </c>
      <c r="G603" s="216"/>
      <c r="H603" s="219">
        <v>1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136</v>
      </c>
      <c r="AU603" s="225" t="s">
        <v>87</v>
      </c>
      <c r="AV603" s="14" t="s">
        <v>87</v>
      </c>
      <c r="AW603" s="14" t="s">
        <v>33</v>
      </c>
      <c r="AX603" s="14" t="s">
        <v>85</v>
      </c>
      <c r="AY603" s="225" t="s">
        <v>125</v>
      </c>
    </row>
    <row r="604" spans="2:51" s="13" customFormat="1" ht="10">
      <c r="B604" s="205"/>
      <c r="C604" s="206"/>
      <c r="D604" s="200" t="s">
        <v>136</v>
      </c>
      <c r="E604" s="207" t="s">
        <v>1</v>
      </c>
      <c r="F604" s="208" t="s">
        <v>1613</v>
      </c>
      <c r="G604" s="206"/>
      <c r="H604" s="207" t="s">
        <v>1</v>
      </c>
      <c r="I604" s="209"/>
      <c r="J604" s="206"/>
      <c r="K604" s="206"/>
      <c r="L604" s="210"/>
      <c r="M604" s="211"/>
      <c r="N604" s="212"/>
      <c r="O604" s="212"/>
      <c r="P604" s="212"/>
      <c r="Q604" s="212"/>
      <c r="R604" s="212"/>
      <c r="S604" s="212"/>
      <c r="T604" s="213"/>
      <c r="AT604" s="214" t="s">
        <v>136</v>
      </c>
      <c r="AU604" s="214" t="s">
        <v>87</v>
      </c>
      <c r="AV604" s="13" t="s">
        <v>85</v>
      </c>
      <c r="AW604" s="13" t="s">
        <v>33</v>
      </c>
      <c r="AX604" s="13" t="s">
        <v>77</v>
      </c>
      <c r="AY604" s="214" t="s">
        <v>125</v>
      </c>
    </row>
    <row r="605" spans="1:65" s="2" customFormat="1" ht="16.5" customHeight="1">
      <c r="A605" s="35"/>
      <c r="B605" s="36"/>
      <c r="C605" s="240" t="s">
        <v>1367</v>
      </c>
      <c r="D605" s="240" t="s">
        <v>435</v>
      </c>
      <c r="E605" s="241" t="s">
        <v>1368</v>
      </c>
      <c r="F605" s="242" t="s">
        <v>1369</v>
      </c>
      <c r="G605" s="243" t="s">
        <v>298</v>
      </c>
      <c r="H605" s="244">
        <v>12.8</v>
      </c>
      <c r="I605" s="245"/>
      <c r="J605" s="246">
        <f>ROUND(I605*H605,2)</f>
        <v>0</v>
      </c>
      <c r="K605" s="242" t="s">
        <v>1</v>
      </c>
      <c r="L605" s="247"/>
      <c r="M605" s="248" t="s">
        <v>1</v>
      </c>
      <c r="N605" s="249" t="s">
        <v>42</v>
      </c>
      <c r="O605" s="72"/>
      <c r="P605" s="196">
        <f>O605*H605</f>
        <v>0</v>
      </c>
      <c r="Q605" s="196">
        <v>0</v>
      </c>
      <c r="R605" s="196">
        <f>Q605*H605</f>
        <v>0</v>
      </c>
      <c r="S605" s="196">
        <v>0</v>
      </c>
      <c r="T605" s="197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98" t="s">
        <v>434</v>
      </c>
      <c r="AT605" s="198" t="s">
        <v>435</v>
      </c>
      <c r="AU605" s="198" t="s">
        <v>87</v>
      </c>
      <c r="AY605" s="18" t="s">
        <v>125</v>
      </c>
      <c r="BE605" s="199">
        <f>IF(N605="základní",J605,0)</f>
        <v>0</v>
      </c>
      <c r="BF605" s="199">
        <f>IF(N605="snížená",J605,0)</f>
        <v>0</v>
      </c>
      <c r="BG605" s="199">
        <f>IF(N605="zákl. přenesená",J605,0)</f>
        <v>0</v>
      </c>
      <c r="BH605" s="199">
        <f>IF(N605="sníž. přenesená",J605,0)</f>
        <v>0</v>
      </c>
      <c r="BI605" s="199">
        <f>IF(N605="nulová",J605,0)</f>
        <v>0</v>
      </c>
      <c r="BJ605" s="18" t="s">
        <v>85</v>
      </c>
      <c r="BK605" s="199">
        <f>ROUND(I605*H605,2)</f>
        <v>0</v>
      </c>
      <c r="BL605" s="18" t="s">
        <v>302</v>
      </c>
      <c r="BM605" s="198" t="s">
        <v>1370</v>
      </c>
    </row>
    <row r="606" spans="1:47" s="2" customFormat="1" ht="10">
      <c r="A606" s="35"/>
      <c r="B606" s="36"/>
      <c r="C606" s="37"/>
      <c r="D606" s="200" t="s">
        <v>135</v>
      </c>
      <c r="E606" s="37"/>
      <c r="F606" s="201" t="s">
        <v>1369</v>
      </c>
      <c r="G606" s="37"/>
      <c r="H606" s="37"/>
      <c r="I606" s="202"/>
      <c r="J606" s="37"/>
      <c r="K606" s="37"/>
      <c r="L606" s="40"/>
      <c r="M606" s="203"/>
      <c r="N606" s="204"/>
      <c r="O606" s="72"/>
      <c r="P606" s="72"/>
      <c r="Q606" s="72"/>
      <c r="R606" s="72"/>
      <c r="S606" s="72"/>
      <c r="T606" s="73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8" t="s">
        <v>135</v>
      </c>
      <c r="AU606" s="18" t="s">
        <v>87</v>
      </c>
    </row>
    <row r="607" spans="2:51" s="13" customFormat="1" ht="10">
      <c r="B607" s="205"/>
      <c r="C607" s="206"/>
      <c r="D607" s="200" t="s">
        <v>136</v>
      </c>
      <c r="E607" s="207" t="s">
        <v>1</v>
      </c>
      <c r="F607" s="208" t="s">
        <v>1371</v>
      </c>
      <c r="G607" s="206"/>
      <c r="H607" s="207" t="s">
        <v>1</v>
      </c>
      <c r="I607" s="209"/>
      <c r="J607" s="206"/>
      <c r="K607" s="206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136</v>
      </c>
      <c r="AU607" s="214" t="s">
        <v>87</v>
      </c>
      <c r="AV607" s="13" t="s">
        <v>85</v>
      </c>
      <c r="AW607" s="13" t="s">
        <v>33</v>
      </c>
      <c r="AX607" s="13" t="s">
        <v>77</v>
      </c>
      <c r="AY607" s="214" t="s">
        <v>125</v>
      </c>
    </row>
    <row r="608" spans="2:51" s="13" customFormat="1" ht="10">
      <c r="B608" s="205"/>
      <c r="C608" s="206"/>
      <c r="D608" s="200" t="s">
        <v>136</v>
      </c>
      <c r="E608" s="207" t="s">
        <v>1</v>
      </c>
      <c r="F608" s="208" t="s">
        <v>1372</v>
      </c>
      <c r="G608" s="206"/>
      <c r="H608" s="207" t="s">
        <v>1</v>
      </c>
      <c r="I608" s="209"/>
      <c r="J608" s="206"/>
      <c r="K608" s="206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136</v>
      </c>
      <c r="AU608" s="214" t="s">
        <v>87</v>
      </c>
      <c r="AV608" s="13" t="s">
        <v>85</v>
      </c>
      <c r="AW608" s="13" t="s">
        <v>33</v>
      </c>
      <c r="AX608" s="13" t="s">
        <v>77</v>
      </c>
      <c r="AY608" s="214" t="s">
        <v>125</v>
      </c>
    </row>
    <row r="609" spans="2:51" s="14" customFormat="1" ht="10">
      <c r="B609" s="215"/>
      <c r="C609" s="216"/>
      <c r="D609" s="200" t="s">
        <v>136</v>
      </c>
      <c r="E609" s="217" t="s">
        <v>1</v>
      </c>
      <c r="F609" s="218" t="s">
        <v>1614</v>
      </c>
      <c r="G609" s="216"/>
      <c r="H609" s="219">
        <v>12.8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136</v>
      </c>
      <c r="AU609" s="225" t="s">
        <v>87</v>
      </c>
      <c r="AV609" s="14" t="s">
        <v>87</v>
      </c>
      <c r="AW609" s="14" t="s">
        <v>33</v>
      </c>
      <c r="AX609" s="14" t="s">
        <v>85</v>
      </c>
      <c r="AY609" s="225" t="s">
        <v>125</v>
      </c>
    </row>
    <row r="610" spans="1:65" s="2" customFormat="1" ht="16.5" customHeight="1">
      <c r="A610" s="35"/>
      <c r="B610" s="36"/>
      <c r="C610" s="240" t="s">
        <v>1615</v>
      </c>
      <c r="D610" s="240" t="s">
        <v>435</v>
      </c>
      <c r="E610" s="241" t="s">
        <v>1616</v>
      </c>
      <c r="F610" s="242" t="s">
        <v>1617</v>
      </c>
      <c r="G610" s="243" t="s">
        <v>298</v>
      </c>
      <c r="H610" s="244">
        <v>1660</v>
      </c>
      <c r="I610" s="245"/>
      <c r="J610" s="246">
        <f>ROUND(I610*H610,2)</f>
        <v>0</v>
      </c>
      <c r="K610" s="242" t="s">
        <v>1</v>
      </c>
      <c r="L610" s="247"/>
      <c r="M610" s="248" t="s">
        <v>1</v>
      </c>
      <c r="N610" s="249" t="s">
        <v>42</v>
      </c>
      <c r="O610" s="72"/>
      <c r="P610" s="196">
        <f>O610*H610</f>
        <v>0</v>
      </c>
      <c r="Q610" s="196">
        <v>0</v>
      </c>
      <c r="R610" s="196">
        <f>Q610*H610</f>
        <v>0</v>
      </c>
      <c r="S610" s="196">
        <v>0</v>
      </c>
      <c r="T610" s="197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8" t="s">
        <v>434</v>
      </c>
      <c r="AT610" s="198" t="s">
        <v>435</v>
      </c>
      <c r="AU610" s="198" t="s">
        <v>87</v>
      </c>
      <c r="AY610" s="18" t="s">
        <v>125</v>
      </c>
      <c r="BE610" s="199">
        <f>IF(N610="základní",J610,0)</f>
        <v>0</v>
      </c>
      <c r="BF610" s="199">
        <f>IF(N610="snížená",J610,0)</f>
        <v>0</v>
      </c>
      <c r="BG610" s="199">
        <f>IF(N610="zákl. přenesená",J610,0)</f>
        <v>0</v>
      </c>
      <c r="BH610" s="199">
        <f>IF(N610="sníž. přenesená",J610,0)</f>
        <v>0</v>
      </c>
      <c r="BI610" s="199">
        <f>IF(N610="nulová",J610,0)</f>
        <v>0</v>
      </c>
      <c r="BJ610" s="18" t="s">
        <v>85</v>
      </c>
      <c r="BK610" s="199">
        <f>ROUND(I610*H610,2)</f>
        <v>0</v>
      </c>
      <c r="BL610" s="18" t="s">
        <v>302</v>
      </c>
      <c r="BM610" s="198" t="s">
        <v>1618</v>
      </c>
    </row>
    <row r="611" spans="1:47" s="2" customFormat="1" ht="10">
      <c r="A611" s="35"/>
      <c r="B611" s="36"/>
      <c r="C611" s="37"/>
      <c r="D611" s="200" t="s">
        <v>135</v>
      </c>
      <c r="E611" s="37"/>
      <c r="F611" s="201" t="s">
        <v>1617</v>
      </c>
      <c r="G611" s="37"/>
      <c r="H611" s="37"/>
      <c r="I611" s="202"/>
      <c r="J611" s="37"/>
      <c r="K611" s="37"/>
      <c r="L611" s="40"/>
      <c r="M611" s="203"/>
      <c r="N611" s="204"/>
      <c r="O611" s="72"/>
      <c r="P611" s="72"/>
      <c r="Q611" s="72"/>
      <c r="R611" s="72"/>
      <c r="S611" s="72"/>
      <c r="T611" s="73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T611" s="18" t="s">
        <v>135</v>
      </c>
      <c r="AU611" s="18" t="s">
        <v>87</v>
      </c>
    </row>
    <row r="612" spans="2:51" s="13" customFormat="1" ht="10">
      <c r="B612" s="205"/>
      <c r="C612" s="206"/>
      <c r="D612" s="200" t="s">
        <v>136</v>
      </c>
      <c r="E612" s="207" t="s">
        <v>1</v>
      </c>
      <c r="F612" s="208" t="s">
        <v>1619</v>
      </c>
      <c r="G612" s="206"/>
      <c r="H612" s="207" t="s">
        <v>1</v>
      </c>
      <c r="I612" s="209"/>
      <c r="J612" s="206"/>
      <c r="K612" s="206"/>
      <c r="L612" s="210"/>
      <c r="M612" s="211"/>
      <c r="N612" s="212"/>
      <c r="O612" s="212"/>
      <c r="P612" s="212"/>
      <c r="Q612" s="212"/>
      <c r="R612" s="212"/>
      <c r="S612" s="212"/>
      <c r="T612" s="213"/>
      <c r="AT612" s="214" t="s">
        <v>136</v>
      </c>
      <c r="AU612" s="214" t="s">
        <v>87</v>
      </c>
      <c r="AV612" s="13" t="s">
        <v>85</v>
      </c>
      <c r="AW612" s="13" t="s">
        <v>33</v>
      </c>
      <c r="AX612" s="13" t="s">
        <v>77</v>
      </c>
      <c r="AY612" s="214" t="s">
        <v>125</v>
      </c>
    </row>
    <row r="613" spans="2:51" s="13" customFormat="1" ht="20">
      <c r="B613" s="205"/>
      <c r="C613" s="206"/>
      <c r="D613" s="200" t="s">
        <v>136</v>
      </c>
      <c r="E613" s="207" t="s">
        <v>1</v>
      </c>
      <c r="F613" s="208" t="s">
        <v>1620</v>
      </c>
      <c r="G613" s="206"/>
      <c r="H613" s="207" t="s">
        <v>1</v>
      </c>
      <c r="I613" s="209"/>
      <c r="J613" s="206"/>
      <c r="K613" s="206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136</v>
      </c>
      <c r="AU613" s="214" t="s">
        <v>87</v>
      </c>
      <c r="AV613" s="13" t="s">
        <v>85</v>
      </c>
      <c r="AW613" s="13" t="s">
        <v>33</v>
      </c>
      <c r="AX613" s="13" t="s">
        <v>77</v>
      </c>
      <c r="AY613" s="214" t="s">
        <v>125</v>
      </c>
    </row>
    <row r="614" spans="2:51" s="13" customFormat="1" ht="10">
      <c r="B614" s="205"/>
      <c r="C614" s="206"/>
      <c r="D614" s="200" t="s">
        <v>136</v>
      </c>
      <c r="E614" s="207" t="s">
        <v>1</v>
      </c>
      <c r="F614" s="208" t="s">
        <v>1621</v>
      </c>
      <c r="G614" s="206"/>
      <c r="H614" s="207" t="s">
        <v>1</v>
      </c>
      <c r="I614" s="209"/>
      <c r="J614" s="206"/>
      <c r="K614" s="206"/>
      <c r="L614" s="210"/>
      <c r="M614" s="211"/>
      <c r="N614" s="212"/>
      <c r="O614" s="212"/>
      <c r="P614" s="212"/>
      <c r="Q614" s="212"/>
      <c r="R614" s="212"/>
      <c r="S614" s="212"/>
      <c r="T614" s="213"/>
      <c r="AT614" s="214" t="s">
        <v>136</v>
      </c>
      <c r="AU614" s="214" t="s">
        <v>87</v>
      </c>
      <c r="AV614" s="13" t="s">
        <v>85</v>
      </c>
      <c r="AW614" s="13" t="s">
        <v>33</v>
      </c>
      <c r="AX614" s="13" t="s">
        <v>77</v>
      </c>
      <c r="AY614" s="214" t="s">
        <v>125</v>
      </c>
    </row>
    <row r="615" spans="2:51" s="14" customFormat="1" ht="10">
      <c r="B615" s="215"/>
      <c r="C615" s="216"/>
      <c r="D615" s="200" t="s">
        <v>136</v>
      </c>
      <c r="E615" s="217" t="s">
        <v>1</v>
      </c>
      <c r="F615" s="218" t="s">
        <v>1622</v>
      </c>
      <c r="G615" s="216"/>
      <c r="H615" s="219">
        <v>1660</v>
      </c>
      <c r="I615" s="220"/>
      <c r="J615" s="216"/>
      <c r="K615" s="216"/>
      <c r="L615" s="221"/>
      <c r="M615" s="226"/>
      <c r="N615" s="227"/>
      <c r="O615" s="227"/>
      <c r="P615" s="227"/>
      <c r="Q615" s="227"/>
      <c r="R615" s="227"/>
      <c r="S615" s="227"/>
      <c r="T615" s="228"/>
      <c r="AT615" s="225" t="s">
        <v>136</v>
      </c>
      <c r="AU615" s="225" t="s">
        <v>87</v>
      </c>
      <c r="AV615" s="14" t="s">
        <v>87</v>
      </c>
      <c r="AW615" s="14" t="s">
        <v>33</v>
      </c>
      <c r="AX615" s="14" t="s">
        <v>85</v>
      </c>
      <c r="AY615" s="225" t="s">
        <v>125</v>
      </c>
    </row>
    <row r="616" spans="1:31" s="2" customFormat="1" ht="7" customHeight="1">
      <c r="A616" s="35"/>
      <c r="B616" s="55"/>
      <c r="C616" s="56"/>
      <c r="D616" s="56"/>
      <c r="E616" s="56"/>
      <c r="F616" s="56"/>
      <c r="G616" s="56"/>
      <c r="H616" s="56"/>
      <c r="I616" s="56"/>
      <c r="J616" s="56"/>
      <c r="K616" s="56"/>
      <c r="L616" s="40"/>
      <c r="M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</row>
  </sheetData>
  <sheetProtection algorithmName="SHA-512" hashValue="r+kZv6SPWCtTtAY4YP6v0wGDP8ECrMgUuYm8orEvwesQlEnBDFPyAFATzDnjB0fmytC3dMD1VrxkG2ajbW8AtQ==" saltValue="6ETeFgn6am0MYNZ7PnYYxiI9baBXPgTVzi86UavYcyxOKzN7irMHOjW5z4NftEonyhWYr6AVkIyDyOTvee9EnA==" spinCount="100000" sheet="1" objects="1" scenarios="1" formatColumns="0" formatRows="0" autoFilter="0"/>
  <autoFilter ref="C123:K61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kros\Karel</dc:creator>
  <cp:keywords/>
  <dc:description/>
  <cp:lastModifiedBy>Bena Marek</cp:lastModifiedBy>
  <dcterms:created xsi:type="dcterms:W3CDTF">2023-11-08T13:32:10Z</dcterms:created>
  <dcterms:modified xsi:type="dcterms:W3CDTF">2023-11-09T08:08:08Z</dcterms:modified>
  <cp:category/>
  <cp:version/>
  <cp:contentType/>
  <cp:contentStatus/>
</cp:coreProperties>
</file>